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13_ncr:1_{DD5DF634-E75D-4D20-8428-79D48EEE2401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oans" sheetId="1" r:id="rId1"/>
    <sheet name="School shoping" sheetId="2" r:id="rId2"/>
    <sheet name="cat or dog" sheetId="3" r:id="rId3"/>
    <sheet name="vacation" sheetId="4" r:id="rId4"/>
    <sheet name="Printer" sheetId="5" r:id="rId5"/>
    <sheet name="cell phone" sheetId="6" r:id="rId6"/>
    <sheet name="ca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6" l="1"/>
  <c r="J15" i="6" s="1"/>
  <c r="H13" i="6"/>
  <c r="H15" i="6" s="1"/>
  <c r="I13" i="6"/>
  <c r="I15" i="6" s="1"/>
  <c r="D10" i="6"/>
  <c r="D13" i="6" s="1"/>
  <c r="D15" i="6" s="1"/>
  <c r="C10" i="6"/>
  <c r="C13" i="6" s="1"/>
  <c r="C15" i="6" s="1"/>
  <c r="B10" i="6"/>
  <c r="B13" i="6" s="1"/>
  <c r="B15" i="6" s="1"/>
  <c r="I5" i="7" l="1"/>
  <c r="J5" i="7"/>
  <c r="H5" i="7"/>
  <c r="J20" i="7"/>
  <c r="J22" i="7" s="1"/>
  <c r="I20" i="7"/>
  <c r="H20" i="7"/>
  <c r="H22" i="7" s="1"/>
  <c r="J18" i="7"/>
  <c r="J11" i="7" s="1"/>
  <c r="I18" i="7"/>
  <c r="I11" i="7" s="1"/>
  <c r="H18" i="7"/>
  <c r="H11" i="7" s="1"/>
  <c r="C20" i="7"/>
  <c r="D20" i="7"/>
  <c r="B20" i="7"/>
  <c r="C18" i="7"/>
  <c r="C11" i="7" s="1"/>
  <c r="D18" i="7"/>
  <c r="D11" i="7" s="1"/>
  <c r="B18" i="7"/>
  <c r="B11" i="7" s="1"/>
  <c r="I8" i="5"/>
  <c r="I11" i="5" s="1"/>
  <c r="I14" i="5" s="1"/>
  <c r="I16" i="5" s="1"/>
  <c r="H8" i="5"/>
  <c r="H11" i="5" s="1"/>
  <c r="H14" i="5" s="1"/>
  <c r="H16" i="5" s="1"/>
  <c r="G8" i="5"/>
  <c r="G11" i="5" s="1"/>
  <c r="G14" i="5" s="1"/>
  <c r="G16" i="5" s="1"/>
  <c r="G21" i="5"/>
  <c r="C8" i="5"/>
  <c r="C11" i="5" s="1"/>
  <c r="C14" i="5" s="1"/>
  <c r="C16" i="5" s="1"/>
  <c r="D8" i="5"/>
  <c r="D11" i="5" s="1"/>
  <c r="D14" i="5" s="1"/>
  <c r="D16" i="5" s="1"/>
  <c r="B8" i="5"/>
  <c r="B11" i="5" s="1"/>
  <c r="B14" i="5" s="1"/>
  <c r="B16" i="5" s="1"/>
  <c r="B21" i="5"/>
  <c r="I26" i="4"/>
  <c r="H26" i="4"/>
  <c r="G26" i="4"/>
  <c r="I17" i="4"/>
  <c r="I19" i="4" s="1"/>
  <c r="I21" i="4" s="1"/>
  <c r="H17" i="4"/>
  <c r="H19" i="4" s="1"/>
  <c r="H21" i="4" s="1"/>
  <c r="H29" i="4" s="1"/>
  <c r="G17" i="4"/>
  <c r="G19" i="4" s="1"/>
  <c r="G21" i="4" s="1"/>
  <c r="C26" i="4"/>
  <c r="D26" i="4"/>
  <c r="B26" i="4"/>
  <c r="C17" i="4"/>
  <c r="C19" i="4" s="1"/>
  <c r="C21" i="4" s="1"/>
  <c r="C29" i="4" s="1"/>
  <c r="D17" i="4"/>
  <c r="D19" i="4" s="1"/>
  <c r="D21" i="4" s="1"/>
  <c r="D29" i="4" s="1"/>
  <c r="B17" i="4"/>
  <c r="B19" i="4" s="1"/>
  <c r="B21" i="4" s="1"/>
  <c r="B29" i="4" s="1"/>
  <c r="C15" i="3"/>
  <c r="C16" i="3" s="1"/>
  <c r="B15" i="3"/>
  <c r="B16" i="3" s="1"/>
  <c r="C9" i="3"/>
  <c r="B9" i="3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N4" i="2"/>
  <c r="M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I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4" i="2"/>
  <c r="E5" i="1"/>
  <c r="F5" i="1" s="1"/>
  <c r="G5" i="1" s="1"/>
  <c r="E6" i="1"/>
  <c r="F6" i="1" s="1"/>
  <c r="G6" i="1" s="1"/>
  <c r="E7" i="1"/>
  <c r="F7" i="1" s="1"/>
  <c r="G7" i="1" s="1"/>
  <c r="E4" i="1"/>
  <c r="F4" i="1" s="1"/>
  <c r="G4" i="1" s="1"/>
  <c r="I29" i="4" l="1"/>
  <c r="G29" i="4"/>
  <c r="N20" i="2"/>
  <c r="D22" i="7"/>
  <c r="D24" i="7" s="1"/>
  <c r="D26" i="7" s="1"/>
  <c r="B18" i="3"/>
  <c r="J24" i="7"/>
  <c r="J26" i="7" s="1"/>
  <c r="I20" i="2"/>
  <c r="C18" i="3"/>
  <c r="G20" i="2"/>
  <c r="C22" i="7"/>
  <c r="C24" i="7" s="1"/>
  <c r="C26" i="7" s="1"/>
  <c r="H20" i="2"/>
  <c r="M20" i="2"/>
  <c r="B22" i="7"/>
  <c r="B24" i="7" s="1"/>
  <c r="B26" i="7" s="1"/>
  <c r="I22" i="7"/>
  <c r="I24" i="7"/>
  <c r="I26" i="7" s="1"/>
  <c r="H24" i="7"/>
  <c r="H26" i="7" s="1"/>
  <c r="L20" i="2"/>
</calcChain>
</file>

<file path=xl/sharedStrings.xml><?xml version="1.0" encoding="utf-8"?>
<sst xmlns="http://schemas.openxmlformats.org/spreadsheetml/2006/main" count="248" uniqueCount="129">
  <si>
    <t>Principle</t>
  </si>
  <si>
    <t>Interest rate</t>
  </si>
  <si>
    <t>Months</t>
  </si>
  <si>
    <t>Interst paid</t>
  </si>
  <si>
    <t>Monthly payments</t>
  </si>
  <si>
    <t>Loan A</t>
  </si>
  <si>
    <t>Loan B</t>
  </si>
  <si>
    <t>Loan C</t>
  </si>
  <si>
    <t>Loan D</t>
  </si>
  <si>
    <t>Total loan paid</t>
  </si>
  <si>
    <t>Compare four different loans to choose the best one</t>
  </si>
  <si>
    <t>WaltMart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</si>
  <si>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</si>
  <si>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</si>
  <si>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</si>
  <si>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</si>
  <si>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</si>
  <si>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</si>
  <si>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</si>
  <si>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</si>
  <si>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10No. 2 pencils</t>
  </si>
  <si>
    <t>2 inch binder</t>
  </si>
  <si>
    <t>USB stick sgb</t>
  </si>
  <si>
    <t>planner book</t>
  </si>
  <si>
    <t>8 color markers</t>
  </si>
  <si>
    <t>stapler</t>
  </si>
  <si>
    <t>protractor</t>
  </si>
  <si>
    <t>compass</t>
  </si>
  <si>
    <t>liquid paper</t>
  </si>
  <si>
    <t>Susan</t>
  </si>
  <si>
    <t>Total</t>
  </si>
  <si>
    <t>Tim</t>
  </si>
  <si>
    <t>Dog</t>
  </si>
  <si>
    <t>Cat</t>
  </si>
  <si>
    <t>initial</t>
  </si>
  <si>
    <t>Purchase</t>
  </si>
  <si>
    <t>Collar</t>
  </si>
  <si>
    <t>ID tag</t>
  </si>
  <si>
    <t>food&amp;water bowl</t>
  </si>
  <si>
    <t>leash</t>
  </si>
  <si>
    <t>Monthly</t>
  </si>
  <si>
    <t>food</t>
  </si>
  <si>
    <t>litter</t>
  </si>
  <si>
    <t>treats</t>
  </si>
  <si>
    <t>initial total</t>
  </si>
  <si>
    <t>subtotal</t>
  </si>
  <si>
    <t>Monthly total</t>
  </si>
  <si>
    <t>One year costs</t>
  </si>
  <si>
    <t>chicago museum tour</t>
  </si>
  <si>
    <t>orlando theme parks</t>
  </si>
  <si>
    <t>per person expenses</t>
  </si>
  <si>
    <t>hotel expenses</t>
  </si>
  <si>
    <t>Caribbean cruise</t>
  </si>
  <si>
    <t>Air fare</t>
  </si>
  <si>
    <t>Natural History</t>
  </si>
  <si>
    <t>chicago museum of art</t>
  </si>
  <si>
    <t>science museum</t>
  </si>
  <si>
    <t xml:space="preserve">museum of broadcast </t>
  </si>
  <si>
    <t>car rental</t>
  </si>
  <si>
    <t>Disneyland</t>
  </si>
  <si>
    <t>universal studios</t>
  </si>
  <si>
    <t xml:space="preserve">sea world </t>
  </si>
  <si>
    <t>busch gardens</t>
  </si>
  <si>
    <t>Cruise</t>
  </si>
  <si>
    <t>Subtotal of tickets per person</t>
  </si>
  <si>
    <t>no. of people in group</t>
  </si>
  <si>
    <t>total costs of tickets</t>
  </si>
  <si>
    <t>Hotol cost per night</t>
  </si>
  <si>
    <t>no. of nights</t>
  </si>
  <si>
    <t xml:space="preserve">hotel total </t>
  </si>
  <si>
    <t xml:space="preserve">Total </t>
  </si>
  <si>
    <t xml:space="preserve"> </t>
  </si>
  <si>
    <t>Susen</t>
  </si>
  <si>
    <t>T food</t>
  </si>
  <si>
    <t>Epslon</t>
  </si>
  <si>
    <t>HV</t>
  </si>
  <si>
    <t>Zero</t>
  </si>
  <si>
    <t>purchase price</t>
  </si>
  <si>
    <t>Cost of set cartridges</t>
  </si>
  <si>
    <t xml:space="preserve">pages cartridge can print </t>
  </si>
  <si>
    <t xml:space="preserve">cost per page </t>
  </si>
  <si>
    <t>Expected pages per day</t>
  </si>
  <si>
    <t>days in week</t>
  </si>
  <si>
    <t xml:space="preserve">weeks in year </t>
  </si>
  <si>
    <t>total pages in year</t>
  </si>
  <si>
    <t>printing costs per year</t>
  </si>
  <si>
    <t>years</t>
  </si>
  <si>
    <t xml:space="preserve">Total printing cost </t>
  </si>
  <si>
    <t>total cost</t>
  </si>
  <si>
    <t>pages per year</t>
  </si>
  <si>
    <t>Chery Spark</t>
  </si>
  <si>
    <t>FordMustang</t>
  </si>
  <si>
    <t>candillaEscalade</t>
  </si>
  <si>
    <t>Initial cast</t>
  </si>
  <si>
    <t>Price</t>
  </si>
  <si>
    <t>Sales tax</t>
  </si>
  <si>
    <t>Yearly costs</t>
  </si>
  <si>
    <t>Insurance</t>
  </si>
  <si>
    <t>Miles</t>
  </si>
  <si>
    <t>MPG</t>
  </si>
  <si>
    <t>Cost per gasoline</t>
  </si>
  <si>
    <t>Car life span</t>
  </si>
  <si>
    <t>Gas cost per year</t>
  </si>
  <si>
    <t xml:space="preserve">Total annual cost </t>
  </si>
  <si>
    <t>Total lifetime</t>
  </si>
  <si>
    <t>Averge cost per year</t>
  </si>
  <si>
    <t>X-mobile</t>
  </si>
  <si>
    <t>Verituim</t>
  </si>
  <si>
    <t>ABC</t>
  </si>
  <si>
    <t>Initial cost</t>
  </si>
  <si>
    <t>phone</t>
  </si>
  <si>
    <t>Monthly costs</t>
  </si>
  <si>
    <t>price</t>
  </si>
  <si>
    <t>Taxes&amp;fees</t>
  </si>
  <si>
    <t>2 extra GB</t>
  </si>
  <si>
    <t>cell phone rental</t>
  </si>
  <si>
    <t>Total month</t>
  </si>
  <si>
    <t>2 years total</t>
  </si>
  <si>
    <t>No extra GB</t>
  </si>
  <si>
    <t>Cost per galon of gasoline</t>
  </si>
  <si>
    <t>licence</t>
  </si>
  <si>
    <t>Gas cost calculation</t>
  </si>
  <si>
    <t>Shops</t>
  </si>
  <si>
    <t>choose which shop is cheaper</t>
  </si>
  <si>
    <t>Raising which animal is cheaper</t>
  </si>
  <si>
    <t>Choosing the cheapest vacation location</t>
  </si>
  <si>
    <t>The cheapest printer</t>
  </si>
  <si>
    <t>The cheapest phone</t>
  </si>
  <si>
    <t>Averge cost per year for each car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</si>
</sst>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_-* #,##0.00\-;_-* &quot;-&quot;??_-;_-@_-"/>
    <numFmt numFmtId="165" formatCode="_-[$$-409]* #,##0.00_ ;_-[$$-409]* \-#,##0.00\ ;_-[$$-409]* &quot;-&quot;??_ ;_-@_ "/>
    <numFmt numFmtId="166" formatCode="_-* #,##0_-;_-* #,##0\-;_-* &quot;-&quot;??_-;_-@_-"/>
    <numFmt numFmtId="167" formatCode="_-&quot;$&quot;* #,##0.00_-;\-&quot;$&quot;* #,##0.00_-;_-&quot;$&quot;* &quot;-&quot;??_-;_-@_-"/>
    <numFmt numFmtId="168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9" fontId="0" fillId="0" borderId="0" xfId="2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65" fontId="0" fillId="2" borderId="0" xfId="0" applyNumberFormat="1" applyFill="1"/>
    <xf numFmtId="0" fontId="2" fillId="3" borderId="0" xfId="0" applyFont="1" applyFill="1"/>
    <xf numFmtId="0" fontId="0" fillId="3" borderId="0" xfId="0" applyFill="1"/>
    <xf numFmtId="165" fontId="0" fillId="3" borderId="0" xfId="0" applyNumberFormat="1" applyFill="1"/>
    <xf numFmtId="164" fontId="0" fillId="0" borderId="0" xfId="0" applyNumberFormat="1"/>
    <xf numFmtId="0" fontId="4" fillId="0" borderId="0" xfId="3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6" borderId="0" xfId="0" applyFill="1"/>
    <xf numFmtId="165" fontId="0" fillId="6" borderId="0" xfId="0" applyNumberFormat="1" applyFill="1"/>
    <xf numFmtId="0" fontId="0" fillId="7" borderId="0" xfId="0" applyFill="1"/>
    <xf numFmtId="164" fontId="0" fillId="7" borderId="0" xfId="1" applyFont="1" applyFill="1"/>
    <xf numFmtId="165" fontId="0" fillId="7" borderId="0" xfId="0" applyNumberFormat="1" applyFill="1"/>
    <xf numFmtId="164" fontId="0" fillId="3" borderId="0" xfId="1" applyFont="1" applyFill="1"/>
    <xf numFmtId="0" fontId="7" fillId="8" borderId="0" xfId="0" applyFont="1" applyFill="1"/>
    <xf numFmtId="0" fontId="0" fillId="8" borderId="0" xfId="0" applyFill="1"/>
    <xf numFmtId="165" fontId="0" fillId="8" borderId="0" xfId="0" applyNumberFormat="1" applyFill="1"/>
    <xf numFmtId="0" fontId="0" fillId="9" borderId="0" xfId="0" applyFill="1"/>
    <xf numFmtId="165" fontId="0" fillId="9" borderId="0" xfId="0" applyNumberFormat="1" applyFill="1"/>
    <xf numFmtId="0" fontId="2" fillId="8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9" borderId="0" xfId="0" applyFont="1" applyFill="1"/>
    <xf numFmtId="0" fontId="0" fillId="10" borderId="0" xfId="0" applyFill="1"/>
    <xf numFmtId="165" fontId="0" fillId="10" borderId="0" xfId="0" applyNumberFormat="1" applyFill="1"/>
    <xf numFmtId="166" fontId="0" fillId="10" borderId="0" xfId="1" applyNumberFormat="1" applyFont="1" applyFill="1"/>
    <xf numFmtId="164" fontId="0" fillId="10" borderId="0" xfId="0" applyNumberFormat="1" applyFill="1"/>
    <xf numFmtId="166" fontId="0" fillId="6" borderId="0" xfId="1" applyNumberFormat="1" applyFont="1" applyFill="1"/>
    <xf numFmtId="0" fontId="0" fillId="11" borderId="0" xfId="0" applyFill="1"/>
    <xf numFmtId="165" fontId="0" fillId="11" borderId="0" xfId="0" applyNumberForma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</cellXfs>
  <cellStyles count="44">
    <cellStyle name="Comma" xfId="1" builtinId="3"/>
    <cellStyle name="Comma 2" xfId="4" xr:uid="{00000000-0005-0000-0000-000001000000}"/>
    <cellStyle name="Currency 2" xfId="5" xr:uid="{00000000-0005-0000-0000-000002000000}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2" xfId="3" xr:uid="{00000000-0005-0000-0000-00002A000000}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payment for $20k loan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7234250844395027"/>
          <c:y val="0.13674488512622313"/>
          <c:w val="0.65670931691893064"/>
          <c:h val="0.7656642434281156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loans!$C$4:$C$7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loans!$G$4:$G$7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8-4061-8A75-E23BE0C1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83104"/>
        <c:axId val="64785024"/>
      </c:barChart>
      <c:catAx>
        <c:axId val="6478310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64785024"/>
        <c:crosses val="autoZero"/>
        <c:auto val="1"/>
        <c:lblAlgn val="ctr"/>
        <c:lblOffset val="100"/>
        <c:noMultiLvlLbl val="0"/>
      </c:catAx>
      <c:valAx>
        <c:axId val="6478502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6478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Susan</a:t>
            </a:r>
          </a:p>
        </c:rich>
      </c:tx>
      <c:layout>
        <c:manualLayout>
          <c:xMode val="edge"/>
          <c:yMode val="edge"/>
          <c:x val="0.41177187072449012"/>
          <c:y val="1.091580604417635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9648925952146107"/>
          <c:y val="0.13154921502891614"/>
          <c:w val="0.60371044656209238"/>
          <c:h val="0.7317212893887621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'School shoping'!$G$19:$I$19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shoping'!$G$20:$I$20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C-462B-83AF-07A61401D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78944"/>
        <c:axId val="56217600"/>
      </c:barChart>
      <c:catAx>
        <c:axId val="56178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17600"/>
        <c:crosses val="autoZero"/>
        <c:auto val="1"/>
        <c:lblAlgn val="ctr"/>
        <c:lblOffset val="100"/>
        <c:noMultiLvlLbl val="0"/>
      </c:catAx>
      <c:valAx>
        <c:axId val="5621760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61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</a:t>
            </a:r>
          </a:p>
        </c:rich>
      </c:tx>
      <c:layout>
        <c:manualLayout>
          <c:xMode val="edge"/>
          <c:yMode val="edge"/>
          <c:x val="0.44946844329269336"/>
          <c:y val="1.595120689092137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919418490617389"/>
          <c:y val="0.13347182832649651"/>
          <c:w val="0.63254252723014559"/>
          <c:h val="0.7333268021305117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'School shoping'!$L$19:$N$19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'School shoping'!$L$20:$N$20</c:f>
              <c:numCache>
                <c:formatCode>_-[$$-409]* #,##0.00_ ;_-[$$-409]* \-#,##0.00\ ;_-[$$-409]* "-"??_ ;_-@_ </c:formatCode>
                <c:ptCount val="3"/>
                <c:pt idx="0">
                  <c:v>89.649999999999991</c:v>
                </c:pt>
                <c:pt idx="1">
                  <c:v>107.24999999999999</c:v>
                </c:pt>
                <c:pt idx="2">
                  <c:v>132.1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8-4E06-9ADA-E99B1E607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33984"/>
        <c:axId val="56235520"/>
      </c:barChart>
      <c:catAx>
        <c:axId val="56233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35520"/>
        <c:crosses val="autoZero"/>
        <c:auto val="1"/>
        <c:lblAlgn val="ctr"/>
        <c:lblOffset val="100"/>
        <c:noMultiLvlLbl val="0"/>
      </c:catAx>
      <c:valAx>
        <c:axId val="5623552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623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'cat or dog'!$B$17:$C$17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'cat or dog'!$B$18:$C$18</c:f>
              <c:numCache>
                <c:formatCode>_-[$$-409]* #,##0.00_ ;_-[$$-409]* \-#,##0.00\ ;_-[$$-409]* "-"??_ ;_-@_ </c:formatCode>
                <c:ptCount val="2"/>
                <c:pt idx="0">
                  <c:v>519.5</c:v>
                </c:pt>
                <c:pt idx="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7-4881-A7F2-A742E4824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56384"/>
        <c:axId val="56257920"/>
      </c:barChart>
      <c:catAx>
        <c:axId val="56256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257920"/>
        <c:crosses val="autoZero"/>
        <c:auto val="1"/>
        <c:lblAlgn val="ctr"/>
        <c:lblOffset val="100"/>
        <c:noMultiLvlLbl val="0"/>
      </c:catAx>
      <c:valAx>
        <c:axId val="5625792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625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Susen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vacation!$B$28:$D$28</c:f>
              <c:strCache>
                <c:ptCount val="3"/>
                <c:pt idx="0">
                  <c:v>Caribbean cruise</c:v>
                </c:pt>
                <c:pt idx="1">
                  <c:v>chicago museum tour</c:v>
                </c:pt>
                <c:pt idx="2">
                  <c:v>orlando theme parks</c:v>
                </c:pt>
              </c:strCache>
            </c:strRef>
          </c:cat>
          <c:val>
            <c:numRef>
              <c:f>vacation!$B$29:$D$29</c:f>
              <c:numCache>
                <c:formatCode>_-[$$-409]* #,##0.00_ ;_-[$$-409]* \-#,##0.00\ ;_-[$$-409]* "-"??_ ;_-@_ </c:formatCode>
                <c:ptCount val="3"/>
                <c:pt idx="0">
                  <c:v>1810</c:v>
                </c:pt>
                <c:pt idx="1">
                  <c:v>1734</c:v>
                </c:pt>
                <c:pt idx="2">
                  <c:v>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9-48B0-AAA3-015DA59B2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46144"/>
        <c:axId val="57047680"/>
      </c:barChart>
      <c:catAx>
        <c:axId val="57046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47680"/>
        <c:crosses val="autoZero"/>
        <c:auto val="1"/>
        <c:lblAlgn val="ctr"/>
        <c:lblOffset val="100"/>
        <c:noMultiLvlLbl val="0"/>
      </c:catAx>
      <c:valAx>
        <c:axId val="5704768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704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vacation!$G$28:$I$28</c:f>
              <c:strCache>
                <c:ptCount val="3"/>
                <c:pt idx="0">
                  <c:v>Caribbean cruise</c:v>
                </c:pt>
                <c:pt idx="1">
                  <c:v>chicago museum tour</c:v>
                </c:pt>
                <c:pt idx="2">
                  <c:v>orlando theme parks</c:v>
                </c:pt>
              </c:strCache>
            </c:strRef>
          </c:cat>
          <c:val>
            <c:numRef>
              <c:f>vacation!$G$29:$I$29</c:f>
              <c:numCache>
                <c:formatCode>_-[$$-409]* #,##0.00_ ;_-[$$-409]* \-#,##0.00\ ;_-[$$-409]* "-"??_ ;_-@_ </c:formatCode>
                <c:ptCount val="3"/>
                <c:pt idx="0">
                  <c:v>3620</c:v>
                </c:pt>
                <c:pt idx="1">
                  <c:v>2828</c:v>
                </c:pt>
                <c:pt idx="2">
                  <c:v>3181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B7D-B529-DDC77B5D7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68160"/>
        <c:axId val="57078144"/>
      </c:barChart>
      <c:catAx>
        <c:axId val="57068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078144"/>
        <c:crosses val="autoZero"/>
        <c:auto val="1"/>
        <c:lblAlgn val="ctr"/>
        <c:lblOffset val="100"/>
        <c:noMultiLvlLbl val="0"/>
      </c:catAx>
      <c:valAx>
        <c:axId val="5707814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7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Susen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Printer!$B$15:$D$15</c:f>
              <c:strCache>
                <c:ptCount val="3"/>
                <c:pt idx="0">
                  <c:v>Epslon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Printer!$B$16:$D$16</c:f>
              <c:numCache>
                <c:formatCode>_-[$$-409]* #,##0.00_ ;_-[$$-409]* \-#,##0.00\ ;_-[$$-409]* "-"??_ ;_-@_ 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A-4BDF-8016-2A5D04F76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19488"/>
        <c:axId val="57121024"/>
      </c:barChart>
      <c:catAx>
        <c:axId val="57119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21024"/>
        <c:crosses val="autoZero"/>
        <c:auto val="1"/>
        <c:lblAlgn val="ctr"/>
        <c:lblOffset val="100"/>
        <c:noMultiLvlLbl val="0"/>
      </c:catAx>
      <c:valAx>
        <c:axId val="5712102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711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Printer!$G$15:$I$15</c:f>
              <c:strCache>
                <c:ptCount val="3"/>
                <c:pt idx="0">
                  <c:v>Epslon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Printer!$G$16:$I$16</c:f>
              <c:numCache>
                <c:formatCode>_-[$$-409]* #,##0.00_ ;_-[$$-409]* \-#,##0.00\ ;_-[$$-409]* "-"??_ ;_-@_ 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B-439E-95CD-4A2703D58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80544"/>
        <c:axId val="57182080"/>
      </c:barChart>
      <c:catAx>
        <c:axId val="57180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7182080"/>
        <c:crosses val="autoZero"/>
        <c:auto val="1"/>
        <c:lblAlgn val="ctr"/>
        <c:lblOffset val="100"/>
        <c:noMultiLvlLbl val="0"/>
      </c:catAx>
      <c:valAx>
        <c:axId val="5718208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5718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Susan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'cell phone'!$B$14:$D$14</c:f>
              <c:strCache>
                <c:ptCount val="3"/>
                <c:pt idx="0">
                  <c:v>X-mobile</c:v>
                </c:pt>
                <c:pt idx="1">
                  <c:v>Verituim</c:v>
                </c:pt>
                <c:pt idx="2">
                  <c:v>ABC</c:v>
                </c:pt>
              </c:strCache>
            </c:strRef>
          </c:cat>
          <c:val>
            <c:numRef>
              <c:f>'cell phone'!$B$15:$D$15</c:f>
              <c:numCache>
                <c:formatCode>_-[$$-409]* #,##0.00_ ;_-[$$-409]* \-#,##0.00\ ;_-[$$-409]* "-"??_ ;_-@_ 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5-48D1-9F94-C2D136B5D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962624"/>
        <c:axId val="79450112"/>
      </c:barChart>
      <c:catAx>
        <c:axId val="7596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450112"/>
        <c:crosses val="autoZero"/>
        <c:auto val="1"/>
        <c:lblAlgn val="ctr"/>
        <c:lblOffset val="100"/>
        <c:noMultiLvlLbl val="0"/>
      </c:catAx>
      <c:valAx>
        <c:axId val="79450112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7596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'cell phone'!$H$14:$J$14</c:f>
              <c:strCache>
                <c:ptCount val="3"/>
                <c:pt idx="0">
                  <c:v>X-mobile</c:v>
                </c:pt>
                <c:pt idx="1">
                  <c:v>Verituim</c:v>
                </c:pt>
                <c:pt idx="2">
                  <c:v>ABC</c:v>
                </c:pt>
              </c:strCache>
            </c:strRef>
          </c:cat>
          <c:val>
            <c:numRef>
              <c:f>'cell phone'!$H$15:$J$15</c:f>
              <c:numCache>
                <c:formatCode>_-[$$-409]* #,##0.00_ ;_-[$$-409]* \-#,##0.00\ ;_-[$$-409]* "-"??_ ;_-@_ </c:formatCode>
                <c:ptCount val="3"/>
                <c:pt idx="0">
                  <c:v>1404</c:v>
                </c:pt>
                <c:pt idx="1">
                  <c:v>1340</c:v>
                </c:pt>
                <c:pt idx="2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E-45FB-A25A-703ECD852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36960"/>
        <c:axId val="80938496"/>
      </c:barChart>
      <c:catAx>
        <c:axId val="80936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938496"/>
        <c:crosses val="autoZero"/>
        <c:auto val="1"/>
        <c:lblAlgn val="ctr"/>
        <c:lblOffset val="100"/>
        <c:noMultiLvlLbl val="0"/>
      </c:catAx>
      <c:valAx>
        <c:axId val="80938496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80936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car!$B$25:$D$25</c:f>
              <c:strCache>
                <c:ptCount val="3"/>
                <c:pt idx="0">
                  <c:v>Chery Spark</c:v>
                </c:pt>
                <c:pt idx="1">
                  <c:v>FordMustang</c:v>
                </c:pt>
                <c:pt idx="2">
                  <c:v>candillaEscalade</c:v>
                </c:pt>
              </c:strCache>
            </c:strRef>
          </c:cat>
          <c:val>
            <c:numRef>
              <c:f>car!$B$26:$D$26</c:f>
              <c:numCache>
                <c:formatCode>_-[$$-409]* #,##0.00_ ;_-[$$-409]* \-#,##0.00\ ;_-[$$-409]* "-"??_ ;_-@_ </c:formatCode>
                <c:ptCount val="3"/>
                <c:pt idx="0">
                  <c:v>7035.4285714285706</c:v>
                </c:pt>
                <c:pt idx="1">
                  <c:v>13176.210526315788</c:v>
                </c:pt>
                <c:pt idx="2">
                  <c:v>19957.529411764706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9-4C1E-8200-A7255B83A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79840"/>
        <c:axId val="80981376"/>
      </c:barChart>
      <c:catAx>
        <c:axId val="80979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981376"/>
        <c:crosses val="autoZero"/>
        <c:auto val="1"/>
        <c:lblAlgn val="ctr"/>
        <c:lblOffset val="100"/>
        <c:noMultiLvlLbl val="0"/>
      </c:catAx>
      <c:valAx>
        <c:axId val="80981376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80979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car!$H$25:$J$25</c:f>
              <c:strCache>
                <c:ptCount val="3"/>
                <c:pt idx="0">
                  <c:v>Chery Spark</c:v>
                </c:pt>
                <c:pt idx="1">
                  <c:v>FordMustang</c:v>
                </c:pt>
                <c:pt idx="2">
                  <c:v>candillaEscalade</c:v>
                </c:pt>
              </c:strCache>
            </c:strRef>
          </c:cat>
          <c:val>
            <c:numRef>
              <c:f>car!$H$26:$J$26</c:f>
              <c:numCache>
                <c:formatCode>_-[$$-409]* #,##0.00_ ;_-[$$-409]* \-#,##0.00\ ;_-[$$-409]* "-"??_ ;_-@_ </c:formatCode>
                <c:ptCount val="3"/>
                <c:pt idx="0">
                  <c:v>7731.4285714285706</c:v>
                </c:pt>
                <c:pt idx="1">
                  <c:v>14664.210526315788</c:v>
                </c:pt>
                <c:pt idx="2">
                  <c:v>23365.529411764703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E-4755-B930-A697638C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001472"/>
        <c:axId val="99357440"/>
      </c:barChart>
      <c:catAx>
        <c:axId val="81001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357440"/>
        <c:crosses val="autoZero"/>
        <c:auto val="1"/>
        <c:lblAlgn val="ctr"/>
        <c:lblOffset val="100"/>
        <c:noMultiLvlLbl val="0"/>
      </c:catAx>
      <c:valAx>
        <c:axId val="99357440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81001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242453</xdr:colOff>
      <xdr:row>3</xdr:row>
      <xdr:rowOff>69272</xdr:rowOff>
    </xdr:from>
    <xdr:to>
      <xdr:col>15</xdr:col>
      <xdr:colOff>95249</xdr:colOff>
      <xdr:row>20</xdr:row>
      <xdr:rowOff>90872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36820</xdr:colOff>
      <xdr:row>20</xdr:row>
      <xdr:rowOff>70438</xdr:rowOff>
    </xdr:from>
    <xdr:to>
      <xdr:col>7</xdr:col>
      <xdr:colOff>390606</xdr:colOff>
      <xdr:row>31</xdr:row>
      <xdr:rowOff>94530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554692</xdr:colOff>
      <xdr:row>20</xdr:row>
      <xdr:rowOff>67235</xdr:rowOff>
    </xdr:from>
    <xdr:to>
      <xdr:col>14</xdr:col>
      <xdr:colOff>56030</xdr:colOff>
      <xdr:row>32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80962</xdr:rowOff>
    </xdr:from>
    <xdr:to>
      <xdr:col>11</xdr:col>
      <xdr:colOff>304800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338666</xdr:colOff>
      <xdr:row>29</xdr:row>
      <xdr:rowOff>41274</xdr:rowOff>
    </xdr:from>
    <xdr:to>
      <xdr:col>3</xdr:col>
      <xdr:colOff>645583</xdr:colOff>
      <xdr:row>43</xdr:row>
      <xdr:rowOff>117474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380999</xdr:colOff>
      <xdr:row>29</xdr:row>
      <xdr:rowOff>125942</xdr:rowOff>
    </xdr:from>
    <xdr:to>
      <xdr:col>8</xdr:col>
      <xdr:colOff>687916</xdr:colOff>
      <xdr:row>44</xdr:row>
      <xdr:rowOff>11642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772891</xdr:colOff>
      <xdr:row>21</xdr:row>
      <xdr:rowOff>72397</xdr:rowOff>
    </xdr:from>
    <xdr:to>
      <xdr:col>3</xdr:col>
      <xdr:colOff>1021610</xdr:colOff>
      <xdr:row>35</xdr:row>
      <xdr:rowOff>151171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85348</xdr:colOff>
      <xdr:row>21</xdr:row>
      <xdr:rowOff>144855</xdr:rowOff>
    </xdr:from>
    <xdr:to>
      <xdr:col>9</xdr:col>
      <xdr:colOff>213241</xdr:colOff>
      <xdr:row>36</xdr:row>
      <xdr:rowOff>27981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6</xdr:col>
      <xdr:colOff>133350</xdr:colOff>
      <xdr:row>30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15</xdr:row>
      <xdr:rowOff>166687</xdr:rowOff>
    </xdr:from>
    <xdr:to>
      <xdr:col>12</xdr:col>
      <xdr:colOff>428625</xdr:colOff>
      <xdr:row>30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23812</xdr:rowOff>
    </xdr:from>
    <xdr:to>
      <xdr:col>4</xdr:col>
      <xdr:colOff>495300</xdr:colOff>
      <xdr:row>41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27</xdr:row>
      <xdr:rowOff>61912</xdr:rowOff>
    </xdr:from>
    <xdr:to>
      <xdr:col>11</xdr:col>
      <xdr:colOff>9525</xdr:colOff>
      <xdr:row>41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10" zoomScaleNormal="110" workbookViewId="0">
      <selection activeCell="D12" sqref="D12"/>
    </sheetView>
  </sheetViews>
  <sheetFormatPr defaultRowHeight="15" x14ac:dyDescent="0.25"/>
  <cols>
    <col min="2" max="2" width="12.42578125" bestFit="1" customWidth="1"/>
    <col min="3" max="3" width="12" bestFit="1" customWidth="1"/>
    <col min="4" max="4" width="7.7109375" bestFit="1" customWidth="1"/>
    <col min="5" max="5" width="11.140625" bestFit="1" customWidth="1"/>
    <col min="6" max="6" width="14.140625" bestFit="1" customWidth="1"/>
    <col min="7" max="7" width="17.85546875" bestFit="1" customWidth="1"/>
  </cols>
  <sheetData>
    <row r="1" spans="1:7" ht="15.75" x14ac:dyDescent="0.25">
      <c r="A1" s="40" t="s">
        <v>10</v>
      </c>
      <c r="B1" s="40"/>
      <c r="C1" s="40"/>
      <c r="D1" s="40"/>
      <c r="E1" s="40"/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9</v>
      </c>
      <c r="G3" t="s">
        <v>4</v>
      </c>
    </row>
    <row r="4" spans="1:7" x14ac:dyDescent="0.25">
      <c r="A4" t="s">
        <v>5</v>
      </c>
      <c r="B4" s="1">
        <v>20000</v>
      </c>
      <c r="C4" s="2">
        <v>0.09</v>
      </c>
      <c r="D4">
        <v>12</v>
      </c>
      <c r="E4" s="1">
        <f>B4*C4</f>
        <v>1800</v>
      </c>
      <c r="F4" s="1">
        <f>B4+E4</f>
        <v>21800</v>
      </c>
      <c r="G4" s="1">
        <f>F4/D4</f>
        <v>1816.6666666666667</v>
      </c>
    </row>
    <row r="5" spans="1:7" x14ac:dyDescent="0.25">
      <c r="A5" t="s">
        <v>6</v>
      </c>
      <c r="B5" s="1">
        <v>20000</v>
      </c>
      <c r="C5" s="2">
        <v>0.08</v>
      </c>
      <c r="D5">
        <v>12</v>
      </c>
      <c r="E5" s="1">
        <f t="shared" ref="E5:E7" si="0">B5*C5</f>
        <v>1600</v>
      </c>
      <c r="F5" s="1">
        <f t="shared" ref="F5:F7" si="1">B5+E5</f>
        <v>21600</v>
      </c>
      <c r="G5" s="1">
        <f t="shared" ref="G5:G7" si="2">F5/D5</f>
        <v>1800</v>
      </c>
    </row>
    <row r="6" spans="1:7" x14ac:dyDescent="0.25">
      <c r="A6" t="s">
        <v>7</v>
      </c>
      <c r="B6" s="1">
        <v>20000</v>
      </c>
      <c r="C6" s="2">
        <v>7.0000000000000007E-2</v>
      </c>
      <c r="D6">
        <v>12</v>
      </c>
      <c r="E6" s="1">
        <f t="shared" si="0"/>
        <v>1400.0000000000002</v>
      </c>
      <c r="F6" s="1">
        <f t="shared" si="1"/>
        <v>21400</v>
      </c>
      <c r="G6" s="1">
        <f t="shared" si="2"/>
        <v>1783.3333333333333</v>
      </c>
    </row>
    <row r="7" spans="1:7" x14ac:dyDescent="0.25">
      <c r="A7" t="s">
        <v>8</v>
      </c>
      <c r="B7" s="1">
        <v>20000</v>
      </c>
      <c r="C7" s="2">
        <v>0.06</v>
      </c>
      <c r="D7">
        <v>12</v>
      </c>
      <c r="E7" s="1">
        <f t="shared" si="0"/>
        <v>1200</v>
      </c>
      <c r="F7" s="1">
        <f t="shared" si="1"/>
        <v>21200</v>
      </c>
      <c r="G7" s="1">
        <f t="shared" si="2"/>
        <v>1766.6666666666667</v>
      </c>
    </row>
  </sheetData>
  <mergeCells count="1">
    <mergeCell ref="A1:E1"/>
  </mergeCells>
  <conditionalFormatting sqref="G4:G7">
    <cfRule type="top10" dxfId="0" priority="1" bottom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zoomScale="120" zoomScaleNormal="120" workbookViewId="0">
      <selection sqref="A1:C1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10.5703125" bestFit="1" customWidth="1"/>
    <col min="4" max="4" width="11.42578125" bestFit="1" customWidth="1"/>
    <col min="7" max="7" width="9.28515625" bestFit="1" customWidth="1"/>
    <col min="8" max="8" width="10.5703125" bestFit="1" customWidth="1"/>
    <col min="9" max="9" width="11.42578125" bestFit="1" customWidth="1"/>
    <col min="13" max="13" width="10.5703125" bestFit="1" customWidth="1"/>
    <col min="14" max="14" width="11.42578125" bestFit="1" customWidth="1"/>
  </cols>
  <sheetData>
    <row r="1" spans="1:14" ht="18.75" x14ac:dyDescent="0.3">
      <c r="A1" s="39" t="s">
        <v>123</v>
      </c>
      <c r="B1" s="39"/>
      <c r="C1" s="39"/>
    </row>
    <row r="2" spans="1:14" x14ac:dyDescent="0.25">
      <c r="A2" s="38"/>
      <c r="B2" s="38"/>
      <c r="C2" s="38"/>
    </row>
    <row r="3" spans="1:14" x14ac:dyDescent="0.25">
      <c r="A3" s="22" t="s">
        <v>122</v>
      </c>
      <c r="B3" s="23" t="s">
        <v>11</v>
      </c>
      <c r="C3" s="23" t="s">
        <v>12</v>
      </c>
      <c r="D3" s="23" t="s">
        <v>13</v>
      </c>
      <c r="F3" s="16" t="s">
        <v>29</v>
      </c>
      <c r="G3" s="16" t="s">
        <v>11</v>
      </c>
      <c r="H3" s="16" t="s">
        <v>12</v>
      </c>
      <c r="I3" s="16" t="s">
        <v>13</v>
      </c>
      <c r="K3" s="25" t="s">
        <v>31</v>
      </c>
      <c r="L3" s="25" t="s">
        <v>11</v>
      </c>
      <c r="M3" s="25" t="s">
        <v>12</v>
      </c>
      <c r="N3" s="25" t="s">
        <v>13</v>
      </c>
    </row>
    <row r="4" spans="1:14" x14ac:dyDescent="0.25">
      <c r="A4" s="23" t="s">
        <v>14</v>
      </c>
      <c r="B4" s="24">
        <v>0.5</v>
      </c>
      <c r="C4" s="24">
        <v>0.4</v>
      </c>
      <c r="D4" s="24">
        <v>1.4</v>
      </c>
      <c r="F4" s="16">
        <v>3</v>
      </c>
      <c r="G4" s="17">
        <f>$F4*B4</f>
        <v>1.5</v>
      </c>
      <c r="H4" s="17">
        <f t="shared" ref="H4:I18" si="0">$F4*C4</f>
        <v>1.2000000000000002</v>
      </c>
      <c r="I4" s="17">
        <f t="shared" si="0"/>
        <v>4.1999999999999993</v>
      </c>
      <c r="K4" s="25">
        <v>5</v>
      </c>
      <c r="L4" s="26">
        <f>$K4*B4</f>
        <v>2.5</v>
      </c>
      <c r="M4" s="26">
        <f>$K4*C4</f>
        <v>2</v>
      </c>
      <c r="N4" s="26">
        <f>$K4*D4</f>
        <v>7</v>
      </c>
    </row>
    <row r="5" spans="1:14" x14ac:dyDescent="0.25">
      <c r="A5" s="23" t="s">
        <v>15</v>
      </c>
      <c r="B5" s="24">
        <v>28</v>
      </c>
      <c r="C5" s="24">
        <v>33</v>
      </c>
      <c r="D5" s="24">
        <v>31</v>
      </c>
      <c r="F5" s="16">
        <v>1</v>
      </c>
      <c r="G5" s="17">
        <f t="shared" ref="G5:G18" si="1">$F5*B5</f>
        <v>28</v>
      </c>
      <c r="H5" s="17">
        <f t="shared" si="0"/>
        <v>33</v>
      </c>
      <c r="I5" s="17">
        <f t="shared" si="0"/>
        <v>31</v>
      </c>
      <c r="K5" s="25">
        <v>1</v>
      </c>
      <c r="L5" s="26">
        <f t="shared" ref="L5:L18" si="2">$K5*B5</f>
        <v>28</v>
      </c>
      <c r="M5" s="26">
        <f t="shared" ref="M5:M18" si="3">$K5*C5</f>
        <v>33</v>
      </c>
      <c r="N5" s="26">
        <f t="shared" ref="N5:N18" si="4">$K5*D5</f>
        <v>31</v>
      </c>
    </row>
    <row r="6" spans="1:14" x14ac:dyDescent="0.25">
      <c r="A6" s="23" t="s">
        <v>16</v>
      </c>
      <c r="B6" s="24">
        <v>1.8</v>
      </c>
      <c r="C6" s="24">
        <v>1</v>
      </c>
      <c r="D6" s="24">
        <v>2</v>
      </c>
      <c r="F6" s="16">
        <v>7</v>
      </c>
      <c r="G6" s="17">
        <f t="shared" si="1"/>
        <v>12.6</v>
      </c>
      <c r="H6" s="17">
        <f t="shared" si="0"/>
        <v>7</v>
      </c>
      <c r="I6" s="17">
        <f t="shared" si="0"/>
        <v>14</v>
      </c>
      <c r="K6" s="25">
        <v>4</v>
      </c>
      <c r="L6" s="26">
        <f t="shared" si="2"/>
        <v>7.2</v>
      </c>
      <c r="M6" s="26">
        <f t="shared" si="3"/>
        <v>4</v>
      </c>
      <c r="N6" s="26">
        <f t="shared" si="4"/>
        <v>8</v>
      </c>
    </row>
    <row r="7" spans="1:14" x14ac:dyDescent="0.25">
      <c r="A7" s="23" t="s">
        <v>17</v>
      </c>
      <c r="B7" s="24">
        <v>1.2</v>
      </c>
      <c r="C7" s="24">
        <v>0.8</v>
      </c>
      <c r="D7" s="24">
        <v>1.5</v>
      </c>
      <c r="F7" s="16">
        <v>1</v>
      </c>
      <c r="G7" s="17">
        <f t="shared" si="1"/>
        <v>1.2</v>
      </c>
      <c r="H7" s="17">
        <f t="shared" si="0"/>
        <v>0.8</v>
      </c>
      <c r="I7" s="17">
        <f t="shared" si="0"/>
        <v>1.5</v>
      </c>
      <c r="K7" s="25">
        <v>2</v>
      </c>
      <c r="L7" s="26">
        <f t="shared" si="2"/>
        <v>2.4</v>
      </c>
      <c r="M7" s="26">
        <f t="shared" si="3"/>
        <v>1.6</v>
      </c>
      <c r="N7" s="26">
        <f t="shared" si="4"/>
        <v>3</v>
      </c>
    </row>
    <row r="8" spans="1:14" x14ac:dyDescent="0.25">
      <c r="A8" s="23" t="s">
        <v>18</v>
      </c>
      <c r="B8" s="24">
        <v>2.4</v>
      </c>
      <c r="C8" s="24">
        <v>1.4</v>
      </c>
      <c r="D8" s="24">
        <v>2.4</v>
      </c>
      <c r="F8" s="16">
        <v>2</v>
      </c>
      <c r="G8" s="17">
        <f t="shared" si="1"/>
        <v>4.8</v>
      </c>
      <c r="H8" s="17">
        <f t="shared" si="0"/>
        <v>2.8</v>
      </c>
      <c r="I8" s="17">
        <f t="shared" si="0"/>
        <v>4.8</v>
      </c>
      <c r="K8" s="25">
        <v>2</v>
      </c>
      <c r="L8" s="26">
        <f t="shared" si="2"/>
        <v>4.8</v>
      </c>
      <c r="M8" s="26">
        <f t="shared" si="3"/>
        <v>2.8</v>
      </c>
      <c r="N8" s="26">
        <f t="shared" si="4"/>
        <v>4.8</v>
      </c>
    </row>
    <row r="9" spans="1:14" x14ac:dyDescent="0.25">
      <c r="A9" s="23" t="s">
        <v>19</v>
      </c>
      <c r="B9" s="24">
        <v>0.9</v>
      </c>
      <c r="C9" s="24">
        <v>0.2</v>
      </c>
      <c r="D9" s="24">
        <v>0.8</v>
      </c>
      <c r="F9" s="16">
        <v>2</v>
      </c>
      <c r="G9" s="17">
        <f t="shared" si="1"/>
        <v>1.8</v>
      </c>
      <c r="H9" s="17">
        <f t="shared" si="0"/>
        <v>0.4</v>
      </c>
      <c r="I9" s="17">
        <f t="shared" si="0"/>
        <v>1.6</v>
      </c>
      <c r="K9" s="25">
        <v>2</v>
      </c>
      <c r="L9" s="26">
        <f t="shared" si="2"/>
        <v>1.8</v>
      </c>
      <c r="M9" s="26">
        <f t="shared" si="3"/>
        <v>0.4</v>
      </c>
      <c r="N9" s="26">
        <f t="shared" si="4"/>
        <v>1.6</v>
      </c>
    </row>
    <row r="10" spans="1:14" x14ac:dyDescent="0.25">
      <c r="A10" s="23" t="s">
        <v>20</v>
      </c>
      <c r="B10" s="24">
        <v>0.99</v>
      </c>
      <c r="C10" s="24">
        <v>0.59</v>
      </c>
      <c r="D10" s="24">
        <v>2.59</v>
      </c>
      <c r="F10" s="16">
        <v>1</v>
      </c>
      <c r="G10" s="17">
        <f t="shared" si="1"/>
        <v>0.99</v>
      </c>
      <c r="H10" s="17">
        <f t="shared" si="0"/>
        <v>0.59</v>
      </c>
      <c r="I10" s="17">
        <f t="shared" si="0"/>
        <v>2.59</v>
      </c>
      <c r="K10" s="25">
        <v>10</v>
      </c>
      <c r="L10" s="26">
        <f t="shared" si="2"/>
        <v>9.9</v>
      </c>
      <c r="M10" s="26">
        <f t="shared" si="3"/>
        <v>5.8999999999999995</v>
      </c>
      <c r="N10" s="26">
        <f t="shared" si="4"/>
        <v>25.9</v>
      </c>
    </row>
    <row r="11" spans="1:14" x14ac:dyDescent="0.25">
      <c r="A11" s="23" t="s">
        <v>21</v>
      </c>
      <c r="B11" s="24">
        <v>1.25</v>
      </c>
      <c r="C11" s="24">
        <v>3.25</v>
      </c>
      <c r="D11" s="24">
        <v>2.15</v>
      </c>
      <c r="F11" s="16">
        <v>4</v>
      </c>
      <c r="G11" s="17">
        <f t="shared" si="1"/>
        <v>5</v>
      </c>
      <c r="H11" s="17">
        <f t="shared" si="0"/>
        <v>13</v>
      </c>
      <c r="I11" s="17">
        <f t="shared" si="0"/>
        <v>8.6</v>
      </c>
      <c r="K11" s="25">
        <v>12</v>
      </c>
      <c r="L11" s="26">
        <f t="shared" si="2"/>
        <v>15</v>
      </c>
      <c r="M11" s="26">
        <f t="shared" si="3"/>
        <v>39</v>
      </c>
      <c r="N11" s="26">
        <f t="shared" si="4"/>
        <v>25.799999999999997</v>
      </c>
    </row>
    <row r="12" spans="1:14" x14ac:dyDescent="0.25">
      <c r="A12" s="23" t="s">
        <v>22</v>
      </c>
      <c r="B12" s="24">
        <v>9.5</v>
      </c>
      <c r="C12" s="24">
        <v>14</v>
      </c>
      <c r="D12" s="24">
        <v>13</v>
      </c>
      <c r="F12" s="16">
        <v>1</v>
      </c>
      <c r="G12" s="17">
        <f t="shared" si="1"/>
        <v>9.5</v>
      </c>
      <c r="H12" s="17">
        <f t="shared" si="0"/>
        <v>14</v>
      </c>
      <c r="I12" s="17">
        <f t="shared" si="0"/>
        <v>13</v>
      </c>
      <c r="K12" s="25">
        <v>1</v>
      </c>
      <c r="L12" s="26">
        <f t="shared" si="2"/>
        <v>9.5</v>
      </c>
      <c r="M12" s="26">
        <f t="shared" si="3"/>
        <v>14</v>
      </c>
      <c r="N12" s="26">
        <f t="shared" si="4"/>
        <v>13</v>
      </c>
    </row>
    <row r="13" spans="1:14" x14ac:dyDescent="0.25">
      <c r="A13" s="23" t="s">
        <v>24</v>
      </c>
      <c r="B13" s="24">
        <v>4.55</v>
      </c>
      <c r="C13" s="24">
        <v>2.5499999999999998</v>
      </c>
      <c r="D13" s="24">
        <v>6</v>
      </c>
      <c r="F13" s="16">
        <v>1</v>
      </c>
      <c r="G13" s="17">
        <f t="shared" si="1"/>
        <v>4.55</v>
      </c>
      <c r="H13" s="17">
        <f t="shared" si="0"/>
        <v>2.5499999999999998</v>
      </c>
      <c r="I13" s="17">
        <f t="shared" si="0"/>
        <v>6</v>
      </c>
      <c r="K13" s="25">
        <v>1</v>
      </c>
      <c r="L13" s="26">
        <f t="shared" si="2"/>
        <v>4.55</v>
      </c>
      <c r="M13" s="26">
        <f t="shared" si="3"/>
        <v>2.5499999999999998</v>
      </c>
      <c r="N13" s="26">
        <f t="shared" si="4"/>
        <v>6</v>
      </c>
    </row>
    <row r="14" spans="1:14" x14ac:dyDescent="0.25">
      <c r="A14" s="23" t="s">
        <v>25</v>
      </c>
      <c r="B14" s="24">
        <v>4.2</v>
      </c>
      <c r="C14" s="24">
        <v>2.2000000000000002</v>
      </c>
      <c r="D14" s="24">
        <v>3</v>
      </c>
      <c r="F14" s="16">
        <v>1</v>
      </c>
      <c r="G14" s="17">
        <f t="shared" si="1"/>
        <v>4.2</v>
      </c>
      <c r="H14" s="17">
        <f t="shared" si="0"/>
        <v>2.2000000000000002</v>
      </c>
      <c r="I14" s="17">
        <f t="shared" si="0"/>
        <v>3</v>
      </c>
      <c r="K14" s="25">
        <v>0</v>
      </c>
      <c r="L14" s="26">
        <f t="shared" si="2"/>
        <v>0</v>
      </c>
      <c r="M14" s="26">
        <f t="shared" si="3"/>
        <v>0</v>
      </c>
      <c r="N14" s="26">
        <f t="shared" si="4"/>
        <v>0</v>
      </c>
    </row>
    <row r="15" spans="1:14" x14ac:dyDescent="0.25">
      <c r="A15" s="23" t="s">
        <v>23</v>
      </c>
      <c r="B15" s="24">
        <v>3.9</v>
      </c>
      <c r="C15" s="24">
        <v>5</v>
      </c>
      <c r="D15" s="24">
        <v>8</v>
      </c>
      <c r="F15" s="16">
        <v>1</v>
      </c>
      <c r="G15" s="17">
        <f t="shared" si="1"/>
        <v>3.9</v>
      </c>
      <c r="H15" s="17">
        <f t="shared" si="0"/>
        <v>5</v>
      </c>
      <c r="I15" s="17">
        <f t="shared" si="0"/>
        <v>8</v>
      </c>
      <c r="K15" s="25">
        <v>0</v>
      </c>
      <c r="L15" s="26">
        <f t="shared" si="2"/>
        <v>0</v>
      </c>
      <c r="M15" s="26">
        <f t="shared" si="3"/>
        <v>0</v>
      </c>
      <c r="N15" s="26">
        <f t="shared" si="4"/>
        <v>0</v>
      </c>
    </row>
    <row r="16" spans="1:14" x14ac:dyDescent="0.25">
      <c r="A16" s="23" t="s">
        <v>26</v>
      </c>
      <c r="B16" s="24">
        <v>1</v>
      </c>
      <c r="C16" s="24">
        <v>2</v>
      </c>
      <c r="D16" s="24">
        <v>1</v>
      </c>
      <c r="F16" s="16">
        <v>1</v>
      </c>
      <c r="G16" s="17">
        <f t="shared" si="1"/>
        <v>1</v>
      </c>
      <c r="H16" s="17">
        <f t="shared" si="0"/>
        <v>2</v>
      </c>
      <c r="I16" s="17">
        <f t="shared" si="0"/>
        <v>1</v>
      </c>
      <c r="K16" s="25">
        <v>0</v>
      </c>
      <c r="L16" s="26">
        <f t="shared" si="2"/>
        <v>0</v>
      </c>
      <c r="M16" s="26">
        <f t="shared" si="3"/>
        <v>0</v>
      </c>
      <c r="N16" s="26">
        <f t="shared" si="4"/>
        <v>0</v>
      </c>
    </row>
    <row r="17" spans="1:14" x14ac:dyDescent="0.25">
      <c r="A17" s="23" t="s">
        <v>27</v>
      </c>
      <c r="B17" s="24">
        <v>1.75</v>
      </c>
      <c r="C17" s="24">
        <v>2</v>
      </c>
      <c r="D17" s="24">
        <v>1</v>
      </c>
      <c r="F17" s="16">
        <v>1</v>
      </c>
      <c r="G17" s="17">
        <f t="shared" si="1"/>
        <v>1.75</v>
      </c>
      <c r="H17" s="17">
        <f t="shared" si="0"/>
        <v>2</v>
      </c>
      <c r="I17" s="17">
        <f t="shared" si="0"/>
        <v>1</v>
      </c>
      <c r="K17" s="25">
        <v>0</v>
      </c>
      <c r="L17" s="26">
        <f t="shared" si="2"/>
        <v>0</v>
      </c>
      <c r="M17" s="26">
        <f t="shared" si="3"/>
        <v>0</v>
      </c>
      <c r="N17" s="26">
        <f t="shared" si="4"/>
        <v>0</v>
      </c>
    </row>
    <row r="18" spans="1:14" x14ac:dyDescent="0.25">
      <c r="A18" s="23" t="s">
        <v>28</v>
      </c>
      <c r="B18" s="24">
        <v>2</v>
      </c>
      <c r="C18" s="24">
        <v>1</v>
      </c>
      <c r="D18" s="24">
        <v>3</v>
      </c>
      <c r="F18" s="16">
        <v>1</v>
      </c>
      <c r="G18" s="17">
        <f t="shared" si="1"/>
        <v>2</v>
      </c>
      <c r="H18" s="17">
        <f t="shared" si="0"/>
        <v>1</v>
      </c>
      <c r="I18" s="17">
        <f t="shared" si="0"/>
        <v>3</v>
      </c>
      <c r="K18" s="25">
        <v>2</v>
      </c>
      <c r="L18" s="26">
        <f t="shared" si="2"/>
        <v>4</v>
      </c>
      <c r="M18" s="26">
        <f t="shared" si="3"/>
        <v>2</v>
      </c>
      <c r="N18" s="26">
        <f t="shared" si="4"/>
        <v>6</v>
      </c>
    </row>
    <row r="19" spans="1:14" x14ac:dyDescent="0.25">
      <c r="B19" s="1"/>
      <c r="C19" s="1"/>
      <c r="D19" s="1"/>
      <c r="F19" s="16"/>
      <c r="G19" s="16" t="s">
        <v>11</v>
      </c>
      <c r="H19" s="16" t="s">
        <v>12</v>
      </c>
      <c r="I19" s="16" t="s">
        <v>13</v>
      </c>
      <c r="K19" s="25"/>
      <c r="L19" s="25" t="s">
        <v>11</v>
      </c>
      <c r="M19" s="25" t="s">
        <v>12</v>
      </c>
      <c r="N19" s="25" t="s">
        <v>13</v>
      </c>
    </row>
    <row r="20" spans="1:14" x14ac:dyDescent="0.25">
      <c r="F20" s="16" t="s">
        <v>30</v>
      </c>
      <c r="G20" s="17">
        <f>SUM(G4:G18)</f>
        <v>82.79</v>
      </c>
      <c r="H20" s="17">
        <f t="shared" ref="H20:I20" si="5">SUM(H4:H18)</f>
        <v>87.539999999999992</v>
      </c>
      <c r="I20" s="17">
        <f t="shared" si="5"/>
        <v>103.28999999999999</v>
      </c>
      <c r="K20" s="25" t="s">
        <v>30</v>
      </c>
      <c r="L20" s="26">
        <f>SUM(L4:L18)</f>
        <v>89.649999999999991</v>
      </c>
      <c r="M20" s="26">
        <f t="shared" ref="M20:N20" si="6">SUM(M4:M18)</f>
        <v>107.24999999999999</v>
      </c>
      <c r="N20" s="26">
        <f t="shared" si="6"/>
        <v>132.1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sqref="A1:D1"/>
    </sheetView>
  </sheetViews>
  <sheetFormatPr defaultRowHeight="15" x14ac:dyDescent="0.25"/>
  <cols>
    <col min="1" max="1" width="16.7109375" bestFit="1" customWidth="1"/>
  </cols>
  <sheetData>
    <row r="1" spans="1:4" ht="18.75" x14ac:dyDescent="0.3">
      <c r="A1" s="39" t="s">
        <v>124</v>
      </c>
      <c r="B1" s="39"/>
      <c r="C1" s="39"/>
      <c r="D1" s="39"/>
    </row>
    <row r="2" spans="1:4" x14ac:dyDescent="0.25">
      <c r="B2" t="s">
        <v>32</v>
      </c>
      <c r="C2" t="s">
        <v>33</v>
      </c>
    </row>
    <row r="3" spans="1:4" x14ac:dyDescent="0.25">
      <c r="A3" s="4" t="s">
        <v>34</v>
      </c>
      <c r="B3" s="5"/>
      <c r="C3" s="5"/>
    </row>
    <row r="4" spans="1:4" x14ac:dyDescent="0.25">
      <c r="A4" s="5" t="s">
        <v>35</v>
      </c>
      <c r="B4" s="6">
        <v>50</v>
      </c>
      <c r="C4" s="6">
        <v>90</v>
      </c>
    </row>
    <row r="5" spans="1:4" x14ac:dyDescent="0.25">
      <c r="A5" s="5" t="s">
        <v>36</v>
      </c>
      <c r="B5" s="6">
        <v>2</v>
      </c>
      <c r="C5" s="6">
        <v>2.5</v>
      </c>
    </row>
    <row r="6" spans="1:4" x14ac:dyDescent="0.25">
      <c r="A6" s="5" t="s">
        <v>37</v>
      </c>
      <c r="B6" s="6">
        <v>4.5</v>
      </c>
      <c r="C6" s="6">
        <v>5.5</v>
      </c>
    </row>
    <row r="7" spans="1:4" x14ac:dyDescent="0.25">
      <c r="A7" s="5" t="s">
        <v>38</v>
      </c>
      <c r="B7" s="6">
        <v>7</v>
      </c>
      <c r="C7" s="6">
        <v>7</v>
      </c>
    </row>
    <row r="8" spans="1:4" x14ac:dyDescent="0.25">
      <c r="A8" s="5" t="s">
        <v>39</v>
      </c>
      <c r="B8" s="6">
        <v>0</v>
      </c>
      <c r="C8" s="6">
        <v>3</v>
      </c>
    </row>
    <row r="9" spans="1:4" x14ac:dyDescent="0.25">
      <c r="A9" s="5" t="s">
        <v>44</v>
      </c>
      <c r="B9" s="6">
        <f>SUM(B4:B8)</f>
        <v>63.5</v>
      </c>
      <c r="C9" s="6">
        <f>SUM(C4:C8)</f>
        <v>108</v>
      </c>
    </row>
    <row r="11" spans="1:4" x14ac:dyDescent="0.25">
      <c r="A11" s="7" t="s">
        <v>40</v>
      </c>
      <c r="B11" s="8"/>
      <c r="C11" s="8"/>
    </row>
    <row r="12" spans="1:4" x14ac:dyDescent="0.25">
      <c r="A12" s="8" t="s">
        <v>41</v>
      </c>
      <c r="B12" s="9">
        <v>11</v>
      </c>
      <c r="C12" s="9">
        <v>21</v>
      </c>
    </row>
    <row r="13" spans="1:4" x14ac:dyDescent="0.25">
      <c r="A13" s="8" t="s">
        <v>42</v>
      </c>
      <c r="B13" s="9">
        <v>8</v>
      </c>
      <c r="C13" s="9">
        <v>0</v>
      </c>
    </row>
    <row r="14" spans="1:4" x14ac:dyDescent="0.25">
      <c r="A14" s="8" t="s">
        <v>43</v>
      </c>
      <c r="B14" s="9">
        <v>0</v>
      </c>
      <c r="C14" s="9">
        <v>3</v>
      </c>
    </row>
    <row r="15" spans="1:4" x14ac:dyDescent="0.25">
      <c r="A15" s="8" t="s">
        <v>45</v>
      </c>
      <c r="B15" s="9">
        <f>SUM(B12:B14)</f>
        <v>19</v>
      </c>
      <c r="C15" s="9">
        <f>SUM(C12:C14)</f>
        <v>24</v>
      </c>
    </row>
    <row r="16" spans="1:4" x14ac:dyDescent="0.25">
      <c r="A16" s="8" t="s">
        <v>46</v>
      </c>
      <c r="B16" s="9">
        <f>B15*2</f>
        <v>38</v>
      </c>
      <c r="C16" s="9">
        <f>C15*2</f>
        <v>48</v>
      </c>
    </row>
    <row r="17" spans="1:3" x14ac:dyDescent="0.25">
      <c r="B17" t="s">
        <v>32</v>
      </c>
      <c r="C17" t="s">
        <v>33</v>
      </c>
    </row>
    <row r="18" spans="1:3" x14ac:dyDescent="0.25">
      <c r="A18" t="s">
        <v>47</v>
      </c>
      <c r="B18" s="1">
        <f>B9+B16*12</f>
        <v>519.5</v>
      </c>
      <c r="C18" s="1">
        <f>C9+C16*12</f>
        <v>684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zoomScale="80" zoomScaleNormal="80" workbookViewId="0">
      <selection sqref="A1:C1"/>
    </sheetView>
  </sheetViews>
  <sheetFormatPr defaultRowHeight="15" x14ac:dyDescent="0.25"/>
  <cols>
    <col min="1" max="1" width="27.5703125" bestFit="1" customWidth="1"/>
    <col min="2" max="2" width="16.140625" bestFit="1" customWidth="1"/>
    <col min="3" max="3" width="20.140625" bestFit="1" customWidth="1"/>
    <col min="4" max="4" width="20.85546875" customWidth="1"/>
    <col min="5" max="5" width="12.140625" bestFit="1" customWidth="1"/>
    <col min="6" max="6" width="27.5703125" bestFit="1" customWidth="1"/>
    <col min="7" max="7" width="16.140625" bestFit="1" customWidth="1"/>
    <col min="8" max="8" width="20.140625" bestFit="1" customWidth="1"/>
    <col min="9" max="9" width="21.42578125" customWidth="1"/>
  </cols>
  <sheetData>
    <row r="1" spans="1:9" ht="21" x14ac:dyDescent="0.35">
      <c r="A1" s="42" t="s">
        <v>125</v>
      </c>
      <c r="B1" s="42"/>
      <c r="C1" s="42"/>
    </row>
    <row r="3" spans="1:9" x14ac:dyDescent="0.25">
      <c r="A3" s="23" t="s">
        <v>72</v>
      </c>
      <c r="B3" s="23" t="s">
        <v>52</v>
      </c>
      <c r="C3" s="23" t="s">
        <v>48</v>
      </c>
      <c r="D3" s="23" t="s">
        <v>49</v>
      </c>
      <c r="F3" s="25" t="s">
        <v>31</v>
      </c>
      <c r="G3" s="25" t="s">
        <v>52</v>
      </c>
      <c r="H3" s="25" t="s">
        <v>48</v>
      </c>
      <c r="I3" s="25" t="s">
        <v>49</v>
      </c>
    </row>
    <row r="4" spans="1:9" x14ac:dyDescent="0.25">
      <c r="A4" s="23"/>
      <c r="B4" s="23"/>
      <c r="C4" s="23"/>
      <c r="D4" s="23"/>
      <c r="F4" s="25"/>
      <c r="G4" s="25"/>
      <c r="H4" s="25"/>
      <c r="I4" s="25"/>
    </row>
    <row r="5" spans="1:9" x14ac:dyDescent="0.25">
      <c r="A5" s="27" t="s">
        <v>50</v>
      </c>
      <c r="B5" s="23"/>
      <c r="C5" s="23"/>
      <c r="D5" s="23"/>
      <c r="F5" s="29" t="s">
        <v>50</v>
      </c>
      <c r="G5" s="25"/>
      <c r="H5" s="25"/>
      <c r="I5" s="25"/>
    </row>
    <row r="6" spans="1:9" x14ac:dyDescent="0.25">
      <c r="A6" s="28" t="s">
        <v>41</v>
      </c>
      <c r="B6" s="24">
        <v>0</v>
      </c>
      <c r="C6" s="24">
        <v>50</v>
      </c>
      <c r="D6" s="24">
        <v>50</v>
      </c>
      <c r="F6" s="30" t="s">
        <v>41</v>
      </c>
      <c r="G6" s="26">
        <v>0</v>
      </c>
      <c r="H6" s="26">
        <v>50</v>
      </c>
      <c r="I6" s="26">
        <v>50</v>
      </c>
    </row>
    <row r="7" spans="1:9" x14ac:dyDescent="0.25">
      <c r="A7" s="23" t="s">
        <v>53</v>
      </c>
      <c r="B7" s="24">
        <v>350</v>
      </c>
      <c r="C7" s="24">
        <v>280</v>
      </c>
      <c r="D7" s="24">
        <v>100</v>
      </c>
      <c r="F7" s="25" t="s">
        <v>53</v>
      </c>
      <c r="G7" s="26">
        <v>350</v>
      </c>
      <c r="H7" s="26">
        <v>280</v>
      </c>
      <c r="I7" s="26">
        <v>100</v>
      </c>
    </row>
    <row r="8" spans="1:9" x14ac:dyDescent="0.25">
      <c r="A8" s="23" t="s">
        <v>54</v>
      </c>
      <c r="B8" s="24">
        <v>0</v>
      </c>
      <c r="C8" s="24">
        <v>18</v>
      </c>
      <c r="D8" s="24">
        <v>0</v>
      </c>
      <c r="F8" s="25" t="s">
        <v>54</v>
      </c>
      <c r="G8" s="26">
        <v>0</v>
      </c>
      <c r="H8" s="26">
        <v>18</v>
      </c>
      <c r="I8" s="26">
        <v>0</v>
      </c>
    </row>
    <row r="9" spans="1:9" x14ac:dyDescent="0.25">
      <c r="A9" s="23" t="s">
        <v>55</v>
      </c>
      <c r="B9" s="24">
        <v>0</v>
      </c>
      <c r="C9" s="24">
        <v>25</v>
      </c>
      <c r="D9" s="24">
        <v>0</v>
      </c>
      <c r="F9" s="25" t="s">
        <v>55</v>
      </c>
      <c r="G9" s="26">
        <v>0</v>
      </c>
      <c r="H9" s="26">
        <v>25</v>
      </c>
      <c r="I9" s="26">
        <v>0</v>
      </c>
    </row>
    <row r="10" spans="1:9" x14ac:dyDescent="0.25">
      <c r="A10" s="23" t="s">
        <v>56</v>
      </c>
      <c r="B10" s="24">
        <v>0</v>
      </c>
      <c r="C10" s="24">
        <v>15</v>
      </c>
      <c r="D10" s="24">
        <v>0</v>
      </c>
      <c r="F10" s="25" t="s">
        <v>56</v>
      </c>
      <c r="G10" s="26">
        <v>0</v>
      </c>
      <c r="H10" s="26">
        <v>15</v>
      </c>
      <c r="I10" s="26">
        <v>0</v>
      </c>
    </row>
    <row r="11" spans="1:9" x14ac:dyDescent="0.25">
      <c r="A11" s="23" t="s">
        <v>57</v>
      </c>
      <c r="B11" s="24">
        <v>0</v>
      </c>
      <c r="C11" s="24">
        <v>9</v>
      </c>
      <c r="D11" s="24">
        <v>0</v>
      </c>
      <c r="F11" s="25" t="s">
        <v>57</v>
      </c>
      <c r="G11" s="26">
        <v>0</v>
      </c>
      <c r="H11" s="26">
        <v>9</v>
      </c>
      <c r="I11" s="26">
        <v>0</v>
      </c>
    </row>
    <row r="12" spans="1:9" x14ac:dyDescent="0.25">
      <c r="A12" s="23" t="s">
        <v>59</v>
      </c>
      <c r="B12" s="24">
        <v>0</v>
      </c>
      <c r="C12" s="24">
        <v>0</v>
      </c>
      <c r="D12" s="24">
        <v>99</v>
      </c>
      <c r="F12" s="25" t="s">
        <v>59</v>
      </c>
      <c r="G12" s="26">
        <v>0</v>
      </c>
      <c r="H12" s="26">
        <v>0</v>
      </c>
      <c r="I12" s="26">
        <v>99</v>
      </c>
    </row>
    <row r="13" spans="1:9" x14ac:dyDescent="0.25">
      <c r="A13" s="23" t="s">
        <v>60</v>
      </c>
      <c r="B13" s="24">
        <v>0</v>
      </c>
      <c r="C13" s="24">
        <v>0</v>
      </c>
      <c r="D13" s="24">
        <v>95</v>
      </c>
      <c r="F13" s="25" t="s">
        <v>60</v>
      </c>
      <c r="G13" s="26">
        <v>0</v>
      </c>
      <c r="H13" s="26">
        <v>0</v>
      </c>
      <c r="I13" s="26">
        <v>95</v>
      </c>
    </row>
    <row r="14" spans="1:9" x14ac:dyDescent="0.25">
      <c r="A14" s="23" t="s">
        <v>61</v>
      </c>
      <c r="B14" s="24">
        <v>0</v>
      </c>
      <c r="C14" s="24">
        <v>0</v>
      </c>
      <c r="D14" s="24">
        <v>85</v>
      </c>
      <c r="F14" s="25" t="s">
        <v>61</v>
      </c>
      <c r="G14" s="26">
        <v>0</v>
      </c>
      <c r="H14" s="26">
        <v>0</v>
      </c>
      <c r="I14" s="26">
        <v>85</v>
      </c>
    </row>
    <row r="15" spans="1:9" x14ac:dyDescent="0.25">
      <c r="A15" s="23" t="s">
        <v>62</v>
      </c>
      <c r="B15" s="24">
        <v>0</v>
      </c>
      <c r="C15" s="24">
        <v>0</v>
      </c>
      <c r="D15" s="24">
        <v>85</v>
      </c>
      <c r="F15" s="25" t="s">
        <v>62</v>
      </c>
      <c r="G15" s="26">
        <v>0</v>
      </c>
      <c r="H15" s="26">
        <v>0</v>
      </c>
      <c r="I15" s="26">
        <v>85</v>
      </c>
    </row>
    <row r="16" spans="1:9" x14ac:dyDescent="0.25">
      <c r="A16" s="23" t="s">
        <v>63</v>
      </c>
      <c r="B16" s="24">
        <v>555</v>
      </c>
      <c r="C16" s="24">
        <v>0</v>
      </c>
      <c r="D16" s="24"/>
      <c r="F16" s="25" t="s">
        <v>63</v>
      </c>
      <c r="G16" s="26">
        <v>555</v>
      </c>
      <c r="H16" s="26">
        <v>0</v>
      </c>
      <c r="I16" s="26"/>
    </row>
    <row r="17" spans="1:10" x14ac:dyDescent="0.25">
      <c r="A17" s="23" t="s">
        <v>73</v>
      </c>
      <c r="B17" s="24">
        <f>B6*4</f>
        <v>0</v>
      </c>
      <c r="C17" s="24">
        <f t="shared" ref="C17:D17" si="0">C6*4</f>
        <v>200</v>
      </c>
      <c r="D17" s="24">
        <f t="shared" si="0"/>
        <v>200</v>
      </c>
      <c r="F17" s="25" t="s">
        <v>73</v>
      </c>
      <c r="G17" s="26">
        <f>G6*4</f>
        <v>0</v>
      </c>
      <c r="H17" s="26">
        <f t="shared" ref="H17:I17" si="1">H6*4</f>
        <v>200</v>
      </c>
      <c r="I17" s="26">
        <f t="shared" si="1"/>
        <v>200</v>
      </c>
    </row>
    <row r="18" spans="1:10" x14ac:dyDescent="0.25">
      <c r="A18" s="23"/>
      <c r="B18" s="24"/>
      <c r="C18" s="24"/>
      <c r="D18" s="24"/>
      <c r="F18" s="25"/>
      <c r="G18" s="26"/>
      <c r="H18" s="26"/>
      <c r="I18" s="26"/>
    </row>
    <row r="19" spans="1:10" x14ac:dyDescent="0.25">
      <c r="A19" s="23" t="s">
        <v>64</v>
      </c>
      <c r="B19" s="24">
        <f>SUM(B7:B17)</f>
        <v>905</v>
      </c>
      <c r="C19" s="24">
        <f t="shared" ref="C19:D19" si="2">SUM(C7:C17)</f>
        <v>547</v>
      </c>
      <c r="D19" s="24">
        <f t="shared" si="2"/>
        <v>664</v>
      </c>
      <c r="F19" s="25" t="s">
        <v>64</v>
      </c>
      <c r="G19" s="26">
        <f>SUM(G7:G17)</f>
        <v>905</v>
      </c>
      <c r="H19" s="26">
        <f t="shared" ref="H19:I19" si="3">SUM(H7:H17)</f>
        <v>547</v>
      </c>
      <c r="I19" s="26">
        <f t="shared" si="3"/>
        <v>664</v>
      </c>
    </row>
    <row r="20" spans="1:10" x14ac:dyDescent="0.25">
      <c r="A20" s="23" t="s">
        <v>65</v>
      </c>
      <c r="B20" s="23">
        <v>2</v>
      </c>
      <c r="C20" s="23">
        <v>2</v>
      </c>
      <c r="D20" s="23">
        <v>2</v>
      </c>
      <c r="F20" s="25" t="s">
        <v>65</v>
      </c>
      <c r="G20" s="25">
        <v>4</v>
      </c>
      <c r="H20" s="25">
        <v>4</v>
      </c>
      <c r="I20" s="25">
        <v>4</v>
      </c>
      <c r="J20" s="1"/>
    </row>
    <row r="21" spans="1:10" x14ac:dyDescent="0.25">
      <c r="A21" s="23" t="s">
        <v>66</v>
      </c>
      <c r="B21" s="24">
        <f>B19*B20</f>
        <v>1810</v>
      </c>
      <c r="C21" s="24">
        <f t="shared" ref="C21:D21" si="4">C19*C20</f>
        <v>1094</v>
      </c>
      <c r="D21" s="24">
        <f t="shared" si="4"/>
        <v>1328</v>
      </c>
      <c r="F21" s="25" t="s">
        <v>66</v>
      </c>
      <c r="G21" s="26">
        <f>G19*G20</f>
        <v>3620</v>
      </c>
      <c r="H21" s="26">
        <f t="shared" ref="H21" si="5">H19*H20</f>
        <v>2188</v>
      </c>
      <c r="I21" s="26">
        <f t="shared" ref="I21" si="6">I19*I20</f>
        <v>2656</v>
      </c>
    </row>
    <row r="22" spans="1:10" x14ac:dyDescent="0.25">
      <c r="A22" s="23"/>
      <c r="B22" s="24"/>
      <c r="C22" s="24"/>
      <c r="D22" s="24"/>
      <c r="F22" s="25"/>
      <c r="G22" s="26"/>
      <c r="H22" s="26"/>
      <c r="I22" s="26"/>
    </row>
    <row r="23" spans="1:10" x14ac:dyDescent="0.25">
      <c r="A23" s="27" t="s">
        <v>51</v>
      </c>
      <c r="B23" s="24"/>
      <c r="C23" s="24" t="s">
        <v>71</v>
      </c>
      <c r="D23" s="24"/>
      <c r="F23" s="29" t="s">
        <v>51</v>
      </c>
      <c r="G23" s="26"/>
      <c r="H23" s="26" t="s">
        <v>71</v>
      </c>
      <c r="I23" s="26"/>
    </row>
    <row r="24" spans="1:10" x14ac:dyDescent="0.25">
      <c r="A24" s="28" t="s">
        <v>67</v>
      </c>
      <c r="B24" s="24">
        <v>0</v>
      </c>
      <c r="C24" s="24">
        <v>120</v>
      </c>
      <c r="D24" s="24">
        <v>105</v>
      </c>
      <c r="F24" s="30" t="s">
        <v>67</v>
      </c>
      <c r="G24" s="26">
        <v>0</v>
      </c>
      <c r="H24" s="26">
        <v>120</v>
      </c>
      <c r="I24" s="26">
        <v>105</v>
      </c>
    </row>
    <row r="25" spans="1:10" x14ac:dyDescent="0.25">
      <c r="A25" s="28" t="s">
        <v>68</v>
      </c>
      <c r="B25" s="23">
        <v>0</v>
      </c>
      <c r="C25" s="23">
        <v>5</v>
      </c>
      <c r="D25" s="23">
        <v>5</v>
      </c>
      <c r="F25" s="30" t="s">
        <v>68</v>
      </c>
      <c r="G25" s="25">
        <v>0</v>
      </c>
      <c r="H25" s="25">
        <v>5</v>
      </c>
      <c r="I25" s="25">
        <v>5</v>
      </c>
    </row>
    <row r="26" spans="1:10" x14ac:dyDescent="0.25">
      <c r="A26" s="28" t="s">
        <v>69</v>
      </c>
      <c r="B26" s="24">
        <f>B24*B25</f>
        <v>0</v>
      </c>
      <c r="C26" s="24">
        <f t="shared" ref="C26:D26" si="7">C24*C25</f>
        <v>600</v>
      </c>
      <c r="D26" s="24">
        <f t="shared" si="7"/>
        <v>525</v>
      </c>
      <c r="F26" s="30" t="s">
        <v>69</v>
      </c>
      <c r="G26" s="26">
        <f>G24*G25</f>
        <v>0</v>
      </c>
      <c r="H26" s="26">
        <f t="shared" ref="H26" si="8">H24*H25</f>
        <v>600</v>
      </c>
      <c r="I26" s="26">
        <f t="shared" ref="I26" si="9">I24*I25</f>
        <v>525</v>
      </c>
    </row>
    <row r="27" spans="1:10" x14ac:dyDescent="0.25">
      <c r="A27" s="23" t="s">
        <v>58</v>
      </c>
      <c r="B27" s="24">
        <v>0</v>
      </c>
      <c r="C27" s="24">
        <v>40</v>
      </c>
      <c r="D27" s="24">
        <v>0</v>
      </c>
      <c r="F27" s="25" t="s">
        <v>58</v>
      </c>
      <c r="G27" s="26">
        <v>0</v>
      </c>
      <c r="H27" s="26">
        <v>40</v>
      </c>
      <c r="I27" s="26">
        <v>0</v>
      </c>
    </row>
    <row r="28" spans="1:10" x14ac:dyDescent="0.25">
      <c r="A28" s="23"/>
      <c r="B28" s="23" t="s">
        <v>52</v>
      </c>
      <c r="C28" s="23" t="s">
        <v>48</v>
      </c>
      <c r="D28" s="23" t="s">
        <v>49</v>
      </c>
      <c r="F28" s="25"/>
      <c r="G28" s="25" t="s">
        <v>52</v>
      </c>
      <c r="H28" s="25" t="s">
        <v>48</v>
      </c>
      <c r="I28" s="25" t="s">
        <v>49</v>
      </c>
    </row>
    <row r="29" spans="1:10" x14ac:dyDescent="0.25">
      <c r="A29" s="28" t="s">
        <v>70</v>
      </c>
      <c r="B29" s="24">
        <f>B21+B26+B27</f>
        <v>1810</v>
      </c>
      <c r="C29" s="24">
        <f t="shared" ref="C29:D29" si="10">C21+C26+C27</f>
        <v>1734</v>
      </c>
      <c r="D29" s="24">
        <f t="shared" si="10"/>
        <v>1853</v>
      </c>
      <c r="F29" s="30" t="s">
        <v>70</v>
      </c>
      <c r="G29" s="26">
        <f>G21+G26+G27</f>
        <v>3620</v>
      </c>
      <c r="H29" s="26">
        <f t="shared" ref="H29" si="11">H21+H26+H27</f>
        <v>2828</v>
      </c>
      <c r="I29" s="26">
        <f t="shared" ref="I29" si="12">I21+I26+I27</f>
        <v>3181</v>
      </c>
    </row>
    <row r="30" spans="1:10" x14ac:dyDescent="0.25">
      <c r="A30" s="3"/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28.85546875" bestFit="1" customWidth="1"/>
    <col min="2" max="2" width="17" bestFit="1" customWidth="1"/>
    <col min="3" max="3" width="18.85546875" bestFit="1" customWidth="1"/>
    <col min="4" max="4" width="19.85546875" bestFit="1" customWidth="1"/>
    <col min="6" max="6" width="28.85546875" bestFit="1" customWidth="1"/>
    <col min="7" max="7" width="12.28515625" bestFit="1" customWidth="1"/>
    <col min="8" max="8" width="12" bestFit="1" customWidth="1"/>
    <col min="9" max="9" width="13.140625" bestFit="1" customWidth="1"/>
  </cols>
  <sheetData>
    <row r="1" spans="1:9" ht="21" x14ac:dyDescent="0.35">
      <c r="A1" s="41" t="s">
        <v>126</v>
      </c>
    </row>
    <row r="3" spans="1:9" x14ac:dyDescent="0.25">
      <c r="A3" s="31" t="s">
        <v>72</v>
      </c>
      <c r="B3" s="31" t="s">
        <v>74</v>
      </c>
      <c r="C3" s="31" t="s">
        <v>75</v>
      </c>
      <c r="D3" s="31" t="s">
        <v>76</v>
      </c>
      <c r="F3" s="16" t="s">
        <v>31</v>
      </c>
      <c r="G3" s="16" t="s">
        <v>74</v>
      </c>
      <c r="H3" s="16" t="s">
        <v>75</v>
      </c>
      <c r="I3" s="16" t="s">
        <v>76</v>
      </c>
    </row>
    <row r="4" spans="1:9" x14ac:dyDescent="0.25">
      <c r="A4" s="31" t="s">
        <v>77</v>
      </c>
      <c r="B4" s="32">
        <v>29</v>
      </c>
      <c r="C4" s="32">
        <v>149</v>
      </c>
      <c r="D4" s="32">
        <v>549</v>
      </c>
      <c r="F4" s="16" t="s">
        <v>77</v>
      </c>
      <c r="G4" s="17">
        <v>29</v>
      </c>
      <c r="H4" s="17">
        <v>149</v>
      </c>
      <c r="I4" s="17">
        <v>549</v>
      </c>
    </row>
    <row r="5" spans="1:9" x14ac:dyDescent="0.25">
      <c r="A5" s="31"/>
      <c r="B5" s="31"/>
      <c r="C5" s="31"/>
      <c r="D5" s="31"/>
      <c r="F5" s="16"/>
      <c r="G5" s="16"/>
      <c r="H5" s="16"/>
      <c r="I5" s="16"/>
    </row>
    <row r="6" spans="1:9" x14ac:dyDescent="0.25">
      <c r="A6" s="31" t="s">
        <v>78</v>
      </c>
      <c r="B6" s="32">
        <v>40</v>
      </c>
      <c r="C6" s="32">
        <v>90</v>
      </c>
      <c r="D6" s="32">
        <v>370</v>
      </c>
      <c r="F6" s="16" t="s">
        <v>78</v>
      </c>
      <c r="G6" s="16">
        <v>40</v>
      </c>
      <c r="H6" s="16">
        <v>90</v>
      </c>
      <c r="I6" s="16">
        <v>370</v>
      </c>
    </row>
    <row r="7" spans="1:9" x14ac:dyDescent="0.25">
      <c r="A7" s="31" t="s">
        <v>79</v>
      </c>
      <c r="B7" s="33">
        <v>200</v>
      </c>
      <c r="C7" s="33">
        <v>1000</v>
      </c>
      <c r="D7" s="33">
        <v>11000</v>
      </c>
      <c r="F7" s="16" t="s">
        <v>79</v>
      </c>
      <c r="G7" s="35">
        <v>200</v>
      </c>
      <c r="H7" s="35">
        <v>1000</v>
      </c>
      <c r="I7" s="35">
        <v>11000</v>
      </c>
    </row>
    <row r="8" spans="1:9" x14ac:dyDescent="0.25">
      <c r="A8" s="31" t="s">
        <v>80</v>
      </c>
      <c r="B8" s="32">
        <f>B6/B7</f>
        <v>0.2</v>
      </c>
      <c r="C8" s="32">
        <f t="shared" ref="C8:D8" si="0">C6/C7</f>
        <v>0.09</v>
      </c>
      <c r="D8" s="32">
        <f t="shared" si="0"/>
        <v>3.3636363636363638E-2</v>
      </c>
      <c r="F8" s="16" t="s">
        <v>80</v>
      </c>
      <c r="G8" s="17">
        <f>G6/G7</f>
        <v>0.2</v>
      </c>
      <c r="H8" s="17">
        <f t="shared" ref="H8" si="1">H6/H7</f>
        <v>0.09</v>
      </c>
      <c r="I8" s="17">
        <f t="shared" ref="I8" si="2">I6/I7</f>
        <v>3.3636363636363638E-2</v>
      </c>
    </row>
    <row r="9" spans="1:9" x14ac:dyDescent="0.25">
      <c r="A9" s="31"/>
      <c r="B9" s="34"/>
      <c r="C9" s="34"/>
      <c r="D9" s="34"/>
      <c r="F9" s="16"/>
      <c r="G9" s="16"/>
      <c r="H9" s="16"/>
      <c r="I9" s="16"/>
    </row>
    <row r="10" spans="1:9" x14ac:dyDescent="0.25">
      <c r="A10" s="31" t="s">
        <v>89</v>
      </c>
      <c r="B10" s="33">
        <v>3750</v>
      </c>
      <c r="C10" s="31">
        <v>3750</v>
      </c>
      <c r="D10" s="31">
        <v>3750</v>
      </c>
      <c r="F10" s="16" t="s">
        <v>89</v>
      </c>
      <c r="G10" s="35">
        <v>125000</v>
      </c>
      <c r="H10" s="35">
        <v>125000</v>
      </c>
      <c r="I10" s="35">
        <v>125000</v>
      </c>
    </row>
    <row r="11" spans="1:9" x14ac:dyDescent="0.25">
      <c r="A11" s="31" t="s">
        <v>85</v>
      </c>
      <c r="B11" s="32">
        <f>B8*B10</f>
        <v>750</v>
      </c>
      <c r="C11" s="32">
        <f>C8*C10</f>
        <v>337.5</v>
      </c>
      <c r="D11" s="32">
        <f>D8*D10</f>
        <v>126.13636363636364</v>
      </c>
      <c r="F11" s="16" t="s">
        <v>85</v>
      </c>
      <c r="G11" s="17">
        <f>G10*G8</f>
        <v>25000</v>
      </c>
      <c r="H11" s="17">
        <f>H10*H8</f>
        <v>11250</v>
      </c>
      <c r="I11" s="17">
        <f>I10*I8</f>
        <v>4204.545454545455</v>
      </c>
    </row>
    <row r="12" spans="1:9" x14ac:dyDescent="0.25">
      <c r="A12" s="31" t="s">
        <v>86</v>
      </c>
      <c r="B12" s="31">
        <v>2</v>
      </c>
      <c r="C12" s="31">
        <v>2</v>
      </c>
      <c r="D12" s="31">
        <v>2</v>
      </c>
      <c r="F12" s="16" t="s">
        <v>86</v>
      </c>
      <c r="G12" s="16">
        <v>2</v>
      </c>
      <c r="H12" s="16">
        <v>2</v>
      </c>
      <c r="I12" s="16">
        <v>2</v>
      </c>
    </row>
    <row r="13" spans="1:9" x14ac:dyDescent="0.25">
      <c r="A13" s="31"/>
      <c r="B13" s="31"/>
      <c r="C13" s="31"/>
      <c r="D13" s="31"/>
      <c r="F13" s="16"/>
      <c r="G13" s="16"/>
      <c r="H13" s="16"/>
      <c r="I13" s="16"/>
    </row>
    <row r="14" spans="1:9" x14ac:dyDescent="0.25">
      <c r="A14" s="31" t="s">
        <v>87</v>
      </c>
      <c r="B14" s="32">
        <f>B11*B12</f>
        <v>1500</v>
      </c>
      <c r="C14" s="32">
        <f t="shared" ref="C14:D14" si="3">C11*C12</f>
        <v>675</v>
      </c>
      <c r="D14" s="32">
        <f t="shared" si="3"/>
        <v>252.27272727272728</v>
      </c>
      <c r="F14" s="16" t="s">
        <v>87</v>
      </c>
      <c r="G14" s="17">
        <f>G11*G12</f>
        <v>50000</v>
      </c>
      <c r="H14" s="17">
        <f t="shared" ref="H14:I14" si="4">H11*H12</f>
        <v>22500</v>
      </c>
      <c r="I14" s="17">
        <f t="shared" si="4"/>
        <v>8409.0909090909099</v>
      </c>
    </row>
    <row r="15" spans="1:9" x14ac:dyDescent="0.25">
      <c r="A15" s="31"/>
      <c r="B15" s="31" t="s">
        <v>74</v>
      </c>
      <c r="C15" s="31" t="s">
        <v>75</v>
      </c>
      <c r="D15" s="31" t="s">
        <v>76</v>
      </c>
      <c r="F15" s="16"/>
      <c r="G15" s="16" t="s">
        <v>74</v>
      </c>
      <c r="H15" s="16" t="s">
        <v>75</v>
      </c>
      <c r="I15" s="16" t="s">
        <v>76</v>
      </c>
    </row>
    <row r="16" spans="1:9" x14ac:dyDescent="0.25">
      <c r="A16" s="31" t="s">
        <v>88</v>
      </c>
      <c r="B16" s="32">
        <f>B14+B4</f>
        <v>1529</v>
      </c>
      <c r="C16" s="32">
        <f>C14+C4</f>
        <v>824</v>
      </c>
      <c r="D16" s="32">
        <f>D14+D4</f>
        <v>801.27272727272725</v>
      </c>
      <c r="F16" s="16" t="s">
        <v>88</v>
      </c>
      <c r="G16" s="17">
        <f>G14+G4</f>
        <v>50029</v>
      </c>
      <c r="H16" s="17">
        <f>H14+H4</f>
        <v>22649</v>
      </c>
      <c r="I16" s="17">
        <f>I14+I4</f>
        <v>8958.0909090909099</v>
      </c>
    </row>
    <row r="17" spans="1:9" x14ac:dyDescent="0.25">
      <c r="A17" s="31"/>
      <c r="B17" s="31"/>
      <c r="C17" s="31"/>
      <c r="D17" s="31"/>
      <c r="F17" s="16"/>
      <c r="G17" s="16"/>
      <c r="H17" s="16"/>
      <c r="I17" s="16"/>
    </row>
    <row r="18" spans="1:9" x14ac:dyDescent="0.25">
      <c r="A18" s="31" t="s">
        <v>81</v>
      </c>
      <c r="B18" s="31">
        <v>15</v>
      </c>
      <c r="C18" s="31"/>
      <c r="D18" s="31"/>
      <c r="F18" s="16" t="s">
        <v>81</v>
      </c>
      <c r="G18" s="16">
        <v>500</v>
      </c>
      <c r="H18" s="16"/>
      <c r="I18" s="16"/>
    </row>
    <row r="19" spans="1:9" x14ac:dyDescent="0.25">
      <c r="A19" s="31" t="s">
        <v>82</v>
      </c>
      <c r="B19" s="31">
        <v>5</v>
      </c>
      <c r="C19" s="31"/>
      <c r="D19" s="31"/>
      <c r="F19" s="16" t="s">
        <v>82</v>
      </c>
      <c r="G19" s="16">
        <v>5</v>
      </c>
      <c r="H19" s="16"/>
      <c r="I19" s="16"/>
    </row>
    <row r="20" spans="1:9" x14ac:dyDescent="0.25">
      <c r="A20" s="31" t="s">
        <v>83</v>
      </c>
      <c r="B20" s="31">
        <v>50</v>
      </c>
      <c r="C20" s="31"/>
      <c r="D20" s="31"/>
      <c r="F20" s="16" t="s">
        <v>83</v>
      </c>
      <c r="G20" s="16">
        <v>50</v>
      </c>
      <c r="H20" s="16"/>
      <c r="I20" s="16"/>
    </row>
    <row r="21" spans="1:9" x14ac:dyDescent="0.25">
      <c r="A21" s="31" t="s">
        <v>84</v>
      </c>
      <c r="B21" s="33">
        <f>B18*B19*B20</f>
        <v>3750</v>
      </c>
      <c r="C21" s="31"/>
      <c r="D21" s="31"/>
      <c r="F21" s="16" t="s">
        <v>84</v>
      </c>
      <c r="G21" s="35">
        <f>G18*G19*G20</f>
        <v>125000</v>
      </c>
      <c r="H21" s="16"/>
      <c r="I21" s="1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zoomScale="120" zoomScaleNormal="120" workbookViewId="0">
      <selection sqref="A1:B1"/>
    </sheetView>
  </sheetViews>
  <sheetFormatPr defaultRowHeight="15" x14ac:dyDescent="0.25"/>
  <cols>
    <col min="1" max="1" width="16.140625" bestFit="1" customWidth="1"/>
    <col min="2" max="4" width="10.85546875" bestFit="1" customWidth="1"/>
    <col min="7" max="7" width="16.140625" bestFit="1" customWidth="1"/>
    <col min="8" max="10" width="10.85546875" bestFit="1" customWidth="1"/>
  </cols>
  <sheetData>
    <row r="1" spans="1:10" ht="18.75" x14ac:dyDescent="0.3">
      <c r="A1" s="39" t="s">
        <v>127</v>
      </c>
      <c r="B1" s="39"/>
    </row>
    <row r="3" spans="1:10" x14ac:dyDescent="0.25">
      <c r="A3" s="31" t="s">
        <v>29</v>
      </c>
      <c r="B3" s="31" t="s">
        <v>106</v>
      </c>
      <c r="C3" s="31" t="s">
        <v>107</v>
      </c>
      <c r="D3" s="31" t="s">
        <v>108</v>
      </c>
      <c r="G3" s="36" t="s">
        <v>31</v>
      </c>
      <c r="H3" s="36" t="s">
        <v>106</v>
      </c>
      <c r="I3" s="36" t="s">
        <v>107</v>
      </c>
      <c r="J3" s="36" t="s">
        <v>108</v>
      </c>
    </row>
    <row r="4" spans="1:10" x14ac:dyDescent="0.25">
      <c r="A4" s="31" t="s">
        <v>109</v>
      </c>
      <c r="B4" s="31"/>
      <c r="C4" s="31"/>
      <c r="D4" s="31"/>
      <c r="G4" s="36" t="s">
        <v>109</v>
      </c>
      <c r="H4" s="36"/>
      <c r="I4" s="36"/>
      <c r="J4" s="36"/>
    </row>
    <row r="5" spans="1:10" x14ac:dyDescent="0.25">
      <c r="A5" s="31" t="s">
        <v>110</v>
      </c>
      <c r="B5" s="32">
        <v>0</v>
      </c>
      <c r="C5" s="32">
        <v>500</v>
      </c>
      <c r="D5" s="32">
        <v>0</v>
      </c>
      <c r="G5" s="36" t="s">
        <v>110</v>
      </c>
      <c r="H5" s="37">
        <v>0</v>
      </c>
      <c r="I5" s="37">
        <v>500</v>
      </c>
      <c r="J5" s="37">
        <v>0</v>
      </c>
    </row>
    <row r="6" spans="1:10" x14ac:dyDescent="0.25">
      <c r="A6" s="31"/>
      <c r="B6" s="31"/>
      <c r="C6" s="31"/>
      <c r="D6" s="31"/>
      <c r="G6" s="36"/>
      <c r="H6" s="36"/>
      <c r="I6" s="36"/>
      <c r="J6" s="36"/>
    </row>
    <row r="7" spans="1:10" x14ac:dyDescent="0.25">
      <c r="A7" s="31" t="s">
        <v>111</v>
      </c>
      <c r="B7" s="31"/>
      <c r="C7" s="31"/>
      <c r="D7" s="31"/>
      <c r="G7" s="36" t="s">
        <v>111</v>
      </c>
      <c r="H7" s="36"/>
      <c r="I7" s="36"/>
      <c r="J7" s="36"/>
    </row>
    <row r="8" spans="1:10" x14ac:dyDescent="0.25">
      <c r="A8" s="31" t="s">
        <v>112</v>
      </c>
      <c r="B8" s="32">
        <v>19</v>
      </c>
      <c r="C8" s="32">
        <v>35</v>
      </c>
      <c r="D8" s="32">
        <v>55</v>
      </c>
      <c r="G8" s="36" t="s">
        <v>112</v>
      </c>
      <c r="H8" s="37">
        <v>19</v>
      </c>
      <c r="I8" s="37">
        <v>35</v>
      </c>
      <c r="J8" s="37">
        <v>55</v>
      </c>
    </row>
    <row r="9" spans="1:10" x14ac:dyDescent="0.25">
      <c r="A9" s="31" t="s">
        <v>113</v>
      </c>
      <c r="B9" s="32">
        <v>9.5</v>
      </c>
      <c r="C9" s="32">
        <v>0</v>
      </c>
      <c r="D9" s="32">
        <v>0</v>
      </c>
      <c r="G9" s="36" t="s">
        <v>113</v>
      </c>
      <c r="H9" s="37">
        <v>9.5</v>
      </c>
      <c r="I9" s="37">
        <v>0</v>
      </c>
      <c r="J9" s="37">
        <v>0</v>
      </c>
    </row>
    <row r="10" spans="1:10" x14ac:dyDescent="0.25">
      <c r="A10" s="31" t="s">
        <v>114</v>
      </c>
      <c r="B10" s="32">
        <f>2*20</f>
        <v>40</v>
      </c>
      <c r="C10" s="32">
        <f>2*15</f>
        <v>30</v>
      </c>
      <c r="D10" s="32">
        <f>2*5</f>
        <v>10</v>
      </c>
      <c r="G10" s="36" t="s">
        <v>115</v>
      </c>
      <c r="H10" s="37">
        <v>30</v>
      </c>
      <c r="I10" s="37">
        <v>0</v>
      </c>
      <c r="J10" s="37">
        <v>0</v>
      </c>
    </row>
    <row r="11" spans="1:10" x14ac:dyDescent="0.25">
      <c r="A11" s="31" t="s">
        <v>115</v>
      </c>
      <c r="B11" s="32">
        <v>30</v>
      </c>
      <c r="C11" s="32">
        <v>0</v>
      </c>
      <c r="D11" s="32">
        <v>0</v>
      </c>
      <c r="G11" s="36" t="s">
        <v>118</v>
      </c>
      <c r="H11" s="36"/>
      <c r="I11" s="36"/>
      <c r="J11" s="36"/>
    </row>
    <row r="12" spans="1:10" x14ac:dyDescent="0.25">
      <c r="A12" s="31"/>
      <c r="B12" s="31"/>
      <c r="C12" s="31"/>
      <c r="D12" s="31"/>
      <c r="G12" s="36"/>
      <c r="H12" s="36"/>
      <c r="I12" s="36"/>
      <c r="J12" s="36"/>
    </row>
    <row r="13" spans="1:10" x14ac:dyDescent="0.25">
      <c r="A13" s="31" t="s">
        <v>116</v>
      </c>
      <c r="B13" s="32">
        <f>SUM(B8:B11)</f>
        <v>98.5</v>
      </c>
      <c r="C13" s="32">
        <f t="shared" ref="C13:D13" si="0">SUM(C8:C11)</f>
        <v>65</v>
      </c>
      <c r="D13" s="32">
        <f t="shared" si="0"/>
        <v>65</v>
      </c>
      <c r="G13" s="36" t="s">
        <v>116</v>
      </c>
      <c r="H13" s="37">
        <f>SUM(H8:H10)</f>
        <v>58.5</v>
      </c>
      <c r="I13" s="37">
        <f>SUM(I8:I10)</f>
        <v>35</v>
      </c>
      <c r="J13" s="37">
        <f>SUM(J8:J10)</f>
        <v>55</v>
      </c>
    </row>
    <row r="14" spans="1:10" x14ac:dyDescent="0.25">
      <c r="A14" s="31"/>
      <c r="B14" s="31" t="s">
        <v>106</v>
      </c>
      <c r="C14" s="31" t="s">
        <v>107</v>
      </c>
      <c r="D14" s="31" t="s">
        <v>108</v>
      </c>
      <c r="G14" s="36"/>
      <c r="H14" s="36" t="s">
        <v>106</v>
      </c>
      <c r="I14" s="36" t="s">
        <v>107</v>
      </c>
      <c r="J14" s="36" t="s">
        <v>108</v>
      </c>
    </row>
    <row r="15" spans="1:10" x14ac:dyDescent="0.25">
      <c r="A15" s="31" t="s">
        <v>117</v>
      </c>
      <c r="B15" s="32">
        <f>B13*24+B5</f>
        <v>2364</v>
      </c>
      <c r="C15" s="32">
        <f t="shared" ref="C15:D15" si="1">C13*24+C5</f>
        <v>2060</v>
      </c>
      <c r="D15" s="32">
        <f t="shared" si="1"/>
        <v>1560</v>
      </c>
      <c r="G15" s="36" t="s">
        <v>117</v>
      </c>
      <c r="H15" s="37">
        <f>H13*24+H5</f>
        <v>1404</v>
      </c>
      <c r="I15" s="37">
        <f t="shared" ref="I15:J15" si="2">I13*24+I5</f>
        <v>1340</v>
      </c>
      <c r="J15" s="37">
        <f t="shared" si="2"/>
        <v>1320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6"/>
  <sheetViews>
    <sheetView tabSelected="1" workbookViewId="0">
      <selection sqref="A1:D1"/>
    </sheetView>
  </sheetViews>
  <sheetFormatPr defaultRowHeight="15" x14ac:dyDescent="0.25"/>
  <cols>
    <col min="1" max="1" width="19.28515625" bestFit="1" customWidth="1"/>
    <col min="2" max="2" width="11.85546875" bestFit="1" customWidth="1"/>
    <col min="3" max="3" width="13.28515625" bestFit="1" customWidth="1"/>
    <col min="4" max="4" width="16.7109375" bestFit="1" customWidth="1"/>
    <col min="7" max="7" width="19.28515625" bestFit="1" customWidth="1"/>
    <col min="8" max="8" width="11.85546875" bestFit="1" customWidth="1"/>
    <col min="9" max="9" width="13.28515625" bestFit="1" customWidth="1"/>
    <col min="10" max="10" width="16.7109375" bestFit="1" customWidth="1"/>
  </cols>
  <sheetData>
    <row r="1" spans="1:10" ht="18.75" x14ac:dyDescent="0.3">
      <c r="A1" s="39" t="s">
        <v>128</v>
      </c>
      <c r="B1" s="39"/>
      <c r="C1" s="39"/>
      <c r="D1" s="39"/>
    </row>
    <row r="3" spans="1:10" ht="15.75" x14ac:dyDescent="0.25">
      <c r="A3" t="s">
        <v>72</v>
      </c>
      <c r="B3" s="11" t="s">
        <v>90</v>
      </c>
      <c r="C3" s="11" t="s">
        <v>91</v>
      </c>
      <c r="D3" s="11" t="s">
        <v>92</v>
      </c>
      <c r="G3" t="s">
        <v>31</v>
      </c>
      <c r="H3" s="11" t="s">
        <v>90</v>
      </c>
      <c r="I3" s="11" t="s">
        <v>91</v>
      </c>
      <c r="J3" s="11" t="s">
        <v>92</v>
      </c>
    </row>
    <row r="4" spans="1:10" x14ac:dyDescent="0.25">
      <c r="A4" s="12" t="s">
        <v>93</v>
      </c>
      <c r="B4" s="12"/>
      <c r="C4" s="12"/>
      <c r="D4" s="12"/>
      <c r="G4" s="16" t="s">
        <v>93</v>
      </c>
      <c r="H4" s="16"/>
      <c r="I4" s="16"/>
      <c r="J4" s="16"/>
    </row>
    <row r="5" spans="1:10" x14ac:dyDescent="0.25">
      <c r="A5" s="12" t="s">
        <v>94</v>
      </c>
      <c r="B5" s="13">
        <v>14500</v>
      </c>
      <c r="C5" s="13">
        <v>31000</v>
      </c>
      <c r="D5" s="13">
        <v>71000</v>
      </c>
      <c r="G5" s="16" t="s">
        <v>94</v>
      </c>
      <c r="H5" s="17">
        <f>B5+(B5*0.4)</f>
        <v>20300</v>
      </c>
      <c r="I5" s="17">
        <f t="shared" ref="I5:J5" si="0">C5+(C5*0.4)</f>
        <v>43400</v>
      </c>
      <c r="J5" s="17">
        <f t="shared" si="0"/>
        <v>99400</v>
      </c>
    </row>
    <row r="6" spans="1:10" x14ac:dyDescent="0.25">
      <c r="A6" s="12" t="s">
        <v>95</v>
      </c>
      <c r="B6" s="13">
        <v>1450</v>
      </c>
      <c r="C6" s="13">
        <v>3100</v>
      </c>
      <c r="D6" s="13">
        <v>7200</v>
      </c>
      <c r="G6" s="16" t="s">
        <v>95</v>
      </c>
      <c r="H6" s="17">
        <v>1450</v>
      </c>
      <c r="I6" s="17">
        <v>3100</v>
      </c>
      <c r="J6" s="17">
        <v>7200</v>
      </c>
    </row>
    <row r="8" spans="1:10" x14ac:dyDescent="0.25">
      <c r="A8" s="5" t="s">
        <v>96</v>
      </c>
      <c r="B8" s="5"/>
      <c r="C8" s="5"/>
      <c r="D8" s="5"/>
      <c r="G8" s="14" t="s">
        <v>96</v>
      </c>
      <c r="H8" s="14"/>
      <c r="I8" s="14"/>
      <c r="J8" s="14"/>
    </row>
    <row r="9" spans="1:10" x14ac:dyDescent="0.25">
      <c r="A9" s="5" t="s">
        <v>97</v>
      </c>
      <c r="B9" s="6">
        <v>1500</v>
      </c>
      <c r="C9" s="6">
        <v>2500</v>
      </c>
      <c r="D9" s="6">
        <v>3100</v>
      </c>
      <c r="G9" s="14" t="s">
        <v>97</v>
      </c>
      <c r="H9" s="15">
        <v>1500</v>
      </c>
      <c r="I9" s="15">
        <v>2500</v>
      </c>
      <c r="J9" s="15">
        <v>3100</v>
      </c>
    </row>
    <row r="10" spans="1:10" x14ac:dyDescent="0.25">
      <c r="A10" s="5" t="s">
        <v>120</v>
      </c>
      <c r="B10" s="6">
        <v>210</v>
      </c>
      <c r="C10" s="6">
        <v>300</v>
      </c>
      <c r="D10" s="6">
        <v>450</v>
      </c>
      <c r="G10" s="14" t="s">
        <v>120</v>
      </c>
      <c r="H10" s="15">
        <v>210</v>
      </c>
      <c r="I10" s="15">
        <v>300</v>
      </c>
      <c r="J10" s="15">
        <v>450</v>
      </c>
    </row>
    <row r="11" spans="1:10" x14ac:dyDescent="0.25">
      <c r="A11" s="5" t="s">
        <v>102</v>
      </c>
      <c r="B11" s="6">
        <f>B18</f>
        <v>3411.4285714285711</v>
      </c>
      <c r="C11" s="6">
        <f t="shared" ref="C11:D11" si="1">C18</f>
        <v>6284.21052631579</v>
      </c>
      <c r="D11" s="6">
        <f t="shared" si="1"/>
        <v>7023.5294117647063</v>
      </c>
      <c r="G11" s="14" t="s">
        <v>102</v>
      </c>
      <c r="H11" s="15">
        <f>H18</f>
        <v>3411.4285714285711</v>
      </c>
      <c r="I11" s="15">
        <f t="shared" ref="I11:J11" si="2">I18</f>
        <v>6284.21052631579</v>
      </c>
      <c r="J11" s="15">
        <f t="shared" si="2"/>
        <v>7023.5294117647063</v>
      </c>
    </row>
    <row r="12" spans="1:10" ht="19.5" customHeight="1" x14ac:dyDescent="0.25"/>
    <row r="13" spans="1:10" ht="19.5" customHeight="1" x14ac:dyDescent="0.25"/>
    <row r="14" spans="1:10" x14ac:dyDescent="0.25">
      <c r="A14" s="8" t="s">
        <v>121</v>
      </c>
      <c r="B14" s="8"/>
      <c r="C14" s="8"/>
      <c r="D14" s="8"/>
      <c r="G14" s="18" t="s">
        <v>121</v>
      </c>
      <c r="H14" s="18"/>
      <c r="I14" s="18"/>
      <c r="J14" s="18"/>
    </row>
    <row r="15" spans="1:10" x14ac:dyDescent="0.25">
      <c r="A15" s="8" t="s">
        <v>98</v>
      </c>
      <c r="B15" s="21">
        <v>30000</v>
      </c>
      <c r="C15" s="21">
        <v>30000</v>
      </c>
      <c r="D15" s="21">
        <v>30000</v>
      </c>
      <c r="G15" s="18" t="s">
        <v>98</v>
      </c>
      <c r="H15" s="19">
        <v>30000</v>
      </c>
      <c r="I15" s="19">
        <v>30000</v>
      </c>
      <c r="J15" s="19">
        <v>30000</v>
      </c>
    </row>
    <row r="16" spans="1:10" x14ac:dyDescent="0.25">
      <c r="A16" s="8" t="s">
        <v>99</v>
      </c>
      <c r="B16" s="8">
        <v>35</v>
      </c>
      <c r="C16" s="8">
        <v>19</v>
      </c>
      <c r="D16" s="8">
        <v>17</v>
      </c>
      <c r="G16" s="18" t="s">
        <v>99</v>
      </c>
      <c r="H16" s="18">
        <v>35</v>
      </c>
      <c r="I16" s="18">
        <v>19</v>
      </c>
      <c r="J16" s="18">
        <v>17</v>
      </c>
    </row>
    <row r="17" spans="1:10" x14ac:dyDescent="0.25">
      <c r="A17" s="8" t="s">
        <v>119</v>
      </c>
      <c r="B17" s="9">
        <v>3.98</v>
      </c>
      <c r="C17" s="9">
        <v>3.98</v>
      </c>
      <c r="D17" s="9">
        <v>3.98</v>
      </c>
      <c r="G17" s="18" t="s">
        <v>100</v>
      </c>
      <c r="H17" s="20">
        <v>3.98</v>
      </c>
      <c r="I17" s="20">
        <v>3.98</v>
      </c>
      <c r="J17" s="20">
        <v>3.98</v>
      </c>
    </row>
    <row r="18" spans="1:10" x14ac:dyDescent="0.25">
      <c r="A18" s="8" t="s">
        <v>102</v>
      </c>
      <c r="B18" s="9">
        <f>B15/B16*B17</f>
        <v>3411.4285714285711</v>
      </c>
      <c r="C18" s="9">
        <f t="shared" ref="C18:D18" si="3">C15/C16*C17</f>
        <v>6284.21052631579</v>
      </c>
      <c r="D18" s="9">
        <f t="shared" si="3"/>
        <v>7023.5294117647063</v>
      </c>
      <c r="G18" s="18" t="s">
        <v>102</v>
      </c>
      <c r="H18" s="20">
        <f>H15/H16*H17</f>
        <v>3411.4285714285711</v>
      </c>
      <c r="I18" s="20">
        <f t="shared" ref="I18" si="4">I15/I16*I17</f>
        <v>6284.21052631579</v>
      </c>
      <c r="J18" s="20">
        <f t="shared" ref="J18" si="5">J15/J16*J17</f>
        <v>7023.5294117647063</v>
      </c>
    </row>
    <row r="20" spans="1:10" x14ac:dyDescent="0.25">
      <c r="A20" t="s">
        <v>101</v>
      </c>
      <c r="B20" s="10">
        <f>250000/B15</f>
        <v>8.3333333333333339</v>
      </c>
      <c r="C20" s="10">
        <f t="shared" ref="C20:D20" si="6">250000/C15</f>
        <v>8.3333333333333339</v>
      </c>
      <c r="D20" s="10">
        <f t="shared" si="6"/>
        <v>8.3333333333333339</v>
      </c>
      <c r="G20" t="s">
        <v>101</v>
      </c>
      <c r="H20" s="10">
        <f>250000/H15</f>
        <v>8.3333333333333339</v>
      </c>
      <c r="I20" s="10">
        <f t="shared" ref="I20:J20" si="7">250000/I15</f>
        <v>8.3333333333333339</v>
      </c>
      <c r="J20" s="10">
        <f t="shared" si="7"/>
        <v>8.3333333333333339</v>
      </c>
    </row>
    <row r="22" spans="1:10" x14ac:dyDescent="0.25">
      <c r="A22" t="s">
        <v>103</v>
      </c>
      <c r="B22" s="1">
        <f>B20*(SUM(B9:B11))</f>
        <v>42678.571428571428</v>
      </c>
      <c r="C22" s="1">
        <f t="shared" ref="C22:D22" si="8">C20*(SUM(C9:C11))</f>
        <v>75701.754385964916</v>
      </c>
      <c r="D22" s="1">
        <f t="shared" si="8"/>
        <v>88112.745098039231</v>
      </c>
      <c r="G22" t="s">
        <v>103</v>
      </c>
      <c r="H22" s="1">
        <f>H20*(SUM(H9:H11))</f>
        <v>42678.571428571428</v>
      </c>
      <c r="I22" s="1">
        <f t="shared" ref="I22:J22" si="9">I20*(SUM(I9:I11))</f>
        <v>75701.754385964916</v>
      </c>
      <c r="J22" s="1">
        <f t="shared" si="9"/>
        <v>88112.745098039231</v>
      </c>
    </row>
    <row r="24" spans="1:10" x14ac:dyDescent="0.25">
      <c r="A24" t="s">
        <v>104</v>
      </c>
      <c r="B24" s="1">
        <f>B22+B5+B6</f>
        <v>58628.571428571428</v>
      </c>
      <c r="C24" s="1">
        <f t="shared" ref="C24:D24" si="10">C22+C5+C6</f>
        <v>109801.75438596492</v>
      </c>
      <c r="D24" s="1">
        <f t="shared" si="10"/>
        <v>166312.74509803922</v>
      </c>
      <c r="G24" t="s">
        <v>104</v>
      </c>
      <c r="H24" s="1">
        <f>H22+H5+H6</f>
        <v>64428.571428571428</v>
      </c>
      <c r="I24" s="1">
        <f t="shared" ref="I24:J24" si="11">I22+I5+I6</f>
        <v>122201.75438596492</v>
      </c>
      <c r="J24" s="1">
        <f t="shared" si="11"/>
        <v>194712.74509803922</v>
      </c>
    </row>
    <row r="25" spans="1:10" ht="15.75" x14ac:dyDescent="0.25">
      <c r="B25" s="11" t="s">
        <v>90</v>
      </c>
      <c r="C25" s="11" t="s">
        <v>91</v>
      </c>
      <c r="D25" s="11" t="s">
        <v>92</v>
      </c>
      <c r="H25" s="11" t="s">
        <v>90</v>
      </c>
      <c r="I25" s="11" t="s">
        <v>91</v>
      </c>
      <c r="J25" s="11" t="s">
        <v>92</v>
      </c>
    </row>
    <row r="26" spans="1:10" x14ac:dyDescent="0.25">
      <c r="A26" t="s">
        <v>105</v>
      </c>
      <c r="B26" s="1">
        <f>B24/B20</f>
        <v>7035.4285714285706</v>
      </c>
      <c r="C26" s="1">
        <f t="shared" ref="C26:D26" si="12">C24/C20</f>
        <v>13176.210526315788</v>
      </c>
      <c r="D26" s="1">
        <f t="shared" si="12"/>
        <v>19957.529411764706</v>
      </c>
      <c r="G26" t="s">
        <v>105</v>
      </c>
      <c r="H26" s="1">
        <f>H24/H20</f>
        <v>7731.4285714285706</v>
      </c>
      <c r="I26" s="1">
        <f t="shared" ref="I26:J26" si="13">I24/I20</f>
        <v>14664.210526315788</v>
      </c>
      <c r="J26" s="1">
        <f t="shared" si="13"/>
        <v>23365.529411764703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loans</vt:lpstr>
      <vt:lpstr>School shoping</vt:lpstr>
      <vt:lpstr>cat or dog</vt:lpstr>
      <vt:lpstr>vacation</vt:lpstr>
      <vt:lpstr>Printer</vt:lpstr>
      <vt:lpstr>cell phone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2023-10-09T01:29:31Z</dcterms:modified>
</cp:coreProperties>
</file>