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charts/chart1.xml" ContentType="application/vnd.openxmlformats-officedocument.drawingml.chart+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codeName="ThisWorkbook" defaultThemeVersion="124226"/>
  <mc:AlternateContent xmlns:mc="http://schemas.openxmlformats.org/markup-compatibility/2006">
    <mc:Choice Requires="x15">
      <x15ac:absPath xmlns:x15ac="http://schemas.microsoft.com/office/spreadsheetml/2010/11/ac" url="https://d.docs.live.net/e6b8e815e3c79d03/Bureaublad/School/Leerjaar 2/Kwartaal 4/Project HBO-ICT/Outlook/4. Verantwoording (EVM ^0 Eigen werk)/"/>
    </mc:Choice>
  </mc:AlternateContent>
  <xr:revisionPtr revIDLastSave="4578" documentId="13_ncr:1_{FB0F5F89-B566-AC40-9715-8EBF44D63F2D}" xr6:coauthVersionLast="47" xr6:coauthVersionMax="47" xr10:uidLastSave="{03AF6F4D-20AC-4687-83CF-7AF963C1D7B6}"/>
  <bookViews>
    <workbookView xWindow="-96" yWindow="-96" windowWidth="20928" windowHeight="12432" firstSheet="2" activeTab="2" xr2:uid="{00000000-000D-0000-FFFF-FFFF00000000}"/>
  </bookViews>
  <sheets>
    <sheet name="Report" sheetId="3" r:id="rId1"/>
    <sheet name="Plan" sheetId="15" r:id="rId2"/>
    <sheet name="AC" sheetId="9" r:id="rId3"/>
    <sheet name="EV" sheetId="8" r:id="rId4"/>
    <sheet name="Veranderingen in de Planning" sheetId="11" r:id="rId5"/>
  </sheets>
  <definedNames>
    <definedName name="_xlnm._FilterDatabase" localSheetId="2" hidden="1">AC!$A$7:$P$123</definedName>
    <definedName name="_xlnm._FilterDatabase" localSheetId="3" hidden="1">EV!$A$8:$R$104</definedName>
    <definedName name="_xlnm._FilterDatabase" localSheetId="1" hidden="1">Plan!$A$8:$P$127</definedName>
    <definedName name="_xlnm.Print_Area" localSheetId="2">AC!$A$2:$P$3</definedName>
    <definedName name="_xlnm.Print_Area" localSheetId="3">EV!$A$2:$P$3</definedName>
    <definedName name="_xlnm.Print_Area" localSheetId="0">Report!$A$1:$P$33</definedName>
    <definedName name="holidays">OFFSET(#REF!,1,0,COUNTA(#REF!),1)</definedName>
    <definedName name="valuevx">42.314159</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0" i="9" l="1"/>
  <c r="B10" i="9"/>
  <c r="C10" i="9"/>
  <c r="A11" i="9"/>
  <c r="B11" i="9"/>
  <c r="C11" i="9"/>
  <c r="A12" i="9"/>
  <c r="B12" i="9"/>
  <c r="C12" i="9"/>
  <c r="A13" i="9"/>
  <c r="B13" i="9"/>
  <c r="C13" i="9"/>
  <c r="A14" i="9"/>
  <c r="B14" i="9"/>
  <c r="C14" i="9"/>
  <c r="A15" i="9"/>
  <c r="B15" i="9"/>
  <c r="C15" i="9"/>
  <c r="A16" i="9"/>
  <c r="B16" i="9"/>
  <c r="C16" i="9"/>
  <c r="A17" i="9"/>
  <c r="B17" i="9"/>
  <c r="C17" i="9"/>
  <c r="A18" i="9"/>
  <c r="B18" i="9"/>
  <c r="C18" i="9"/>
  <c r="A19" i="9"/>
  <c r="B19" i="9"/>
  <c r="C19" i="9"/>
  <c r="A20" i="9"/>
  <c r="B20" i="9"/>
  <c r="C20" i="9"/>
  <c r="A21" i="9"/>
  <c r="B21" i="9"/>
  <c r="C21" i="9"/>
  <c r="A22" i="9"/>
  <c r="B22" i="9"/>
  <c r="C22" i="9"/>
  <c r="A23" i="9"/>
  <c r="B23" i="9"/>
  <c r="C23" i="9"/>
  <c r="A24" i="9"/>
  <c r="B24" i="9"/>
  <c r="C24" i="9"/>
  <c r="A25" i="9"/>
  <c r="B25" i="9"/>
  <c r="C25" i="9"/>
  <c r="A26" i="9"/>
  <c r="B26" i="9"/>
  <c r="C26" i="9"/>
  <c r="A27" i="9"/>
  <c r="B27" i="9"/>
  <c r="C27" i="9"/>
  <c r="A28" i="9"/>
  <c r="B28" i="9"/>
  <c r="C28" i="9"/>
  <c r="A29" i="9"/>
  <c r="B29" i="9"/>
  <c r="C29" i="9"/>
  <c r="A30" i="9"/>
  <c r="B30" i="9"/>
  <c r="C30" i="9"/>
  <c r="A31" i="9"/>
  <c r="B31" i="9"/>
  <c r="C31" i="9"/>
  <c r="A32" i="9"/>
  <c r="B32" i="9"/>
  <c r="C32" i="9"/>
  <c r="A33" i="9"/>
  <c r="B33" i="9"/>
  <c r="C33" i="9"/>
  <c r="A34" i="9"/>
  <c r="B34" i="9"/>
  <c r="C34" i="9"/>
  <c r="A35" i="9"/>
  <c r="B35" i="9"/>
  <c r="C35" i="9"/>
  <c r="A36" i="9"/>
  <c r="B36" i="9"/>
  <c r="C36" i="9"/>
  <c r="A37" i="9"/>
  <c r="B37" i="9"/>
  <c r="C37" i="9"/>
  <c r="A38" i="9"/>
  <c r="B38" i="9"/>
  <c r="C38" i="9"/>
  <c r="A39" i="9"/>
  <c r="B39" i="9"/>
  <c r="C39" i="9"/>
  <c r="A40" i="9"/>
  <c r="B40" i="9"/>
  <c r="C40" i="9"/>
  <c r="A41" i="9"/>
  <c r="B41" i="9"/>
  <c r="C41" i="9"/>
  <c r="A42" i="9"/>
  <c r="B42" i="9"/>
  <c r="C42" i="9"/>
  <c r="A43" i="9"/>
  <c r="B43" i="9"/>
  <c r="C43" i="9"/>
  <c r="A44" i="9"/>
  <c r="B44" i="9"/>
  <c r="C44" i="9"/>
  <c r="A45" i="9"/>
  <c r="B45" i="9"/>
  <c r="C45" i="9"/>
  <c r="A46" i="9"/>
  <c r="B46" i="9"/>
  <c r="C46" i="9"/>
  <c r="A47" i="9"/>
  <c r="B47" i="9"/>
  <c r="C47" i="9"/>
  <c r="A48" i="9"/>
  <c r="B48" i="9"/>
  <c r="C48" i="9"/>
  <c r="A49" i="9"/>
  <c r="B49" i="9"/>
  <c r="C49" i="9"/>
  <c r="A50" i="9"/>
  <c r="B50" i="9"/>
  <c r="C50" i="9"/>
  <c r="A51" i="9"/>
  <c r="B51" i="9"/>
  <c r="C51" i="9"/>
  <c r="A52" i="9"/>
  <c r="B52" i="9"/>
  <c r="C52" i="9"/>
  <c r="A53" i="9"/>
  <c r="B53" i="9"/>
  <c r="C53" i="9"/>
  <c r="A54" i="9"/>
  <c r="B54" i="9"/>
  <c r="C54" i="9"/>
  <c r="A55" i="9"/>
  <c r="B55" i="9"/>
  <c r="C55" i="9"/>
  <c r="A56" i="9"/>
  <c r="B56" i="9"/>
  <c r="C56" i="9"/>
  <c r="A57" i="9"/>
  <c r="B57" i="9"/>
  <c r="C57" i="9"/>
  <c r="A58" i="9"/>
  <c r="B58" i="9"/>
  <c r="C58" i="9"/>
  <c r="A59" i="9"/>
  <c r="B59" i="9"/>
  <c r="C59" i="9"/>
  <c r="A60" i="9"/>
  <c r="B60" i="9"/>
  <c r="C60" i="9"/>
  <c r="A61" i="9"/>
  <c r="B61" i="9"/>
  <c r="C61" i="9"/>
  <c r="A62" i="9"/>
  <c r="B62" i="9"/>
  <c r="C62" i="9"/>
  <c r="A63" i="9"/>
  <c r="B63" i="9"/>
  <c r="C63" i="9"/>
  <c r="A64" i="9"/>
  <c r="B64" i="9"/>
  <c r="C64" i="9"/>
  <c r="A65" i="9"/>
  <c r="B65" i="9"/>
  <c r="C65" i="9"/>
  <c r="A66" i="9"/>
  <c r="B66" i="9"/>
  <c r="C66" i="9"/>
  <c r="A67" i="9"/>
  <c r="B67" i="9"/>
  <c r="C67" i="9"/>
  <c r="A68" i="9"/>
  <c r="B68" i="9"/>
  <c r="C68" i="9"/>
  <c r="A69" i="9"/>
  <c r="B69" i="9"/>
  <c r="C69" i="9"/>
  <c r="A70" i="9"/>
  <c r="B70" i="9"/>
  <c r="C70" i="9"/>
  <c r="A71" i="9"/>
  <c r="B71" i="9"/>
  <c r="C71" i="9"/>
  <c r="A72" i="9"/>
  <c r="B72" i="9"/>
  <c r="C72" i="9"/>
  <c r="A73" i="9"/>
  <c r="B73" i="9"/>
  <c r="C73" i="9"/>
  <c r="A74" i="9"/>
  <c r="B74" i="9"/>
  <c r="C74" i="9"/>
  <c r="A75" i="9"/>
  <c r="B75" i="9"/>
  <c r="C75" i="9"/>
  <c r="A76" i="9"/>
  <c r="B76" i="9"/>
  <c r="C76" i="9"/>
  <c r="A77" i="9"/>
  <c r="B77" i="9"/>
  <c r="C77" i="9"/>
  <c r="A78" i="9"/>
  <c r="B78" i="9"/>
  <c r="C78" i="9"/>
  <c r="A79" i="9"/>
  <c r="B79" i="9"/>
  <c r="C79" i="9"/>
  <c r="A80" i="9"/>
  <c r="B80" i="9"/>
  <c r="C80" i="9"/>
  <c r="A81" i="9"/>
  <c r="B81" i="9"/>
  <c r="C81" i="9"/>
  <c r="A82" i="9"/>
  <c r="B82" i="9"/>
  <c r="C82" i="9"/>
  <c r="A83" i="9"/>
  <c r="B83" i="9"/>
  <c r="C83" i="9"/>
  <c r="A84" i="9"/>
  <c r="B84" i="9"/>
  <c r="C84" i="9"/>
  <c r="A85" i="9"/>
  <c r="B85" i="9"/>
  <c r="C85" i="9"/>
  <c r="A86" i="9"/>
  <c r="B86" i="9"/>
  <c r="C86" i="9"/>
  <c r="A87" i="9"/>
  <c r="B87" i="9"/>
  <c r="C87" i="9"/>
  <c r="A88" i="9"/>
  <c r="B88" i="9"/>
  <c r="C88" i="9"/>
  <c r="A89" i="9"/>
  <c r="B89" i="9"/>
  <c r="C89" i="9"/>
  <c r="A90" i="9"/>
  <c r="B90" i="9"/>
  <c r="C90" i="9"/>
  <c r="A91" i="9"/>
  <c r="B91" i="9"/>
  <c r="C91" i="9"/>
  <c r="A92" i="9"/>
  <c r="B92" i="9"/>
  <c r="C92" i="9"/>
  <c r="A93" i="9"/>
  <c r="B93" i="9"/>
  <c r="C93" i="9"/>
  <c r="A94" i="9"/>
  <c r="B94" i="9"/>
  <c r="C94" i="9"/>
  <c r="A95" i="9"/>
  <c r="B95" i="9"/>
  <c r="C95" i="9"/>
  <c r="A96" i="9"/>
  <c r="B96" i="9"/>
  <c r="C96" i="9"/>
  <c r="A97" i="9"/>
  <c r="B97" i="9"/>
  <c r="C97" i="9"/>
  <c r="A98" i="9"/>
  <c r="B98" i="9"/>
  <c r="C98" i="9"/>
  <c r="A99" i="9"/>
  <c r="B99" i="9"/>
  <c r="C99" i="9"/>
  <c r="A100" i="9"/>
  <c r="B100" i="9"/>
  <c r="C100" i="9"/>
  <c r="A101" i="9"/>
  <c r="B101" i="9"/>
  <c r="C101" i="9"/>
  <c r="A102" i="9"/>
  <c r="B102" i="9"/>
  <c r="C102" i="9"/>
  <c r="A103" i="9"/>
  <c r="B103" i="9"/>
  <c r="C103" i="9"/>
  <c r="A104" i="9"/>
  <c r="B104" i="9"/>
  <c r="C104" i="9"/>
  <c r="A105" i="9"/>
  <c r="B105" i="9"/>
  <c r="C105" i="9"/>
  <c r="A106" i="9"/>
  <c r="B106" i="9"/>
  <c r="C106" i="9"/>
  <c r="A107" i="9"/>
  <c r="B107" i="9"/>
  <c r="C107" i="9"/>
  <c r="A108" i="9"/>
  <c r="B108" i="9"/>
  <c r="C108" i="9"/>
  <c r="A109" i="9"/>
  <c r="B109" i="9"/>
  <c r="C109" i="9"/>
  <c r="A110" i="9"/>
  <c r="B110" i="9"/>
  <c r="C110" i="9"/>
  <c r="A111" i="9"/>
  <c r="B111" i="9"/>
  <c r="C111" i="9"/>
  <c r="A112" i="9"/>
  <c r="B112" i="9"/>
  <c r="C112" i="9"/>
  <c r="A113" i="9"/>
  <c r="B113" i="9"/>
  <c r="C113" i="9"/>
  <c r="A114" i="9"/>
  <c r="B114" i="9"/>
  <c r="C114" i="9"/>
  <c r="A115" i="9"/>
  <c r="B115" i="9"/>
  <c r="C115" i="9"/>
  <c r="A116" i="9"/>
  <c r="B116" i="9"/>
  <c r="C116" i="9"/>
  <c r="A117" i="9"/>
  <c r="B117" i="9"/>
  <c r="C117" i="9"/>
  <c r="A118" i="9"/>
  <c r="B118" i="9"/>
  <c r="C118" i="9"/>
  <c r="A119" i="9"/>
  <c r="B119" i="9"/>
  <c r="C119" i="9"/>
  <c r="A120" i="9"/>
  <c r="B120" i="9"/>
  <c r="C120" i="9"/>
  <c r="A121" i="9"/>
  <c r="B121" i="9"/>
  <c r="C121" i="9"/>
  <c r="A122" i="9"/>
  <c r="B122" i="9"/>
  <c r="C122" i="9"/>
  <c r="D43" i="15"/>
  <c r="D42" i="15"/>
  <c r="D26" i="15"/>
  <c r="D26" i="8" s="1"/>
  <c r="D27" i="15"/>
  <c r="D27" i="8" s="1"/>
  <c r="D28" i="15"/>
  <c r="D28" i="8" s="1"/>
  <c r="D29" i="15"/>
  <c r="D29" i="8" s="1"/>
  <c r="D30" i="15"/>
  <c r="A65" i="8"/>
  <c r="B65" i="8"/>
  <c r="C65" i="8"/>
  <c r="D70" i="15"/>
  <c r="A29" i="8"/>
  <c r="B29" i="8"/>
  <c r="C29" i="8"/>
  <c r="A25" i="8"/>
  <c r="B25" i="8"/>
  <c r="C25" i="8"/>
  <c r="A26" i="8"/>
  <c r="B26" i="8"/>
  <c r="C26" i="8"/>
  <c r="A27" i="8"/>
  <c r="B27" i="8"/>
  <c r="C27" i="8"/>
  <c r="A28" i="8"/>
  <c r="B28" i="8"/>
  <c r="C28" i="8"/>
  <c r="A22" i="8"/>
  <c r="B22" i="8"/>
  <c r="C22" i="8"/>
  <c r="A23" i="8"/>
  <c r="B23" i="8"/>
  <c r="C23" i="8"/>
  <c r="A24" i="8"/>
  <c r="B24" i="8"/>
  <c r="C24" i="8"/>
  <c r="D25" i="15"/>
  <c r="D25" i="8" s="1"/>
  <c r="D24" i="15"/>
  <c r="D24" i="8" s="1"/>
  <c r="D22" i="15"/>
  <c r="D22" i="8" s="1"/>
  <c r="D23" i="15"/>
  <c r="D23" i="8" s="1"/>
  <c r="A116" i="8"/>
  <c r="B116" i="8"/>
  <c r="C116" i="8"/>
  <c r="A117" i="8"/>
  <c r="B117" i="8"/>
  <c r="C117" i="8"/>
  <c r="A118" i="8"/>
  <c r="B118" i="8"/>
  <c r="C118" i="8"/>
  <c r="A119" i="8"/>
  <c r="B119" i="8"/>
  <c r="C119" i="8"/>
  <c r="A120" i="8"/>
  <c r="B120" i="8"/>
  <c r="C120" i="8"/>
  <c r="D121" i="15"/>
  <c r="D119" i="8" s="1"/>
  <c r="D122" i="15"/>
  <c r="D120" i="8" s="1"/>
  <c r="D118" i="15"/>
  <c r="D116" i="8" s="1"/>
  <c r="D119" i="15"/>
  <c r="D117" i="8" s="1"/>
  <c r="D120" i="15"/>
  <c r="D118" i="8" s="1"/>
  <c r="A114" i="8" l="1"/>
  <c r="B114" i="8"/>
  <c r="C114" i="8"/>
  <c r="A115" i="8"/>
  <c r="B115" i="8"/>
  <c r="C115" i="8"/>
  <c r="D56" i="15"/>
  <c r="D117" i="15"/>
  <c r="D115" i="8" s="1"/>
  <c r="E126" i="15"/>
  <c r="F126" i="15"/>
  <c r="G126" i="15"/>
  <c r="H126" i="15"/>
  <c r="I126" i="15"/>
  <c r="J126" i="15"/>
  <c r="K126" i="15"/>
  <c r="L126" i="15"/>
  <c r="M126" i="15"/>
  <c r="N126" i="15"/>
  <c r="O126" i="15"/>
  <c r="P126" i="15"/>
  <c r="D116" i="15"/>
  <c r="A113" i="8"/>
  <c r="B113" i="8"/>
  <c r="C113" i="8"/>
  <c r="A103" i="8"/>
  <c r="B103" i="8"/>
  <c r="C103" i="8"/>
  <c r="A104" i="8"/>
  <c r="B104" i="8"/>
  <c r="C104" i="8"/>
  <c r="A105" i="8"/>
  <c r="B105" i="8"/>
  <c r="C105" i="8"/>
  <c r="A106" i="8"/>
  <c r="B106" i="8"/>
  <c r="C106" i="8"/>
  <c r="A107" i="8"/>
  <c r="B107" i="8"/>
  <c r="C107" i="8"/>
  <c r="A108" i="8"/>
  <c r="B108" i="8"/>
  <c r="C108" i="8"/>
  <c r="A109" i="8"/>
  <c r="B109" i="8"/>
  <c r="C109" i="8"/>
  <c r="A110" i="8"/>
  <c r="B110" i="8"/>
  <c r="C110" i="8"/>
  <c r="A111" i="8"/>
  <c r="B111" i="8"/>
  <c r="C111" i="8"/>
  <c r="A112" i="8"/>
  <c r="B112" i="8"/>
  <c r="C112" i="8"/>
  <c r="A10" i="8"/>
  <c r="B10" i="8"/>
  <c r="C10" i="8"/>
  <c r="A11" i="8"/>
  <c r="B11" i="8"/>
  <c r="C11" i="8"/>
  <c r="A12" i="8"/>
  <c r="B12" i="8"/>
  <c r="C12" i="8"/>
  <c r="A13" i="8"/>
  <c r="B13" i="8"/>
  <c r="C13" i="8"/>
  <c r="A14" i="8"/>
  <c r="B14" i="8"/>
  <c r="C14" i="8"/>
  <c r="A15" i="8"/>
  <c r="B15" i="8"/>
  <c r="C15" i="8"/>
  <c r="A16" i="8"/>
  <c r="B16" i="8"/>
  <c r="C16" i="8"/>
  <c r="A17" i="8"/>
  <c r="B17" i="8"/>
  <c r="C17" i="8"/>
  <c r="A18" i="8"/>
  <c r="B18" i="8"/>
  <c r="C18" i="8"/>
  <c r="A19" i="8"/>
  <c r="B19" i="8"/>
  <c r="C19" i="8"/>
  <c r="A20" i="8"/>
  <c r="B20" i="8"/>
  <c r="C20" i="8"/>
  <c r="A21" i="8"/>
  <c r="B21" i="8"/>
  <c r="C21" i="8"/>
  <c r="A30" i="8"/>
  <c r="B30" i="8"/>
  <c r="C30" i="8"/>
  <c r="A31" i="8"/>
  <c r="B31" i="8"/>
  <c r="C31" i="8"/>
  <c r="A32" i="8"/>
  <c r="B32" i="8"/>
  <c r="C32" i="8"/>
  <c r="A33" i="8"/>
  <c r="B33" i="8"/>
  <c r="C33" i="8"/>
  <c r="A34" i="8"/>
  <c r="B34" i="8"/>
  <c r="C34" i="8"/>
  <c r="A35" i="8"/>
  <c r="B35" i="8"/>
  <c r="C35" i="8"/>
  <c r="A36" i="8"/>
  <c r="B36" i="8"/>
  <c r="C36" i="8"/>
  <c r="A37" i="8"/>
  <c r="B37" i="8"/>
  <c r="C37" i="8"/>
  <c r="A38" i="8"/>
  <c r="B38" i="8"/>
  <c r="C38" i="8"/>
  <c r="A39" i="8"/>
  <c r="B39" i="8"/>
  <c r="C39" i="8"/>
  <c r="A40" i="8"/>
  <c r="B40" i="8"/>
  <c r="C40" i="8"/>
  <c r="A41" i="8"/>
  <c r="B41" i="8"/>
  <c r="C41" i="8"/>
  <c r="A42" i="8"/>
  <c r="B42" i="8"/>
  <c r="C42" i="8"/>
  <c r="A43" i="8"/>
  <c r="B43" i="8"/>
  <c r="C43" i="8"/>
  <c r="A44" i="8"/>
  <c r="B44" i="8"/>
  <c r="C44" i="8"/>
  <c r="A45" i="8"/>
  <c r="B45" i="8"/>
  <c r="C45" i="8"/>
  <c r="A46" i="8"/>
  <c r="B46" i="8"/>
  <c r="C46" i="8"/>
  <c r="A47" i="8"/>
  <c r="B47" i="8"/>
  <c r="C47" i="8"/>
  <c r="A48" i="8"/>
  <c r="B48" i="8"/>
  <c r="C48" i="8"/>
  <c r="A49" i="8"/>
  <c r="B49" i="8"/>
  <c r="C49" i="8"/>
  <c r="A50" i="8"/>
  <c r="B50" i="8"/>
  <c r="C50" i="8"/>
  <c r="A51" i="8"/>
  <c r="B51" i="8"/>
  <c r="C51" i="8"/>
  <c r="A52" i="8"/>
  <c r="B52" i="8"/>
  <c r="C52" i="8"/>
  <c r="A53" i="8"/>
  <c r="B53" i="8"/>
  <c r="C53" i="8"/>
  <c r="A54" i="8"/>
  <c r="B54" i="8"/>
  <c r="C54" i="8"/>
  <c r="A55" i="8"/>
  <c r="B55" i="8"/>
  <c r="C55" i="8"/>
  <c r="A56" i="8"/>
  <c r="B56" i="8"/>
  <c r="C56" i="8"/>
  <c r="A57" i="8"/>
  <c r="B57" i="8"/>
  <c r="C57" i="8"/>
  <c r="A58" i="8"/>
  <c r="B58" i="8"/>
  <c r="C58" i="8"/>
  <c r="A59" i="8"/>
  <c r="B59" i="8"/>
  <c r="C59" i="8"/>
  <c r="A60" i="8"/>
  <c r="B60" i="8"/>
  <c r="C60" i="8"/>
  <c r="A61" i="8"/>
  <c r="B61" i="8"/>
  <c r="C61" i="8"/>
  <c r="A62" i="8"/>
  <c r="B62" i="8"/>
  <c r="C62" i="8"/>
  <c r="A63" i="8"/>
  <c r="B63" i="8"/>
  <c r="C63" i="8"/>
  <c r="A64" i="8"/>
  <c r="B64" i="8"/>
  <c r="C64" i="8"/>
  <c r="A66" i="8"/>
  <c r="B66" i="8"/>
  <c r="C66" i="8"/>
  <c r="A67" i="8"/>
  <c r="B67" i="8"/>
  <c r="C67" i="8"/>
  <c r="A68" i="8"/>
  <c r="B68" i="8"/>
  <c r="C68" i="8"/>
  <c r="A69" i="8"/>
  <c r="B69" i="8"/>
  <c r="C69" i="8"/>
  <c r="A70" i="8"/>
  <c r="B70" i="8"/>
  <c r="C70" i="8"/>
  <c r="A71" i="8"/>
  <c r="B71" i="8"/>
  <c r="C71" i="8"/>
  <c r="A72" i="8"/>
  <c r="B72" i="8"/>
  <c r="C72" i="8"/>
  <c r="A73" i="8"/>
  <c r="B73" i="8"/>
  <c r="C73" i="8"/>
  <c r="A74" i="8"/>
  <c r="B74" i="8"/>
  <c r="C74" i="8"/>
  <c r="A75" i="8"/>
  <c r="B75" i="8"/>
  <c r="C75" i="8"/>
  <c r="A76" i="8"/>
  <c r="B76" i="8"/>
  <c r="C76" i="8"/>
  <c r="A77" i="8"/>
  <c r="B77" i="8"/>
  <c r="C77" i="8"/>
  <c r="A78" i="8"/>
  <c r="B78" i="8"/>
  <c r="C78" i="8"/>
  <c r="A79" i="8"/>
  <c r="B79" i="8"/>
  <c r="C79" i="8"/>
  <c r="A80" i="8"/>
  <c r="B80" i="8"/>
  <c r="C80" i="8"/>
  <c r="A81" i="8"/>
  <c r="B81" i="8"/>
  <c r="C81" i="8"/>
  <c r="A82" i="8"/>
  <c r="B82" i="8"/>
  <c r="C82" i="8"/>
  <c r="A83" i="8"/>
  <c r="B83" i="8"/>
  <c r="C83" i="8"/>
  <c r="A84" i="8"/>
  <c r="B84" i="8"/>
  <c r="C84" i="8"/>
  <c r="A85" i="8"/>
  <c r="B85" i="8"/>
  <c r="C85" i="8"/>
  <c r="A86" i="8"/>
  <c r="B86" i="8"/>
  <c r="C86" i="8"/>
  <c r="A87" i="8"/>
  <c r="B87" i="8"/>
  <c r="C87" i="8"/>
  <c r="A88" i="8"/>
  <c r="B88" i="8"/>
  <c r="C88" i="8"/>
  <c r="A89" i="8"/>
  <c r="B89" i="8"/>
  <c r="C89" i="8"/>
  <c r="A90" i="8"/>
  <c r="B90" i="8"/>
  <c r="C90" i="8"/>
  <c r="A91" i="8"/>
  <c r="B91" i="8"/>
  <c r="C91" i="8"/>
  <c r="A92" i="8"/>
  <c r="B92" i="8"/>
  <c r="C92" i="8"/>
  <c r="A93" i="8"/>
  <c r="B93" i="8"/>
  <c r="C93" i="8"/>
  <c r="A94" i="8"/>
  <c r="B94" i="8"/>
  <c r="C94" i="8"/>
  <c r="A95" i="8"/>
  <c r="B95" i="8"/>
  <c r="C95" i="8"/>
  <c r="A96" i="8"/>
  <c r="B96" i="8"/>
  <c r="C96" i="8"/>
  <c r="A97" i="8"/>
  <c r="B97" i="8"/>
  <c r="C97" i="8"/>
  <c r="A98" i="8"/>
  <c r="B98" i="8"/>
  <c r="C98" i="8"/>
  <c r="A99" i="8"/>
  <c r="B99" i="8"/>
  <c r="C99" i="8"/>
  <c r="A100" i="8"/>
  <c r="B100" i="8"/>
  <c r="C100" i="8"/>
  <c r="A101" i="8"/>
  <c r="B101" i="8"/>
  <c r="C101" i="8"/>
  <c r="A102" i="8"/>
  <c r="B102" i="8"/>
  <c r="C102" i="8"/>
  <c r="D106" i="15"/>
  <c r="D107" i="15"/>
  <c r="D108" i="15"/>
  <c r="D109" i="15"/>
  <c r="D110" i="15"/>
  <c r="D111" i="15"/>
  <c r="D112" i="15"/>
  <c r="D109" i="8" s="1"/>
  <c r="D113" i="15"/>
  <c r="D110" i="8" s="1"/>
  <c r="D114" i="15"/>
  <c r="D111" i="8" s="1"/>
  <c r="D115" i="15"/>
  <c r="D112" i="8" s="1"/>
  <c r="D105" i="15"/>
  <c r="D49" i="15"/>
  <c r="D50" i="15"/>
  <c r="D58" i="15"/>
  <c r="D57" i="15"/>
  <c r="D51" i="15"/>
  <c r="D52" i="15"/>
  <c r="D53" i="15"/>
  <c r="D54" i="15"/>
  <c r="D55" i="15"/>
  <c r="D77" i="15"/>
  <c r="D9" i="15"/>
  <c r="D10" i="15"/>
  <c r="D11" i="15"/>
  <c r="D12" i="15"/>
  <c r="D13" i="15"/>
  <c r="D14" i="15"/>
  <c r="D15" i="15"/>
  <c r="D16" i="15"/>
  <c r="D17" i="15"/>
  <c r="D18" i="15"/>
  <c r="D19" i="15"/>
  <c r="D20" i="15"/>
  <c r="D21" i="15"/>
  <c r="D30" i="8"/>
  <c r="D31" i="15"/>
  <c r="D31" i="8" s="1"/>
  <c r="D32" i="15"/>
  <c r="D33" i="15"/>
  <c r="D34" i="15"/>
  <c r="D35" i="15"/>
  <c r="D36" i="15"/>
  <c r="D37" i="15"/>
  <c r="D38" i="15"/>
  <c r="D39" i="15"/>
  <c r="D40" i="15"/>
  <c r="D41" i="15"/>
  <c r="D44" i="15"/>
  <c r="D45" i="15"/>
  <c r="D46" i="15"/>
  <c r="D47" i="15"/>
  <c r="D48" i="15"/>
  <c r="D59" i="15"/>
  <c r="D60" i="15"/>
  <c r="D61" i="15"/>
  <c r="D62" i="15"/>
  <c r="D63" i="15"/>
  <c r="D64" i="15"/>
  <c r="D65" i="15"/>
  <c r="D66" i="15"/>
  <c r="D67" i="15"/>
  <c r="D65" i="8" s="1"/>
  <c r="D68" i="15"/>
  <c r="D69" i="15"/>
  <c r="D71" i="15"/>
  <c r="D72" i="15"/>
  <c r="D73" i="15"/>
  <c r="D74" i="15"/>
  <c r="D75" i="15"/>
  <c r="D76" i="15"/>
  <c r="D78" i="15"/>
  <c r="D79" i="15"/>
  <c r="D76" i="8" s="1"/>
  <c r="D80" i="15"/>
  <c r="D77" i="8" s="1"/>
  <c r="D81" i="15"/>
  <c r="D78" i="8" s="1"/>
  <c r="D82" i="15"/>
  <c r="D79" i="8" s="1"/>
  <c r="D83" i="15"/>
  <c r="D84" i="15"/>
  <c r="D85" i="15"/>
  <c r="D86" i="15"/>
  <c r="D87" i="15"/>
  <c r="D88" i="15"/>
  <c r="D89" i="15"/>
  <c r="D90" i="15"/>
  <c r="D91" i="15"/>
  <c r="D92" i="15"/>
  <c r="D108" i="8" l="1"/>
  <c r="D85" i="8"/>
  <c r="D87" i="8"/>
  <c r="D84" i="8"/>
  <c r="D114" i="8"/>
  <c r="D75" i="8"/>
  <c r="D89" i="8"/>
  <c r="D105" i="8"/>
  <c r="D82" i="8"/>
  <c r="D88" i="8"/>
  <c r="D104" i="8"/>
  <c r="D107" i="8"/>
  <c r="D83" i="8"/>
  <c r="D81" i="8"/>
  <c r="D106" i="8"/>
  <c r="D86" i="8"/>
  <c r="D73" i="8"/>
  <c r="D72" i="8"/>
  <c r="D74" i="8"/>
  <c r="D113" i="8"/>
  <c r="D103" i="8"/>
  <c r="D80" i="8"/>
  <c r="D60" i="8"/>
  <c r="D61" i="8"/>
  <c r="D55" i="8"/>
  <c r="D48" i="8"/>
  <c r="D57" i="8"/>
  <c r="D56" i="8"/>
  <c r="D63" i="8"/>
  <c r="D50" i="8"/>
  <c r="D49" i="8"/>
  <c r="D52" i="8"/>
  <c r="D47" i="8"/>
  <c r="D54" i="8"/>
  <c r="D66" i="8"/>
  <c r="D64" i="8"/>
  <c r="D51" i="8"/>
  <c r="D62" i="8"/>
  <c r="D59" i="8"/>
  <c r="D58" i="8"/>
  <c r="D53" i="8"/>
  <c r="M127" i="15"/>
  <c r="N127" i="15"/>
  <c r="O127" i="15"/>
  <c r="P127" i="15"/>
  <c r="D46" i="8"/>
  <c r="D45" i="8"/>
  <c r="D44" i="8"/>
  <c r="D43" i="8"/>
  <c r="D42" i="8"/>
  <c r="D41" i="8"/>
  <c r="D40" i="8"/>
  <c r="D39" i="8"/>
  <c r="D38" i="8"/>
  <c r="D37" i="8"/>
  <c r="D36" i="8"/>
  <c r="D35" i="8"/>
  <c r="D34" i="8"/>
  <c r="D33" i="8"/>
  <c r="D32" i="8"/>
  <c r="D21" i="8"/>
  <c r="D20" i="8"/>
  <c r="D19" i="8"/>
  <c r="D18" i="8"/>
  <c r="D17" i="8"/>
  <c r="D16" i="8"/>
  <c r="D15" i="8"/>
  <c r="D14" i="8"/>
  <c r="D13" i="8"/>
  <c r="D12" i="8"/>
  <c r="D11" i="8"/>
  <c r="D71" i="8"/>
  <c r="D70" i="8"/>
  <c r="D69" i="8"/>
  <c r="D10" i="8"/>
  <c r="D68" i="8"/>
  <c r="D67" i="8"/>
  <c r="D93" i="15"/>
  <c r="D90" i="8" s="1"/>
  <c r="D94" i="15"/>
  <c r="D95" i="15"/>
  <c r="D92" i="8" s="1"/>
  <c r="D96" i="15"/>
  <c r="D97" i="15"/>
  <c r="D98" i="15"/>
  <c r="D99" i="15"/>
  <c r="D96" i="8" s="1"/>
  <c r="D100" i="15"/>
  <c r="D101" i="15"/>
  <c r="D102" i="15"/>
  <c r="D103" i="15"/>
  <c r="D104" i="15"/>
  <c r="D124" i="8"/>
  <c r="D125" i="8"/>
  <c r="D126" i="8"/>
  <c r="D127" i="8"/>
  <c r="D128" i="8"/>
  <c r="D129" i="8"/>
  <c r="D130" i="8"/>
  <c r="D100" i="8" l="1"/>
  <c r="D93" i="8"/>
  <c r="D95" i="8"/>
  <c r="D101" i="8"/>
  <c r="D99" i="8"/>
  <c r="D97" i="8"/>
  <c r="D94" i="8"/>
  <c r="D98" i="8"/>
  <c r="D91" i="8"/>
  <c r="D102" i="8"/>
  <c r="D126" i="15"/>
  <c r="D135" i="15"/>
  <c r="A9" i="9"/>
  <c r="D128" i="9"/>
  <c r="D129" i="9"/>
  <c r="D130" i="9"/>
  <c r="D131" i="9"/>
  <c r="D132" i="9"/>
  <c r="D133" i="9"/>
  <c r="D130" i="15"/>
  <c r="D131" i="15"/>
  <c r="D132" i="15"/>
  <c r="D133" i="15"/>
  <c r="D134" i="15"/>
  <c r="D129" i="15"/>
  <c r="J132" i="15" l="1" a="1"/>
  <c r="J132" i="15" s="1"/>
  <c r="K132" i="15" a="1"/>
  <c r="K132" i="15" s="1"/>
  <c r="H132" i="15" a="1"/>
  <c r="H132" i="15" s="1"/>
  <c r="I132" i="15" a="1"/>
  <c r="I132" i="15" s="1"/>
  <c r="G132" i="15" a="1"/>
  <c r="G132" i="15" s="1"/>
  <c r="L132" i="15" a="1"/>
  <c r="L132" i="15" s="1"/>
  <c r="I135" i="15" a="1"/>
  <c r="I135" i="15" s="1"/>
  <c r="H135" i="15" a="1"/>
  <c r="H135" i="15" s="1"/>
  <c r="K135" i="15" a="1"/>
  <c r="K135" i="15" s="1"/>
  <c r="L135" i="15" a="1"/>
  <c r="L135" i="15" s="1"/>
  <c r="G135" i="15" a="1"/>
  <c r="G135" i="15" s="1"/>
  <c r="J135" i="15" a="1"/>
  <c r="J135" i="15" s="1"/>
  <c r="L129" i="15" a="1"/>
  <c r="L129" i="15" s="1"/>
  <c r="G129" i="15" a="1"/>
  <c r="G129" i="15" s="1"/>
  <c r="I129" i="15" a="1"/>
  <c r="I129" i="15" s="1"/>
  <c r="H129" i="15" a="1"/>
  <c r="H129" i="15" s="1"/>
  <c r="J129" i="15" a="1"/>
  <c r="J129" i="15" s="1"/>
  <c r="K129" i="15" a="1"/>
  <c r="K129" i="15" s="1"/>
  <c r="I134" i="15" a="1"/>
  <c r="I134" i="15" s="1"/>
  <c r="J134" i="15" a="1"/>
  <c r="J134" i="15" s="1"/>
  <c r="L134" i="15" a="1"/>
  <c r="L134" i="15" s="1"/>
  <c r="K134" i="15" a="1"/>
  <c r="K134" i="15" s="1"/>
  <c r="G134" i="15" a="1"/>
  <c r="G134" i="15" s="1"/>
  <c r="H134" i="15" a="1"/>
  <c r="H134" i="15" s="1"/>
  <c r="J133" i="15" a="1"/>
  <c r="J133" i="15" s="1"/>
  <c r="L133" i="15" a="1"/>
  <c r="L133" i="15" s="1"/>
  <c r="K133" i="15" a="1"/>
  <c r="K133" i="15" s="1"/>
  <c r="G133" i="15" a="1"/>
  <c r="G133" i="15" s="1"/>
  <c r="H133" i="15" a="1"/>
  <c r="H133" i="15" s="1"/>
  <c r="I133" i="15" a="1"/>
  <c r="I133" i="15" s="1"/>
  <c r="J131" i="15" a="1"/>
  <c r="J131" i="15" s="1"/>
  <c r="H131" i="15" a="1"/>
  <c r="H131" i="15" s="1"/>
  <c r="I131" i="15" a="1"/>
  <c r="I131" i="15" s="1"/>
  <c r="K131" i="15" a="1"/>
  <c r="K131" i="15" s="1"/>
  <c r="L131" i="15" a="1"/>
  <c r="L131" i="15" s="1"/>
  <c r="G131" i="15" a="1"/>
  <c r="G131" i="15" s="1"/>
  <c r="H130" i="15" a="1"/>
  <c r="H130" i="15" s="1"/>
  <c r="I130" i="15" a="1"/>
  <c r="I130" i="15" s="1"/>
  <c r="K130" i="15" a="1"/>
  <c r="K130" i="15" s="1"/>
  <c r="L130" i="15" a="1"/>
  <c r="L130" i="15" s="1"/>
  <c r="G130" i="15" a="1"/>
  <c r="G130" i="15" s="1"/>
  <c r="J130" i="15" a="1"/>
  <c r="J130" i="15" s="1"/>
  <c r="M130" i="15" a="1"/>
  <c r="M130" i="15" s="1"/>
  <c r="P130" i="15" a="1"/>
  <c r="P130" i="15" s="1"/>
  <c r="O130" i="15" a="1"/>
  <c r="O130" i="15" s="1"/>
  <c r="N130" i="15" a="1"/>
  <c r="N130" i="15" s="1"/>
  <c r="P129" i="15" a="1"/>
  <c r="P129" i="15" s="1"/>
  <c r="N129" i="15" a="1"/>
  <c r="N129" i="15" s="1"/>
  <c r="O129" i="15" a="1"/>
  <c r="O129" i="15" s="1"/>
  <c r="M129" i="15" a="1"/>
  <c r="M129" i="15" s="1"/>
  <c r="P134" i="15" a="1"/>
  <c r="P134" i="15" s="1"/>
  <c r="O134" i="15" a="1"/>
  <c r="O134" i="15" s="1"/>
  <c r="N134" i="15" a="1"/>
  <c r="N134" i="15" s="1"/>
  <c r="M134" i="15" a="1"/>
  <c r="M134" i="15" s="1"/>
  <c r="M133" i="15" a="1"/>
  <c r="M133" i="15" s="1"/>
  <c r="O133" i="15" a="1"/>
  <c r="O133" i="15" s="1"/>
  <c r="N133" i="15" a="1"/>
  <c r="N133" i="15" s="1"/>
  <c r="P133" i="15" a="1"/>
  <c r="P133" i="15" s="1"/>
  <c r="P132" i="15" a="1"/>
  <c r="P132" i="15" s="1"/>
  <c r="O132" i="15" a="1"/>
  <c r="O132" i="15" s="1"/>
  <c r="N132" i="15" a="1"/>
  <c r="N132" i="15" s="1"/>
  <c r="M132" i="15" a="1"/>
  <c r="M132" i="15" s="1"/>
  <c r="P131" i="15" a="1"/>
  <c r="P131" i="15" s="1"/>
  <c r="O131" i="15" a="1"/>
  <c r="O131" i="15" s="1"/>
  <c r="N131" i="15" a="1"/>
  <c r="N131" i="15" s="1"/>
  <c r="M131" i="15" a="1"/>
  <c r="M131" i="15" s="1"/>
  <c r="P135" i="15" a="1"/>
  <c r="P135" i="15" s="1"/>
  <c r="O135" i="15" a="1"/>
  <c r="O135" i="15" s="1"/>
  <c r="N135" i="15" a="1"/>
  <c r="N135" i="15" s="1"/>
  <c r="M135" i="15" a="1"/>
  <c r="M135" i="15" s="1"/>
  <c r="E129" i="15" a="1"/>
  <c r="E129" i="15" s="1"/>
  <c r="F129" i="15" a="1"/>
  <c r="F129" i="15" s="1"/>
  <c r="E134" i="15" a="1"/>
  <c r="E134" i="15" s="1"/>
  <c r="F134" i="15" a="1"/>
  <c r="F134" i="15" s="1"/>
  <c r="F133" i="15" a="1"/>
  <c r="F133" i="15" s="1"/>
  <c r="E133" i="15" a="1"/>
  <c r="E133" i="15" s="1"/>
  <c r="F132" i="15" a="1"/>
  <c r="F132" i="15" s="1"/>
  <c r="E132" i="15" a="1"/>
  <c r="E132" i="15" s="1"/>
  <c r="E131" i="15" a="1"/>
  <c r="E131" i="15" s="1"/>
  <c r="F131" i="15" a="1"/>
  <c r="F131" i="15" s="1"/>
  <c r="E130" i="15" a="1"/>
  <c r="E130" i="15" s="1"/>
  <c r="F130" i="15" a="1"/>
  <c r="F130" i="15" s="1"/>
  <c r="F135" i="15" a="1"/>
  <c r="F135" i="15" s="1"/>
  <c r="E135" i="15" a="1"/>
  <c r="E135" i="15" s="1"/>
  <c r="D127" i="9"/>
  <c r="C9" i="9" l="1"/>
  <c r="B9" i="9"/>
  <c r="B9" i="8"/>
  <c r="C9" i="8"/>
  <c r="A9" i="8"/>
  <c r="H128" i="9" l="1"/>
  <c r="G132" i="9"/>
  <c r="G130" i="9"/>
  <c r="G131" i="9"/>
  <c r="G128" i="9"/>
  <c r="G129" i="9"/>
  <c r="G127" i="9"/>
  <c r="H127" i="9"/>
  <c r="G133" i="9"/>
  <c r="L129" i="9"/>
  <c r="I129" i="9"/>
  <c r="J128" i="9"/>
  <c r="J129" i="9"/>
  <c r="J130" i="9"/>
  <c r="J131" i="9"/>
  <c r="J132" i="9"/>
  <c r="I128" i="9"/>
  <c r="J127" i="9"/>
  <c r="I130" i="9"/>
  <c r="L127" i="9"/>
  <c r="H129" i="9"/>
  <c r="L128" i="9"/>
  <c r="H131" i="9"/>
  <c r="H132" i="9"/>
  <c r="K131" i="9"/>
  <c r="L131" i="9"/>
  <c r="L132" i="9"/>
  <c r="K127" i="9"/>
  <c r="I131" i="9"/>
  <c r="I132" i="9"/>
  <c r="K128" i="9"/>
  <c r="H130" i="9"/>
  <c r="K129" i="9"/>
  <c r="H133" i="9"/>
  <c r="L130" i="9"/>
  <c r="K132" i="9"/>
  <c r="I127" i="9"/>
  <c r="K130" i="9"/>
  <c r="E128" i="9"/>
  <c r="F128" i="9"/>
  <c r="M128" i="9"/>
  <c r="N128" i="9"/>
  <c r="O128" i="9"/>
  <c r="P128" i="9"/>
  <c r="E129" i="9"/>
  <c r="F129" i="9"/>
  <c r="M129" i="9"/>
  <c r="N129" i="9"/>
  <c r="P129" i="9"/>
  <c r="E130" i="9"/>
  <c r="M130" i="9"/>
  <c r="P130" i="9"/>
  <c r="P131" i="9"/>
  <c r="E132" i="9"/>
  <c r="F132" i="9"/>
  <c r="M132" i="9"/>
  <c r="N132" i="9"/>
  <c r="O132" i="9"/>
  <c r="P132" i="9"/>
  <c r="E133" i="9"/>
  <c r="F133" i="9"/>
  <c r="I133" i="9"/>
  <c r="J133" i="9"/>
  <c r="L133" i="9"/>
  <c r="M133" i="9"/>
  <c r="N133" i="9"/>
  <c r="P133" i="9"/>
  <c r="E131" i="9"/>
  <c r="F130" i="9"/>
  <c r="O131" i="9"/>
  <c r="N131" i="9"/>
  <c r="F131" i="9"/>
  <c r="O130" i="9"/>
  <c r="O133" i="9"/>
  <c r="K133" i="9"/>
  <c r="M131" i="9"/>
  <c r="N130" i="9"/>
  <c r="O129" i="9"/>
  <c r="D9" i="8"/>
  <c r="E127" i="15"/>
  <c r="E22" i="3" s="1"/>
  <c r="I127" i="15"/>
  <c r="I22" i="3" s="1"/>
  <c r="F127" i="15"/>
  <c r="F22" i="3" s="1"/>
  <c r="G127" i="15"/>
  <c r="G22" i="3" s="1"/>
  <c r="H127" i="15"/>
  <c r="H22" i="3" s="1"/>
  <c r="F124" i="9"/>
  <c r="G124" i="9"/>
  <c r="H124" i="9"/>
  <c r="I124" i="9"/>
  <c r="J124" i="9"/>
  <c r="K124" i="9"/>
  <c r="L124" i="9"/>
  <c r="M124" i="9"/>
  <c r="N124" i="9"/>
  <c r="O124" i="9"/>
  <c r="P124" i="9"/>
  <c r="E124" i="9"/>
  <c r="E125" i="9" s="1"/>
  <c r="O22" i="3" l="1"/>
  <c r="K127" i="15"/>
  <c r="K22" i="3" s="1"/>
  <c r="J127" i="15"/>
  <c r="J22" i="3" s="1"/>
  <c r="N22" i="3"/>
  <c r="M22" i="3"/>
  <c r="G125" i="8"/>
  <c r="P22" i="3"/>
  <c r="L127" i="15"/>
  <c r="L22" i="3" s="1"/>
  <c r="E129" i="8"/>
  <c r="G126" i="8"/>
  <c r="I129" i="8"/>
  <c r="O129" i="8"/>
  <c r="N127" i="8"/>
  <c r="J127" i="8"/>
  <c r="F127" i="8"/>
  <c r="E127" i="8"/>
  <c r="H124" i="8"/>
  <c r="J130" i="8"/>
  <c r="H129" i="8"/>
  <c r="G129" i="8"/>
  <c r="O125" i="8"/>
  <c r="E124" i="8"/>
  <c r="N130" i="8"/>
  <c r="F126" i="8"/>
  <c r="K125" i="8"/>
  <c r="F130" i="8"/>
  <c r="E128" i="8"/>
  <c r="P128" i="8"/>
  <c r="N126" i="8"/>
  <c r="G124" i="8"/>
  <c r="L126" i="8"/>
  <c r="P130" i="8"/>
  <c r="M128" i="8"/>
  <c r="M126" i="8"/>
  <c r="H128" i="8"/>
  <c r="N128" i="8"/>
  <c r="G128" i="8"/>
  <c r="J124" i="8"/>
  <c r="M130" i="8"/>
  <c r="J126" i="8"/>
  <c r="H126" i="8"/>
  <c r="K124" i="8"/>
  <c r="N125" i="8"/>
  <c r="F125" i="8"/>
  <c r="O126" i="8"/>
  <c r="K128" i="8"/>
  <c r="O127" i="8"/>
  <c r="J128" i="8"/>
  <c r="O130" i="8"/>
  <c r="L124" i="8"/>
  <c r="F128" i="8"/>
  <c r="M124" i="8"/>
  <c r="L130" i="8"/>
  <c r="H127" i="8"/>
  <c r="L122" i="8"/>
  <c r="G122" i="8"/>
  <c r="E122" i="8"/>
  <c r="K122" i="8"/>
  <c r="P122" i="8"/>
  <c r="N122" i="8"/>
  <c r="O122" i="8"/>
  <c r="H122" i="8"/>
  <c r="M122" i="8"/>
  <c r="J122" i="8"/>
  <c r="F122" i="8"/>
  <c r="I122" i="8"/>
  <c r="J125" i="8"/>
  <c r="O124" i="8"/>
  <c r="E130" i="8"/>
  <c r="G130" i="8"/>
  <c r="I126" i="8"/>
  <c r="P129" i="8"/>
  <c r="H125" i="8"/>
  <c r="M127" i="8"/>
  <c r="N124" i="8"/>
  <c r="E126" i="8"/>
  <c r="P124" i="8"/>
  <c r="F124" i="8"/>
  <c r="L125" i="8"/>
  <c r="I125" i="8"/>
  <c r="K130" i="8"/>
  <c r="I127" i="8"/>
  <c r="M125" i="8"/>
  <c r="L129" i="8"/>
  <c r="L127" i="8"/>
  <c r="J129" i="8"/>
  <c r="P127" i="8"/>
  <c r="L128" i="8"/>
  <c r="M129" i="8"/>
  <c r="H130" i="8"/>
  <c r="I124" i="8"/>
  <c r="G127" i="8"/>
  <c r="P125" i="8"/>
  <c r="K127" i="8"/>
  <c r="E125" i="8"/>
  <c r="I128" i="8"/>
  <c r="I130" i="8"/>
  <c r="N129" i="8"/>
  <c r="P126" i="8"/>
  <c r="K126" i="8"/>
  <c r="K129" i="8"/>
  <c r="O128" i="8"/>
  <c r="F129" i="8"/>
  <c r="F127" i="9"/>
  <c r="O127" i="9"/>
  <c r="P127" i="9"/>
  <c r="M127" i="9"/>
  <c r="E127" i="9"/>
  <c r="N127" i="9"/>
  <c r="M29" i="3"/>
  <c r="N29" i="3"/>
  <c r="O29" i="3"/>
  <c r="P29" i="3"/>
  <c r="M30" i="3"/>
  <c r="N30" i="3"/>
  <c r="O30" i="3"/>
  <c r="P30" i="3"/>
  <c r="M31" i="3"/>
  <c r="M33" i="3" s="1"/>
  <c r="N31" i="3"/>
  <c r="N33" i="3" s="1"/>
  <c r="O31" i="3"/>
  <c r="O33" i="3" s="1"/>
  <c r="P31" i="3"/>
  <c r="P33" i="3" s="1"/>
  <c r="M32" i="3"/>
  <c r="N32" i="3"/>
  <c r="O32" i="3"/>
  <c r="P32" i="3"/>
  <c r="I125" i="9"/>
  <c r="I25" i="3" s="1"/>
  <c r="E25" i="3"/>
  <c r="J125" i="9"/>
  <c r="J25" i="3" s="1"/>
  <c r="I26" i="3" l="1"/>
  <c r="I31" i="3" s="1"/>
  <c r="N125" i="9"/>
  <c r="F125" i="9"/>
  <c r="F25" i="3" s="1"/>
  <c r="K125" i="9"/>
  <c r="K25" i="3" s="1"/>
  <c r="P125" i="9"/>
  <c r="O125" i="9"/>
  <c r="G125" i="9"/>
  <c r="G25" i="3" s="1"/>
  <c r="L125" i="9"/>
  <c r="L25" i="3" s="1"/>
  <c r="H125" i="9"/>
  <c r="H25" i="3" s="1"/>
  <c r="M125" i="9"/>
  <c r="K26" i="3" l="1"/>
  <c r="G26" i="3"/>
  <c r="F26" i="3"/>
  <c r="L26" i="3"/>
  <c r="H26" i="3"/>
  <c r="J26" i="3"/>
  <c r="J31" i="3" s="1"/>
  <c r="E26" i="3"/>
  <c r="I32" i="3"/>
  <c r="I29" i="3"/>
  <c r="I30" i="3"/>
  <c r="I33" i="3"/>
  <c r="H32" i="3" l="1"/>
  <c r="H31" i="3"/>
  <c r="H33" i="3" s="1"/>
  <c r="L31" i="3"/>
  <c r="L33" i="3" s="1"/>
  <c r="F29" i="3"/>
  <c r="F31" i="3"/>
  <c r="F33" i="3" s="1"/>
  <c r="G29" i="3"/>
  <c r="G31" i="3"/>
  <c r="G33" i="3" s="1"/>
  <c r="K30" i="3"/>
  <c r="K31" i="3"/>
  <c r="K33" i="3" s="1"/>
  <c r="L30" i="3"/>
  <c r="L29" i="3"/>
  <c r="L32" i="3"/>
  <c r="E30" i="3"/>
  <c r="J30" i="3"/>
  <c r="G32" i="3"/>
  <c r="J29" i="3"/>
  <c r="H30" i="3"/>
  <c r="J32" i="3"/>
  <c r="H29" i="3"/>
  <c r="J33" i="3"/>
  <c r="K32" i="3"/>
  <c r="K29" i="3"/>
  <c r="G30" i="3"/>
  <c r="E32" i="3"/>
  <c r="E29" i="3"/>
  <c r="F32" i="3"/>
  <c r="E31" i="3"/>
  <c r="E33" i="3" s="1"/>
  <c r="F30"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rmdavids</author>
    <author>Vertex42</author>
    <author>Esther Hageraats</author>
  </authors>
  <commentList>
    <comment ref="H7" authorId="0" shapeId="0" xr:uid="{B35817FB-CE6E-D749-8563-C49AFF66383C}">
      <text>
        <r>
          <rPr>
            <sz val="9"/>
            <color rgb="FF000000"/>
            <rFont val="Tahoma"/>
            <family val="2"/>
          </rPr>
          <t xml:space="preserve">• Budgeted cost of work scheduled (BCWS):  The planned (budgeted) cost of work that should have been completed to date.
</t>
        </r>
      </text>
    </comment>
    <comment ref="A8" authorId="1" shapeId="0" xr:uid="{DA84A541-6919-D348-8901-93FE715D32E3}">
      <text>
        <r>
          <rPr>
            <sz val="8"/>
            <color rgb="FF000000"/>
            <rFont val="Tahoma"/>
            <family val="2"/>
          </rPr>
          <t>Work Breakdown Structure (WBS)</t>
        </r>
      </text>
    </comment>
    <comment ref="B8" authorId="2" shapeId="0" xr:uid="{564FE78E-A9B4-A949-AC38-E257D33650BC}">
      <text>
        <r>
          <rPr>
            <sz val="10"/>
            <color rgb="FF000000"/>
            <rFont val="Tahoma"/>
            <family val="2"/>
          </rPr>
          <t>The person responsible for executing the task</t>
        </r>
      </text>
    </comment>
    <comment ref="D8" authorId="1" shapeId="0" xr:uid="{9135B6F8-14A5-1A4F-91AB-A6DFB09C0FD0}">
      <text>
        <r>
          <rPr>
            <sz val="8"/>
            <color rgb="FF000000"/>
            <rFont val="Tahoma"/>
            <family val="2"/>
          </rPr>
          <t xml:space="preserve">Total Budgeted Cost (TBC)
</t>
        </r>
        <r>
          <rPr>
            <sz val="8"/>
            <color rgb="FF000000"/>
            <rFont val="Tahoma"/>
            <family val="2"/>
          </rPr>
          <t>The sum of costs per week</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rmdavids</author>
  </authors>
  <commentList>
    <comment ref="E7" authorId="0" shapeId="0" xr:uid="{00000000-0006-0000-0200-000001000000}">
      <text>
        <r>
          <rPr>
            <sz val="9"/>
            <color indexed="81"/>
            <rFont val="Tahoma"/>
            <family val="2"/>
          </rPr>
          <t>• Actual cost of work performed (ACWP): The actual cost of the tasks that have been completed.</t>
        </r>
        <r>
          <rPr>
            <b/>
            <sz val="9"/>
            <color indexed="81"/>
            <rFont val="Tahoma"/>
            <family val="2"/>
          </rPr>
          <t xml:space="preserve">
</t>
        </r>
        <r>
          <rPr>
            <sz val="9"/>
            <color indexed="81"/>
            <rFont val="Tahoma"/>
            <family val="2"/>
          </rPr>
          <t xml:space="preserv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rmdavids</author>
  </authors>
  <commentList>
    <comment ref="D7" authorId="0" shapeId="0" xr:uid="{00000000-0006-0000-0100-000001000000}">
      <text>
        <r>
          <rPr>
            <sz val="9"/>
            <color rgb="FF000000"/>
            <rFont val="Tahoma"/>
            <family val="2"/>
          </rPr>
          <t>Earned Value (EV):  The percent of the total budget actually completed at a point in time. This is also known as the budgeted cost of work performed (BCWP). EV is calculated by multiplying the budget for an activity by the percent progress for that activity:  EV = % complete x budget.</t>
        </r>
      </text>
    </comment>
  </commentList>
</comments>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<sst xmlns="http://schemas.openxmlformats.org/spreadsheetml/2006/main" count="450" uniqueCount="228">
  <si>
    <t>Test Project</t>
  </si>
  <si>
    <t>Maak zwemmen leuker project</t>
  </si>
  <si>
    <t>Earned Value Analysis Report</t>
  </si>
  <si>
    <t>Earned Value Management Template</t>
  </si>
  <si>
    <t>Prepared By:</t>
  </si>
  <si>
    <t>Nick</t>
  </si>
  <si>
    <t>Cyn</t>
  </si>
  <si>
    <t>© 2012 Vertex42 LLC</t>
  </si>
  <si>
    <t>Date:</t>
  </si>
  <si>
    <t>[42]</t>
  </si>
  <si>
    <t>For Period:</t>
  </si>
  <si>
    <t>Week 8</t>
  </si>
  <si>
    <t>Summary:</t>
  </si>
  <si>
    <t>[Use this space to write a brief summary or to record specific observations or notes]</t>
  </si>
  <si>
    <t>The Team</t>
  </si>
  <si>
    <t>Infrastructuur</t>
  </si>
  <si>
    <t>Software Engineer</t>
  </si>
  <si>
    <t>Berkay</t>
  </si>
  <si>
    <t>Business IT</t>
  </si>
  <si>
    <t>Emanuel</t>
  </si>
  <si>
    <t>Jochem</t>
  </si>
  <si>
    <t>Rick</t>
  </si>
  <si>
    <t>The Plan</t>
  </si>
  <si>
    <t>Cumulative Planned Value (PV)</t>
  </si>
  <si>
    <t>Actual Cost and Earned Value</t>
  </si>
  <si>
    <t>Cumulative Actual Cost (AC)</t>
  </si>
  <si>
    <t>← Enter the Actual Costs as calculated from the AC worksheet.</t>
  </si>
  <si>
    <t>Cumulative Earned Value (EV)</t>
  </si>
  <si>
    <t>← Enter the Earned Value as calculated from the EV worksheet.</t>
  </si>
  <si>
    <t>Project Performance Metrics</t>
  </si>
  <si>
    <t>Cost Variance (CV = EV - AC)</t>
  </si>
  <si>
    <t>Schedule Variance (SV = EV - PV)</t>
  </si>
  <si>
    <t>Cost Performance Index (CPI = EV/AC)</t>
  </si>
  <si>
    <t>Schedule Performance Index (SPI = EV/PV)</t>
  </si>
  <si>
    <t>Estimated Cost at Completion (EAC)</t>
  </si>
  <si>
    <t>This worksheet defines the WBS and the owners of a task. This info is copied into the tables for EV and AC</t>
  </si>
  <si>
    <t>When  tasks are added, the tables in the AC sheet and the EV sheet must be extend too</t>
  </si>
  <si>
    <t>When all tables start at the same row (row 8) this can be easily checked</t>
  </si>
  <si>
    <t>Infra</t>
  </si>
  <si>
    <t>SE</t>
  </si>
  <si>
    <t>BIT</t>
  </si>
  <si>
    <t>Algemeen</t>
  </si>
  <si>
    <t>Planned Value (PV) or Budgeted Cost of Work Scheduled (BCWS)</t>
  </si>
  <si>
    <t>WBS</t>
  </si>
  <si>
    <t>Owner</t>
  </si>
  <si>
    <t>Task Name</t>
  </si>
  <si>
    <t>TBC</t>
  </si>
  <si>
    <t>← You can change the labels for the periods (e.g. Week 1/2/3, Jan/Feb/Mar, etc.)</t>
  </si>
  <si>
    <t>1.1</t>
  </si>
  <si>
    <t>Requirement Analyse</t>
  </si>
  <si>
    <t>← Enter or edit values in the light-blue cells.</t>
  </si>
  <si>
    <t>1.2</t>
  </si>
  <si>
    <t>Frontend | Login pagina</t>
  </si>
  <si>
    <t>1.3</t>
  </si>
  <si>
    <t>Frontend | Wachtwoord vergeten pagina</t>
  </si>
  <si>
    <t>1.4</t>
  </si>
  <si>
    <t>Frontend | Account aanmaken pagina</t>
  </si>
  <si>
    <t>1.5</t>
  </si>
  <si>
    <t>Frontend | Dashboard pagina</t>
  </si>
  <si>
    <t>1.6</t>
  </si>
  <si>
    <t>Frontend | Algemene statistieken pagina</t>
  </si>
  <si>
    <t>1.7</t>
  </si>
  <si>
    <t>Frontend | Student statistieken pagina</t>
  </si>
  <si>
    <t>1.8</t>
  </si>
  <si>
    <t>Frontend | Leraren statistieken pagina</t>
  </si>
  <si>
    <t>1.9</t>
  </si>
  <si>
    <t>Frontend | Selectie voor kinderen pagina</t>
  </si>
  <si>
    <t>1.10</t>
  </si>
  <si>
    <t>Frontend | Feedback pagina</t>
  </si>
  <si>
    <t>1.11</t>
  </si>
  <si>
    <t>Frontend | Bedankt pagina</t>
  </si>
  <si>
    <t>1.12</t>
  </si>
  <si>
    <t>Frontend | Accessoires winkel pagina</t>
  </si>
  <si>
    <t>1.13</t>
  </si>
  <si>
    <t>Frontend | Avatar personalisatie pagina</t>
  </si>
  <si>
    <t>1.14</t>
  </si>
  <si>
    <t>Frontend | Admin pagina</t>
  </si>
  <si>
    <t>1.15</t>
  </si>
  <si>
    <t>Backend | Backend en Frontend aan elkaar koppelen</t>
  </si>
  <si>
    <t>1.16</t>
  </si>
  <si>
    <t>Backend | Inloggen (Identity)</t>
  </si>
  <si>
    <t>1.17</t>
  </si>
  <si>
    <t>Backend | Registreren (Identity)</t>
  </si>
  <si>
    <t>1.18</t>
  </si>
  <si>
    <t>Backend | Authenticatie (Identity)</t>
  </si>
  <si>
    <t>1.19</t>
  </si>
  <si>
    <t>Backend | Login authenticatie (Identity)</t>
  </si>
  <si>
    <t>1.20</t>
  </si>
  <si>
    <t>Backend | Authenticatie rollen (Identity)</t>
  </si>
  <si>
    <t>1.21</t>
  </si>
  <si>
    <t>Backend | Admin pagina (Identity)</t>
  </si>
  <si>
    <t>1.22</t>
  </si>
  <si>
    <t>Backend | Login pagina</t>
  </si>
  <si>
    <t>1.23</t>
  </si>
  <si>
    <t>Backend | Wachtwoord vergeten pagina (abandoned)</t>
  </si>
  <si>
    <t>1.24</t>
  </si>
  <si>
    <t xml:space="preserve">Backend | Account aanmaken pagina </t>
  </si>
  <si>
    <t>1.25</t>
  </si>
  <si>
    <t>Backend | Dashboard pagina</t>
  </si>
  <si>
    <t>1.26</t>
  </si>
  <si>
    <t>Backend | Algemene statistieken pagina</t>
  </si>
  <si>
    <t>1.27</t>
  </si>
  <si>
    <t>Backend | Student statistieken pagina</t>
  </si>
  <si>
    <t>1.28</t>
  </si>
  <si>
    <t>Backend | Leraren statistieken pagina</t>
  </si>
  <si>
    <t>1.29</t>
  </si>
  <si>
    <t>Backend | Selectie voor kinderen pagina</t>
  </si>
  <si>
    <t>1.30</t>
  </si>
  <si>
    <t>Backend | Feedback pagina</t>
  </si>
  <si>
    <t>1.31</t>
  </si>
  <si>
    <t>Backend | Bedankt pagina</t>
  </si>
  <si>
    <t>1.32</t>
  </si>
  <si>
    <t>Backend | Accessoires winkel pagina (on hold)</t>
  </si>
  <si>
    <t>1.33</t>
  </si>
  <si>
    <t>Backend | Avatar personalisatie pagina (on hold)</t>
  </si>
  <si>
    <t>Reviewen en approven van merge request(s)</t>
  </si>
  <si>
    <t>AVG Requirements toepassen</t>
  </si>
  <si>
    <t>1.34</t>
  </si>
  <si>
    <t>Ci/Cd pipeline bouwen + tests</t>
  </si>
  <si>
    <t>1.35</t>
  </si>
  <si>
    <t>Documentatie</t>
  </si>
  <si>
    <t>1.36</t>
  </si>
  <si>
    <t>1.37</t>
  </si>
  <si>
    <t>1.38</t>
  </si>
  <si>
    <t>Prototype</t>
  </si>
  <si>
    <t>1.39</t>
  </si>
  <si>
    <t>Adviseren Database ontwerp</t>
  </si>
  <si>
    <t>1.40</t>
  </si>
  <si>
    <t>Kennismaken met framework</t>
  </si>
  <si>
    <t>1.41</t>
  </si>
  <si>
    <t>1.42</t>
  </si>
  <si>
    <t>Anderen leren met framework omgaan</t>
  </si>
  <si>
    <t>1.43</t>
  </si>
  <si>
    <t>Advies rapport schrijven</t>
  </si>
  <si>
    <t>Design keuzes onderbouwen</t>
  </si>
  <si>
    <t>Andere ondersteunen</t>
  </si>
  <si>
    <t>Database ontwerpen</t>
  </si>
  <si>
    <t>Plan van aanpak</t>
  </si>
  <si>
    <t xml:space="preserve">Prototype voor software </t>
  </si>
  <si>
    <t>Database opzetten</t>
  </si>
  <si>
    <t>Inrichten van webserver</t>
  </si>
  <si>
    <t>Onderzoek rapport AVG</t>
  </si>
  <si>
    <t>Requirements Analyse</t>
  </si>
  <si>
    <t>Functioneel ontwerp van toekomstige situatie</t>
  </si>
  <si>
    <t>Technisch ontwerp van huidige situatie</t>
  </si>
  <si>
    <t>Archimate ontwerp van toekomstige situatie</t>
  </si>
  <si>
    <t>Netwerktekening voor de omgeving</t>
  </si>
  <si>
    <t>Auto scaling</t>
  </si>
  <si>
    <t>Load balancing</t>
  </si>
  <si>
    <t>Functioneel ontwerp van huidige situatie</t>
  </si>
  <si>
    <t>BPMN Huidige situatie</t>
  </si>
  <si>
    <t>BPMN Uiterlijke situatie</t>
  </si>
  <si>
    <t>UML user diagram</t>
  </si>
  <si>
    <t>Activity Diagram</t>
  </si>
  <si>
    <t>Class diagram met OCL</t>
  </si>
  <si>
    <t>Literatuurstudie over meetinstrumenten</t>
  </si>
  <si>
    <t>EVM (eenmalig)</t>
  </si>
  <si>
    <t>Notullen + uitwerken</t>
  </si>
  <si>
    <t>Quality assurance</t>
  </si>
  <si>
    <t>EVM</t>
  </si>
  <si>
    <t>Client meetings</t>
  </si>
  <si>
    <t>SCRUM</t>
  </si>
  <si>
    <t>Coach gesprekken</t>
  </si>
  <si>
    <t>Presentatie maken</t>
  </si>
  <si>
    <t>← To add more tasks, insert rows above this one. You can or delete this row after you are done adding tasks.</t>
  </si>
  <si>
    <t>Reizen naar klant + gesprek</t>
  </si>
  <si>
    <t>Kosten specificatie</t>
  </si>
  <si>
    <t>Meetplan</t>
  </si>
  <si>
    <t>Acceptatietest schrijven</t>
  </si>
  <si>
    <t>Acceptatietest uitvoeren</t>
  </si>
  <si>
    <t>Implementatieplan</t>
  </si>
  <si>
    <t>Informatieplan</t>
  </si>
  <si>
    <t>Insert new rows above this one. After that, insert the rows in the EV and AC tab</t>
  </si>
  <si>
    <t>Total Budgeted Cost</t>
  </si>
  <si>
    <t>Actual Cost Worksheet</t>
  </si>
  <si>
    <t>Use this worksheet to help calculate the Actual Cost (AC) of Work Performed (ACWP) by entering the costs incurred each period.</t>
  </si>
  <si>
    <t>WBS, Task Name, and TBC are copied from the Plan worksheet</t>
  </si>
  <si>
    <t>Make sure the table is as long as in the Plan worksheet and that the formulas are extended as well.</t>
  </si>
  <si>
    <t>Actual Cost (AC) of Work Performed</t>
  </si>
  <si>
    <t>Beredenering van extra uren:</t>
  </si>
  <si>
    <t>Wk 1</t>
  </si>
  <si>
    <t>Wk 2</t>
  </si>
  <si>
    <t>Wk 3</t>
  </si>
  <si>
    <t>Wk 4</t>
  </si>
  <si>
    <t>Wk 5</t>
  </si>
  <si>
    <t>Wk 6</t>
  </si>
  <si>
    <t>Wk 7</t>
  </si>
  <si>
    <t>Wk 8</t>
  </si>
  <si>
    <t>Wk 9</t>
  </si>
  <si>
    <t>Wk 10</t>
  </si>
  <si>
    <t>Wk 11</t>
  </si>
  <si>
    <t>Wk 12</t>
  </si>
  <si>
    <t xml:space="preserve">                                                                  </t>
  </si>
  <si>
    <t>Dit gaat langer duren omdat we de email service nog moeten uitwerken.</t>
  </si>
  <si>
    <t>Door miscommunicatie is de backend van de statistieken vertraagd</t>
  </si>
  <si>
    <t>Dit heeft langer geduurt omdat er wat meer functie's bijkwamen die de klant wou</t>
  </si>
  <si>
    <t>Heeft langer geduurt dan verwacht omdat de framework lastiger was dan ik had verwacht.</t>
  </si>
  <si>
    <t>Duurde langer dan verwacht omdat de eerste versie incorrect was en vervangen moest worden</t>
  </si>
  <si>
    <t>Meer uren zijn gemaakt omdat er extra onderzoek was verricht over de achterliggende partijen, Probleem analyses werden opnieuw geformuleerd en geanalyseerd. Verder verbeteringen aan stakeholdersanalyse en bijwerking aan projectinhoud en PBS</t>
  </si>
  <si>
    <t>Extra overleg met Rick over requiementanalyse</t>
  </si>
  <si>
    <t>ipv database opzetten AWS bestudeerd</t>
  </si>
  <si>
    <t>Meer tijd nodig gehad om het doorlezen van de AVG wet</t>
  </si>
  <si>
    <t>Requirements in eigen analyse document + Uitleg hoe requirements voldoen aan de oplossing + extra literatuuronderzoek + Feedback van Esther verwerkt</t>
  </si>
  <si>
    <t>Extra uren gemaakt omtrent wijzigingen van bepaalde taken</t>
  </si>
  <si>
    <t>Insert new rows above this one and FIRST insert them in the Plan tab!</t>
  </si>
  <si>
    <t>Total Actual Cost</t>
  </si>
  <si>
    <t>The names of the team members are copied from the Report worksheet</t>
  </si>
  <si>
    <t>Earned Value Worksheet</t>
  </si>
  <si>
    <t>This worksheet is used to help calculate the Earned Value (EV) or Budgeted Cost of Work Performed (BCWP).</t>
  </si>
  <si>
    <t>Cumulative EV</t>
  </si>
  <si>
    <t>Datum</t>
  </si>
  <si>
    <t>WBS nr</t>
  </si>
  <si>
    <t>Kies: T=Toegevoegd V=Verwijderd P=Planned Value veranderd</t>
  </si>
  <si>
    <t>Toegevoegd/Gewijzigd</t>
  </si>
  <si>
    <t>Toegevoegd</t>
  </si>
  <si>
    <t>Planned Value veranderd</t>
  </si>
  <si>
    <t>Netwerktekening maken (Nick)</t>
  </si>
  <si>
    <t>Verwijderd</t>
  </si>
  <si>
    <t>Archimateontwerp maken (Rick)</t>
  </si>
  <si>
    <t>Database opzetten (Nick)</t>
  </si>
  <si>
    <t>Inrichten van EC2 (Nick)</t>
  </si>
  <si>
    <t>Auto scaling (Nick</t>
  </si>
  <si>
    <t>Autoscaling (Nick</t>
  </si>
  <si>
    <t>Reviewen van Functioneel ontwerp (Rick)</t>
  </si>
  <si>
    <t>Verwerken van het review voor het technisch ontwerp (Rick)</t>
  </si>
  <si>
    <t>Reviewen van Technisch ontwerp (Nick)</t>
  </si>
  <si>
    <t>Verwerken van het review voor het functioneel ontwerp (Nick)</t>
  </si>
  <si>
    <t>Gewijzigd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</si>
</sst>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mmm\-yy;@"/>
  </numFmts>
  <fonts count="41" x14ac:knownFonts="1">
    <font>
      <sz val="10"/>
      <name val="Arial"/>
    </font>
    <font>
      <sz val="10"/>
      <name val="Arial"/>
      <family val="2"/>
    </font>
    <font>
      <b/>
      <sz val="10"/>
      <name val="Arial"/>
      <family val="2"/>
    </font>
    <font>
      <sz val="10"/>
      <name val="Arial"/>
      <family val="2"/>
    </font>
    <font>
      <u/>
      <sz val="10"/>
      <color indexed="12"/>
      <name val="Arial"/>
      <family val="2"/>
    </font>
    <font>
      <sz val="8"/>
      <name val="Arial"/>
      <family val="2"/>
    </font>
    <font>
      <b/>
      <sz val="12"/>
      <name val="Arial"/>
      <family val="2"/>
    </font>
    <font>
      <b/>
      <sz val="10"/>
      <color indexed="9"/>
      <name val="Arial"/>
      <family val="2"/>
    </font>
    <font>
      <i/>
      <sz val="10"/>
      <name val="Arial"/>
      <family val="2"/>
    </font>
    <font>
      <i/>
      <sz val="8"/>
      <name val="Arial"/>
      <family val="2"/>
    </font>
    <font>
      <sz val="6"/>
      <color indexed="9"/>
      <name val="Arial"/>
      <family val="2"/>
    </font>
    <font>
      <sz val="14"/>
      <name val="Arial"/>
      <family val="2"/>
    </font>
    <font>
      <sz val="16"/>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sz val="10"/>
      <color theme="0"/>
      <name val="Arial"/>
      <family val="2"/>
    </font>
    <font>
      <u/>
      <sz val="10"/>
      <color theme="0"/>
      <name val="Arial"/>
      <family val="2"/>
    </font>
    <font>
      <sz val="8"/>
      <color theme="0"/>
      <name val="Arial"/>
      <family val="2"/>
    </font>
    <font>
      <sz val="9"/>
      <color indexed="81"/>
      <name val="Tahoma"/>
      <family val="2"/>
    </font>
    <font>
      <b/>
      <sz val="9"/>
      <color indexed="81"/>
      <name val="Tahoma"/>
      <family val="2"/>
    </font>
    <font>
      <sz val="10"/>
      <color rgb="FF00B050"/>
      <name val="Arial"/>
      <family val="2"/>
    </font>
    <font>
      <sz val="8"/>
      <color rgb="FF000000"/>
      <name val="Tahoma"/>
      <family val="2"/>
    </font>
    <font>
      <sz val="9"/>
      <color rgb="FF000000"/>
      <name val="Tahoma"/>
      <family val="2"/>
    </font>
    <font>
      <sz val="10"/>
      <color rgb="FF000000"/>
      <name val="Tahoma"/>
      <family val="2"/>
    </font>
    <font>
      <sz val="8"/>
      <name val="Arial"/>
    </font>
    <font>
      <sz val="10"/>
      <color theme="0"/>
      <name val="Arial"/>
    </font>
  </fonts>
  <fills count="32">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22"/>
        <bgColor indexed="64"/>
      </patternFill>
    </fill>
    <fill>
      <patternFill patternType="solid">
        <fgColor indexed="53"/>
        <bgColor indexed="64"/>
      </patternFill>
    </fill>
    <fill>
      <patternFill patternType="solid">
        <fgColor indexed="42"/>
        <bgColor indexed="64"/>
      </patternFill>
    </fill>
    <fill>
      <patternFill patternType="solid">
        <fgColor theme="9" tint="0.79998168889431442"/>
        <bgColor indexed="64"/>
      </patternFill>
    </fill>
    <fill>
      <patternFill patternType="solid">
        <fgColor theme="0"/>
        <bgColor indexed="64"/>
      </patternFill>
    </fill>
    <fill>
      <patternFill patternType="solid">
        <fgColor theme="9"/>
        <bgColor indexed="64"/>
      </patternFill>
    </fill>
    <fill>
      <patternFill patternType="solid">
        <fgColor theme="7"/>
        <bgColor indexed="64"/>
      </patternFill>
    </fill>
    <fill>
      <patternFill patternType="solid">
        <fgColor theme="3" tint="0.39997558519241921"/>
        <bgColor indexed="64"/>
      </patternFill>
    </fill>
    <fill>
      <patternFill patternType="solid">
        <fgColor theme="0" tint="-4.9989318521683403E-2"/>
        <bgColor indexed="64"/>
      </patternFill>
    </fill>
    <fill>
      <patternFill patternType="solid">
        <fgColor theme="6"/>
        <bgColor indexed="64"/>
      </patternFill>
    </fill>
    <fill>
      <patternFill patternType="solid">
        <fgColor rgb="FFFF0000"/>
        <bgColor indexed="64"/>
      </patternFill>
    </fill>
    <fill>
      <patternFill patternType="solid">
        <fgColor rgb="FF7030A0"/>
        <bgColor indexed="64"/>
      </patternFill>
    </fill>
  </fills>
  <borders count="1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bottom style="thin">
        <color indexed="64"/>
      </bottom>
      <diagonal/>
    </border>
    <border>
      <left/>
      <right/>
      <top style="thin">
        <color indexed="64"/>
      </top>
      <bottom/>
      <diagonal/>
    </border>
    <border>
      <left style="thin">
        <color indexed="55"/>
      </left>
      <right style="thin">
        <color indexed="55"/>
      </right>
      <top/>
      <bottom style="thin">
        <color indexed="55"/>
      </bottom>
      <diagonal/>
    </border>
    <border>
      <left/>
      <right/>
      <top/>
      <bottom style="thin">
        <color indexed="55"/>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55"/>
      </left>
      <right style="thin">
        <color indexed="55"/>
      </right>
      <top style="thin">
        <color indexed="55"/>
      </top>
      <bottom/>
      <diagonal/>
    </border>
    <border>
      <left style="thin">
        <color indexed="55"/>
      </left>
      <right/>
      <top style="thin">
        <color indexed="55"/>
      </top>
      <bottom style="thin">
        <color indexed="55"/>
      </bottom>
      <diagonal/>
    </border>
  </borders>
  <cellStyleXfs count="45">
    <xf numFmtId="0" fontId="0" fillId="0" borderId="0"/>
    <xf numFmtId="0" fontId="13" fillId="2"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2" borderId="0" applyNumberFormat="0" applyBorder="0" applyAlignment="0" applyProtection="0"/>
    <xf numFmtId="0" fontId="13" fillId="4" borderId="0" applyNumberFormat="0" applyBorder="0" applyAlignment="0" applyProtection="0"/>
    <xf numFmtId="0" fontId="13" fillId="5" borderId="0" applyNumberFormat="0" applyBorder="0" applyAlignment="0" applyProtection="0"/>
    <xf numFmtId="0" fontId="13" fillId="6" borderId="0" applyNumberFormat="0" applyBorder="0" applyAlignment="0" applyProtection="0"/>
    <xf numFmtId="0" fontId="13" fillId="7" borderId="0" applyNumberFormat="0" applyBorder="0" applyAlignment="0" applyProtection="0"/>
    <xf numFmtId="0" fontId="13" fillId="7" borderId="0" applyNumberFormat="0" applyBorder="0" applyAlignment="0" applyProtection="0"/>
    <xf numFmtId="0" fontId="13" fillId="6" borderId="0" applyNumberFormat="0" applyBorder="0" applyAlignment="0" applyProtection="0"/>
    <xf numFmtId="0" fontId="13" fillId="4" borderId="0" applyNumberFormat="0" applyBorder="0" applyAlignment="0" applyProtection="0"/>
    <xf numFmtId="0" fontId="13" fillId="5" borderId="0" applyNumberFormat="0" applyBorder="0" applyAlignment="0" applyProtection="0"/>
    <xf numFmtId="0" fontId="14" fillId="8" borderId="0" applyNumberFormat="0" applyBorder="0" applyAlignment="0" applyProtection="0"/>
    <xf numFmtId="0" fontId="14" fillId="9" borderId="0" applyNumberFormat="0" applyBorder="0" applyAlignment="0" applyProtection="0"/>
    <xf numFmtId="0" fontId="14" fillId="9" borderId="0" applyNumberFormat="0" applyBorder="0" applyAlignment="0" applyProtection="0"/>
    <xf numFmtId="0" fontId="14" fillId="8" borderId="0" applyNumberFormat="0" applyBorder="0" applyAlignment="0" applyProtection="0"/>
    <xf numFmtId="0" fontId="14" fillId="10" borderId="0" applyNumberFormat="0" applyBorder="0" applyAlignment="0" applyProtection="0"/>
    <xf numFmtId="0" fontId="14" fillId="11" borderId="0" applyNumberFormat="0" applyBorder="0" applyAlignment="0" applyProtection="0"/>
    <xf numFmtId="0" fontId="14" fillId="10" borderId="0" applyNumberFormat="0" applyBorder="0" applyAlignment="0" applyProtection="0"/>
    <xf numFmtId="0" fontId="14" fillId="12" borderId="0" applyNumberFormat="0" applyBorder="0" applyAlignment="0" applyProtection="0"/>
    <xf numFmtId="0" fontId="14" fillId="9" borderId="0" applyNumberFormat="0" applyBorder="0" applyAlignment="0" applyProtection="0"/>
    <xf numFmtId="0" fontId="14" fillId="13" borderId="0" applyNumberFormat="0" applyBorder="0" applyAlignment="0" applyProtection="0"/>
    <xf numFmtId="0" fontId="14" fillId="14" borderId="0" applyNumberFormat="0" applyBorder="0" applyAlignment="0" applyProtection="0"/>
    <xf numFmtId="0" fontId="14" fillId="15" borderId="0" applyNumberFormat="0" applyBorder="0" applyAlignment="0" applyProtection="0"/>
    <xf numFmtId="0" fontId="15" fillId="16" borderId="0" applyNumberFormat="0" applyBorder="0" applyAlignment="0" applyProtection="0"/>
    <xf numFmtId="0" fontId="16" fillId="17" borderId="1" applyNumberFormat="0" applyAlignment="0" applyProtection="0"/>
    <xf numFmtId="0" fontId="17" fillId="18" borderId="2" applyNumberFormat="0" applyAlignment="0" applyProtection="0"/>
    <xf numFmtId="0" fontId="18" fillId="0" borderId="0" applyNumberFormat="0" applyFill="0" applyBorder="0" applyAlignment="0" applyProtection="0"/>
    <xf numFmtId="0" fontId="19" fillId="19" borderId="0" applyNumberFormat="0" applyBorder="0" applyAlignment="0" applyProtection="0"/>
    <xf numFmtId="0" fontId="20" fillId="0" borderId="3" applyNumberFormat="0" applyFill="0" applyAlignment="0" applyProtection="0"/>
    <xf numFmtId="0" fontId="21" fillId="0" borderId="4" applyNumberFormat="0" applyFill="0" applyAlignment="0" applyProtection="0"/>
    <xf numFmtId="0" fontId="22" fillId="0" borderId="5" applyNumberFormat="0" applyFill="0" applyAlignment="0" applyProtection="0"/>
    <xf numFmtId="0" fontId="22" fillId="0" borderId="0" applyNumberFormat="0" applyFill="0" applyBorder="0" applyAlignment="0" applyProtection="0"/>
    <xf numFmtId="0" fontId="4" fillId="0" borderId="0" applyNumberFormat="0" applyFill="0" applyBorder="0" applyAlignment="0" applyProtection="0">
      <alignment vertical="top"/>
      <protection locked="0"/>
    </xf>
    <xf numFmtId="0" fontId="23" fillId="11" borderId="1" applyNumberFormat="0" applyAlignment="0" applyProtection="0"/>
    <xf numFmtId="0" fontId="24" fillId="0" borderId="6" applyNumberFormat="0" applyFill="0" applyAlignment="0" applyProtection="0"/>
    <xf numFmtId="0" fontId="25" fillId="5" borderId="0" applyNumberFormat="0" applyBorder="0" applyAlignment="0" applyProtection="0"/>
    <xf numFmtId="0" fontId="3" fillId="0" borderId="0"/>
    <xf numFmtId="0" fontId="3" fillId="5" borderId="7" applyNumberFormat="0" applyFont="0" applyAlignment="0" applyProtection="0"/>
    <xf numFmtId="0" fontId="26" fillId="17" borderId="8" applyNumberFormat="0" applyAlignment="0" applyProtection="0"/>
    <xf numFmtId="9" fontId="1" fillId="0" borderId="0" applyFont="0" applyFill="0" applyBorder="0" applyAlignment="0" applyProtection="0"/>
    <xf numFmtId="0" fontId="27" fillId="0" borderId="0" applyNumberFormat="0" applyFill="0" applyBorder="0" applyAlignment="0" applyProtection="0"/>
    <xf numFmtId="0" fontId="28" fillId="0" borderId="9" applyNumberFormat="0" applyFill="0" applyAlignment="0" applyProtection="0"/>
    <xf numFmtId="0" fontId="29" fillId="0" borderId="0" applyNumberFormat="0" applyFill="0" applyBorder="0" applyAlignment="0" applyProtection="0"/>
  </cellStyleXfs>
  <cellXfs count="81">
    <xf numFmtId="0" fontId="0" fillId="0" borderId="0" xfId="0"/>
    <xf numFmtId="0" fontId="4" fillId="0" borderId="0" xfId="34" applyAlignment="1" applyProtection="1"/>
    <xf numFmtId="0" fontId="6" fillId="0" borderId="0" xfId="0" applyFont="1"/>
    <xf numFmtId="0" fontId="0" fillId="20" borderId="0" xfId="0" applyFill="1"/>
    <xf numFmtId="0" fontId="10" fillId="0" borderId="0" xfId="0" applyFont="1" applyAlignment="1">
      <alignment horizontal="right"/>
    </xf>
    <xf numFmtId="0" fontId="0" fillId="0" borderId="0" xfId="0" applyAlignment="1">
      <alignment horizontal="left"/>
    </xf>
    <xf numFmtId="0" fontId="2" fillId="0" borderId="0" xfId="0" applyFont="1" applyAlignment="1">
      <alignment horizontal="right"/>
    </xf>
    <xf numFmtId="0" fontId="8" fillId="0" borderId="0" xfId="0" applyFont="1"/>
    <xf numFmtId="0" fontId="0" fillId="0" borderId="0" xfId="0" applyAlignment="1">
      <alignment horizontal="right"/>
    </xf>
    <xf numFmtId="0" fontId="9" fillId="20" borderId="0" xfId="0" applyFont="1" applyFill="1"/>
    <xf numFmtId="0" fontId="5" fillId="0" borderId="0" xfId="0" applyFont="1" applyAlignment="1">
      <alignment horizontal="left"/>
    </xf>
    <xf numFmtId="0" fontId="0" fillId="0" borderId="10" xfId="0" applyBorder="1"/>
    <xf numFmtId="0" fontId="12" fillId="0" borderId="0" xfId="0" applyFont="1"/>
    <xf numFmtId="0" fontId="11" fillId="0" borderId="0" xfId="0" applyFont="1" applyAlignment="1">
      <alignment horizontal="right"/>
    </xf>
    <xf numFmtId="0" fontId="2" fillId="0" borderId="11" xfId="0" applyFont="1" applyBorder="1"/>
    <xf numFmtId="0" fontId="0" fillId="0" borderId="11" xfId="0" applyBorder="1"/>
    <xf numFmtId="0" fontId="0" fillId="0" borderId="7" xfId="0" applyBorder="1"/>
    <xf numFmtId="0" fontId="7" fillId="21" borderId="13" xfId="0" applyFont="1" applyFill="1" applyBorder="1" applyAlignment="1">
      <alignment horizontal="left" vertical="center"/>
    </xf>
    <xf numFmtId="0" fontId="7" fillId="21" borderId="13" xfId="0" applyFont="1" applyFill="1" applyBorder="1" applyAlignment="1">
      <alignment vertical="center"/>
    </xf>
    <xf numFmtId="0" fontId="7" fillId="21" borderId="13" xfId="0" applyFont="1" applyFill="1" applyBorder="1" applyAlignment="1">
      <alignment horizontal="center" vertical="center" wrapText="1"/>
    </xf>
    <xf numFmtId="164" fontId="7" fillId="21" borderId="13" xfId="0" applyNumberFormat="1" applyFont="1" applyFill="1" applyBorder="1" applyAlignment="1">
      <alignment horizontal="center" vertical="center"/>
    </xf>
    <xf numFmtId="0" fontId="0" fillId="22" borderId="0" xfId="0" applyFill="1"/>
    <xf numFmtId="2" fontId="0" fillId="0" borderId="0" xfId="41" applyNumberFormat="1" applyFont="1" applyAlignment="1">
      <alignment horizontal="right"/>
    </xf>
    <xf numFmtId="1" fontId="0" fillId="0" borderId="0" xfId="0" applyNumberFormat="1" applyAlignment="1">
      <alignment horizontal="right"/>
    </xf>
    <xf numFmtId="0" fontId="7" fillId="21" borderId="13" xfId="0" applyFont="1" applyFill="1" applyBorder="1" applyAlignment="1">
      <alignment horizontal="center" vertical="center"/>
    </xf>
    <xf numFmtId="0" fontId="30" fillId="0" borderId="0" xfId="0" applyFont="1"/>
    <xf numFmtId="0" fontId="31" fillId="0" borderId="0" xfId="34" applyFont="1" applyAlignment="1" applyProtection="1"/>
    <xf numFmtId="0" fontId="32" fillId="0" borderId="0" xfId="0" applyFont="1" applyAlignment="1">
      <alignment horizontal="left"/>
    </xf>
    <xf numFmtId="0" fontId="32" fillId="0" borderId="0" xfId="0" applyFont="1"/>
    <xf numFmtId="0" fontId="35" fillId="0" borderId="0" xfId="0" applyFont="1"/>
    <xf numFmtId="2" fontId="0" fillId="0" borderId="0" xfId="41" applyNumberFormat="1" applyFont="1" applyBorder="1" applyAlignment="1">
      <alignment horizontal="right"/>
    </xf>
    <xf numFmtId="0" fontId="1" fillId="0" borderId="0" xfId="0" applyFont="1"/>
    <xf numFmtId="0" fontId="0" fillId="0" borderId="0" xfId="0" applyAlignment="1">
      <alignment horizontal="center" vertical="top" wrapText="1"/>
    </xf>
    <xf numFmtId="0" fontId="1" fillId="23" borderId="0" xfId="0" applyFont="1" applyFill="1"/>
    <xf numFmtId="0" fontId="8" fillId="23" borderId="0" xfId="0" applyFont="1" applyFill="1"/>
    <xf numFmtId="0" fontId="0" fillId="23" borderId="10" xfId="0" applyFill="1" applyBorder="1"/>
    <xf numFmtId="0" fontId="10" fillId="23" borderId="0" xfId="0" applyFont="1" applyFill="1" applyAlignment="1">
      <alignment horizontal="right"/>
    </xf>
    <xf numFmtId="0" fontId="0" fillId="23" borderId="0" xfId="0" applyFill="1"/>
    <xf numFmtId="0" fontId="0" fillId="23" borderId="12" xfId="0" applyFill="1" applyBorder="1" applyAlignment="1">
      <alignment horizontal="left"/>
    </xf>
    <xf numFmtId="0" fontId="0" fillId="23" borderId="12" xfId="0" applyFill="1" applyBorder="1"/>
    <xf numFmtId="0" fontId="0" fillId="23" borderId="7" xfId="0" applyFill="1" applyBorder="1" applyAlignment="1">
      <alignment horizontal="left"/>
    </xf>
    <xf numFmtId="0" fontId="0" fillId="23" borderId="7" xfId="0" applyFill="1" applyBorder="1"/>
    <xf numFmtId="9" fontId="1" fillId="23" borderId="7" xfId="41" applyFill="1" applyBorder="1"/>
    <xf numFmtId="0" fontId="1" fillId="23" borderId="7" xfId="0" applyFont="1" applyFill="1" applyBorder="1" applyAlignment="1">
      <alignment horizontal="left"/>
    </xf>
    <xf numFmtId="0" fontId="1" fillId="23" borderId="7" xfId="0" applyFont="1" applyFill="1" applyBorder="1"/>
    <xf numFmtId="0" fontId="1" fillId="0" borderId="0" xfId="0" applyFont="1" applyAlignment="1">
      <alignment horizontal="right"/>
    </xf>
    <xf numFmtId="0" fontId="1" fillId="0" borderId="11" xfId="0" applyFont="1" applyBorder="1"/>
    <xf numFmtId="0" fontId="1" fillId="24" borderId="0" xfId="0" applyFont="1" applyFill="1"/>
    <xf numFmtId="0" fontId="8" fillId="24" borderId="0" xfId="0" applyFont="1" applyFill="1"/>
    <xf numFmtId="0" fontId="40" fillId="25" borderId="0" xfId="0" applyFont="1" applyFill="1"/>
    <xf numFmtId="0" fontId="40" fillId="26" borderId="0" xfId="0" applyFont="1" applyFill="1"/>
    <xf numFmtId="0" fontId="0" fillId="23" borderId="17" xfId="0" applyFill="1" applyBorder="1"/>
    <xf numFmtId="0" fontId="30" fillId="27" borderId="0" xfId="0" applyFont="1" applyFill="1"/>
    <xf numFmtId="0" fontId="0" fillId="28" borderId="0" xfId="0" applyFill="1"/>
    <xf numFmtId="0" fontId="0" fillId="24" borderId="0" xfId="0" applyFill="1"/>
    <xf numFmtId="9" fontId="0" fillId="23" borderId="7" xfId="41" applyFont="1" applyFill="1" applyBorder="1"/>
    <xf numFmtId="0" fontId="0" fillId="23" borderId="18" xfId="0" applyFill="1" applyBorder="1" applyAlignment="1">
      <alignment horizontal="left"/>
    </xf>
    <xf numFmtId="0" fontId="2" fillId="20" borderId="0" xfId="0" applyFont="1" applyFill="1" applyAlignment="1">
      <alignment horizontal="center"/>
    </xf>
    <xf numFmtId="0" fontId="0" fillId="23" borderId="12" xfId="0" applyFill="1" applyBorder="1" applyAlignment="1">
      <alignment horizontal="center"/>
    </xf>
    <xf numFmtId="0" fontId="0" fillId="23" borderId="7" xfId="0" applyFill="1" applyBorder="1" applyAlignment="1">
      <alignment horizontal="center"/>
    </xf>
    <xf numFmtId="0" fontId="0" fillId="0" borderId="0" xfId="0" applyAlignment="1">
      <alignment horizontal="center"/>
    </xf>
    <xf numFmtId="0" fontId="0" fillId="24" borderId="0" xfId="0" applyFill="1" applyAlignment="1">
      <alignment horizontal="center"/>
    </xf>
    <xf numFmtId="14" fontId="0" fillId="0" borderId="0" xfId="0" applyNumberFormat="1"/>
    <xf numFmtId="0" fontId="40" fillId="29" borderId="0" xfId="0" applyFont="1" applyFill="1"/>
    <xf numFmtId="0" fontId="1" fillId="23" borderId="12" xfId="0" applyFont="1" applyFill="1" applyBorder="1"/>
    <xf numFmtId="0" fontId="30" fillId="24" borderId="0" xfId="0" applyFont="1" applyFill="1"/>
    <xf numFmtId="2" fontId="40" fillId="26" borderId="12" xfId="0" applyNumberFormat="1" applyFont="1" applyFill="1" applyBorder="1" applyAlignment="1">
      <alignment horizontal="left"/>
    </xf>
    <xf numFmtId="2" fontId="40" fillId="29" borderId="12" xfId="0" applyNumberFormat="1" applyFont="1" applyFill="1" applyBorder="1" applyAlignment="1">
      <alignment horizontal="left"/>
    </xf>
    <xf numFmtId="2" fontId="40" fillId="25" borderId="12" xfId="0" applyNumberFormat="1" applyFont="1" applyFill="1" applyBorder="1" applyAlignment="1">
      <alignment horizontal="left"/>
    </xf>
    <xf numFmtId="2" fontId="40" fillId="27" borderId="12" xfId="0" applyNumberFormat="1" applyFont="1" applyFill="1" applyBorder="1" applyAlignment="1">
      <alignment horizontal="left"/>
    </xf>
    <xf numFmtId="9" fontId="0" fillId="23" borderId="0" xfId="41" applyFont="1" applyFill="1" applyBorder="1"/>
    <xf numFmtId="0" fontId="0" fillId="30" borderId="12" xfId="0" applyFill="1" applyBorder="1" applyAlignment="1">
      <alignment horizontal="center"/>
    </xf>
    <xf numFmtId="2" fontId="30" fillId="25" borderId="12" xfId="0" applyNumberFormat="1" applyFont="1" applyFill="1" applyBorder="1" applyAlignment="1">
      <alignment horizontal="left"/>
    </xf>
    <xf numFmtId="0" fontId="1" fillId="0" borderId="0" xfId="0" applyFont="1" applyAlignment="1">
      <alignment horizontal="left"/>
    </xf>
    <xf numFmtId="2" fontId="40" fillId="31" borderId="12" xfId="0" applyNumberFormat="1" applyFont="1" applyFill="1" applyBorder="1" applyAlignment="1">
      <alignment horizontal="left"/>
    </xf>
    <xf numFmtId="14" fontId="0" fillId="23" borderId="14" xfId="0" applyNumberFormat="1" applyFill="1" applyBorder="1" applyAlignment="1">
      <alignment horizontal="left"/>
    </xf>
    <xf numFmtId="0" fontId="0" fillId="23" borderId="14" xfId="0" applyFill="1" applyBorder="1" applyAlignment="1">
      <alignment horizontal="left"/>
    </xf>
    <xf numFmtId="0" fontId="0" fillId="23" borderId="10" xfId="0" applyFill="1" applyBorder="1" applyAlignment="1">
      <alignment horizontal="center"/>
    </xf>
    <xf numFmtId="0" fontId="0" fillId="23" borderId="15" xfId="0" applyFill="1" applyBorder="1" applyAlignment="1">
      <alignment horizontal="center" vertical="top" wrapText="1"/>
    </xf>
    <xf numFmtId="0" fontId="0" fillId="23" borderId="14" xfId="0" applyFill="1" applyBorder="1" applyAlignment="1">
      <alignment horizontal="center" vertical="top" wrapText="1"/>
    </xf>
    <xf numFmtId="0" fontId="0" fillId="23" borderId="16" xfId="0" applyFill="1" applyBorder="1" applyAlignment="1">
      <alignment horizontal="center" vertical="top" wrapText="1"/>
    </xf>
  </cellXfs>
  <cellStyles count="45">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erekening" xfId="26" builtinId="22" customBuiltin="1"/>
    <cellStyle name="Controlecel" xfId="27" builtinId="23" customBuiltin="1"/>
    <cellStyle name="Gekoppelde cel" xfId="36" builtinId="24" customBuiltin="1"/>
    <cellStyle name="Goed" xfId="29" builtinId="26" customBuiltin="1"/>
    <cellStyle name="Hyperlink" xfId="34" builtinId="8"/>
    <cellStyle name="Invoer" xfId="35" builtinId="20" customBuiltin="1"/>
    <cellStyle name="Kop 1" xfId="30" builtinId="16" customBuiltin="1"/>
    <cellStyle name="Kop 2" xfId="31" builtinId="17" customBuiltin="1"/>
    <cellStyle name="Kop 3" xfId="32" builtinId="18" customBuiltin="1"/>
    <cellStyle name="Kop 4" xfId="33" builtinId="19" customBuiltin="1"/>
    <cellStyle name="Neutraal" xfId="37" builtinId="28" customBuiltin="1"/>
    <cellStyle name="Normal 2" xfId="38" xr:uid="{00000000-0005-0000-0000-000026000000}"/>
    <cellStyle name="Notitie" xfId="39" builtinId="10" customBuiltin="1"/>
    <cellStyle name="Ongeldig" xfId="25" builtinId="27" customBuiltin="1"/>
    <cellStyle name="Procent" xfId="41" builtinId="5"/>
    <cellStyle name="Standaard" xfId="0" builtinId="0"/>
    <cellStyle name="Titel" xfId="42" builtinId="15" customBuiltin="1"/>
    <cellStyle name="Totaal" xfId="43" builtinId="25" customBuiltin="1"/>
    <cellStyle name="Uitvoer" xfId="40" builtinId="21" customBuiltin="1"/>
    <cellStyle name="Verklarende tekst" xfId="28" builtinId="53" customBuiltin="1"/>
    <cellStyle name="Waarschuwingstekst" xfId="44" builtinId="11" customBuiltin="1"/>
  </cellStyles>
  <dxfs count="6">
    <dxf>
      <font>
        <color rgb="FF006100"/>
      </font>
      <fill>
        <patternFill>
          <bgColor rgb="FFC6EFCE"/>
        </patternFill>
      </fill>
    </dxf>
    <dxf>
      <fill>
        <patternFill patternType="solid">
          <fgColor rgb="FF8064A2"/>
          <bgColor rgb="FF000000"/>
        </patternFill>
      </fill>
    </dxf>
    <dxf>
      <font>
        <condense val="0"/>
        <extend val="0"/>
        <color indexed="10"/>
      </font>
    </dxf>
    <dxf>
      <font>
        <condense val="0"/>
        <extend val="0"/>
        <color indexed="17"/>
      </font>
    </dxf>
    <dxf>
      <font>
        <condense val="0"/>
        <extend val="0"/>
        <color indexed="17"/>
      </font>
    </dxf>
    <dxf>
      <font>
        <condense val="0"/>
        <extend val="0"/>
        <color indexed="10"/>
      </font>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eetMetadata" Target="metadata.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47543024858808"/>
          <c:y val="0.10236220472440954"/>
          <c:w val="0.8779614888602304"/>
          <c:h val="0.75984251968504002"/>
        </c:manualLayout>
      </c:layout>
      <c:lineChart>
        <c:grouping val="standard"/>
        <c:varyColors val="0"/>
        <c:ser>
          <c:idx val="0"/>
          <c:order val="0"/>
          <c:tx>
            <c:v>Planned Value (PV)</c:v>
          </c:tx>
          <c:spPr>
            <a:ln w="25400">
              <a:solidFill>
                <a:srgbClr val="000080"/>
              </a:solidFill>
              <a:prstDash val="solid"/>
            </a:ln>
          </c:spPr>
          <c:marker>
            <c:symbol val="diamond"/>
            <c:size val="6"/>
            <c:spPr>
              <a:solidFill>
                <a:srgbClr val="000080"/>
              </a:solidFill>
              <a:ln>
                <a:solidFill>
                  <a:srgbClr val="000080"/>
                </a:solidFill>
                <a:prstDash val="solid"/>
              </a:ln>
            </c:spPr>
          </c:marker>
          <c:cat>
            <c:numRef>
              <c:f>Plan!$E$8:$P$8</c:f>
              <c:numCache>
                <c:formatCode>General</c:formatCode>
                <c:ptCount val="12"/>
                <c:pt idx="0">
                  <c:v>1</c:v>
                </c:pt>
                <c:pt idx="1">
                  <c:v>2</c:v>
                </c:pt>
                <c:pt idx="2">
                  <c:v>3</c:v>
                </c:pt>
                <c:pt idx="3">
                  <c:v>4</c:v>
                </c:pt>
                <c:pt idx="4">
                  <c:v>5</c:v>
                </c:pt>
                <c:pt idx="5">
                  <c:v>6</c:v>
                </c:pt>
                <c:pt idx="6">
                  <c:v>7</c:v>
                </c:pt>
                <c:pt idx="7">
                  <c:v>8</c:v>
                </c:pt>
                <c:pt idx="8">
                  <c:v>9</c:v>
                </c:pt>
                <c:pt idx="9">
                  <c:v>10</c:v>
                </c:pt>
                <c:pt idx="10">
                  <c:v>11</c:v>
                </c:pt>
                <c:pt idx="11">
                  <c:v>12</c:v>
                </c:pt>
              </c:numCache>
            </c:numRef>
          </c:cat>
          <c:val>
            <c:numRef>
              <c:f>Plan!$E$127:$P$127</c:f>
            </c:numRef>
          </c:val>
          <c:smooth val="0"/>
          <c:extLst>
            <c:ext xmlns:c16="http://schemas.microsoft.com/office/drawing/2014/chart" uri="{C3380CC4-5D6E-409C-BE32-E72D297353CC}">
              <c16:uniqueId val="{00000000-98D6-2D40-B711-323B50C5FF28}"/>
            </c:ext>
          </c:extLst>
        </c:ser>
        <c:ser>
          <c:idx val="1"/>
          <c:order val="1"/>
          <c:tx>
            <c:v>Earned Value (EV)</c:v>
          </c:tx>
          <c:spPr>
            <a:ln w="25400">
              <a:solidFill>
                <a:srgbClr val="006500"/>
              </a:solidFill>
              <a:prstDash val="solid"/>
            </a:ln>
          </c:spPr>
          <c:marker>
            <c:symbol val="square"/>
            <c:size val="5"/>
            <c:spPr>
              <a:solidFill>
                <a:srgbClr val="006500"/>
              </a:solidFill>
              <a:ln>
                <a:solidFill>
                  <a:srgbClr val="006500"/>
                </a:solidFill>
                <a:prstDash val="solid"/>
              </a:ln>
            </c:spPr>
          </c:marker>
          <c:cat>
            <c:numRef>
              <c:f>Plan!$E$8:$P$8</c:f>
              <c:numCache>
                <c:formatCode>General</c:formatCode>
                <c:ptCount val="12"/>
                <c:pt idx="0">
                  <c:v>1</c:v>
                </c:pt>
                <c:pt idx="1">
                  <c:v>2</c:v>
                </c:pt>
                <c:pt idx="2">
                  <c:v>3</c:v>
                </c:pt>
                <c:pt idx="3">
                  <c:v>4</c:v>
                </c:pt>
                <c:pt idx="4">
                  <c:v>5</c:v>
                </c:pt>
                <c:pt idx="5">
                  <c:v>6</c:v>
                </c:pt>
                <c:pt idx="6">
                  <c:v>7</c:v>
                </c:pt>
                <c:pt idx="7">
                  <c:v>8</c:v>
                </c:pt>
                <c:pt idx="8">
                  <c:v>9</c:v>
                </c:pt>
                <c:pt idx="9">
                  <c:v>10</c:v>
                </c:pt>
                <c:pt idx="10">
                  <c:v>11</c:v>
                </c:pt>
                <c:pt idx="11">
                  <c:v>12</c:v>
                </c:pt>
              </c:numCache>
            </c:numRef>
          </c:cat>
          <c:val>
            <c:numRef>
              <c:f>Report!$E$26:$P$26</c:f>
              <c:numCache>
                <c:formatCode>General</c:formatCode>
                <c:ptCount val="12"/>
                <c:pt idx="0">
                  <c:v>0</c:v>
                </c:pt>
                <c:pt idx="1">
                  <c:v>0</c:v>
                </c:pt>
                <c:pt idx="2">
                  <c:v>158.88000000000002</c:v>
                </c:pt>
                <c:pt idx="3">
                  <c:v>287.80000000000007</c:v>
                </c:pt>
                <c:pt idx="4">
                  <c:v>456.05999999999989</c:v>
                </c:pt>
                <c:pt idx="5">
                  <c:v>625.31000000000017</c:v>
                </c:pt>
                <c:pt idx="6">
                  <c:v>752.10999999999979</c:v>
                </c:pt>
                <c:pt idx="7">
                  <c:v>873</c:v>
                </c:pt>
              </c:numCache>
            </c:numRef>
          </c:val>
          <c:smooth val="0"/>
          <c:extLst>
            <c:ext xmlns:c16="http://schemas.microsoft.com/office/drawing/2014/chart" uri="{C3380CC4-5D6E-409C-BE32-E72D297353CC}">
              <c16:uniqueId val="{00000001-98D6-2D40-B711-323B50C5FF28}"/>
            </c:ext>
          </c:extLst>
        </c:ser>
        <c:ser>
          <c:idx val="2"/>
          <c:order val="2"/>
          <c:tx>
            <c:v>Actual Cost (AC)</c:v>
          </c:tx>
          <c:spPr>
            <a:ln w="25400">
              <a:solidFill>
                <a:srgbClr val="FF0000"/>
              </a:solidFill>
              <a:prstDash val="solid"/>
            </a:ln>
          </c:spPr>
          <c:marker>
            <c:symbol val="circle"/>
            <c:size val="5"/>
            <c:spPr>
              <a:solidFill>
                <a:srgbClr val="FF0000"/>
              </a:solidFill>
              <a:ln>
                <a:solidFill>
                  <a:srgbClr val="FF0000"/>
                </a:solidFill>
                <a:prstDash val="solid"/>
              </a:ln>
            </c:spPr>
          </c:marker>
          <c:cat>
            <c:numRef>
              <c:f>Plan!$E$8:$P$8</c:f>
              <c:numCache>
                <c:formatCode>General</c:formatCode>
                <c:ptCount val="12"/>
                <c:pt idx="0">
                  <c:v>1</c:v>
                </c:pt>
                <c:pt idx="1">
                  <c:v>2</c:v>
                </c:pt>
                <c:pt idx="2">
                  <c:v>3</c:v>
                </c:pt>
                <c:pt idx="3">
                  <c:v>4</c:v>
                </c:pt>
                <c:pt idx="4">
                  <c:v>5</c:v>
                </c:pt>
                <c:pt idx="5">
                  <c:v>6</c:v>
                </c:pt>
                <c:pt idx="6">
                  <c:v>7</c:v>
                </c:pt>
                <c:pt idx="7">
                  <c:v>8</c:v>
                </c:pt>
                <c:pt idx="8">
                  <c:v>9</c:v>
                </c:pt>
                <c:pt idx="9">
                  <c:v>10</c:v>
                </c:pt>
                <c:pt idx="10">
                  <c:v>11</c:v>
                </c:pt>
                <c:pt idx="11">
                  <c:v>12</c:v>
                </c:pt>
              </c:numCache>
            </c:numRef>
          </c:cat>
          <c:val>
            <c:numRef>
              <c:f>Report!$E$25:$P$25</c:f>
              <c:numCache>
                <c:formatCode>General</c:formatCode>
                <c:ptCount val="12"/>
                <c:pt idx="0">
                  <c:v>0</c:v>
                </c:pt>
                <c:pt idx="1">
                  <c:v>0</c:v>
                </c:pt>
                <c:pt idx="2">
                  <c:v>142</c:v>
                </c:pt>
                <c:pt idx="3">
                  <c:v>283</c:v>
                </c:pt>
                <c:pt idx="4">
                  <c:v>425</c:v>
                </c:pt>
                <c:pt idx="5">
                  <c:v>556</c:v>
                </c:pt>
                <c:pt idx="6">
                  <c:v>703</c:v>
                </c:pt>
                <c:pt idx="7">
                  <c:v>878</c:v>
                </c:pt>
              </c:numCache>
            </c:numRef>
          </c:val>
          <c:smooth val="0"/>
          <c:extLst>
            <c:ext xmlns:c16="http://schemas.microsoft.com/office/drawing/2014/chart" uri="{C3380CC4-5D6E-409C-BE32-E72D297353CC}">
              <c16:uniqueId val="{00000002-98D6-2D40-B711-323B50C5FF28}"/>
            </c:ext>
          </c:extLst>
        </c:ser>
        <c:dLbls>
          <c:showLegendKey val="0"/>
          <c:showVal val="0"/>
          <c:showCatName val="0"/>
          <c:showSerName val="0"/>
          <c:showPercent val="0"/>
          <c:showBubbleSize val="0"/>
        </c:dLbls>
        <c:marker val="1"/>
        <c:smooth val="0"/>
        <c:axId val="32699488"/>
        <c:axId val="259386056"/>
      </c:lineChart>
      <c:catAx>
        <c:axId val="32699488"/>
        <c:scaling>
          <c:orientation val="minMax"/>
        </c:scaling>
        <c:delete val="0"/>
        <c:axPos val="b"/>
        <c:title>
          <c:tx>
            <c:rich>
              <a:bodyPr/>
              <a:lstStyle/>
              <a:p>
                <a:pPr>
                  <a:defRPr sz="1000" b="1" i="0" u="none" strike="noStrike" baseline="0">
                    <a:solidFill>
                      <a:srgbClr val="000000"/>
                    </a:solidFill>
                    <a:latin typeface="Arial"/>
                    <a:ea typeface="Arial"/>
                    <a:cs typeface="Arial"/>
                  </a:defRPr>
                </a:pPr>
                <a:r>
                  <a:rPr lang="en-US"/>
                  <a:t>Period</a:t>
                </a:r>
              </a:p>
            </c:rich>
          </c:tx>
          <c:layout>
            <c:manualLayout>
              <c:xMode val="edge"/>
              <c:yMode val="edge"/>
              <c:x val="0.47541060099728"/>
              <c:y val="0.76771653543307128"/>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259386056"/>
        <c:crosses val="autoZero"/>
        <c:auto val="1"/>
        <c:lblAlgn val="ctr"/>
        <c:lblOffset val="100"/>
        <c:tickLblSkip val="1"/>
        <c:tickMarkSkip val="1"/>
        <c:noMultiLvlLbl val="0"/>
      </c:catAx>
      <c:valAx>
        <c:axId val="25938605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32699488"/>
        <c:crosses val="autoZero"/>
        <c:crossBetween val="between"/>
      </c:valAx>
      <c:spPr>
        <a:noFill/>
        <a:ln w="25400">
          <a:noFill/>
        </a:ln>
      </c:spPr>
    </c:plotArea>
    <c:legend>
      <c:legendPos val="r"/>
      <c:layout>
        <c:manualLayout>
          <c:xMode val="edge"/>
          <c:yMode val="edge"/>
          <c:x val="0.14389818758993939"/>
          <c:y val="9.0551181102362266E-2"/>
          <c:w val="0.30419000903575588"/>
          <c:h val="0.27559055118110226"/>
        </c:manualLayout>
      </c:layout>
      <c:overlay val="0"/>
      <c:spPr>
        <a:solidFill>
          <a:srgbClr val="FFFFFF"/>
        </a:solidFill>
        <a:ln w="3175">
          <a:solidFill>
            <a:srgbClr val="000000"/>
          </a:solidFill>
          <a:prstDash val="solid"/>
        </a:ln>
      </c:spPr>
      <c:txPr>
        <a:bodyPr/>
        <a:lstStyle/>
        <a:p>
          <a:pPr>
            <a:defRPr sz="101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7</xdr:col>
      <xdr:colOff>0</xdr:colOff>
      <xdr:row>3</xdr:row>
      <xdr:rowOff>0</xdr:rowOff>
    </xdr:from>
    <xdr:to>
      <xdr:col>15</xdr:col>
      <xdr:colOff>581024</xdr:colOff>
      <xdr:row>9</xdr:row>
      <xdr:rowOff>1463368</xdr:rowOff>
    </xdr:to>
    <xdr:graphicFrame macro="">
      <xdr:nvGraphicFramePr>
        <xdr:cNvPr id="1067" name="Chart 39">
          <a:extLst>
            <a:ext uri="{FF2B5EF4-FFF2-40B4-BE49-F238E27FC236}">
              <a16:creationId xmlns:a16="http://schemas.microsoft.com/office/drawing/2014/main" id="{00000000-0008-0000-0000-00002B04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Kantoorth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ww.vertex42.com/ExcelTemplates/earned-value-management.html" TargetMode="Externa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FF0000"/>
    <pageSetUpPr fitToPage="1"/>
  </sheetPr>
  <dimension ref="A1:R33"/>
  <sheetViews>
    <sheetView showGridLines="0" topLeftCell="C10" zoomScale="93" zoomScaleNormal="93" workbookViewId="0">
      <selection activeCell="C23" sqref="C23"/>
    </sheetView>
  </sheetViews>
  <sheetFormatPr defaultColWidth="8.83203125" defaultRowHeight="12.3" x14ac:dyDescent="0.4"/>
  <cols>
    <col min="1" max="1" width="6.44140625" customWidth="1"/>
    <col min="2" max="2" width="8" bestFit="1" customWidth="1"/>
    <col min="3" max="3" width="23.71875" customWidth="1"/>
    <col min="4" max="4" width="7.83203125" customWidth="1"/>
    <col min="5" max="16" width="8.71875" customWidth="1"/>
    <col min="17" max="17" width="2.27734375" customWidth="1"/>
    <col min="18" max="18" width="77" style="25" customWidth="1"/>
    <col min="19" max="19" width="9.1640625" customWidth="1"/>
  </cols>
  <sheetData>
    <row r="1" spans="1:18" ht="19.8" x14ac:dyDescent="0.65">
      <c r="A1" s="12" t="s">
        <v>0</v>
      </c>
      <c r="B1" s="12"/>
      <c r="P1" s="13" t="s">
        <v>1</v>
      </c>
    </row>
    <row r="2" spans="1:18" ht="15" x14ac:dyDescent="0.5">
      <c r="A2" s="2" t="s">
        <v>2</v>
      </c>
      <c r="B2" s="2"/>
    </row>
    <row r="3" spans="1:18" x14ac:dyDescent="0.4">
      <c r="R3" s="26" t="s">
        <v>3</v>
      </c>
    </row>
    <row r="4" spans="1:18" x14ac:dyDescent="0.4">
      <c r="C4" s="8" t="s">
        <v>4</v>
      </c>
      <c r="D4" s="35" t="s">
        <v>5</v>
      </c>
      <c r="E4" s="35" t="s">
        <v>6</v>
      </c>
      <c r="F4" s="11"/>
      <c r="R4" s="27" t="s">
        <v>7</v>
      </c>
    </row>
    <row r="5" spans="1:18" x14ac:dyDescent="0.4">
      <c r="C5" s="8" t="s">
        <v>8</v>
      </c>
      <c r="D5" s="75">
        <v>45143</v>
      </c>
      <c r="E5" s="76"/>
    </row>
    <row r="6" spans="1:18" x14ac:dyDescent="0.4">
      <c r="D6" s="36" t="s">
        <v>9</v>
      </c>
      <c r="E6" s="37"/>
    </row>
    <row r="7" spans="1:18" x14ac:dyDescent="0.4">
      <c r="C7" s="8" t="s">
        <v>10</v>
      </c>
      <c r="D7" s="77" t="s">
        <v>11</v>
      </c>
      <c r="E7" s="77"/>
    </row>
    <row r="8" spans="1:18" x14ac:dyDescent="0.4">
      <c r="D8" s="4"/>
    </row>
    <row r="9" spans="1:18" x14ac:dyDescent="0.4">
      <c r="A9" s="31" t="s">
        <v>12</v>
      </c>
      <c r="B9" s="31"/>
      <c r="C9" s="8"/>
      <c r="D9" s="4"/>
    </row>
    <row r="10" spans="1:18" ht="127" customHeight="1" x14ac:dyDescent="0.4">
      <c r="C10" s="78" t="s">
        <v>13</v>
      </c>
      <c r="D10" s="79"/>
      <c r="E10" s="79"/>
      <c r="F10" s="80"/>
    </row>
    <row r="11" spans="1:18" ht="23.1" customHeight="1" x14ac:dyDescent="0.4">
      <c r="C11" s="32"/>
      <c r="D11" s="32"/>
      <c r="E11" s="32"/>
      <c r="F11" s="32"/>
    </row>
    <row r="12" spans="1:18" ht="23.1" customHeight="1" x14ac:dyDescent="0.5">
      <c r="A12" s="2" t="s">
        <v>14</v>
      </c>
      <c r="C12" s="32"/>
      <c r="D12" s="32"/>
      <c r="E12" s="32"/>
      <c r="F12" s="32"/>
    </row>
    <row r="13" spans="1:18" ht="15" customHeight="1" x14ac:dyDescent="0.45">
      <c r="B13" s="33" t="s">
        <v>5</v>
      </c>
      <c r="C13" s="34" t="s">
        <v>15</v>
      </c>
      <c r="D13" s="32"/>
      <c r="E13" s="32"/>
      <c r="F13" s="32"/>
    </row>
    <row r="14" spans="1:18" ht="15" customHeight="1" x14ac:dyDescent="0.45">
      <c r="B14" s="33" t="s">
        <v>6</v>
      </c>
      <c r="C14" s="34" t="s">
        <v>16</v>
      </c>
      <c r="D14" s="32"/>
      <c r="E14" s="32"/>
      <c r="F14" s="32"/>
    </row>
    <row r="15" spans="1:18" ht="15" customHeight="1" x14ac:dyDescent="0.45">
      <c r="B15" s="33" t="s">
        <v>17</v>
      </c>
      <c r="C15" s="34" t="s">
        <v>18</v>
      </c>
      <c r="D15" s="32"/>
      <c r="E15" s="32"/>
      <c r="F15" s="32"/>
    </row>
    <row r="16" spans="1:18" ht="15" customHeight="1" x14ac:dyDescent="0.45">
      <c r="B16" s="33" t="s">
        <v>19</v>
      </c>
      <c r="C16" s="34" t="s">
        <v>16</v>
      </c>
      <c r="D16" s="32"/>
      <c r="E16" s="32"/>
      <c r="F16" s="32"/>
    </row>
    <row r="17" spans="1:18" ht="15" customHeight="1" x14ac:dyDescent="0.45">
      <c r="B17" s="33" t="s">
        <v>20</v>
      </c>
      <c r="C17" s="34" t="s">
        <v>16</v>
      </c>
      <c r="D17" s="32"/>
      <c r="E17" s="32"/>
      <c r="F17" s="32"/>
    </row>
    <row r="18" spans="1:18" ht="15" customHeight="1" x14ac:dyDescent="0.45">
      <c r="B18" s="33" t="s">
        <v>21</v>
      </c>
      <c r="C18" s="34" t="s">
        <v>15</v>
      </c>
      <c r="D18" s="32"/>
      <c r="E18" s="32"/>
      <c r="F18" s="32"/>
    </row>
    <row r="19" spans="1:18" ht="15" customHeight="1" x14ac:dyDescent="0.45">
      <c r="B19" s="47"/>
      <c r="C19" s="48"/>
      <c r="D19" s="32"/>
      <c r="E19" s="32"/>
      <c r="F19" s="32"/>
    </row>
    <row r="20" spans="1:18" ht="23.1" customHeight="1" x14ac:dyDescent="0.4">
      <c r="C20" s="32"/>
      <c r="D20" s="32"/>
      <c r="E20" s="32"/>
      <c r="F20" s="32"/>
    </row>
    <row r="21" spans="1:18" ht="15" customHeight="1" x14ac:dyDescent="0.5">
      <c r="A21" s="2" t="s">
        <v>22</v>
      </c>
      <c r="C21" s="32"/>
      <c r="D21" s="32"/>
      <c r="E21" s="24">
        <v>1</v>
      </c>
      <c r="F21" s="24">
        <v>2</v>
      </c>
      <c r="G21" s="24">
        <v>3</v>
      </c>
      <c r="H21" s="24">
        <v>4</v>
      </c>
      <c r="I21" s="24">
        <v>5</v>
      </c>
      <c r="J21" s="24">
        <v>6</v>
      </c>
      <c r="K21" s="24">
        <v>7</v>
      </c>
      <c r="L21" s="24">
        <v>8</v>
      </c>
      <c r="M21" s="24">
        <v>9</v>
      </c>
      <c r="N21" s="24">
        <v>10</v>
      </c>
      <c r="O21" s="24">
        <v>11</v>
      </c>
      <c r="P21" s="24">
        <v>12</v>
      </c>
    </row>
    <row r="22" spans="1:18" x14ac:dyDescent="0.4">
      <c r="C22" s="6"/>
      <c r="D22" s="45" t="s">
        <v>23</v>
      </c>
      <c r="E22" s="16">
        <f>Plan!E127</f>
        <v>0</v>
      </c>
      <c r="F22" s="16">
        <f>Plan!F127</f>
        <v>0</v>
      </c>
      <c r="G22" s="16">
        <f>Plan!G127</f>
        <v>24</v>
      </c>
      <c r="H22" s="16">
        <f>Plan!H127</f>
        <v>50</v>
      </c>
      <c r="I22" s="16">
        <f>Plan!I127</f>
        <v>76</v>
      </c>
      <c r="J22" s="16">
        <f>Plan!J127</f>
        <v>104</v>
      </c>
      <c r="K22" s="16">
        <f>Plan!K127</f>
        <v>128</v>
      </c>
      <c r="L22" s="16">
        <f>Plan!L127</f>
        <v>156</v>
      </c>
      <c r="M22" s="16">
        <f>Plan!M127</f>
        <v>156</v>
      </c>
      <c r="N22" s="16">
        <f>Plan!N127</f>
        <v>156</v>
      </c>
      <c r="O22" s="16">
        <f>Plan!O127</f>
        <v>156</v>
      </c>
      <c r="P22" s="16">
        <f>Plan!P127</f>
        <v>156</v>
      </c>
    </row>
    <row r="24" spans="1:18" ht="15" x14ac:dyDescent="0.5">
      <c r="A24" s="2" t="s">
        <v>24</v>
      </c>
      <c r="B24" s="2"/>
      <c r="E24" s="24">
        <v>1</v>
      </c>
      <c r="F24" s="24">
        <v>2</v>
      </c>
      <c r="G24" s="24">
        <v>3</v>
      </c>
      <c r="H24" s="24">
        <v>4</v>
      </c>
      <c r="I24" s="24">
        <v>5</v>
      </c>
      <c r="J24" s="24">
        <v>6</v>
      </c>
      <c r="K24" s="24">
        <v>7</v>
      </c>
      <c r="L24" s="24">
        <v>8</v>
      </c>
      <c r="M24" s="24">
        <v>9</v>
      </c>
      <c r="N24" s="24">
        <v>10</v>
      </c>
      <c r="O24" s="24">
        <v>11</v>
      </c>
      <c r="P24" s="24">
        <v>12</v>
      </c>
    </row>
    <row r="25" spans="1:18" x14ac:dyDescent="0.4">
      <c r="D25" s="45" t="s">
        <v>25</v>
      </c>
      <c r="E25" s="16">
        <f>AC!E125</f>
        <v>0</v>
      </c>
      <c r="F25" s="16">
        <f>AC!F125</f>
        <v>0</v>
      </c>
      <c r="G25" s="16">
        <f>AC!G125</f>
        <v>142</v>
      </c>
      <c r="H25" s="16">
        <f>AC!H125</f>
        <v>283</v>
      </c>
      <c r="I25" s="16">
        <f>AC!I125</f>
        <v>425</v>
      </c>
      <c r="J25" s="16">
        <f>AC!J125</f>
        <v>556</v>
      </c>
      <c r="K25" s="16">
        <f>AC!K125</f>
        <v>703</v>
      </c>
      <c r="L25" s="16">
        <f>AC!L125</f>
        <v>878</v>
      </c>
      <c r="M25" s="16"/>
      <c r="N25" s="16"/>
      <c r="O25" s="16"/>
      <c r="P25" s="16"/>
      <c r="R25" s="28" t="s">
        <v>26</v>
      </c>
    </row>
    <row r="26" spans="1:18" x14ac:dyDescent="0.4">
      <c r="D26" s="45" t="s">
        <v>27</v>
      </c>
      <c r="E26" s="16">
        <f>EV!E122</f>
        <v>0</v>
      </c>
      <c r="F26" s="16">
        <f>EV!F122</f>
        <v>0</v>
      </c>
      <c r="G26" s="16">
        <f>EV!G122</f>
        <v>158.88000000000002</v>
      </c>
      <c r="H26" s="16">
        <f>EV!H122</f>
        <v>287.80000000000007</v>
      </c>
      <c r="I26" s="16">
        <f>EV!I122</f>
        <v>456.05999999999989</v>
      </c>
      <c r="J26" s="16">
        <f>EV!J122</f>
        <v>625.31000000000017</v>
      </c>
      <c r="K26" s="16">
        <f>EV!K122</f>
        <v>752.10999999999979</v>
      </c>
      <c r="L26" s="16">
        <f>EV!L122</f>
        <v>873</v>
      </c>
      <c r="M26" s="16"/>
      <c r="N26" s="16"/>
      <c r="O26" s="16"/>
      <c r="P26" s="16"/>
      <c r="R26" s="28" t="s">
        <v>28</v>
      </c>
    </row>
    <row r="28" spans="1:18" ht="15" x14ac:dyDescent="0.5">
      <c r="A28" s="2" t="s">
        <v>29</v>
      </c>
      <c r="B28" s="2"/>
      <c r="E28" s="24">
        <v>1</v>
      </c>
      <c r="F28" s="24">
        <v>2</v>
      </c>
      <c r="G28" s="24">
        <v>3</v>
      </c>
      <c r="H28" s="24">
        <v>4</v>
      </c>
      <c r="I28" s="24">
        <v>5</v>
      </c>
      <c r="J28" s="24">
        <v>6</v>
      </c>
      <c r="K28" s="24">
        <v>7</v>
      </c>
      <c r="L28" s="24">
        <v>8</v>
      </c>
      <c r="M28" s="24">
        <v>9</v>
      </c>
      <c r="N28" s="24">
        <v>10</v>
      </c>
      <c r="O28" s="24">
        <v>11</v>
      </c>
      <c r="P28" s="24">
        <v>12</v>
      </c>
    </row>
    <row r="29" spans="1:18" x14ac:dyDescent="0.4">
      <c r="C29" s="29"/>
      <c r="D29" s="45" t="s">
        <v>30</v>
      </c>
      <c r="E29" s="8">
        <f>IF(AND(ISBLANK(E25),ISBLANK(E26))," - ",E26-E25)</f>
        <v>0</v>
      </c>
      <c r="F29" s="8">
        <f t="shared" ref="F29:P29" si="0">IF(AND(ISBLANK(F25),ISBLANK(F26))," - ",F26-F25)</f>
        <v>0</v>
      </c>
      <c r="G29" s="8">
        <f t="shared" si="0"/>
        <v>16.880000000000024</v>
      </c>
      <c r="H29" s="8">
        <f t="shared" si="0"/>
        <v>4.8000000000000682</v>
      </c>
      <c r="I29" s="8">
        <f t="shared" si="0"/>
        <v>31.059999999999889</v>
      </c>
      <c r="J29" s="8">
        <f t="shared" si="0"/>
        <v>69.310000000000173</v>
      </c>
      <c r="K29" s="8">
        <f>IF(AND(ISBLANK(K25),ISBLANK(K26))," - ",K26-K25)</f>
        <v>49.109999999999786</v>
      </c>
      <c r="L29" s="8">
        <f t="shared" si="0"/>
        <v>-5</v>
      </c>
      <c r="M29" s="8" t="str">
        <f t="shared" si="0"/>
        <v xml:space="preserve"> - </v>
      </c>
      <c r="N29" s="8" t="str">
        <f t="shared" si="0"/>
        <v xml:space="preserve"> - </v>
      </c>
      <c r="O29" s="8" t="str">
        <f t="shared" si="0"/>
        <v xml:space="preserve"> - </v>
      </c>
      <c r="P29" s="8" t="str">
        <f t="shared" si="0"/>
        <v xml:space="preserve"> - </v>
      </c>
    </row>
    <row r="30" spans="1:18" x14ac:dyDescent="0.4">
      <c r="C30" s="29"/>
      <c r="D30" s="45" t="s">
        <v>31</v>
      </c>
      <c r="E30" s="8">
        <f t="shared" ref="E30:P30" si="1">IF(AND(ISBLANK(E25),ISBLANK(E26))," - ",E26-E22)</f>
        <v>0</v>
      </c>
      <c r="F30" s="8">
        <f t="shared" si="1"/>
        <v>0</v>
      </c>
      <c r="G30" s="8">
        <f t="shared" si="1"/>
        <v>134.88000000000002</v>
      </c>
      <c r="H30" s="8">
        <f t="shared" si="1"/>
        <v>237.80000000000007</v>
      </c>
      <c r="I30" s="8">
        <f t="shared" si="1"/>
        <v>380.05999999999989</v>
      </c>
      <c r="J30" s="8">
        <f t="shared" si="1"/>
        <v>521.31000000000017</v>
      </c>
      <c r="K30" s="8">
        <f t="shared" si="1"/>
        <v>624.10999999999979</v>
      </c>
      <c r="L30" s="8">
        <f t="shared" si="1"/>
        <v>717</v>
      </c>
      <c r="M30" s="8" t="str">
        <f t="shared" si="1"/>
        <v xml:space="preserve"> - </v>
      </c>
      <c r="N30" s="8" t="str">
        <f t="shared" si="1"/>
        <v xml:space="preserve"> - </v>
      </c>
      <c r="O30" s="8" t="str">
        <f t="shared" si="1"/>
        <v xml:space="preserve"> - </v>
      </c>
      <c r="P30" s="8" t="str">
        <f t="shared" si="1"/>
        <v xml:space="preserve"> - </v>
      </c>
    </row>
    <row r="31" spans="1:18" x14ac:dyDescent="0.4">
      <c r="C31" s="29"/>
      <c r="D31" s="45" t="s">
        <v>32</v>
      </c>
      <c r="E31" s="22" t="e">
        <f t="shared" ref="E31:P31" si="2">IF(AND(ISBLANK(E25),ISBLANK(E26))," - ",E26/E25)</f>
        <v>#DIV/0!</v>
      </c>
      <c r="F31" s="22" t="e">
        <f t="shared" si="2"/>
        <v>#DIV/0!</v>
      </c>
      <c r="G31" s="22">
        <f t="shared" si="2"/>
        <v>1.1188732394366199</v>
      </c>
      <c r="H31" s="22">
        <f t="shared" si="2"/>
        <v>1.0169611307420496</v>
      </c>
      <c r="I31" s="22">
        <f t="shared" si="2"/>
        <v>1.0730823529411762</v>
      </c>
      <c r="J31" s="22">
        <f t="shared" si="2"/>
        <v>1.1246582733812953</v>
      </c>
      <c r="K31" s="22">
        <f t="shared" si="2"/>
        <v>1.0698577524893311</v>
      </c>
      <c r="L31" s="22">
        <f t="shared" si="2"/>
        <v>0.99430523917995439</v>
      </c>
      <c r="M31" s="22" t="str">
        <f t="shared" si="2"/>
        <v xml:space="preserve"> - </v>
      </c>
      <c r="N31" s="22" t="str">
        <f t="shared" si="2"/>
        <v xml:space="preserve"> - </v>
      </c>
      <c r="O31" s="22" t="str">
        <f t="shared" si="2"/>
        <v xml:space="preserve"> - </v>
      </c>
      <c r="P31" s="22" t="str">
        <f t="shared" si="2"/>
        <v xml:space="preserve"> - </v>
      </c>
    </row>
    <row r="32" spans="1:18" x14ac:dyDescent="0.4">
      <c r="C32" s="29"/>
      <c r="D32" s="45" t="s">
        <v>33</v>
      </c>
      <c r="E32" s="22" t="e">
        <f t="shared" ref="E32:P32" si="3">IF(AND(ISBLANK(E25),ISBLANK(E26))," - ",E26/E22)</f>
        <v>#DIV/0!</v>
      </c>
      <c r="F32" s="22" t="e">
        <f t="shared" si="3"/>
        <v>#DIV/0!</v>
      </c>
      <c r="G32" s="22">
        <f t="shared" si="3"/>
        <v>6.620000000000001</v>
      </c>
      <c r="H32" s="22">
        <f t="shared" si="3"/>
        <v>5.7560000000000011</v>
      </c>
      <c r="I32" s="30">
        <f t="shared" si="3"/>
        <v>6.0007894736842093</v>
      </c>
      <c r="J32" s="30">
        <f t="shared" si="3"/>
        <v>6.0125961538461556</v>
      </c>
      <c r="K32" s="30">
        <f t="shared" si="3"/>
        <v>5.8758593749999983</v>
      </c>
      <c r="L32" s="22">
        <f t="shared" si="3"/>
        <v>5.5961538461538458</v>
      </c>
      <c r="M32" s="22" t="str">
        <f t="shared" si="3"/>
        <v xml:space="preserve"> - </v>
      </c>
      <c r="N32" s="22" t="str">
        <f t="shared" si="3"/>
        <v xml:space="preserve"> - </v>
      </c>
      <c r="O32" s="22" t="str">
        <f t="shared" si="3"/>
        <v xml:space="preserve"> - </v>
      </c>
      <c r="P32" s="22" t="str">
        <f t="shared" si="3"/>
        <v xml:space="preserve"> - </v>
      </c>
    </row>
    <row r="33" spans="3:16" x14ac:dyDescent="0.4">
      <c r="C33" s="29"/>
      <c r="D33" s="45" t="s">
        <v>34</v>
      </c>
      <c r="E33" s="23" t="e">
        <f>IF(AND(ISBLANK(E25),ISBLANK(E26))," - ",Plan!$D$126/E31)</f>
        <v>#DIV/0!</v>
      </c>
      <c r="F33" s="23" t="e">
        <f>IF(AND(ISBLANK(F25),ISBLANK(F26))," - ",Plan!$D$126/F31)</f>
        <v>#DIV/0!</v>
      </c>
      <c r="G33" s="23">
        <f>IF(AND(ISBLANK(G25),ISBLANK(G26))," - ",Plan!$D$126/G31)</f>
        <v>139.42598187311177</v>
      </c>
      <c r="H33" s="23">
        <f>IF(AND(ISBLANK(H25),ISBLANK(H26))," - ",Plan!$D$126/H31)</f>
        <v>153.39819318971504</v>
      </c>
      <c r="I33" s="23">
        <f>IF(AND(ISBLANK(I25),ISBLANK(I26))," - ",Plan!$D$126/I31)</f>
        <v>145.37560847256944</v>
      </c>
      <c r="J33" s="23">
        <f>IF(AND(ISBLANK(J25),ISBLANK(J26))," - ",Plan!$D$126/J31)</f>
        <v>138.7088004349842</v>
      </c>
      <c r="K33" s="23">
        <f>IF(AND(ISBLANK(K25),ISBLANK(K26))," - ",Plan!$D$126/K31)</f>
        <v>145.81377724003141</v>
      </c>
      <c r="L33" s="23">
        <f>IF(AND(ISBLANK(L25),ISBLANK(L26))," - ",Plan!$D$126/L31)</f>
        <v>156.89347079037802</v>
      </c>
      <c r="M33" s="23" t="str">
        <f>IF(AND(ISBLANK(M25),ISBLANK(M26))," - ",Plan!$D$126/M31)</f>
        <v xml:space="preserve"> - </v>
      </c>
      <c r="N33" s="23" t="str">
        <f>IF(AND(ISBLANK(N25),ISBLANK(N26))," - ",Plan!$D$126/N31)</f>
        <v xml:space="preserve"> - </v>
      </c>
      <c r="O33" s="23" t="str">
        <f>IF(AND(ISBLANK(O25),ISBLANK(O26))," - ",Plan!$D$126/O31)</f>
        <v xml:space="preserve"> - </v>
      </c>
      <c r="P33" s="23" t="str">
        <f>IF(AND(ISBLANK(P25),ISBLANK(P26))," - ",Plan!$D$126/P31)</f>
        <v xml:space="preserve"> - </v>
      </c>
    </row>
  </sheetData>
  <sheetProtection algorithmName="SHA-512" hashValue="uLWmTve1QKgzfDmJH+Ec7Oidpdsemy+1i0xoJ5ha2TVnkqvYMUl0xirT/wU5fMnqHrN/cLmxiH2BxAVrpwo2Xw==" saltValue="ETtruGpDn54KE2daOe2WcA==" spinCount="100000" sheet="1" objects="1" scenarios="1"/>
  <mergeCells count="3">
    <mergeCell ref="D5:E5"/>
    <mergeCell ref="D7:E7"/>
    <mergeCell ref="C10:F10"/>
  </mergeCells>
  <phoneticPr fontId="5" type="noConversion"/>
  <conditionalFormatting sqref="E31:P32">
    <cfRule type="cellIs" dxfId="5" priority="1" stopIfTrue="1" operator="lessThan">
      <formula>1</formula>
    </cfRule>
    <cfRule type="cellIs" dxfId="4" priority="2" stopIfTrue="1" operator="greaterThanOrEqual">
      <formula>1</formula>
    </cfRule>
  </conditionalFormatting>
  <conditionalFormatting sqref="E29:P30">
    <cfRule type="cellIs" dxfId="3" priority="3" stopIfTrue="1" operator="greaterThanOrEqual">
      <formula>0</formula>
    </cfRule>
    <cfRule type="cellIs" dxfId="2" priority="4" stopIfTrue="1" operator="lessThan">
      <formula>0</formula>
    </cfRule>
  </conditionalFormatting>
  <hyperlinks>
    <hyperlink ref="R3" r:id="rId1" xr:uid="{00000000-0004-0000-0000-000000000000}"/>
  </hyperlinks>
  <pageMargins left="0.5" right="0.5" top="0.25" bottom="0.25" header="0.5" footer="0.25"/>
  <pageSetup scale="89" orientation="landscape" r:id="rId2"/>
  <headerFooter alignWithMargins="0"/>
  <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1089C3-B862-4E43-BED8-C66014CC4AB1}">
  <sheetPr filterMode="1">
    <tabColor rgb="FFFF0000"/>
  </sheetPr>
  <dimension ref="A2:V137"/>
  <sheetViews>
    <sheetView showGridLines="0" topLeftCell="A77" zoomScale="85" zoomScaleNormal="85" workbookViewId="0">
      <selection activeCell="C31" sqref="C31"/>
    </sheetView>
  </sheetViews>
  <sheetFormatPr defaultColWidth="11.44140625" defaultRowHeight="12.3" x14ac:dyDescent="0.4"/>
  <cols>
    <col min="1" max="2" width="8.71875" customWidth="1"/>
    <col min="3" max="3" width="46.1640625" bestFit="1" customWidth="1"/>
    <col min="4" max="9" width="8.71875" customWidth="1"/>
    <col min="10" max="10" width="10.5546875" bestFit="1" customWidth="1"/>
    <col min="11" max="16" width="8.71875" customWidth="1"/>
  </cols>
  <sheetData>
    <row r="2" spans="1:18" ht="12.6" x14ac:dyDescent="0.45">
      <c r="A2" s="7" t="s">
        <v>35</v>
      </c>
      <c r="B2" s="7"/>
      <c r="R2" s="1"/>
    </row>
    <row r="3" spans="1:18" ht="12.6" x14ac:dyDescent="0.45">
      <c r="A3" s="7" t="s">
        <v>36</v>
      </c>
    </row>
    <row r="4" spans="1:18" ht="12.6" x14ac:dyDescent="0.45">
      <c r="A4" s="7" t="s">
        <v>37</v>
      </c>
    </row>
    <row r="5" spans="1:18" x14ac:dyDescent="0.4">
      <c r="I5" s="49" t="s">
        <v>38</v>
      </c>
      <c r="K5" s="50" t="s">
        <v>39</v>
      </c>
      <c r="M5" s="63" t="s">
        <v>40</v>
      </c>
      <c r="O5" s="52" t="s">
        <v>41</v>
      </c>
    </row>
    <row r="7" spans="1:18" ht="15" x14ac:dyDescent="0.5">
      <c r="A7" s="2" t="s">
        <v>42</v>
      </c>
      <c r="B7" s="2"/>
      <c r="E7" s="7"/>
      <c r="R7" s="25"/>
    </row>
    <row r="8" spans="1:18" x14ac:dyDescent="0.4">
      <c r="A8" s="17" t="s">
        <v>43</v>
      </c>
      <c r="B8" s="17" t="s">
        <v>44</v>
      </c>
      <c r="C8" s="18" t="s">
        <v>45</v>
      </c>
      <c r="D8" s="19" t="s">
        <v>46</v>
      </c>
      <c r="E8" s="24">
        <v>1</v>
      </c>
      <c r="F8" s="24">
        <v>2</v>
      </c>
      <c r="G8" s="24">
        <v>3</v>
      </c>
      <c r="H8" s="24">
        <v>4</v>
      </c>
      <c r="I8" s="24">
        <v>5</v>
      </c>
      <c r="J8" s="24">
        <v>6</v>
      </c>
      <c r="K8" s="24">
        <v>7</v>
      </c>
      <c r="L8" s="24">
        <v>8</v>
      </c>
      <c r="M8" s="24">
        <v>9</v>
      </c>
      <c r="N8" s="24">
        <v>10</v>
      </c>
      <c r="O8" s="24">
        <v>11</v>
      </c>
      <c r="P8" s="24">
        <v>12</v>
      </c>
      <c r="R8" s="28" t="s">
        <v>47</v>
      </c>
    </row>
    <row r="9" spans="1:18" hidden="1" x14ac:dyDescent="0.4">
      <c r="A9" s="66" t="s">
        <v>48</v>
      </c>
      <c r="B9" s="38" t="s">
        <v>6</v>
      </c>
      <c r="C9" s="39" t="s">
        <v>49</v>
      </c>
      <c r="D9" s="57">
        <f t="shared" ref="D9:D40" si="0">SUM(E9:P9)</f>
        <v>3</v>
      </c>
      <c r="E9" s="58">
        <v>0</v>
      </c>
      <c r="F9" s="58">
        <v>0</v>
      </c>
      <c r="G9" s="58">
        <v>1</v>
      </c>
      <c r="H9" s="58">
        <v>2</v>
      </c>
      <c r="I9" s="58">
        <v>0</v>
      </c>
      <c r="J9" s="58">
        <v>0</v>
      </c>
      <c r="K9" s="58">
        <v>0</v>
      </c>
      <c r="L9" s="58">
        <v>0</v>
      </c>
      <c r="M9" s="39"/>
      <c r="N9" s="39"/>
      <c r="O9" s="39"/>
      <c r="P9" s="39"/>
      <c r="R9" s="28" t="s">
        <v>50</v>
      </c>
    </row>
    <row r="10" spans="1:18" hidden="1" x14ac:dyDescent="0.4">
      <c r="A10" s="66" t="s">
        <v>51</v>
      </c>
      <c r="B10" s="40" t="s">
        <v>6</v>
      </c>
      <c r="C10" s="41" t="s">
        <v>52</v>
      </c>
      <c r="D10" s="57">
        <f t="shared" si="0"/>
        <v>4</v>
      </c>
      <c r="E10" s="58">
        <v>0</v>
      </c>
      <c r="F10" s="58">
        <v>0</v>
      </c>
      <c r="G10" s="59">
        <v>2</v>
      </c>
      <c r="H10" s="59">
        <v>2</v>
      </c>
      <c r="I10" s="59">
        <v>0</v>
      </c>
      <c r="J10" s="59">
        <v>0</v>
      </c>
      <c r="K10" s="59">
        <v>0</v>
      </c>
      <c r="L10" s="59">
        <v>0</v>
      </c>
      <c r="M10" s="41"/>
      <c r="N10" s="41"/>
      <c r="O10" s="41"/>
      <c r="P10" s="41"/>
      <c r="R10" s="25"/>
    </row>
    <row r="11" spans="1:18" hidden="1" x14ac:dyDescent="0.4">
      <c r="A11" s="66" t="s">
        <v>53</v>
      </c>
      <c r="B11" s="40" t="s">
        <v>6</v>
      </c>
      <c r="C11" s="41" t="s">
        <v>54</v>
      </c>
      <c r="D11" s="57">
        <f t="shared" si="0"/>
        <v>3</v>
      </c>
      <c r="E11" s="58">
        <v>0</v>
      </c>
      <c r="F11" s="58">
        <v>0</v>
      </c>
      <c r="G11" s="59">
        <v>2</v>
      </c>
      <c r="H11" s="59">
        <v>1</v>
      </c>
      <c r="I11" s="59">
        <v>0</v>
      </c>
      <c r="J11" s="59">
        <v>0</v>
      </c>
      <c r="K11" s="59">
        <v>0</v>
      </c>
      <c r="L11" s="59">
        <v>0</v>
      </c>
      <c r="M11" s="41"/>
      <c r="N11" s="41"/>
      <c r="O11" s="41"/>
      <c r="P11" s="41"/>
      <c r="R11" s="25"/>
    </row>
    <row r="12" spans="1:18" hidden="1" x14ac:dyDescent="0.4">
      <c r="A12" s="66" t="s">
        <v>55</v>
      </c>
      <c r="B12" s="40" t="s">
        <v>6</v>
      </c>
      <c r="C12" s="41" t="s">
        <v>56</v>
      </c>
      <c r="D12" s="57">
        <f t="shared" si="0"/>
        <v>3</v>
      </c>
      <c r="E12" s="58">
        <v>0</v>
      </c>
      <c r="F12" s="58">
        <v>0</v>
      </c>
      <c r="G12" s="59">
        <v>1</v>
      </c>
      <c r="H12" s="59">
        <v>2</v>
      </c>
      <c r="I12" s="59">
        <v>0</v>
      </c>
      <c r="J12" s="59">
        <v>0</v>
      </c>
      <c r="K12" s="59">
        <v>0</v>
      </c>
      <c r="L12" s="59">
        <v>0</v>
      </c>
      <c r="M12" s="41"/>
      <c r="N12" s="41"/>
      <c r="O12" s="41"/>
      <c r="P12" s="41"/>
      <c r="R12" s="25"/>
    </row>
    <row r="13" spans="1:18" hidden="1" x14ac:dyDescent="0.4">
      <c r="A13" s="66" t="s">
        <v>57</v>
      </c>
      <c r="B13" s="40" t="s">
        <v>6</v>
      </c>
      <c r="C13" s="41" t="s">
        <v>58</v>
      </c>
      <c r="D13" s="57">
        <f t="shared" si="0"/>
        <v>6</v>
      </c>
      <c r="E13" s="58">
        <v>0</v>
      </c>
      <c r="F13" s="58">
        <v>0</v>
      </c>
      <c r="G13" s="59">
        <v>0</v>
      </c>
      <c r="H13" s="59">
        <v>3</v>
      </c>
      <c r="I13" s="59">
        <v>3</v>
      </c>
      <c r="J13" s="59">
        <v>0</v>
      </c>
      <c r="K13" s="59">
        <v>0</v>
      </c>
      <c r="L13" s="59">
        <v>0</v>
      </c>
      <c r="M13" s="41"/>
      <c r="N13" s="41"/>
      <c r="O13" s="41"/>
      <c r="P13" s="41"/>
      <c r="R13" s="25"/>
    </row>
    <row r="14" spans="1:18" hidden="1" x14ac:dyDescent="0.4">
      <c r="A14" s="66" t="s">
        <v>59</v>
      </c>
      <c r="B14" s="40" t="s">
        <v>6</v>
      </c>
      <c r="C14" s="44" t="s">
        <v>60</v>
      </c>
      <c r="D14" s="57">
        <f t="shared" si="0"/>
        <v>3</v>
      </c>
      <c r="E14" s="58">
        <v>0</v>
      </c>
      <c r="F14" s="58">
        <v>0</v>
      </c>
      <c r="G14" s="59">
        <v>0</v>
      </c>
      <c r="H14" s="59">
        <v>2</v>
      </c>
      <c r="I14" s="59">
        <v>1</v>
      </c>
      <c r="J14" s="59">
        <v>0</v>
      </c>
      <c r="K14" s="59">
        <v>0</v>
      </c>
      <c r="L14" s="59">
        <v>0</v>
      </c>
      <c r="M14" s="41"/>
      <c r="N14" s="41"/>
      <c r="O14" s="41"/>
      <c r="P14" s="41"/>
      <c r="R14" s="25"/>
    </row>
    <row r="15" spans="1:18" hidden="1" x14ac:dyDescent="0.4">
      <c r="A15" s="66" t="s">
        <v>61</v>
      </c>
      <c r="B15" s="40" t="s">
        <v>6</v>
      </c>
      <c r="C15" s="41" t="s">
        <v>62</v>
      </c>
      <c r="D15" s="57">
        <f t="shared" si="0"/>
        <v>3</v>
      </c>
      <c r="E15" s="58">
        <v>0</v>
      </c>
      <c r="F15" s="58">
        <v>0</v>
      </c>
      <c r="G15" s="59">
        <v>0</v>
      </c>
      <c r="H15" s="59">
        <v>2</v>
      </c>
      <c r="I15" s="59">
        <v>1</v>
      </c>
      <c r="J15" s="59">
        <v>0</v>
      </c>
      <c r="K15" s="59">
        <v>0</v>
      </c>
      <c r="L15" s="59">
        <v>0</v>
      </c>
      <c r="M15" s="41"/>
      <c r="N15" s="41"/>
      <c r="O15" s="41"/>
      <c r="P15" s="41"/>
      <c r="R15" s="25"/>
    </row>
    <row r="16" spans="1:18" hidden="1" x14ac:dyDescent="0.4">
      <c r="A16" s="66" t="s">
        <v>63</v>
      </c>
      <c r="B16" s="40" t="s">
        <v>6</v>
      </c>
      <c r="C16" s="41" t="s">
        <v>64</v>
      </c>
      <c r="D16" s="57">
        <f t="shared" si="0"/>
        <v>3</v>
      </c>
      <c r="E16" s="58">
        <v>0</v>
      </c>
      <c r="F16" s="58">
        <v>0</v>
      </c>
      <c r="G16" s="59">
        <v>0</v>
      </c>
      <c r="H16" s="59">
        <v>2</v>
      </c>
      <c r="I16" s="59">
        <v>1</v>
      </c>
      <c r="J16" s="59">
        <v>0</v>
      </c>
      <c r="K16" s="59">
        <v>0</v>
      </c>
      <c r="L16" s="59">
        <v>0</v>
      </c>
      <c r="M16" s="41"/>
      <c r="N16" s="41"/>
      <c r="O16" s="41"/>
      <c r="P16" s="41"/>
      <c r="R16" s="25"/>
    </row>
    <row r="17" spans="1:18" hidden="1" x14ac:dyDescent="0.4">
      <c r="A17" s="66" t="s">
        <v>65</v>
      </c>
      <c r="B17" s="40" t="s">
        <v>6</v>
      </c>
      <c r="C17" s="41" t="s">
        <v>66</v>
      </c>
      <c r="D17" s="57">
        <f t="shared" si="0"/>
        <v>3</v>
      </c>
      <c r="E17" s="58">
        <v>0</v>
      </c>
      <c r="F17" s="58">
        <v>0</v>
      </c>
      <c r="G17" s="59">
        <v>0</v>
      </c>
      <c r="H17" s="59">
        <v>2</v>
      </c>
      <c r="I17" s="59">
        <v>1</v>
      </c>
      <c r="J17" s="59">
        <v>0</v>
      </c>
      <c r="K17" s="59">
        <v>0</v>
      </c>
      <c r="L17" s="59">
        <v>0</v>
      </c>
      <c r="M17" s="41"/>
      <c r="N17" s="41"/>
      <c r="O17" s="41"/>
      <c r="P17" s="41"/>
      <c r="R17" s="25"/>
    </row>
    <row r="18" spans="1:18" hidden="1" x14ac:dyDescent="0.4">
      <c r="A18" s="66" t="s">
        <v>67</v>
      </c>
      <c r="B18" s="40" t="s">
        <v>6</v>
      </c>
      <c r="C18" s="41" t="s">
        <v>68</v>
      </c>
      <c r="D18" s="57">
        <f t="shared" si="0"/>
        <v>5</v>
      </c>
      <c r="E18" s="58">
        <v>0</v>
      </c>
      <c r="F18" s="58">
        <v>0</v>
      </c>
      <c r="G18" s="59">
        <v>0</v>
      </c>
      <c r="H18" s="59">
        <v>0</v>
      </c>
      <c r="I18" s="59">
        <v>3</v>
      </c>
      <c r="J18" s="59">
        <v>2</v>
      </c>
      <c r="K18" s="59">
        <v>0</v>
      </c>
      <c r="L18" s="59">
        <v>0</v>
      </c>
      <c r="M18" s="41"/>
      <c r="N18" s="41"/>
      <c r="O18" s="41"/>
      <c r="P18" s="41"/>
      <c r="R18" s="25"/>
    </row>
    <row r="19" spans="1:18" hidden="1" x14ac:dyDescent="0.4">
      <c r="A19" s="66" t="s">
        <v>69</v>
      </c>
      <c r="B19" s="40" t="s">
        <v>6</v>
      </c>
      <c r="C19" s="41" t="s">
        <v>70</v>
      </c>
      <c r="D19" s="57">
        <f t="shared" si="0"/>
        <v>3</v>
      </c>
      <c r="E19" s="58">
        <v>0</v>
      </c>
      <c r="F19" s="58">
        <v>0</v>
      </c>
      <c r="G19" s="59">
        <v>2</v>
      </c>
      <c r="H19" s="59">
        <v>1</v>
      </c>
      <c r="I19" s="59">
        <v>0</v>
      </c>
      <c r="J19" s="59">
        <v>0</v>
      </c>
      <c r="K19" s="59">
        <v>0</v>
      </c>
      <c r="L19" s="59">
        <v>0</v>
      </c>
      <c r="M19" s="41"/>
      <c r="N19" s="41"/>
      <c r="O19" s="41"/>
      <c r="P19" s="41"/>
      <c r="R19" s="25"/>
    </row>
    <row r="20" spans="1:18" hidden="1" x14ac:dyDescent="0.4">
      <c r="A20" s="66" t="s">
        <v>71</v>
      </c>
      <c r="B20" s="40" t="s">
        <v>6</v>
      </c>
      <c r="C20" s="41" t="s">
        <v>72</v>
      </c>
      <c r="D20" s="57">
        <f t="shared" si="0"/>
        <v>11</v>
      </c>
      <c r="E20" s="58">
        <v>0</v>
      </c>
      <c r="F20" s="58">
        <v>0</v>
      </c>
      <c r="G20" s="59">
        <v>0</v>
      </c>
      <c r="H20" s="59">
        <v>0</v>
      </c>
      <c r="I20" s="59">
        <v>4</v>
      </c>
      <c r="J20" s="59">
        <v>7</v>
      </c>
      <c r="K20" s="59">
        <v>0</v>
      </c>
      <c r="L20" s="59">
        <v>0</v>
      </c>
      <c r="M20" s="41"/>
      <c r="N20" s="41"/>
      <c r="O20" s="41"/>
      <c r="P20" s="41"/>
      <c r="R20" s="25"/>
    </row>
    <row r="21" spans="1:18" hidden="1" x14ac:dyDescent="0.4">
      <c r="A21" s="66" t="s">
        <v>73</v>
      </c>
      <c r="B21" s="40" t="s">
        <v>6</v>
      </c>
      <c r="C21" s="51" t="s">
        <v>74</v>
      </c>
      <c r="D21" s="57">
        <f t="shared" si="0"/>
        <v>11</v>
      </c>
      <c r="E21" s="58">
        <v>0</v>
      </c>
      <c r="F21" s="58">
        <v>0</v>
      </c>
      <c r="G21" s="59">
        <v>0</v>
      </c>
      <c r="H21" s="59">
        <v>0</v>
      </c>
      <c r="I21" s="59">
        <v>4</v>
      </c>
      <c r="J21" s="59">
        <v>7</v>
      </c>
      <c r="K21" s="59">
        <v>0</v>
      </c>
      <c r="L21" s="59">
        <v>0</v>
      </c>
      <c r="M21" s="41"/>
      <c r="N21" s="41"/>
      <c r="O21" s="41"/>
      <c r="P21" s="41"/>
      <c r="R21" s="25"/>
    </row>
    <row r="22" spans="1:18" hidden="1" x14ac:dyDescent="0.4">
      <c r="A22" s="66" t="s">
        <v>75</v>
      </c>
      <c r="B22" s="40" t="s">
        <v>6</v>
      </c>
      <c r="C22" s="51" t="s">
        <v>76</v>
      </c>
      <c r="D22" s="57">
        <f t="shared" si="0"/>
        <v>2</v>
      </c>
      <c r="E22" s="58">
        <v>0</v>
      </c>
      <c r="F22" s="58">
        <v>0</v>
      </c>
      <c r="G22" s="58">
        <v>0</v>
      </c>
      <c r="H22" s="58">
        <v>0</v>
      </c>
      <c r="I22" s="58">
        <v>0</v>
      </c>
      <c r="J22" s="58">
        <v>2</v>
      </c>
      <c r="K22" s="58">
        <v>0</v>
      </c>
      <c r="L22" s="58">
        <v>0</v>
      </c>
      <c r="M22" s="41"/>
      <c r="N22" s="41"/>
      <c r="O22" s="41"/>
      <c r="P22" s="41"/>
      <c r="R22" s="25"/>
    </row>
    <row r="23" spans="1:18" hidden="1" x14ac:dyDescent="0.4">
      <c r="A23" s="66" t="s">
        <v>77</v>
      </c>
      <c r="B23" s="40" t="s">
        <v>19</v>
      </c>
      <c r="C23" s="51" t="s">
        <v>78</v>
      </c>
      <c r="D23" s="57">
        <f t="shared" si="0"/>
        <v>8</v>
      </c>
      <c r="E23" s="58">
        <v>0</v>
      </c>
      <c r="F23" s="58">
        <v>0</v>
      </c>
      <c r="G23" s="58">
        <v>0</v>
      </c>
      <c r="H23" s="58">
        <v>0</v>
      </c>
      <c r="I23" s="58">
        <v>0</v>
      </c>
      <c r="J23" s="58">
        <v>0</v>
      </c>
      <c r="K23" s="58">
        <v>4</v>
      </c>
      <c r="L23" s="58">
        <v>4</v>
      </c>
      <c r="M23" s="41"/>
      <c r="N23" s="41"/>
      <c r="O23" s="41"/>
      <c r="P23" s="41"/>
      <c r="R23" s="25"/>
    </row>
    <row r="24" spans="1:18" hidden="1" x14ac:dyDescent="0.4">
      <c r="A24" s="66" t="s">
        <v>79</v>
      </c>
      <c r="B24" s="40" t="s">
        <v>19</v>
      </c>
      <c r="C24" s="51" t="s">
        <v>80</v>
      </c>
      <c r="D24" s="57">
        <f t="shared" si="0"/>
        <v>6</v>
      </c>
      <c r="E24" s="58">
        <v>0</v>
      </c>
      <c r="F24" s="58">
        <v>0</v>
      </c>
      <c r="G24" s="58">
        <v>0</v>
      </c>
      <c r="H24" s="58">
        <v>0</v>
      </c>
      <c r="I24" s="58">
        <v>0</v>
      </c>
      <c r="J24" s="58">
        <v>3</v>
      </c>
      <c r="K24" s="58">
        <v>3</v>
      </c>
      <c r="L24" s="58">
        <v>0</v>
      </c>
      <c r="M24" s="41"/>
      <c r="N24" s="41"/>
      <c r="O24" s="41"/>
      <c r="P24" s="41"/>
      <c r="R24" s="25"/>
    </row>
    <row r="25" spans="1:18" hidden="1" x14ac:dyDescent="0.4">
      <c r="A25" s="66" t="s">
        <v>81</v>
      </c>
      <c r="B25" s="40" t="s">
        <v>19</v>
      </c>
      <c r="C25" s="51" t="s">
        <v>82</v>
      </c>
      <c r="D25" s="57">
        <f t="shared" si="0"/>
        <v>3</v>
      </c>
      <c r="E25" s="58">
        <v>0</v>
      </c>
      <c r="F25" s="58">
        <v>0</v>
      </c>
      <c r="G25" s="58">
        <v>0</v>
      </c>
      <c r="H25" s="58">
        <v>0</v>
      </c>
      <c r="I25" s="58">
        <v>0</v>
      </c>
      <c r="J25" s="58">
        <v>2</v>
      </c>
      <c r="K25" s="58">
        <v>1</v>
      </c>
      <c r="L25" s="58">
        <v>0</v>
      </c>
      <c r="M25" s="41"/>
      <c r="N25" s="41"/>
      <c r="O25" s="41"/>
      <c r="P25" s="41"/>
      <c r="R25" s="25"/>
    </row>
    <row r="26" spans="1:18" hidden="1" x14ac:dyDescent="0.4">
      <c r="A26" s="66" t="s">
        <v>83</v>
      </c>
      <c r="B26" s="40" t="s">
        <v>19</v>
      </c>
      <c r="C26" s="51" t="s">
        <v>84</v>
      </c>
      <c r="D26" s="57">
        <f t="shared" si="0"/>
        <v>3</v>
      </c>
      <c r="E26" s="58">
        <v>0</v>
      </c>
      <c r="F26" s="58">
        <v>0</v>
      </c>
      <c r="G26" s="58">
        <v>0</v>
      </c>
      <c r="H26" s="58">
        <v>0</v>
      </c>
      <c r="I26" s="58">
        <v>0</v>
      </c>
      <c r="J26" s="58">
        <v>2</v>
      </c>
      <c r="K26" s="58">
        <v>1</v>
      </c>
      <c r="L26" s="58">
        <v>0</v>
      </c>
      <c r="M26" s="41"/>
      <c r="N26" s="41"/>
      <c r="O26" s="41"/>
      <c r="P26" s="41"/>
      <c r="R26" s="25"/>
    </row>
    <row r="27" spans="1:18" hidden="1" x14ac:dyDescent="0.4">
      <c r="A27" s="66" t="s">
        <v>85</v>
      </c>
      <c r="B27" s="40" t="s">
        <v>19</v>
      </c>
      <c r="C27" s="51" t="s">
        <v>86</v>
      </c>
      <c r="D27" s="57">
        <f t="shared" si="0"/>
        <v>3</v>
      </c>
      <c r="E27" s="58">
        <v>0</v>
      </c>
      <c r="F27" s="58">
        <v>0</v>
      </c>
      <c r="G27" s="58">
        <v>0</v>
      </c>
      <c r="H27" s="58">
        <v>0</v>
      </c>
      <c r="I27" s="58">
        <v>0</v>
      </c>
      <c r="J27" s="58">
        <v>2</v>
      </c>
      <c r="K27" s="58">
        <v>1</v>
      </c>
      <c r="L27" s="58">
        <v>0</v>
      </c>
      <c r="M27" s="41"/>
      <c r="N27" s="41"/>
      <c r="O27" s="41"/>
      <c r="P27" s="41"/>
      <c r="R27" s="25"/>
    </row>
    <row r="28" spans="1:18" hidden="1" x14ac:dyDescent="0.4">
      <c r="A28" s="66" t="s">
        <v>87</v>
      </c>
      <c r="B28" s="40" t="s">
        <v>19</v>
      </c>
      <c r="C28" s="51" t="s">
        <v>88</v>
      </c>
      <c r="D28" s="57">
        <f t="shared" si="0"/>
        <v>3</v>
      </c>
      <c r="E28" s="58">
        <v>0</v>
      </c>
      <c r="F28" s="58">
        <v>0</v>
      </c>
      <c r="G28" s="58">
        <v>0</v>
      </c>
      <c r="H28" s="58">
        <v>0</v>
      </c>
      <c r="I28" s="58">
        <v>0</v>
      </c>
      <c r="J28" s="58">
        <v>2</v>
      </c>
      <c r="K28" s="58">
        <v>1</v>
      </c>
      <c r="L28" s="58">
        <v>0</v>
      </c>
      <c r="M28" s="41"/>
      <c r="N28" s="41"/>
      <c r="O28" s="41"/>
      <c r="P28" s="41"/>
      <c r="R28" s="25"/>
    </row>
    <row r="29" spans="1:18" hidden="1" x14ac:dyDescent="0.4">
      <c r="A29" s="66" t="s">
        <v>89</v>
      </c>
      <c r="B29" s="40" t="s">
        <v>19</v>
      </c>
      <c r="C29" s="51" t="s">
        <v>90</v>
      </c>
      <c r="D29" s="57">
        <f t="shared" si="0"/>
        <v>3</v>
      </c>
      <c r="E29" s="58">
        <v>0</v>
      </c>
      <c r="F29" s="58">
        <v>0</v>
      </c>
      <c r="G29" s="58">
        <v>0</v>
      </c>
      <c r="H29" s="58">
        <v>0</v>
      </c>
      <c r="I29" s="58">
        <v>0</v>
      </c>
      <c r="J29" s="58">
        <v>2</v>
      </c>
      <c r="K29" s="58">
        <v>1</v>
      </c>
      <c r="L29" s="58">
        <v>0</v>
      </c>
      <c r="M29" s="41"/>
      <c r="N29" s="41"/>
      <c r="O29" s="41"/>
      <c r="P29" s="41"/>
      <c r="R29" s="25"/>
    </row>
    <row r="30" spans="1:18" x14ac:dyDescent="0.4">
      <c r="A30" s="66" t="s">
        <v>91</v>
      </c>
      <c r="B30" s="40" t="s">
        <v>20</v>
      </c>
      <c r="C30" s="41" t="s">
        <v>92</v>
      </c>
      <c r="D30" s="57">
        <f t="shared" si="0"/>
        <v>15</v>
      </c>
      <c r="E30" s="58">
        <v>0</v>
      </c>
      <c r="F30" s="58">
        <v>0</v>
      </c>
      <c r="G30" s="58">
        <v>10</v>
      </c>
      <c r="H30" s="58">
        <v>5</v>
      </c>
      <c r="I30" s="58">
        <v>0</v>
      </c>
      <c r="J30" s="58">
        <v>0</v>
      </c>
      <c r="K30" s="58">
        <v>0</v>
      </c>
      <c r="L30" s="58">
        <v>0</v>
      </c>
      <c r="M30" s="41"/>
      <c r="N30" s="41"/>
      <c r="O30" s="41"/>
      <c r="P30" s="41"/>
      <c r="R30" s="25"/>
    </row>
    <row r="31" spans="1:18" x14ac:dyDescent="0.4">
      <c r="A31" s="66" t="s">
        <v>93</v>
      </c>
      <c r="B31" s="40" t="s">
        <v>20</v>
      </c>
      <c r="C31" s="41" t="s">
        <v>94</v>
      </c>
      <c r="D31" s="57">
        <f t="shared" si="0"/>
        <v>7</v>
      </c>
      <c r="E31" s="58">
        <v>0</v>
      </c>
      <c r="F31" s="58">
        <v>0</v>
      </c>
      <c r="G31" s="58">
        <v>0</v>
      </c>
      <c r="H31" s="58">
        <v>7</v>
      </c>
      <c r="I31" s="58">
        <v>0</v>
      </c>
      <c r="J31" s="58">
        <v>0</v>
      </c>
      <c r="K31" s="58">
        <v>0</v>
      </c>
      <c r="L31" s="58">
        <v>0</v>
      </c>
      <c r="M31" s="41"/>
      <c r="N31" s="41"/>
      <c r="O31" s="41"/>
      <c r="P31" s="41"/>
      <c r="R31" s="25"/>
    </row>
    <row r="32" spans="1:18" x14ac:dyDescent="0.4">
      <c r="A32" s="66" t="s">
        <v>95</v>
      </c>
      <c r="B32" s="40" t="s">
        <v>20</v>
      </c>
      <c r="C32" s="41" t="s">
        <v>96</v>
      </c>
      <c r="D32" s="57">
        <f t="shared" si="0"/>
        <v>7</v>
      </c>
      <c r="E32" s="58">
        <v>0</v>
      </c>
      <c r="F32" s="58">
        <v>0</v>
      </c>
      <c r="G32" s="58">
        <v>0</v>
      </c>
      <c r="H32" s="58">
        <v>7</v>
      </c>
      <c r="I32" s="58">
        <v>0</v>
      </c>
      <c r="J32" s="58">
        <v>0</v>
      </c>
      <c r="K32" s="58">
        <v>0</v>
      </c>
      <c r="L32" s="58">
        <v>0</v>
      </c>
      <c r="M32" s="41"/>
      <c r="N32" s="41"/>
      <c r="O32" s="41"/>
      <c r="P32" s="41"/>
      <c r="R32" s="25"/>
    </row>
    <row r="33" spans="1:18" x14ac:dyDescent="0.4">
      <c r="A33" s="66" t="s">
        <v>97</v>
      </c>
      <c r="B33" s="38" t="s">
        <v>20</v>
      </c>
      <c r="C33" s="39" t="s">
        <v>98</v>
      </c>
      <c r="D33" s="57">
        <f t="shared" si="0"/>
        <v>8</v>
      </c>
      <c r="E33" s="58">
        <v>0</v>
      </c>
      <c r="F33" s="58">
        <v>0</v>
      </c>
      <c r="G33" s="58">
        <v>0</v>
      </c>
      <c r="H33" s="58">
        <v>0</v>
      </c>
      <c r="I33" s="58">
        <v>4</v>
      </c>
      <c r="J33" s="58">
        <v>4</v>
      </c>
      <c r="K33" s="58">
        <v>0</v>
      </c>
      <c r="L33" s="58">
        <v>0</v>
      </c>
      <c r="M33" s="41"/>
      <c r="N33" s="41"/>
      <c r="O33" s="41"/>
      <c r="P33" s="41"/>
      <c r="R33" s="25"/>
    </row>
    <row r="34" spans="1:18" x14ac:dyDescent="0.4">
      <c r="A34" s="66" t="s">
        <v>99</v>
      </c>
      <c r="B34" s="40" t="s">
        <v>20</v>
      </c>
      <c r="C34" s="41" t="s">
        <v>100</v>
      </c>
      <c r="D34" s="57">
        <f t="shared" si="0"/>
        <v>8</v>
      </c>
      <c r="E34" s="58">
        <v>0</v>
      </c>
      <c r="F34" s="58">
        <v>0</v>
      </c>
      <c r="G34" s="58">
        <v>0</v>
      </c>
      <c r="H34" s="58">
        <v>0</v>
      </c>
      <c r="I34" s="58">
        <v>4</v>
      </c>
      <c r="J34" s="58">
        <v>4</v>
      </c>
      <c r="K34" s="58">
        <v>0</v>
      </c>
      <c r="L34" s="58">
        <v>0</v>
      </c>
      <c r="M34" s="41"/>
      <c r="N34" s="41"/>
      <c r="O34" s="41"/>
      <c r="P34" s="41"/>
      <c r="R34" s="25"/>
    </row>
    <row r="35" spans="1:18" x14ac:dyDescent="0.4">
      <c r="A35" s="66" t="s">
        <v>101</v>
      </c>
      <c r="B35" s="40" t="s">
        <v>20</v>
      </c>
      <c r="C35" s="41" t="s">
        <v>102</v>
      </c>
      <c r="D35" s="57">
        <f t="shared" si="0"/>
        <v>8</v>
      </c>
      <c r="E35" s="58">
        <v>0</v>
      </c>
      <c r="F35" s="58">
        <v>0</v>
      </c>
      <c r="G35" s="58">
        <v>0</v>
      </c>
      <c r="H35" s="58">
        <v>0</v>
      </c>
      <c r="I35" s="58">
        <v>4</v>
      </c>
      <c r="J35" s="58">
        <v>4</v>
      </c>
      <c r="K35" s="58">
        <v>0</v>
      </c>
      <c r="L35" s="58">
        <v>0</v>
      </c>
      <c r="M35" s="41"/>
      <c r="N35" s="41"/>
      <c r="O35" s="41"/>
      <c r="P35" s="41"/>
      <c r="R35" s="25"/>
    </row>
    <row r="36" spans="1:18" x14ac:dyDescent="0.4">
      <c r="A36" s="66" t="s">
        <v>103</v>
      </c>
      <c r="B36" s="40" t="s">
        <v>20</v>
      </c>
      <c r="C36" s="41" t="s">
        <v>104</v>
      </c>
      <c r="D36" s="57">
        <f t="shared" si="0"/>
        <v>9</v>
      </c>
      <c r="E36" s="58">
        <v>0</v>
      </c>
      <c r="F36" s="58">
        <v>0</v>
      </c>
      <c r="G36" s="58">
        <v>0</v>
      </c>
      <c r="H36" s="58">
        <v>0</v>
      </c>
      <c r="I36" s="58">
        <v>4</v>
      </c>
      <c r="J36" s="58">
        <v>5</v>
      </c>
      <c r="K36" s="58">
        <v>0</v>
      </c>
      <c r="L36" s="58">
        <v>0</v>
      </c>
      <c r="M36" s="41"/>
      <c r="N36" s="41"/>
      <c r="O36" s="41"/>
      <c r="P36" s="41"/>
      <c r="R36" s="25"/>
    </row>
    <row r="37" spans="1:18" hidden="1" x14ac:dyDescent="0.4">
      <c r="A37" s="66" t="s">
        <v>105</v>
      </c>
      <c r="B37" s="40" t="s">
        <v>19</v>
      </c>
      <c r="C37" s="41" t="s">
        <v>106</v>
      </c>
      <c r="D37" s="57">
        <f t="shared" si="0"/>
        <v>10</v>
      </c>
      <c r="E37" s="58">
        <v>0</v>
      </c>
      <c r="F37" s="58">
        <v>0</v>
      </c>
      <c r="G37" s="58">
        <v>10</v>
      </c>
      <c r="H37" s="58">
        <v>0</v>
      </c>
      <c r="I37" s="58">
        <v>0</v>
      </c>
      <c r="J37" s="58">
        <v>0</v>
      </c>
      <c r="K37" s="58">
        <v>0</v>
      </c>
      <c r="L37" s="58">
        <v>0</v>
      </c>
      <c r="M37" s="41"/>
      <c r="N37" s="41"/>
      <c r="O37" s="41"/>
      <c r="P37" s="41"/>
      <c r="R37" s="25"/>
    </row>
    <row r="38" spans="1:18" hidden="1" x14ac:dyDescent="0.4">
      <c r="A38" s="66" t="s">
        <v>107</v>
      </c>
      <c r="B38" s="40" t="s">
        <v>19</v>
      </c>
      <c r="C38" s="41" t="s">
        <v>108</v>
      </c>
      <c r="D38" s="57">
        <f t="shared" si="0"/>
        <v>5</v>
      </c>
      <c r="E38" s="58">
        <v>0</v>
      </c>
      <c r="F38" s="58">
        <v>0</v>
      </c>
      <c r="G38" s="58">
        <v>5</v>
      </c>
      <c r="H38" s="58">
        <v>0</v>
      </c>
      <c r="I38" s="58">
        <v>0</v>
      </c>
      <c r="J38" s="58">
        <v>0</v>
      </c>
      <c r="K38" s="58">
        <v>0</v>
      </c>
      <c r="L38" s="58">
        <v>0</v>
      </c>
      <c r="M38" s="41"/>
      <c r="N38" s="41"/>
      <c r="O38" s="41"/>
      <c r="P38" s="41"/>
      <c r="R38" s="25"/>
    </row>
    <row r="39" spans="1:18" hidden="1" x14ac:dyDescent="0.4">
      <c r="A39" s="66" t="s">
        <v>109</v>
      </c>
      <c r="B39" s="40" t="s">
        <v>19</v>
      </c>
      <c r="C39" s="41" t="s">
        <v>110</v>
      </c>
      <c r="D39" s="57">
        <f t="shared" si="0"/>
        <v>9</v>
      </c>
      <c r="E39" s="58">
        <v>0</v>
      </c>
      <c r="F39" s="58">
        <v>0</v>
      </c>
      <c r="G39" s="58">
        <v>0</v>
      </c>
      <c r="H39" s="58">
        <v>5</v>
      </c>
      <c r="I39" s="58">
        <v>2</v>
      </c>
      <c r="J39" s="58">
        <v>2</v>
      </c>
      <c r="K39" s="58">
        <v>0</v>
      </c>
      <c r="L39" s="58">
        <v>0</v>
      </c>
      <c r="M39" s="41"/>
      <c r="N39" s="41"/>
      <c r="O39" s="41"/>
      <c r="P39" s="41"/>
      <c r="R39" s="25"/>
    </row>
    <row r="40" spans="1:18" hidden="1" x14ac:dyDescent="0.4">
      <c r="A40" s="66" t="s">
        <v>111</v>
      </c>
      <c r="B40" s="40" t="s">
        <v>19</v>
      </c>
      <c r="C40" s="44" t="s">
        <v>112</v>
      </c>
      <c r="D40" s="57">
        <f t="shared" si="0"/>
        <v>26</v>
      </c>
      <c r="E40" s="58">
        <v>0</v>
      </c>
      <c r="F40" s="58">
        <v>0</v>
      </c>
      <c r="G40" s="58">
        <v>0</v>
      </c>
      <c r="H40" s="71">
        <v>10</v>
      </c>
      <c r="I40" s="71">
        <v>8</v>
      </c>
      <c r="J40" s="71">
        <v>8</v>
      </c>
      <c r="K40" s="58">
        <v>0</v>
      </c>
      <c r="L40" s="58">
        <v>0</v>
      </c>
      <c r="M40" s="41"/>
      <c r="N40" s="41"/>
      <c r="O40" s="41"/>
      <c r="P40" s="41"/>
      <c r="R40" s="25"/>
    </row>
    <row r="41" spans="1:18" hidden="1" x14ac:dyDescent="0.4">
      <c r="A41" s="66" t="s">
        <v>113</v>
      </c>
      <c r="B41" s="40" t="s">
        <v>19</v>
      </c>
      <c r="C41" s="44" t="s">
        <v>114</v>
      </c>
      <c r="D41" s="57">
        <f t="shared" ref="D41:D72" si="1">SUM(E41:P41)</f>
        <v>18</v>
      </c>
      <c r="E41" s="58">
        <v>0</v>
      </c>
      <c r="F41" s="58">
        <v>0</v>
      </c>
      <c r="G41" s="58">
        <v>0</v>
      </c>
      <c r="H41" s="71">
        <v>8</v>
      </c>
      <c r="I41" s="71">
        <v>10</v>
      </c>
      <c r="J41" s="58">
        <v>0</v>
      </c>
      <c r="K41" s="58">
        <v>0</v>
      </c>
      <c r="L41" s="58">
        <v>0</v>
      </c>
      <c r="M41" s="41"/>
      <c r="N41" s="41"/>
      <c r="O41" s="41"/>
      <c r="P41" s="41"/>
      <c r="R41" s="25"/>
    </row>
    <row r="42" spans="1:18" x14ac:dyDescent="0.4">
      <c r="A42" s="66">
        <v>1.34</v>
      </c>
      <c r="B42" s="40" t="s">
        <v>20</v>
      </c>
      <c r="C42" s="44" t="s">
        <v>115</v>
      </c>
      <c r="D42" s="57">
        <f t="shared" si="1"/>
        <v>2</v>
      </c>
      <c r="E42" s="58">
        <v>0</v>
      </c>
      <c r="F42" s="58">
        <v>0</v>
      </c>
      <c r="G42" s="58">
        <v>0</v>
      </c>
      <c r="H42" s="58">
        <v>0</v>
      </c>
      <c r="I42" s="58">
        <v>0</v>
      </c>
      <c r="J42" s="58">
        <v>1</v>
      </c>
      <c r="K42" s="58">
        <v>1</v>
      </c>
      <c r="L42" s="58">
        <v>0</v>
      </c>
      <c r="M42" s="41"/>
      <c r="N42" s="41"/>
      <c r="O42" s="41"/>
      <c r="P42" s="41"/>
      <c r="R42" s="25"/>
    </row>
    <row r="43" spans="1:18" x14ac:dyDescent="0.4">
      <c r="A43" s="66">
        <v>1.35</v>
      </c>
      <c r="B43" s="43" t="s">
        <v>20</v>
      </c>
      <c r="C43" s="44" t="s">
        <v>116</v>
      </c>
      <c r="D43" s="57">
        <f t="shared" si="1"/>
        <v>8</v>
      </c>
      <c r="E43" s="58">
        <v>0</v>
      </c>
      <c r="F43" s="58">
        <v>0</v>
      </c>
      <c r="G43" s="58">
        <v>0</v>
      </c>
      <c r="H43" s="58">
        <v>0</v>
      </c>
      <c r="I43" s="58">
        <v>0</v>
      </c>
      <c r="J43" s="58">
        <v>0</v>
      </c>
      <c r="K43" s="58">
        <v>4</v>
      </c>
      <c r="L43" s="58">
        <v>4</v>
      </c>
      <c r="M43" s="41"/>
      <c r="N43" s="41"/>
      <c r="O43" s="41"/>
      <c r="P43" s="41"/>
      <c r="R43" s="25"/>
    </row>
    <row r="44" spans="1:18" x14ac:dyDescent="0.4">
      <c r="A44" s="66" t="s">
        <v>117</v>
      </c>
      <c r="B44" s="40" t="s">
        <v>20</v>
      </c>
      <c r="C44" s="41" t="s">
        <v>118</v>
      </c>
      <c r="D44" s="57">
        <f t="shared" si="1"/>
        <v>15</v>
      </c>
      <c r="E44" s="58">
        <v>0</v>
      </c>
      <c r="F44" s="58">
        <v>0</v>
      </c>
      <c r="G44" s="58">
        <v>0</v>
      </c>
      <c r="H44" s="58">
        <v>0</v>
      </c>
      <c r="I44" s="58">
        <v>5</v>
      </c>
      <c r="J44" s="58">
        <v>5</v>
      </c>
      <c r="K44" s="58">
        <v>5</v>
      </c>
      <c r="L44" s="58">
        <v>0</v>
      </c>
      <c r="M44" s="41"/>
      <c r="N44" s="41"/>
      <c r="O44" s="41"/>
      <c r="P44" s="41"/>
      <c r="R44" s="25"/>
    </row>
    <row r="45" spans="1:18" hidden="1" x14ac:dyDescent="0.4">
      <c r="A45" s="66" t="s">
        <v>119</v>
      </c>
      <c r="B45" s="40" t="s">
        <v>6</v>
      </c>
      <c r="C45" s="41" t="s">
        <v>120</v>
      </c>
      <c r="D45" s="57">
        <f t="shared" si="1"/>
        <v>20</v>
      </c>
      <c r="E45" s="58">
        <v>0</v>
      </c>
      <c r="F45" s="58">
        <v>0</v>
      </c>
      <c r="G45" s="58">
        <v>3</v>
      </c>
      <c r="H45" s="58">
        <v>3</v>
      </c>
      <c r="I45" s="58">
        <v>3</v>
      </c>
      <c r="J45" s="58">
        <v>3</v>
      </c>
      <c r="K45" s="58">
        <v>5</v>
      </c>
      <c r="L45" s="58">
        <v>3</v>
      </c>
      <c r="M45" s="41"/>
      <c r="N45" s="41"/>
      <c r="O45" s="41"/>
      <c r="P45" s="41"/>
      <c r="R45" s="25"/>
    </row>
    <row r="46" spans="1:18" x14ac:dyDescent="0.4">
      <c r="A46" s="66" t="s">
        <v>121</v>
      </c>
      <c r="B46" s="40" t="s">
        <v>20</v>
      </c>
      <c r="C46" s="41" t="s">
        <v>120</v>
      </c>
      <c r="D46" s="57">
        <f t="shared" si="1"/>
        <v>20</v>
      </c>
      <c r="E46" s="58">
        <v>0</v>
      </c>
      <c r="F46" s="58">
        <v>0</v>
      </c>
      <c r="G46" s="59">
        <v>3</v>
      </c>
      <c r="H46" s="59">
        <v>3</v>
      </c>
      <c r="I46" s="59">
        <v>3</v>
      </c>
      <c r="J46" s="59">
        <v>3</v>
      </c>
      <c r="K46" s="59">
        <v>5</v>
      </c>
      <c r="L46" s="59">
        <v>3</v>
      </c>
      <c r="M46" s="41"/>
      <c r="N46" s="41"/>
      <c r="O46" s="41"/>
      <c r="P46" s="41"/>
      <c r="R46" s="25"/>
    </row>
    <row r="47" spans="1:18" hidden="1" x14ac:dyDescent="0.4">
      <c r="A47" s="66" t="s">
        <v>122</v>
      </c>
      <c r="B47" s="40" t="s">
        <v>19</v>
      </c>
      <c r="C47" s="41" t="s">
        <v>120</v>
      </c>
      <c r="D47" s="57">
        <f t="shared" si="1"/>
        <v>20</v>
      </c>
      <c r="E47" s="58">
        <v>0</v>
      </c>
      <c r="F47" s="58">
        <v>0</v>
      </c>
      <c r="G47" s="58">
        <v>3</v>
      </c>
      <c r="H47" s="58">
        <v>3</v>
      </c>
      <c r="I47" s="58">
        <v>3</v>
      </c>
      <c r="J47" s="58">
        <v>3</v>
      </c>
      <c r="K47" s="58">
        <v>5</v>
      </c>
      <c r="L47" s="58">
        <v>3</v>
      </c>
      <c r="M47" s="41"/>
      <c r="N47" s="41"/>
      <c r="O47" s="41"/>
      <c r="P47" s="41"/>
      <c r="R47" s="25"/>
    </row>
    <row r="48" spans="1:18" hidden="1" x14ac:dyDescent="0.4">
      <c r="A48" s="66" t="s">
        <v>123</v>
      </c>
      <c r="B48" s="40" t="s">
        <v>6</v>
      </c>
      <c r="C48" s="41" t="s">
        <v>124</v>
      </c>
      <c r="D48" s="57">
        <f t="shared" si="1"/>
        <v>9</v>
      </c>
      <c r="E48" s="58">
        <v>0</v>
      </c>
      <c r="F48" s="58">
        <v>0</v>
      </c>
      <c r="G48" s="58">
        <v>2</v>
      </c>
      <c r="H48" s="58">
        <v>3</v>
      </c>
      <c r="I48" s="58">
        <v>4</v>
      </c>
      <c r="J48" s="58">
        <v>0</v>
      </c>
      <c r="K48" s="58">
        <v>0</v>
      </c>
      <c r="L48" s="58">
        <v>0</v>
      </c>
      <c r="M48" s="41"/>
      <c r="N48" s="41"/>
      <c r="O48" s="41"/>
      <c r="P48" s="41"/>
      <c r="R48" s="25"/>
    </row>
    <row r="49" spans="1:18" x14ac:dyDescent="0.4">
      <c r="A49" s="66" t="s">
        <v>125</v>
      </c>
      <c r="B49" s="40" t="s">
        <v>20</v>
      </c>
      <c r="C49" s="41" t="s">
        <v>126</v>
      </c>
      <c r="D49" s="57">
        <f t="shared" si="1"/>
        <v>2</v>
      </c>
      <c r="E49" s="58">
        <v>0</v>
      </c>
      <c r="F49" s="58">
        <v>0</v>
      </c>
      <c r="G49" s="58">
        <v>2</v>
      </c>
      <c r="H49" s="58">
        <v>0</v>
      </c>
      <c r="I49" s="58">
        <v>0</v>
      </c>
      <c r="J49" s="58">
        <v>0</v>
      </c>
      <c r="K49" s="58">
        <v>0</v>
      </c>
      <c r="L49" s="58">
        <v>0</v>
      </c>
      <c r="M49" s="41"/>
      <c r="N49" s="41"/>
      <c r="O49" s="41"/>
      <c r="P49" s="41"/>
      <c r="R49" s="25"/>
    </row>
    <row r="50" spans="1:18" x14ac:dyDescent="0.4">
      <c r="A50" s="66" t="s">
        <v>127</v>
      </c>
      <c r="B50" s="40" t="s">
        <v>20</v>
      </c>
      <c r="C50" s="41" t="s">
        <v>128</v>
      </c>
      <c r="D50" s="57">
        <f t="shared" si="1"/>
        <v>2</v>
      </c>
      <c r="E50" s="58">
        <v>0</v>
      </c>
      <c r="F50" s="58">
        <v>0</v>
      </c>
      <c r="G50" s="59">
        <v>2</v>
      </c>
      <c r="H50" s="59">
        <v>0</v>
      </c>
      <c r="I50" s="59">
        <v>0</v>
      </c>
      <c r="J50" s="59">
        <v>0</v>
      </c>
      <c r="K50" s="59">
        <v>0</v>
      </c>
      <c r="L50" s="59">
        <v>0</v>
      </c>
      <c r="M50" s="41"/>
      <c r="N50" s="41"/>
      <c r="O50" s="41"/>
      <c r="P50" s="41"/>
      <c r="R50" s="25"/>
    </row>
    <row r="51" spans="1:18" hidden="1" x14ac:dyDescent="0.4">
      <c r="A51" s="66" t="s">
        <v>129</v>
      </c>
      <c r="B51" s="40" t="s">
        <v>6</v>
      </c>
      <c r="C51" s="41" t="s">
        <v>128</v>
      </c>
      <c r="D51" s="57">
        <f t="shared" si="1"/>
        <v>2</v>
      </c>
      <c r="E51" s="58">
        <v>0</v>
      </c>
      <c r="F51" s="58">
        <v>0</v>
      </c>
      <c r="G51" s="59">
        <v>2</v>
      </c>
      <c r="H51" s="59">
        <v>0</v>
      </c>
      <c r="I51" s="59">
        <v>0</v>
      </c>
      <c r="J51" s="59">
        <v>0</v>
      </c>
      <c r="K51" s="59">
        <v>0</v>
      </c>
      <c r="L51" s="59">
        <v>0</v>
      </c>
      <c r="M51" s="41"/>
      <c r="N51" s="41"/>
      <c r="O51" s="41"/>
      <c r="P51" s="41"/>
      <c r="R51" s="25"/>
    </row>
    <row r="52" spans="1:18" hidden="1" x14ac:dyDescent="0.4">
      <c r="A52" s="66" t="s">
        <v>130</v>
      </c>
      <c r="B52" s="40" t="s">
        <v>19</v>
      </c>
      <c r="C52" s="37" t="s">
        <v>131</v>
      </c>
      <c r="D52" s="57">
        <f t="shared" si="1"/>
        <v>4</v>
      </c>
      <c r="E52" s="58">
        <v>0</v>
      </c>
      <c r="F52" s="58">
        <v>0</v>
      </c>
      <c r="G52" s="59">
        <v>4</v>
      </c>
      <c r="H52" s="59">
        <v>0</v>
      </c>
      <c r="I52" s="59">
        <v>0</v>
      </c>
      <c r="J52" s="59">
        <v>0</v>
      </c>
      <c r="K52" s="59">
        <v>0</v>
      </c>
      <c r="L52" s="59">
        <v>0</v>
      </c>
      <c r="M52" s="41"/>
      <c r="N52" s="41"/>
      <c r="O52" s="41"/>
      <c r="P52" s="41"/>
      <c r="R52" s="25"/>
    </row>
    <row r="53" spans="1:18" x14ac:dyDescent="0.4">
      <c r="A53" s="66" t="s">
        <v>132</v>
      </c>
      <c r="B53" s="40" t="s">
        <v>20</v>
      </c>
      <c r="C53" s="41" t="s">
        <v>133</v>
      </c>
      <c r="D53" s="57">
        <f t="shared" si="1"/>
        <v>5</v>
      </c>
      <c r="E53" s="58">
        <v>0</v>
      </c>
      <c r="F53" s="58">
        <v>0</v>
      </c>
      <c r="G53" s="59">
        <v>3</v>
      </c>
      <c r="H53" s="59">
        <v>2</v>
      </c>
      <c r="I53" s="59">
        <v>0</v>
      </c>
      <c r="J53" s="59">
        <v>0</v>
      </c>
      <c r="K53" s="59">
        <v>0</v>
      </c>
      <c r="L53" s="59">
        <v>0</v>
      </c>
      <c r="M53" s="41"/>
      <c r="N53" s="41"/>
      <c r="O53" s="41"/>
      <c r="P53" s="41"/>
      <c r="R53" s="25"/>
    </row>
    <row r="54" spans="1:18" hidden="1" x14ac:dyDescent="0.4">
      <c r="A54" s="66">
        <v>1.64</v>
      </c>
      <c r="B54" s="40" t="s">
        <v>6</v>
      </c>
      <c r="C54" s="41" t="s">
        <v>134</v>
      </c>
      <c r="D54" s="57">
        <f t="shared" si="1"/>
        <v>8</v>
      </c>
      <c r="E54" s="58">
        <v>0</v>
      </c>
      <c r="F54" s="58">
        <v>0</v>
      </c>
      <c r="G54" s="59">
        <v>0</v>
      </c>
      <c r="H54" s="59">
        <v>0</v>
      </c>
      <c r="I54" s="59">
        <v>0</v>
      </c>
      <c r="J54" s="59">
        <v>2</v>
      </c>
      <c r="K54" s="59">
        <v>4</v>
      </c>
      <c r="L54" s="59">
        <v>2</v>
      </c>
      <c r="M54" s="41"/>
      <c r="N54" s="41"/>
      <c r="O54" s="41"/>
      <c r="P54" s="41"/>
      <c r="R54" s="25"/>
    </row>
    <row r="55" spans="1:18" hidden="1" x14ac:dyDescent="0.4">
      <c r="A55" s="66">
        <v>1.65</v>
      </c>
      <c r="B55" s="40" t="s">
        <v>19</v>
      </c>
      <c r="C55" s="41" t="s">
        <v>135</v>
      </c>
      <c r="D55" s="57">
        <f t="shared" si="1"/>
        <v>7</v>
      </c>
      <c r="E55" s="58">
        <v>0</v>
      </c>
      <c r="F55" s="58">
        <v>0</v>
      </c>
      <c r="G55" s="59">
        <v>2</v>
      </c>
      <c r="H55" s="59">
        <v>0</v>
      </c>
      <c r="I55" s="59">
        <v>0</v>
      </c>
      <c r="J55" s="59">
        <v>0</v>
      </c>
      <c r="K55" s="59">
        <v>5</v>
      </c>
      <c r="L55" s="59">
        <v>0</v>
      </c>
      <c r="M55" s="41"/>
      <c r="N55" s="41"/>
      <c r="O55" s="41"/>
      <c r="P55" s="41"/>
      <c r="R55" s="25"/>
    </row>
    <row r="56" spans="1:18" hidden="1" x14ac:dyDescent="0.4">
      <c r="A56" s="66">
        <v>2.06</v>
      </c>
      <c r="B56" s="40" t="s">
        <v>19</v>
      </c>
      <c r="C56" s="41" t="s">
        <v>136</v>
      </c>
      <c r="D56" s="57">
        <f t="shared" si="1"/>
        <v>3</v>
      </c>
      <c r="E56" s="58">
        <v>0</v>
      </c>
      <c r="F56" s="58">
        <v>0</v>
      </c>
      <c r="G56" s="59">
        <v>3</v>
      </c>
      <c r="H56" s="59">
        <v>0</v>
      </c>
      <c r="I56" s="59">
        <v>0</v>
      </c>
      <c r="J56" s="59">
        <v>0</v>
      </c>
      <c r="K56" s="59">
        <v>0</v>
      </c>
      <c r="L56" s="59">
        <v>0</v>
      </c>
      <c r="M56" s="41"/>
      <c r="N56" s="41"/>
      <c r="O56" s="41"/>
      <c r="P56" s="41"/>
      <c r="R56" s="25"/>
    </row>
    <row r="57" spans="1:18" hidden="1" x14ac:dyDescent="0.4">
      <c r="A57" s="67">
        <v>1.44</v>
      </c>
      <c r="B57" s="40" t="s">
        <v>17</v>
      </c>
      <c r="C57" s="41" t="s">
        <v>137</v>
      </c>
      <c r="D57" s="57">
        <f t="shared" si="1"/>
        <v>11</v>
      </c>
      <c r="E57" s="58">
        <v>0</v>
      </c>
      <c r="F57" s="58">
        <v>0</v>
      </c>
      <c r="G57" s="59">
        <v>3</v>
      </c>
      <c r="H57" s="59">
        <v>2</v>
      </c>
      <c r="I57" s="59">
        <v>2</v>
      </c>
      <c r="J57" s="59">
        <v>2</v>
      </c>
      <c r="K57" s="59">
        <v>2</v>
      </c>
      <c r="L57" s="59">
        <v>0</v>
      </c>
      <c r="M57" s="41"/>
      <c r="N57" s="41"/>
      <c r="O57" s="41"/>
      <c r="P57" s="41"/>
      <c r="R57" s="25"/>
    </row>
    <row r="58" spans="1:18" hidden="1" x14ac:dyDescent="0.4">
      <c r="A58" s="67">
        <v>1.45</v>
      </c>
      <c r="B58" s="40" t="s">
        <v>17</v>
      </c>
      <c r="C58" s="41" t="s">
        <v>49</v>
      </c>
      <c r="D58" s="57">
        <f t="shared" si="1"/>
        <v>4</v>
      </c>
      <c r="E58" s="58">
        <v>0</v>
      </c>
      <c r="F58" s="58">
        <v>0</v>
      </c>
      <c r="G58" s="59">
        <v>2</v>
      </c>
      <c r="H58" s="59">
        <v>0</v>
      </c>
      <c r="I58" s="59">
        <v>2</v>
      </c>
      <c r="J58" s="59">
        <v>0</v>
      </c>
      <c r="K58" s="59">
        <v>0</v>
      </c>
      <c r="L58" s="59">
        <v>0</v>
      </c>
      <c r="M58" s="41"/>
      <c r="N58" s="41"/>
      <c r="O58" s="41"/>
      <c r="P58" s="41"/>
      <c r="R58" s="25"/>
    </row>
    <row r="59" spans="1:18" hidden="1" x14ac:dyDescent="0.4">
      <c r="A59" s="68">
        <v>1.46</v>
      </c>
      <c r="B59" s="40" t="s">
        <v>5</v>
      </c>
      <c r="C59" s="44" t="s">
        <v>138</v>
      </c>
      <c r="D59" s="57">
        <f t="shared" si="1"/>
        <v>8</v>
      </c>
      <c r="E59" s="58">
        <v>0</v>
      </c>
      <c r="F59" s="58">
        <v>0</v>
      </c>
      <c r="G59" s="59">
        <v>2</v>
      </c>
      <c r="H59" s="59">
        <v>2</v>
      </c>
      <c r="I59" s="59">
        <v>2</v>
      </c>
      <c r="J59" s="59">
        <v>2</v>
      </c>
      <c r="K59" s="59">
        <v>0</v>
      </c>
      <c r="L59" s="59">
        <v>0</v>
      </c>
      <c r="M59" s="41"/>
      <c r="N59" s="41"/>
      <c r="O59" s="41"/>
      <c r="P59" s="41"/>
      <c r="R59" s="25"/>
    </row>
    <row r="60" spans="1:18" hidden="1" x14ac:dyDescent="0.4">
      <c r="A60" s="68">
        <v>1.47</v>
      </c>
      <c r="B60" s="40" t="s">
        <v>21</v>
      </c>
      <c r="C60" s="41" t="s">
        <v>139</v>
      </c>
      <c r="D60" s="57">
        <f t="shared" si="1"/>
        <v>14</v>
      </c>
      <c r="E60" s="58">
        <v>0</v>
      </c>
      <c r="F60" s="58">
        <v>0</v>
      </c>
      <c r="G60" s="59">
        <v>4</v>
      </c>
      <c r="H60" s="59">
        <v>4</v>
      </c>
      <c r="I60" s="59">
        <v>2</v>
      </c>
      <c r="J60" s="59">
        <v>2</v>
      </c>
      <c r="K60" s="59">
        <v>2</v>
      </c>
      <c r="L60" s="59">
        <v>0</v>
      </c>
      <c r="M60" s="41"/>
      <c r="N60" s="41"/>
      <c r="O60" s="41"/>
      <c r="P60" s="41"/>
      <c r="R60" s="25"/>
    </row>
    <row r="61" spans="1:18" hidden="1" x14ac:dyDescent="0.4">
      <c r="A61" s="68">
        <v>1.48</v>
      </c>
      <c r="B61" s="40" t="s">
        <v>21</v>
      </c>
      <c r="C61" s="44" t="s">
        <v>140</v>
      </c>
      <c r="D61" s="57">
        <f t="shared" si="1"/>
        <v>12</v>
      </c>
      <c r="E61" s="58">
        <v>0</v>
      </c>
      <c r="F61" s="58">
        <v>0</v>
      </c>
      <c r="G61" s="59">
        <v>3</v>
      </c>
      <c r="H61" s="59">
        <v>3</v>
      </c>
      <c r="I61" s="59">
        <v>3</v>
      </c>
      <c r="J61" s="59">
        <v>3</v>
      </c>
      <c r="K61" s="59">
        <v>0</v>
      </c>
      <c r="L61" s="59">
        <v>0</v>
      </c>
      <c r="M61" s="41"/>
      <c r="N61" s="41"/>
      <c r="O61" s="41"/>
      <c r="P61" s="41"/>
      <c r="R61" s="25"/>
    </row>
    <row r="62" spans="1:18" hidden="1" x14ac:dyDescent="0.4">
      <c r="A62" s="68">
        <v>1.49</v>
      </c>
      <c r="B62" s="40" t="s">
        <v>5</v>
      </c>
      <c r="C62" s="41" t="s">
        <v>141</v>
      </c>
      <c r="D62" s="57">
        <f t="shared" si="1"/>
        <v>26</v>
      </c>
      <c r="E62" s="58">
        <v>0</v>
      </c>
      <c r="F62" s="58">
        <v>0</v>
      </c>
      <c r="G62" s="59">
        <v>6</v>
      </c>
      <c r="H62" s="59">
        <v>6</v>
      </c>
      <c r="I62" s="59">
        <v>8</v>
      </c>
      <c r="J62" s="59">
        <v>6</v>
      </c>
      <c r="K62" s="59">
        <v>0</v>
      </c>
      <c r="L62" s="59">
        <v>0</v>
      </c>
      <c r="M62" s="41"/>
      <c r="N62" s="41"/>
      <c r="O62" s="41"/>
      <c r="P62" s="41"/>
      <c r="R62" s="25"/>
    </row>
    <row r="63" spans="1:18" hidden="1" x14ac:dyDescent="0.4">
      <c r="A63" s="68">
        <v>1.5</v>
      </c>
      <c r="B63" s="40" t="s">
        <v>21</v>
      </c>
      <c r="C63" s="41" t="s">
        <v>142</v>
      </c>
      <c r="D63" s="57">
        <f t="shared" si="1"/>
        <v>10</v>
      </c>
      <c r="E63" s="58">
        <v>0</v>
      </c>
      <c r="F63" s="58">
        <v>0</v>
      </c>
      <c r="G63" s="59">
        <v>4</v>
      </c>
      <c r="H63" s="59">
        <v>4</v>
      </c>
      <c r="I63" s="59">
        <v>2</v>
      </c>
      <c r="J63" s="59">
        <v>0</v>
      </c>
      <c r="K63" s="59">
        <v>0</v>
      </c>
      <c r="L63" s="59">
        <v>0</v>
      </c>
      <c r="M63" s="41"/>
      <c r="N63" s="41"/>
      <c r="O63" s="41"/>
      <c r="P63" s="41"/>
      <c r="R63" s="25"/>
    </row>
    <row r="64" spans="1:18" hidden="1" x14ac:dyDescent="0.4">
      <c r="A64" s="72">
        <v>1.51</v>
      </c>
      <c r="B64" s="40" t="s">
        <v>5</v>
      </c>
      <c r="C64" s="44" t="s">
        <v>143</v>
      </c>
      <c r="D64" s="57">
        <f t="shared" si="1"/>
        <v>32</v>
      </c>
      <c r="E64" s="58">
        <v>0</v>
      </c>
      <c r="F64" s="58">
        <v>0</v>
      </c>
      <c r="G64" s="59">
        <v>0</v>
      </c>
      <c r="H64" s="59">
        <v>8</v>
      </c>
      <c r="I64" s="59">
        <v>8</v>
      </c>
      <c r="J64" s="59">
        <v>8</v>
      </c>
      <c r="K64" s="59">
        <v>8</v>
      </c>
      <c r="L64" s="59">
        <v>0</v>
      </c>
      <c r="M64" s="41"/>
      <c r="N64" s="41"/>
      <c r="O64" s="41"/>
      <c r="P64" s="41"/>
      <c r="R64" s="25"/>
    </row>
    <row r="65" spans="1:18" hidden="1" x14ac:dyDescent="0.4">
      <c r="A65" s="68">
        <v>1.52</v>
      </c>
      <c r="B65" s="40" t="s">
        <v>21</v>
      </c>
      <c r="C65" s="44" t="s">
        <v>144</v>
      </c>
      <c r="D65" s="57">
        <f t="shared" si="1"/>
        <v>24</v>
      </c>
      <c r="E65" s="58">
        <v>0</v>
      </c>
      <c r="F65" s="58">
        <v>0</v>
      </c>
      <c r="G65" s="59">
        <v>0</v>
      </c>
      <c r="H65" s="59">
        <v>0</v>
      </c>
      <c r="I65" s="59">
        <v>8</v>
      </c>
      <c r="J65" s="59">
        <v>8</v>
      </c>
      <c r="K65" s="59">
        <v>8</v>
      </c>
      <c r="L65" s="59">
        <v>0</v>
      </c>
      <c r="M65" s="41"/>
      <c r="N65" s="41"/>
      <c r="O65" s="41"/>
      <c r="P65" s="41"/>
      <c r="R65" s="25"/>
    </row>
    <row r="66" spans="1:18" hidden="1" x14ac:dyDescent="0.4">
      <c r="A66" s="68">
        <v>1.53</v>
      </c>
      <c r="B66" s="40" t="s">
        <v>5</v>
      </c>
      <c r="C66" s="44" t="s">
        <v>145</v>
      </c>
      <c r="D66" s="57">
        <f t="shared" si="1"/>
        <v>20</v>
      </c>
      <c r="E66" s="58">
        <v>0</v>
      </c>
      <c r="F66" s="58">
        <v>0</v>
      </c>
      <c r="G66" s="59">
        <v>4</v>
      </c>
      <c r="H66" s="59">
        <v>4</v>
      </c>
      <c r="I66" s="59">
        <v>4</v>
      </c>
      <c r="J66" s="59">
        <v>4</v>
      </c>
      <c r="K66" s="59">
        <v>4</v>
      </c>
      <c r="L66" s="59">
        <v>0</v>
      </c>
      <c r="M66" s="41"/>
      <c r="N66" s="41"/>
      <c r="O66" s="41"/>
      <c r="P66" s="41"/>
      <c r="R66" s="25"/>
    </row>
    <row r="67" spans="1:18" hidden="1" x14ac:dyDescent="0.4">
      <c r="A67" s="68">
        <v>1.54</v>
      </c>
      <c r="B67" s="40" t="s">
        <v>21</v>
      </c>
      <c r="C67" s="41" t="s">
        <v>146</v>
      </c>
      <c r="D67" s="57">
        <f t="shared" si="1"/>
        <v>10</v>
      </c>
      <c r="E67" s="58">
        <v>0</v>
      </c>
      <c r="F67" s="58">
        <v>0</v>
      </c>
      <c r="G67" s="59">
        <v>2</v>
      </c>
      <c r="H67" s="59">
        <v>2</v>
      </c>
      <c r="I67" s="59">
        <v>2</v>
      </c>
      <c r="J67" s="59">
        <v>2</v>
      </c>
      <c r="K67" s="59">
        <v>2</v>
      </c>
      <c r="L67" s="59">
        <v>0</v>
      </c>
      <c r="M67" s="41"/>
      <c r="N67" s="41"/>
      <c r="O67" s="41"/>
      <c r="P67" s="41"/>
      <c r="R67" s="25"/>
    </row>
    <row r="68" spans="1:18" hidden="1" x14ac:dyDescent="0.4">
      <c r="A68" s="68">
        <v>1.55</v>
      </c>
      <c r="B68" s="43" t="s">
        <v>21</v>
      </c>
      <c r="C68" s="44" t="s">
        <v>147</v>
      </c>
      <c r="D68" s="57">
        <f t="shared" si="1"/>
        <v>10</v>
      </c>
      <c r="E68" s="58">
        <v>0</v>
      </c>
      <c r="F68" s="58">
        <v>0</v>
      </c>
      <c r="G68" s="59">
        <v>2</v>
      </c>
      <c r="H68" s="59">
        <v>2</v>
      </c>
      <c r="I68" s="59">
        <v>2</v>
      </c>
      <c r="J68" s="59">
        <v>2</v>
      </c>
      <c r="K68" s="59">
        <v>2</v>
      </c>
      <c r="L68" s="59">
        <v>0</v>
      </c>
      <c r="M68" s="41"/>
      <c r="N68" s="41"/>
      <c r="O68" s="41"/>
      <c r="P68" s="41"/>
      <c r="R68" s="25"/>
    </row>
    <row r="69" spans="1:18" hidden="1" x14ac:dyDescent="0.4">
      <c r="A69" s="68">
        <v>1.56</v>
      </c>
      <c r="B69" s="43" t="s">
        <v>21</v>
      </c>
      <c r="C69" s="44" t="s">
        <v>148</v>
      </c>
      <c r="D69" s="57">
        <f t="shared" si="1"/>
        <v>10</v>
      </c>
      <c r="E69" s="58">
        <v>0</v>
      </c>
      <c r="F69" s="58">
        <v>0</v>
      </c>
      <c r="G69" s="59">
        <v>2</v>
      </c>
      <c r="H69" s="59">
        <v>2</v>
      </c>
      <c r="I69" s="59">
        <v>2</v>
      </c>
      <c r="J69" s="59">
        <v>2</v>
      </c>
      <c r="K69" s="59">
        <v>2</v>
      </c>
      <c r="L69" s="59">
        <v>0</v>
      </c>
      <c r="M69" s="41"/>
      <c r="N69" s="41"/>
      <c r="O69" s="41"/>
      <c r="P69" s="41"/>
      <c r="R69" s="25"/>
    </row>
    <row r="70" spans="1:18" hidden="1" x14ac:dyDescent="0.4">
      <c r="A70" s="68">
        <v>1.57</v>
      </c>
      <c r="B70" s="43" t="s">
        <v>21</v>
      </c>
      <c r="C70" s="44" t="s">
        <v>149</v>
      </c>
      <c r="D70" s="57">
        <f t="shared" si="1"/>
        <v>8</v>
      </c>
      <c r="E70" s="58">
        <v>0</v>
      </c>
      <c r="F70" s="58">
        <v>0</v>
      </c>
      <c r="G70" s="59">
        <v>2</v>
      </c>
      <c r="H70" s="59">
        <v>2</v>
      </c>
      <c r="I70" s="59">
        <v>2</v>
      </c>
      <c r="J70" s="59">
        <v>2</v>
      </c>
      <c r="K70" s="59">
        <v>0</v>
      </c>
      <c r="L70" s="59">
        <v>0</v>
      </c>
      <c r="M70" s="41"/>
      <c r="N70" s="41"/>
      <c r="O70" s="41"/>
      <c r="P70" s="41"/>
      <c r="R70" s="25"/>
    </row>
    <row r="71" spans="1:18" hidden="1" x14ac:dyDescent="0.4">
      <c r="A71" s="67">
        <v>158</v>
      </c>
      <c r="B71" s="40" t="s">
        <v>17</v>
      </c>
      <c r="C71" s="41" t="s">
        <v>150</v>
      </c>
      <c r="D71" s="57">
        <f t="shared" si="1"/>
        <v>4</v>
      </c>
      <c r="E71" s="58">
        <v>0</v>
      </c>
      <c r="F71" s="58">
        <v>0</v>
      </c>
      <c r="G71" s="59">
        <v>2</v>
      </c>
      <c r="H71" s="59">
        <v>1</v>
      </c>
      <c r="I71" s="59">
        <v>1</v>
      </c>
      <c r="J71" s="59">
        <v>0</v>
      </c>
      <c r="K71" s="59">
        <v>0</v>
      </c>
      <c r="L71" s="59">
        <v>0</v>
      </c>
      <c r="M71" s="41"/>
      <c r="N71" s="41"/>
      <c r="O71" s="41"/>
      <c r="P71" s="41"/>
      <c r="R71" s="25"/>
    </row>
    <row r="72" spans="1:18" hidden="1" x14ac:dyDescent="0.4">
      <c r="A72" s="67">
        <v>159</v>
      </c>
      <c r="B72" s="40" t="s">
        <v>17</v>
      </c>
      <c r="C72" s="41" t="s">
        <v>151</v>
      </c>
      <c r="D72" s="57">
        <f t="shared" si="1"/>
        <v>16</v>
      </c>
      <c r="E72" s="58">
        <v>0</v>
      </c>
      <c r="F72" s="58">
        <v>0</v>
      </c>
      <c r="G72" s="59">
        <v>6</v>
      </c>
      <c r="H72" s="59">
        <v>5</v>
      </c>
      <c r="I72" s="59">
        <v>5</v>
      </c>
      <c r="J72" s="59">
        <v>0</v>
      </c>
      <c r="K72" s="59">
        <v>0</v>
      </c>
      <c r="L72" s="59">
        <v>0</v>
      </c>
      <c r="M72" s="41"/>
      <c r="N72" s="41"/>
      <c r="O72" s="41"/>
      <c r="P72" s="41"/>
      <c r="R72" s="25"/>
    </row>
    <row r="73" spans="1:18" hidden="1" x14ac:dyDescent="0.4">
      <c r="A73" s="67">
        <v>1.6</v>
      </c>
      <c r="B73" s="40" t="s">
        <v>17</v>
      </c>
      <c r="C73" s="41" t="s">
        <v>152</v>
      </c>
      <c r="D73" s="57">
        <f t="shared" ref="D73:D104" si="2">SUM(E73:P73)</f>
        <v>14</v>
      </c>
      <c r="E73" s="58">
        <v>0</v>
      </c>
      <c r="F73" s="58">
        <v>0</v>
      </c>
      <c r="G73" s="59">
        <v>4</v>
      </c>
      <c r="H73" s="59">
        <v>4</v>
      </c>
      <c r="I73" s="59">
        <v>3</v>
      </c>
      <c r="J73" s="59">
        <v>3</v>
      </c>
      <c r="K73" s="59">
        <v>0</v>
      </c>
      <c r="L73" s="59">
        <v>0</v>
      </c>
      <c r="M73" s="41"/>
      <c r="N73" s="41"/>
      <c r="O73" s="41"/>
      <c r="P73" s="41"/>
      <c r="R73" s="25"/>
    </row>
    <row r="74" spans="1:18" hidden="1" x14ac:dyDescent="0.4">
      <c r="A74" s="67">
        <v>1.61</v>
      </c>
      <c r="B74" s="40" t="s">
        <v>17</v>
      </c>
      <c r="C74" s="41" t="s">
        <v>153</v>
      </c>
      <c r="D74" s="57">
        <f t="shared" si="2"/>
        <v>12</v>
      </c>
      <c r="E74" s="58">
        <v>0</v>
      </c>
      <c r="F74" s="58">
        <v>0</v>
      </c>
      <c r="G74" s="59">
        <v>3</v>
      </c>
      <c r="H74" s="59">
        <v>3</v>
      </c>
      <c r="I74" s="59">
        <v>3</v>
      </c>
      <c r="J74" s="59">
        <v>3</v>
      </c>
      <c r="K74" s="59">
        <v>0</v>
      </c>
      <c r="L74" s="59">
        <v>0</v>
      </c>
      <c r="M74" s="41"/>
      <c r="N74" s="41"/>
      <c r="O74" s="41"/>
      <c r="P74" s="41"/>
      <c r="R74" s="25"/>
    </row>
    <row r="75" spans="1:18" hidden="1" x14ac:dyDescent="0.4">
      <c r="A75" s="74">
        <v>1.62</v>
      </c>
      <c r="B75" s="40" t="s">
        <v>19</v>
      </c>
      <c r="C75" s="41" t="s">
        <v>154</v>
      </c>
      <c r="D75" s="57">
        <f t="shared" si="2"/>
        <v>12</v>
      </c>
      <c r="E75" s="58">
        <v>0</v>
      </c>
      <c r="F75" s="58">
        <v>0</v>
      </c>
      <c r="G75" s="59">
        <v>0</v>
      </c>
      <c r="H75" s="59">
        <v>3</v>
      </c>
      <c r="I75" s="59">
        <v>3</v>
      </c>
      <c r="J75" s="59">
        <v>3</v>
      </c>
      <c r="K75" s="59">
        <v>3</v>
      </c>
      <c r="L75" s="59">
        <v>0</v>
      </c>
      <c r="M75" s="41"/>
      <c r="N75" s="41"/>
      <c r="O75" s="41"/>
      <c r="P75" s="41"/>
      <c r="R75" s="25"/>
    </row>
    <row r="76" spans="1:18" hidden="1" x14ac:dyDescent="0.4">
      <c r="A76" s="67">
        <v>1.63</v>
      </c>
      <c r="B76" s="40" t="s">
        <v>17</v>
      </c>
      <c r="C76" s="41" t="s">
        <v>155</v>
      </c>
      <c r="D76" s="57">
        <f t="shared" si="2"/>
        <v>12</v>
      </c>
      <c r="E76" s="58">
        <v>0</v>
      </c>
      <c r="F76" s="58">
        <v>0</v>
      </c>
      <c r="G76" s="59">
        <v>3</v>
      </c>
      <c r="H76" s="59">
        <v>3</v>
      </c>
      <c r="I76" s="59">
        <v>3</v>
      </c>
      <c r="J76" s="59">
        <v>3</v>
      </c>
      <c r="K76" s="59">
        <v>0</v>
      </c>
      <c r="L76" s="59">
        <v>0</v>
      </c>
      <c r="M76" s="41"/>
      <c r="N76" s="41"/>
      <c r="O76" s="41"/>
      <c r="P76" s="41"/>
      <c r="R76" s="25"/>
    </row>
    <row r="77" spans="1:18" x14ac:dyDescent="0.4">
      <c r="A77" s="69">
        <v>1.66</v>
      </c>
      <c r="B77" s="40" t="s">
        <v>20</v>
      </c>
      <c r="C77" s="41" t="s">
        <v>156</v>
      </c>
      <c r="D77" s="57">
        <f t="shared" si="2"/>
        <v>2</v>
      </c>
      <c r="E77" s="58">
        <v>0</v>
      </c>
      <c r="F77" s="58">
        <v>0</v>
      </c>
      <c r="G77" s="59">
        <v>2</v>
      </c>
      <c r="H77" s="59">
        <v>0</v>
      </c>
      <c r="I77" s="59">
        <v>0</v>
      </c>
      <c r="J77" s="59">
        <v>0</v>
      </c>
      <c r="K77" s="59">
        <v>0</v>
      </c>
      <c r="L77" s="59">
        <v>0</v>
      </c>
      <c r="M77" s="41"/>
      <c r="N77" s="41"/>
      <c r="O77" s="41"/>
      <c r="P77" s="41"/>
      <c r="R77" s="25"/>
    </row>
    <row r="78" spans="1:18" x14ac:dyDescent="0.4">
      <c r="A78" s="69">
        <v>1.67</v>
      </c>
      <c r="B78" s="40" t="s">
        <v>20</v>
      </c>
      <c r="C78" s="41" t="s">
        <v>157</v>
      </c>
      <c r="D78" s="57">
        <f t="shared" si="2"/>
        <v>6</v>
      </c>
      <c r="E78" s="58">
        <v>0</v>
      </c>
      <c r="F78" s="58">
        <v>0</v>
      </c>
      <c r="G78" s="59">
        <v>1</v>
      </c>
      <c r="H78" s="59">
        <v>1</v>
      </c>
      <c r="I78" s="59">
        <v>1</v>
      </c>
      <c r="J78" s="59">
        <v>1</v>
      </c>
      <c r="K78" s="59">
        <v>1</v>
      </c>
      <c r="L78" s="59">
        <v>1</v>
      </c>
      <c r="M78" s="41"/>
      <c r="N78" s="41"/>
      <c r="O78" s="41"/>
      <c r="P78" s="41"/>
      <c r="R78" s="25"/>
    </row>
    <row r="79" spans="1:18" hidden="1" x14ac:dyDescent="0.4">
      <c r="A79" s="69">
        <v>1.68</v>
      </c>
      <c r="B79" s="40" t="s">
        <v>6</v>
      </c>
      <c r="C79" s="41" t="s">
        <v>158</v>
      </c>
      <c r="D79" s="57">
        <f t="shared" si="2"/>
        <v>14</v>
      </c>
      <c r="E79" s="58">
        <v>0</v>
      </c>
      <c r="F79" s="58">
        <v>0</v>
      </c>
      <c r="G79" s="59">
        <v>0</v>
      </c>
      <c r="H79" s="59">
        <v>0</v>
      </c>
      <c r="I79" s="59">
        <v>0</v>
      </c>
      <c r="J79" s="59">
        <v>2</v>
      </c>
      <c r="K79" s="59">
        <v>5</v>
      </c>
      <c r="L79" s="59">
        <v>7</v>
      </c>
      <c r="M79" s="41"/>
      <c r="N79" s="41"/>
      <c r="O79" s="41"/>
      <c r="P79" s="41"/>
      <c r="R79" s="25"/>
    </row>
    <row r="80" spans="1:18" hidden="1" x14ac:dyDescent="0.4">
      <c r="A80" s="69">
        <v>1.69</v>
      </c>
      <c r="B80" s="40" t="s">
        <v>5</v>
      </c>
      <c r="C80" s="41" t="s">
        <v>158</v>
      </c>
      <c r="D80" s="57">
        <f t="shared" si="2"/>
        <v>12</v>
      </c>
      <c r="E80" s="58">
        <v>0</v>
      </c>
      <c r="F80" s="58">
        <v>0</v>
      </c>
      <c r="G80" s="59">
        <v>0</v>
      </c>
      <c r="H80" s="59">
        <v>0</v>
      </c>
      <c r="I80" s="59">
        <v>0</v>
      </c>
      <c r="J80" s="59">
        <v>0</v>
      </c>
      <c r="K80" s="59">
        <v>5</v>
      </c>
      <c r="L80" s="59">
        <v>7</v>
      </c>
      <c r="M80" s="41"/>
      <c r="N80" s="41"/>
      <c r="O80" s="41"/>
      <c r="P80" s="41"/>
      <c r="R80" s="25"/>
    </row>
    <row r="81" spans="1:18" hidden="1" x14ac:dyDescent="0.4">
      <c r="A81" s="69">
        <v>1.7</v>
      </c>
      <c r="B81" s="40" t="s">
        <v>19</v>
      </c>
      <c r="C81" s="41" t="s">
        <v>158</v>
      </c>
      <c r="D81" s="57">
        <f t="shared" si="2"/>
        <v>14</v>
      </c>
      <c r="E81" s="58">
        <v>0</v>
      </c>
      <c r="F81" s="58">
        <v>0</v>
      </c>
      <c r="G81" s="59">
        <v>0</v>
      </c>
      <c r="H81" s="59">
        <v>0</v>
      </c>
      <c r="I81" s="59">
        <v>0</v>
      </c>
      <c r="J81" s="59">
        <v>2</v>
      </c>
      <c r="K81" s="59">
        <v>5</v>
      </c>
      <c r="L81" s="59">
        <v>7</v>
      </c>
      <c r="M81" s="41"/>
      <c r="N81" s="41"/>
      <c r="O81" s="41"/>
      <c r="P81" s="41"/>
      <c r="R81" s="25"/>
    </row>
    <row r="82" spans="1:18" hidden="1" x14ac:dyDescent="0.4">
      <c r="A82" s="69">
        <v>1.71</v>
      </c>
      <c r="B82" s="40" t="s">
        <v>17</v>
      </c>
      <c r="C82" s="41" t="s">
        <v>158</v>
      </c>
      <c r="D82" s="57">
        <f t="shared" si="2"/>
        <v>12</v>
      </c>
      <c r="E82" s="58">
        <v>0</v>
      </c>
      <c r="F82" s="58">
        <v>0</v>
      </c>
      <c r="G82" s="59">
        <v>0</v>
      </c>
      <c r="H82" s="59">
        <v>0</v>
      </c>
      <c r="I82" s="59">
        <v>0</v>
      </c>
      <c r="J82" s="59">
        <v>0</v>
      </c>
      <c r="K82" s="59">
        <v>5</v>
      </c>
      <c r="L82" s="59">
        <v>7</v>
      </c>
      <c r="M82" s="41"/>
      <c r="N82" s="41"/>
      <c r="O82" s="41"/>
      <c r="P82" s="41"/>
      <c r="R82" s="25"/>
    </row>
    <row r="83" spans="1:18" x14ac:dyDescent="0.4">
      <c r="A83" s="69">
        <v>1.72</v>
      </c>
      <c r="B83" s="40" t="s">
        <v>20</v>
      </c>
      <c r="C83" s="41" t="s">
        <v>158</v>
      </c>
      <c r="D83" s="57">
        <f t="shared" si="2"/>
        <v>12</v>
      </c>
      <c r="E83" s="58">
        <v>0</v>
      </c>
      <c r="F83" s="58">
        <v>0</v>
      </c>
      <c r="G83" s="59">
        <v>0</v>
      </c>
      <c r="H83" s="59">
        <v>0</v>
      </c>
      <c r="I83" s="59">
        <v>0</v>
      </c>
      <c r="J83" s="59">
        <v>0</v>
      </c>
      <c r="K83" s="59">
        <v>5</v>
      </c>
      <c r="L83" s="59">
        <v>7</v>
      </c>
      <c r="M83" s="41"/>
      <c r="N83" s="41"/>
      <c r="O83" s="41"/>
      <c r="P83" s="41"/>
      <c r="R83" s="25"/>
    </row>
    <row r="84" spans="1:18" hidden="1" x14ac:dyDescent="0.4">
      <c r="A84" s="69">
        <v>1.73</v>
      </c>
      <c r="B84" s="40" t="s">
        <v>21</v>
      </c>
      <c r="C84" s="41" t="s">
        <v>158</v>
      </c>
      <c r="D84" s="57">
        <f t="shared" si="2"/>
        <v>12</v>
      </c>
      <c r="E84" s="58">
        <v>0</v>
      </c>
      <c r="F84" s="58">
        <v>0</v>
      </c>
      <c r="G84" s="59">
        <v>0</v>
      </c>
      <c r="H84" s="59">
        <v>0</v>
      </c>
      <c r="I84" s="59">
        <v>0</v>
      </c>
      <c r="J84" s="59">
        <v>0</v>
      </c>
      <c r="K84" s="59">
        <v>5</v>
      </c>
      <c r="L84" s="59">
        <v>7</v>
      </c>
      <c r="M84" s="41"/>
      <c r="N84" s="41"/>
      <c r="O84" s="41"/>
      <c r="P84" s="41"/>
      <c r="R84" s="25"/>
    </row>
    <row r="85" spans="1:18" hidden="1" x14ac:dyDescent="0.4">
      <c r="A85" s="69">
        <v>1.74</v>
      </c>
      <c r="B85" s="40" t="s">
        <v>6</v>
      </c>
      <c r="C85" s="41" t="s">
        <v>159</v>
      </c>
      <c r="D85" s="57">
        <f t="shared" si="2"/>
        <v>7</v>
      </c>
      <c r="E85" s="58">
        <v>0</v>
      </c>
      <c r="F85" s="58">
        <v>0</v>
      </c>
      <c r="G85" s="59">
        <v>6</v>
      </c>
      <c r="H85" s="59">
        <v>1</v>
      </c>
      <c r="I85" s="59">
        <v>0</v>
      </c>
      <c r="J85" s="59">
        <v>0</v>
      </c>
      <c r="K85" s="59">
        <v>0</v>
      </c>
      <c r="L85" s="59">
        <v>0</v>
      </c>
      <c r="M85" s="41"/>
      <c r="N85" s="41"/>
      <c r="O85" s="41"/>
      <c r="P85" s="41"/>
      <c r="R85" s="25"/>
    </row>
    <row r="86" spans="1:18" hidden="1" x14ac:dyDescent="0.4">
      <c r="A86" s="69">
        <v>1.75</v>
      </c>
      <c r="B86" s="40" t="s">
        <v>5</v>
      </c>
      <c r="C86" s="41" t="s">
        <v>159</v>
      </c>
      <c r="D86" s="57">
        <f t="shared" si="2"/>
        <v>16</v>
      </c>
      <c r="E86" s="58">
        <v>0</v>
      </c>
      <c r="F86" s="58">
        <v>0</v>
      </c>
      <c r="G86" s="59">
        <v>6</v>
      </c>
      <c r="H86" s="59">
        <v>2</v>
      </c>
      <c r="I86" s="59">
        <v>2</v>
      </c>
      <c r="J86" s="59">
        <v>2</v>
      </c>
      <c r="K86" s="59">
        <v>2</v>
      </c>
      <c r="L86" s="59">
        <v>2</v>
      </c>
      <c r="M86" s="41"/>
      <c r="N86" s="41"/>
      <c r="O86" s="41"/>
      <c r="P86" s="41"/>
      <c r="R86" s="25"/>
    </row>
    <row r="87" spans="1:18" hidden="1" x14ac:dyDescent="0.4">
      <c r="A87" s="69">
        <v>1.76</v>
      </c>
      <c r="B87" s="40" t="s">
        <v>6</v>
      </c>
      <c r="C87" s="41" t="s">
        <v>160</v>
      </c>
      <c r="D87" s="57">
        <f t="shared" si="2"/>
        <v>6</v>
      </c>
      <c r="E87" s="58">
        <v>0</v>
      </c>
      <c r="F87" s="58">
        <v>0</v>
      </c>
      <c r="G87" s="59">
        <v>1</v>
      </c>
      <c r="H87" s="59">
        <v>1</v>
      </c>
      <c r="I87" s="59">
        <v>1</v>
      </c>
      <c r="J87" s="59">
        <v>1</v>
      </c>
      <c r="K87" s="59">
        <v>1</v>
      </c>
      <c r="L87" s="59">
        <v>1</v>
      </c>
      <c r="M87" s="41"/>
      <c r="N87" s="41"/>
      <c r="O87" s="41"/>
      <c r="P87" s="41"/>
      <c r="R87" s="25"/>
    </row>
    <row r="88" spans="1:18" hidden="1" x14ac:dyDescent="0.4">
      <c r="A88" s="69">
        <v>1.77</v>
      </c>
      <c r="B88" s="40" t="s">
        <v>5</v>
      </c>
      <c r="C88" s="41" t="s">
        <v>160</v>
      </c>
      <c r="D88" s="57">
        <f t="shared" si="2"/>
        <v>6</v>
      </c>
      <c r="E88" s="58">
        <v>0</v>
      </c>
      <c r="F88" s="58">
        <v>0</v>
      </c>
      <c r="G88" s="59">
        <v>1</v>
      </c>
      <c r="H88" s="59">
        <v>1</v>
      </c>
      <c r="I88" s="59">
        <v>1</v>
      </c>
      <c r="J88" s="59">
        <v>1</v>
      </c>
      <c r="K88" s="59">
        <v>1</v>
      </c>
      <c r="L88" s="59">
        <v>1</v>
      </c>
      <c r="M88" s="41"/>
      <c r="N88" s="41"/>
      <c r="O88" s="41"/>
      <c r="P88" s="41"/>
      <c r="R88" s="25"/>
    </row>
    <row r="89" spans="1:18" hidden="1" x14ac:dyDescent="0.4">
      <c r="A89" s="69">
        <v>1.78</v>
      </c>
      <c r="B89" s="40" t="s">
        <v>19</v>
      </c>
      <c r="C89" s="41" t="s">
        <v>160</v>
      </c>
      <c r="D89" s="57">
        <f t="shared" si="2"/>
        <v>0</v>
      </c>
      <c r="E89" s="58">
        <v>0</v>
      </c>
      <c r="F89" s="58">
        <v>0</v>
      </c>
      <c r="G89" s="59">
        <v>0</v>
      </c>
      <c r="H89" s="59">
        <v>0</v>
      </c>
      <c r="I89" s="59">
        <v>0</v>
      </c>
      <c r="J89" s="59">
        <v>0</v>
      </c>
      <c r="K89" s="59">
        <v>0</v>
      </c>
      <c r="L89" s="59">
        <v>0</v>
      </c>
      <c r="M89" s="41"/>
      <c r="N89" s="41"/>
      <c r="O89" s="41"/>
      <c r="P89" s="41"/>
      <c r="R89" s="25"/>
    </row>
    <row r="90" spans="1:18" hidden="1" x14ac:dyDescent="0.4">
      <c r="A90" s="69">
        <v>1.79</v>
      </c>
      <c r="B90" s="40" t="s">
        <v>17</v>
      </c>
      <c r="C90" s="41" t="s">
        <v>160</v>
      </c>
      <c r="D90" s="57">
        <f t="shared" si="2"/>
        <v>6</v>
      </c>
      <c r="E90" s="58">
        <v>0</v>
      </c>
      <c r="F90" s="58">
        <v>0</v>
      </c>
      <c r="G90" s="59">
        <v>1</v>
      </c>
      <c r="H90" s="59">
        <v>1</v>
      </c>
      <c r="I90" s="59">
        <v>1</v>
      </c>
      <c r="J90" s="59">
        <v>1</v>
      </c>
      <c r="K90" s="59">
        <v>1</v>
      </c>
      <c r="L90" s="59">
        <v>1</v>
      </c>
      <c r="M90" s="41"/>
      <c r="N90" s="41"/>
      <c r="O90" s="41"/>
      <c r="P90" s="41"/>
      <c r="R90" s="25"/>
    </row>
    <row r="91" spans="1:18" x14ac:dyDescent="0.4">
      <c r="A91" s="69">
        <v>1.8</v>
      </c>
      <c r="B91" s="40" t="s">
        <v>20</v>
      </c>
      <c r="C91" s="41" t="s">
        <v>160</v>
      </c>
      <c r="D91" s="57">
        <f t="shared" si="2"/>
        <v>0</v>
      </c>
      <c r="E91" s="58">
        <v>0</v>
      </c>
      <c r="F91" s="58">
        <v>0</v>
      </c>
      <c r="G91" s="59">
        <v>0</v>
      </c>
      <c r="H91" s="59">
        <v>0</v>
      </c>
      <c r="I91" s="59">
        <v>0</v>
      </c>
      <c r="J91" s="59">
        <v>0</v>
      </c>
      <c r="K91" s="59">
        <v>0</v>
      </c>
      <c r="L91" s="59">
        <v>0</v>
      </c>
      <c r="M91" s="41"/>
      <c r="N91" s="41"/>
      <c r="O91" s="41"/>
      <c r="P91" s="41"/>
      <c r="R91" s="25"/>
    </row>
    <row r="92" spans="1:18" hidden="1" x14ac:dyDescent="0.4">
      <c r="A92" s="69">
        <v>1.81</v>
      </c>
      <c r="B92" s="40" t="s">
        <v>21</v>
      </c>
      <c r="C92" s="41" t="s">
        <v>160</v>
      </c>
      <c r="D92" s="57">
        <f t="shared" si="2"/>
        <v>0</v>
      </c>
      <c r="E92" s="58">
        <v>0</v>
      </c>
      <c r="F92" s="58">
        <v>0</v>
      </c>
      <c r="G92" s="59">
        <v>0</v>
      </c>
      <c r="H92" s="59">
        <v>0</v>
      </c>
      <c r="I92" s="59">
        <v>0</v>
      </c>
      <c r="J92" s="59">
        <v>0</v>
      </c>
      <c r="K92" s="59">
        <v>0</v>
      </c>
      <c r="L92" s="59">
        <v>0</v>
      </c>
      <c r="M92" s="41"/>
      <c r="N92" s="41"/>
      <c r="O92" s="41"/>
      <c r="P92" s="41"/>
      <c r="R92" s="25"/>
    </row>
    <row r="93" spans="1:18" hidden="1" x14ac:dyDescent="0.4">
      <c r="A93" s="69">
        <v>1.82</v>
      </c>
      <c r="B93" s="40" t="s">
        <v>6</v>
      </c>
      <c r="C93" s="41" t="s">
        <v>161</v>
      </c>
      <c r="D93" s="57">
        <f t="shared" si="2"/>
        <v>6</v>
      </c>
      <c r="E93" s="58">
        <v>0</v>
      </c>
      <c r="F93" s="58">
        <v>0</v>
      </c>
      <c r="G93" s="59">
        <v>1</v>
      </c>
      <c r="H93" s="59">
        <v>1</v>
      </c>
      <c r="I93" s="59">
        <v>1</v>
      </c>
      <c r="J93" s="59">
        <v>1</v>
      </c>
      <c r="K93" s="59">
        <v>1</v>
      </c>
      <c r="L93" s="59">
        <v>1</v>
      </c>
      <c r="M93" s="41"/>
      <c r="N93" s="41"/>
      <c r="O93" s="41"/>
      <c r="P93" s="41"/>
      <c r="R93" s="25"/>
    </row>
    <row r="94" spans="1:18" hidden="1" x14ac:dyDescent="0.4">
      <c r="A94" s="69">
        <v>1.83</v>
      </c>
      <c r="B94" s="40" t="s">
        <v>5</v>
      </c>
      <c r="C94" s="41" t="s">
        <v>161</v>
      </c>
      <c r="D94" s="57">
        <f t="shared" si="2"/>
        <v>6</v>
      </c>
      <c r="E94" s="58">
        <v>0</v>
      </c>
      <c r="F94" s="58">
        <v>0</v>
      </c>
      <c r="G94" s="59">
        <v>1</v>
      </c>
      <c r="H94" s="59">
        <v>1</v>
      </c>
      <c r="I94" s="59">
        <v>1</v>
      </c>
      <c r="J94" s="59">
        <v>1</v>
      </c>
      <c r="K94" s="59">
        <v>1</v>
      </c>
      <c r="L94" s="59">
        <v>1</v>
      </c>
      <c r="M94" s="41"/>
      <c r="N94" s="41"/>
      <c r="O94" s="41"/>
      <c r="P94" s="41"/>
      <c r="R94" s="25"/>
    </row>
    <row r="95" spans="1:18" hidden="1" x14ac:dyDescent="0.4">
      <c r="A95" s="69">
        <v>1.84</v>
      </c>
      <c r="B95" s="40" t="s">
        <v>19</v>
      </c>
      <c r="C95" s="41" t="s">
        <v>161</v>
      </c>
      <c r="D95" s="57">
        <f t="shared" si="2"/>
        <v>6</v>
      </c>
      <c r="E95" s="58">
        <v>0</v>
      </c>
      <c r="F95" s="58">
        <v>0</v>
      </c>
      <c r="G95" s="59">
        <v>1</v>
      </c>
      <c r="H95" s="59">
        <v>1</v>
      </c>
      <c r="I95" s="59">
        <v>1</v>
      </c>
      <c r="J95" s="59">
        <v>1</v>
      </c>
      <c r="K95" s="59">
        <v>1</v>
      </c>
      <c r="L95" s="59">
        <v>1</v>
      </c>
      <c r="M95" s="41"/>
      <c r="N95" s="41"/>
      <c r="O95" s="41"/>
      <c r="P95" s="41"/>
      <c r="R95" s="25"/>
    </row>
    <row r="96" spans="1:18" hidden="1" x14ac:dyDescent="0.4">
      <c r="A96" s="69">
        <v>1.85</v>
      </c>
      <c r="B96" s="40" t="s">
        <v>17</v>
      </c>
      <c r="C96" s="41" t="s">
        <v>161</v>
      </c>
      <c r="D96" s="57">
        <f t="shared" si="2"/>
        <v>6</v>
      </c>
      <c r="E96" s="58">
        <v>0</v>
      </c>
      <c r="F96" s="58">
        <v>0</v>
      </c>
      <c r="G96" s="59">
        <v>1</v>
      </c>
      <c r="H96" s="59">
        <v>1</v>
      </c>
      <c r="I96" s="59">
        <v>1</v>
      </c>
      <c r="J96" s="59">
        <v>1</v>
      </c>
      <c r="K96" s="59">
        <v>1</v>
      </c>
      <c r="L96" s="59">
        <v>1</v>
      </c>
      <c r="M96" s="41"/>
      <c r="N96" s="41"/>
      <c r="O96" s="41"/>
      <c r="P96" s="41"/>
      <c r="Q96" s="54"/>
      <c r="R96" s="65"/>
    </row>
    <row r="97" spans="1:22" x14ac:dyDescent="0.4">
      <c r="A97" s="69">
        <v>1.86</v>
      </c>
      <c r="B97" s="40" t="s">
        <v>20</v>
      </c>
      <c r="C97" s="41" t="s">
        <v>161</v>
      </c>
      <c r="D97" s="57">
        <f t="shared" si="2"/>
        <v>6</v>
      </c>
      <c r="E97" s="58">
        <v>0</v>
      </c>
      <c r="F97" s="58">
        <v>0</v>
      </c>
      <c r="G97" s="59">
        <v>1</v>
      </c>
      <c r="H97" s="59">
        <v>1</v>
      </c>
      <c r="I97" s="59">
        <v>1</v>
      </c>
      <c r="J97" s="59">
        <v>1</v>
      </c>
      <c r="K97" s="59">
        <v>1</v>
      </c>
      <c r="L97" s="59">
        <v>1</v>
      </c>
      <c r="M97" s="41"/>
      <c r="N97" s="41"/>
      <c r="O97" s="41"/>
      <c r="P97" s="41"/>
      <c r="Q97" s="54"/>
      <c r="R97" s="65"/>
    </row>
    <row r="98" spans="1:22" hidden="1" x14ac:dyDescent="0.4">
      <c r="A98" s="69">
        <v>1.87</v>
      </c>
      <c r="B98" s="40" t="s">
        <v>21</v>
      </c>
      <c r="C98" s="41" t="s">
        <v>161</v>
      </c>
      <c r="D98" s="57">
        <f t="shared" si="2"/>
        <v>6</v>
      </c>
      <c r="E98" s="58">
        <v>0</v>
      </c>
      <c r="F98" s="58">
        <v>0</v>
      </c>
      <c r="G98" s="59">
        <v>1</v>
      </c>
      <c r="H98" s="59">
        <v>1</v>
      </c>
      <c r="I98" s="59">
        <v>1</v>
      </c>
      <c r="J98" s="59">
        <v>1</v>
      </c>
      <c r="K98" s="59">
        <v>1</v>
      </c>
      <c r="L98" s="59">
        <v>1</v>
      </c>
      <c r="M98" s="41"/>
      <c r="N98" s="41"/>
      <c r="O98" s="41"/>
      <c r="P98" s="41"/>
      <c r="Q98" s="54"/>
      <c r="R98" s="65"/>
    </row>
    <row r="99" spans="1:22" hidden="1" x14ac:dyDescent="0.4">
      <c r="A99" s="69">
        <v>1.88</v>
      </c>
      <c r="B99" s="40" t="s">
        <v>6</v>
      </c>
      <c r="C99" s="41" t="s">
        <v>162</v>
      </c>
      <c r="D99" s="57">
        <f t="shared" si="2"/>
        <v>0</v>
      </c>
      <c r="E99" s="58">
        <v>0</v>
      </c>
      <c r="F99" s="58">
        <v>0</v>
      </c>
      <c r="G99" s="59">
        <v>0</v>
      </c>
      <c r="H99" s="59">
        <v>0</v>
      </c>
      <c r="I99" s="59">
        <v>0</v>
      </c>
      <c r="J99" s="59">
        <v>0</v>
      </c>
      <c r="K99" s="59">
        <v>0</v>
      </c>
      <c r="L99" s="59">
        <v>0</v>
      </c>
      <c r="M99" s="41"/>
      <c r="N99" s="41"/>
      <c r="O99" s="41"/>
      <c r="P99" s="41"/>
      <c r="Q99" s="54"/>
      <c r="R99" s="65"/>
    </row>
    <row r="100" spans="1:22" hidden="1" x14ac:dyDescent="0.4">
      <c r="A100" s="69">
        <v>1.89</v>
      </c>
      <c r="B100" s="40" t="s">
        <v>5</v>
      </c>
      <c r="C100" s="41" t="s">
        <v>162</v>
      </c>
      <c r="D100" s="57">
        <f t="shared" si="2"/>
        <v>0</v>
      </c>
      <c r="E100" s="58">
        <v>0</v>
      </c>
      <c r="F100" s="58">
        <v>0</v>
      </c>
      <c r="G100" s="59">
        <v>0</v>
      </c>
      <c r="H100" s="59">
        <v>0</v>
      </c>
      <c r="I100" s="59">
        <v>0</v>
      </c>
      <c r="J100" s="59">
        <v>0</v>
      </c>
      <c r="K100" s="59">
        <v>0</v>
      </c>
      <c r="L100" s="59">
        <v>0</v>
      </c>
      <c r="M100" s="41"/>
      <c r="N100" s="41"/>
      <c r="O100" s="41"/>
      <c r="P100" s="41"/>
      <c r="Q100" s="54"/>
      <c r="R100" s="65"/>
    </row>
    <row r="101" spans="1:22" hidden="1" x14ac:dyDescent="0.4">
      <c r="A101" s="69">
        <v>1.9</v>
      </c>
      <c r="B101" s="40" t="s">
        <v>19</v>
      </c>
      <c r="C101" s="41" t="s">
        <v>162</v>
      </c>
      <c r="D101" s="57">
        <f t="shared" si="2"/>
        <v>0</v>
      </c>
      <c r="E101" s="58">
        <v>0</v>
      </c>
      <c r="F101" s="58">
        <v>0</v>
      </c>
      <c r="G101" s="59">
        <v>0</v>
      </c>
      <c r="H101" s="59">
        <v>0</v>
      </c>
      <c r="I101" s="59">
        <v>0</v>
      </c>
      <c r="J101" s="59">
        <v>0</v>
      </c>
      <c r="K101" s="59">
        <v>0</v>
      </c>
      <c r="L101" s="59">
        <v>0</v>
      </c>
      <c r="M101" s="41"/>
      <c r="N101" s="41"/>
      <c r="O101" s="41"/>
      <c r="P101" s="41"/>
      <c r="Q101" s="54"/>
      <c r="R101" s="65"/>
      <c r="S101" s="54"/>
      <c r="T101" s="54"/>
      <c r="U101" s="54"/>
      <c r="V101" s="54"/>
    </row>
    <row r="102" spans="1:22" hidden="1" x14ac:dyDescent="0.4">
      <c r="A102" s="69">
        <v>1.91</v>
      </c>
      <c r="B102" s="40" t="s">
        <v>17</v>
      </c>
      <c r="C102" s="41" t="s">
        <v>162</v>
      </c>
      <c r="D102" s="57">
        <f t="shared" si="2"/>
        <v>0</v>
      </c>
      <c r="E102" s="58">
        <v>0</v>
      </c>
      <c r="F102" s="58">
        <v>0</v>
      </c>
      <c r="G102" s="59">
        <v>0</v>
      </c>
      <c r="H102" s="59">
        <v>0</v>
      </c>
      <c r="I102" s="59">
        <v>0</v>
      </c>
      <c r="J102" s="59">
        <v>0</v>
      </c>
      <c r="K102" s="59">
        <v>0</v>
      </c>
      <c r="L102" s="59">
        <v>0</v>
      </c>
      <c r="M102" s="41"/>
      <c r="N102" s="41"/>
      <c r="O102" s="41"/>
      <c r="P102" s="41"/>
      <c r="Q102" s="54"/>
      <c r="R102" s="65"/>
    </row>
    <row r="103" spans="1:22" x14ac:dyDescent="0.4">
      <c r="A103" s="69">
        <v>1.92</v>
      </c>
      <c r="B103" s="40" t="s">
        <v>20</v>
      </c>
      <c r="C103" s="39" t="s">
        <v>162</v>
      </c>
      <c r="D103" s="57">
        <f t="shared" si="2"/>
        <v>0</v>
      </c>
      <c r="E103" s="58">
        <v>0</v>
      </c>
      <c r="F103" s="58">
        <v>0</v>
      </c>
      <c r="G103" s="59">
        <v>0</v>
      </c>
      <c r="H103" s="59">
        <v>0</v>
      </c>
      <c r="I103" s="59">
        <v>0</v>
      </c>
      <c r="J103" s="59">
        <v>0</v>
      </c>
      <c r="K103" s="59">
        <v>0</v>
      </c>
      <c r="L103" s="59">
        <v>0</v>
      </c>
      <c r="M103" s="41"/>
      <c r="N103" s="41"/>
      <c r="O103" s="41"/>
      <c r="P103" s="41"/>
      <c r="Q103" s="54"/>
      <c r="R103" s="65"/>
    </row>
    <row r="104" spans="1:22" hidden="1" x14ac:dyDescent="0.4">
      <c r="A104" s="69">
        <v>1.93</v>
      </c>
      <c r="B104" s="56" t="s">
        <v>21</v>
      </c>
      <c r="C104" s="41" t="s">
        <v>162</v>
      </c>
      <c r="D104" s="57">
        <f t="shared" si="2"/>
        <v>0</v>
      </c>
      <c r="E104" s="58">
        <v>0</v>
      </c>
      <c r="F104" s="58">
        <v>0</v>
      </c>
      <c r="G104" s="59">
        <v>0</v>
      </c>
      <c r="H104" s="59">
        <v>0</v>
      </c>
      <c r="I104" s="59">
        <v>0</v>
      </c>
      <c r="J104" s="59">
        <v>0</v>
      </c>
      <c r="K104" s="59">
        <v>0</v>
      </c>
      <c r="L104" s="59">
        <v>0</v>
      </c>
      <c r="M104" s="41"/>
      <c r="N104" s="41"/>
      <c r="O104" s="41"/>
      <c r="P104" s="41"/>
      <c r="Q104" s="54"/>
      <c r="R104" s="65"/>
    </row>
    <row r="105" spans="1:22" hidden="1" x14ac:dyDescent="0.4">
      <c r="A105" s="69">
        <v>1.94</v>
      </c>
      <c r="B105" s="56" t="s">
        <v>6</v>
      </c>
      <c r="C105" s="41" t="s">
        <v>163</v>
      </c>
      <c r="D105" s="57">
        <f t="shared" ref="D105:D122" si="3">SUM(E105:P105)</f>
        <v>4</v>
      </c>
      <c r="E105" s="58">
        <v>0</v>
      </c>
      <c r="F105" s="58">
        <v>0</v>
      </c>
      <c r="G105" s="59">
        <v>0</v>
      </c>
      <c r="H105" s="59">
        <v>0</v>
      </c>
      <c r="I105" s="59">
        <v>0</v>
      </c>
      <c r="J105" s="59">
        <v>0</v>
      </c>
      <c r="K105" s="59">
        <v>2</v>
      </c>
      <c r="L105" s="59">
        <v>2</v>
      </c>
      <c r="M105" s="41"/>
      <c r="N105" s="41"/>
      <c r="O105" s="41"/>
      <c r="P105" s="41"/>
      <c r="R105" s="25"/>
    </row>
    <row r="106" spans="1:22" hidden="1" x14ac:dyDescent="0.4">
      <c r="A106" s="69">
        <v>1.95</v>
      </c>
      <c r="B106" s="56" t="s">
        <v>5</v>
      </c>
      <c r="C106" s="41" t="s">
        <v>163</v>
      </c>
      <c r="D106" s="57">
        <f t="shared" si="3"/>
        <v>4</v>
      </c>
      <c r="E106" s="58">
        <v>0</v>
      </c>
      <c r="F106" s="58">
        <v>0</v>
      </c>
      <c r="G106" s="59">
        <v>0</v>
      </c>
      <c r="H106" s="59">
        <v>0</v>
      </c>
      <c r="I106" s="59">
        <v>0</v>
      </c>
      <c r="J106" s="59">
        <v>0</v>
      </c>
      <c r="K106" s="59">
        <v>2</v>
      </c>
      <c r="L106" s="59">
        <v>2</v>
      </c>
      <c r="M106" s="41"/>
      <c r="N106" s="41"/>
      <c r="O106" s="41"/>
      <c r="P106" s="41"/>
      <c r="R106" s="25"/>
    </row>
    <row r="107" spans="1:22" hidden="1" x14ac:dyDescent="0.4">
      <c r="A107" s="69">
        <v>1.96</v>
      </c>
      <c r="B107" s="56" t="s">
        <v>19</v>
      </c>
      <c r="C107" s="41" t="s">
        <v>163</v>
      </c>
      <c r="D107" s="57">
        <f t="shared" si="3"/>
        <v>4</v>
      </c>
      <c r="E107" s="58">
        <v>0</v>
      </c>
      <c r="F107" s="58">
        <v>0</v>
      </c>
      <c r="G107" s="59">
        <v>0</v>
      </c>
      <c r="H107" s="59">
        <v>0</v>
      </c>
      <c r="I107" s="59">
        <v>0</v>
      </c>
      <c r="J107" s="59">
        <v>0</v>
      </c>
      <c r="K107" s="59">
        <v>2</v>
      </c>
      <c r="L107" s="59">
        <v>2</v>
      </c>
      <c r="M107" s="41"/>
      <c r="N107" s="41"/>
      <c r="O107" s="41"/>
      <c r="P107" s="41"/>
      <c r="R107" s="28" t="s">
        <v>164</v>
      </c>
    </row>
    <row r="108" spans="1:22" hidden="1" x14ac:dyDescent="0.4">
      <c r="A108" s="69">
        <v>1.97</v>
      </c>
      <c r="B108" s="56" t="s">
        <v>17</v>
      </c>
      <c r="C108" s="41" t="s">
        <v>163</v>
      </c>
      <c r="D108" s="57">
        <f t="shared" si="3"/>
        <v>4</v>
      </c>
      <c r="E108" s="58">
        <v>0</v>
      </c>
      <c r="F108" s="58">
        <v>0</v>
      </c>
      <c r="G108" s="59">
        <v>0</v>
      </c>
      <c r="H108" s="59">
        <v>0</v>
      </c>
      <c r="I108" s="59">
        <v>0</v>
      </c>
      <c r="J108" s="59">
        <v>0</v>
      </c>
      <c r="K108" s="59">
        <v>2</v>
      </c>
      <c r="L108" s="59">
        <v>2</v>
      </c>
      <c r="M108" s="41"/>
      <c r="N108" s="41"/>
      <c r="O108" s="41"/>
      <c r="P108" s="41"/>
      <c r="R108" s="25"/>
    </row>
    <row r="109" spans="1:22" x14ac:dyDescent="0.4">
      <c r="A109" s="69">
        <v>1.98</v>
      </c>
      <c r="B109" s="56" t="s">
        <v>20</v>
      </c>
      <c r="C109" s="41" t="s">
        <v>163</v>
      </c>
      <c r="D109" s="57">
        <f t="shared" si="3"/>
        <v>4</v>
      </c>
      <c r="E109" s="58">
        <v>0</v>
      </c>
      <c r="F109" s="58">
        <v>0</v>
      </c>
      <c r="G109" s="59">
        <v>0</v>
      </c>
      <c r="H109" s="59">
        <v>0</v>
      </c>
      <c r="I109" s="59">
        <v>0</v>
      </c>
      <c r="J109" s="59">
        <v>0</v>
      </c>
      <c r="K109" s="59">
        <v>2</v>
      </c>
      <c r="L109" s="59">
        <v>2</v>
      </c>
      <c r="M109" s="41"/>
      <c r="N109" s="41"/>
      <c r="O109" s="41"/>
      <c r="P109" s="41"/>
      <c r="R109" s="25"/>
    </row>
    <row r="110" spans="1:22" hidden="1" x14ac:dyDescent="0.4">
      <c r="A110" s="69">
        <v>1.99</v>
      </c>
      <c r="B110" s="40" t="s">
        <v>21</v>
      </c>
      <c r="C110" s="39" t="s">
        <v>163</v>
      </c>
      <c r="D110" s="57">
        <f t="shared" si="3"/>
        <v>6</v>
      </c>
      <c r="E110" s="58">
        <v>0</v>
      </c>
      <c r="F110" s="58">
        <v>0</v>
      </c>
      <c r="G110" s="59">
        <v>0</v>
      </c>
      <c r="H110" s="59">
        <v>0</v>
      </c>
      <c r="I110" s="59">
        <v>0</v>
      </c>
      <c r="J110" s="59">
        <v>0</v>
      </c>
      <c r="K110" s="59">
        <v>2</v>
      </c>
      <c r="L110" s="59">
        <v>4</v>
      </c>
      <c r="M110" s="41"/>
      <c r="N110" s="41"/>
      <c r="O110" s="41"/>
      <c r="P110" s="41"/>
    </row>
    <row r="111" spans="1:22" hidden="1" x14ac:dyDescent="0.4">
      <c r="A111" s="69">
        <v>2</v>
      </c>
      <c r="B111" s="40" t="s">
        <v>6</v>
      </c>
      <c r="C111" s="39" t="s">
        <v>165</v>
      </c>
      <c r="D111" s="57">
        <f t="shared" si="3"/>
        <v>10</v>
      </c>
      <c r="E111" s="58">
        <v>0</v>
      </c>
      <c r="F111" s="58">
        <v>0</v>
      </c>
      <c r="G111" s="59">
        <v>0</v>
      </c>
      <c r="H111" s="59">
        <v>0</v>
      </c>
      <c r="I111" s="59">
        <v>0</v>
      </c>
      <c r="J111" s="59">
        <v>0</v>
      </c>
      <c r="K111" s="59">
        <v>0</v>
      </c>
      <c r="L111" s="59">
        <v>10</v>
      </c>
      <c r="M111" s="41"/>
      <c r="N111" s="41"/>
      <c r="O111" s="41"/>
      <c r="P111" s="41"/>
    </row>
    <row r="112" spans="1:22" hidden="1" x14ac:dyDescent="0.4">
      <c r="A112" s="69">
        <v>2.0099999999999998</v>
      </c>
      <c r="B112" s="40" t="s">
        <v>5</v>
      </c>
      <c r="C112" s="39" t="s">
        <v>165</v>
      </c>
      <c r="D112" s="57">
        <f t="shared" si="3"/>
        <v>10</v>
      </c>
      <c r="E112" s="58">
        <v>0</v>
      </c>
      <c r="F112" s="58">
        <v>0</v>
      </c>
      <c r="G112" s="59">
        <v>0</v>
      </c>
      <c r="H112" s="59">
        <v>0</v>
      </c>
      <c r="I112" s="59">
        <v>0</v>
      </c>
      <c r="J112" s="59">
        <v>0</v>
      </c>
      <c r="K112" s="59">
        <v>0</v>
      </c>
      <c r="L112" s="59">
        <v>10</v>
      </c>
      <c r="M112" s="41"/>
      <c r="N112" s="41"/>
      <c r="O112" s="41"/>
      <c r="P112" s="41"/>
    </row>
    <row r="113" spans="1:16" hidden="1" x14ac:dyDescent="0.4">
      <c r="A113" s="69">
        <v>2.02</v>
      </c>
      <c r="B113" s="40" t="s">
        <v>19</v>
      </c>
      <c r="C113" s="39" t="s">
        <v>165</v>
      </c>
      <c r="D113" s="57">
        <f t="shared" si="3"/>
        <v>10</v>
      </c>
      <c r="E113" s="58">
        <v>0</v>
      </c>
      <c r="F113" s="58">
        <v>0</v>
      </c>
      <c r="G113" s="59">
        <v>0</v>
      </c>
      <c r="H113" s="59">
        <v>0</v>
      </c>
      <c r="I113" s="59">
        <v>0</v>
      </c>
      <c r="J113" s="59">
        <v>0</v>
      </c>
      <c r="K113" s="59">
        <v>0</v>
      </c>
      <c r="L113" s="59">
        <v>10</v>
      </c>
      <c r="M113" s="41"/>
      <c r="N113" s="41"/>
      <c r="O113" s="41"/>
      <c r="P113" s="41"/>
    </row>
    <row r="114" spans="1:16" hidden="1" x14ac:dyDescent="0.4">
      <c r="A114" s="69">
        <v>2.0299999999999998</v>
      </c>
      <c r="B114" s="40" t="s">
        <v>17</v>
      </c>
      <c r="C114" s="39" t="s">
        <v>165</v>
      </c>
      <c r="D114" s="57">
        <f t="shared" si="3"/>
        <v>10</v>
      </c>
      <c r="E114" s="58">
        <v>0</v>
      </c>
      <c r="F114" s="58">
        <v>0</v>
      </c>
      <c r="G114" s="59">
        <v>0</v>
      </c>
      <c r="H114" s="59">
        <v>0</v>
      </c>
      <c r="I114" s="59">
        <v>0</v>
      </c>
      <c r="J114" s="59">
        <v>0</v>
      </c>
      <c r="K114" s="59">
        <v>0</v>
      </c>
      <c r="L114" s="59">
        <v>10</v>
      </c>
      <c r="M114" s="41"/>
      <c r="N114" s="41"/>
      <c r="O114" s="41"/>
      <c r="P114" s="41"/>
    </row>
    <row r="115" spans="1:16" x14ac:dyDescent="0.4">
      <c r="A115" s="69">
        <v>2.04</v>
      </c>
      <c r="B115" s="40" t="s">
        <v>20</v>
      </c>
      <c r="C115" s="39" t="s">
        <v>165</v>
      </c>
      <c r="D115" s="57">
        <f t="shared" si="3"/>
        <v>10</v>
      </c>
      <c r="E115" s="58">
        <v>0</v>
      </c>
      <c r="F115" s="58">
        <v>0</v>
      </c>
      <c r="G115" s="59">
        <v>0</v>
      </c>
      <c r="H115" s="59">
        <v>0</v>
      </c>
      <c r="I115" s="59">
        <v>0</v>
      </c>
      <c r="J115" s="59">
        <v>0</v>
      </c>
      <c r="K115" s="59">
        <v>0</v>
      </c>
      <c r="L115" s="59">
        <v>10</v>
      </c>
      <c r="M115" s="41"/>
      <c r="N115" s="41"/>
      <c r="O115" s="41"/>
      <c r="P115" s="41"/>
    </row>
    <row r="116" spans="1:16" hidden="1" x14ac:dyDescent="0.4">
      <c r="A116" s="69">
        <v>2.0499999999999998</v>
      </c>
      <c r="B116" s="40" t="s">
        <v>21</v>
      </c>
      <c r="C116" s="39" t="s">
        <v>165</v>
      </c>
      <c r="D116" s="57">
        <f t="shared" si="3"/>
        <v>10</v>
      </c>
      <c r="E116" s="58">
        <v>0</v>
      </c>
      <c r="F116" s="58">
        <v>0</v>
      </c>
      <c r="G116" s="59">
        <v>0</v>
      </c>
      <c r="H116" s="59">
        <v>0</v>
      </c>
      <c r="I116" s="59">
        <v>0</v>
      </c>
      <c r="J116" s="59">
        <v>0</v>
      </c>
      <c r="K116" s="59">
        <v>0</v>
      </c>
      <c r="L116" s="59">
        <v>10</v>
      </c>
      <c r="M116" s="41"/>
      <c r="N116" s="41"/>
      <c r="O116" s="41"/>
      <c r="P116" s="41"/>
    </row>
    <row r="117" spans="1:16" hidden="1" x14ac:dyDescent="0.4">
      <c r="A117" s="67">
        <v>2.0699999999999998</v>
      </c>
      <c r="B117" s="40" t="s">
        <v>17</v>
      </c>
      <c r="C117" s="64" t="s">
        <v>166</v>
      </c>
      <c r="D117" s="57">
        <f t="shared" si="3"/>
        <v>5</v>
      </c>
      <c r="E117" s="58">
        <v>0</v>
      </c>
      <c r="F117" s="58">
        <v>0</v>
      </c>
      <c r="G117" s="59">
        <v>0</v>
      </c>
      <c r="H117" s="59">
        <v>5</v>
      </c>
      <c r="I117" s="59">
        <v>0</v>
      </c>
      <c r="J117" s="59">
        <v>0</v>
      </c>
      <c r="K117" s="59">
        <v>0</v>
      </c>
      <c r="L117" s="59">
        <v>0</v>
      </c>
      <c r="M117" s="41"/>
      <c r="N117" s="41"/>
      <c r="O117" s="41"/>
      <c r="P117" s="41"/>
    </row>
    <row r="118" spans="1:16" hidden="1" x14ac:dyDescent="0.4">
      <c r="A118" s="67">
        <v>2.08</v>
      </c>
      <c r="B118" s="40" t="s">
        <v>17</v>
      </c>
      <c r="C118" s="64" t="s">
        <v>167</v>
      </c>
      <c r="D118" s="57">
        <f t="shared" si="3"/>
        <v>4</v>
      </c>
      <c r="E118" s="58">
        <v>0</v>
      </c>
      <c r="F118" s="58">
        <v>0</v>
      </c>
      <c r="G118" s="59">
        <v>0</v>
      </c>
      <c r="H118" s="59">
        <v>0</v>
      </c>
      <c r="I118" s="59">
        <v>2</v>
      </c>
      <c r="J118" s="59">
        <v>2</v>
      </c>
      <c r="K118" s="59">
        <v>0</v>
      </c>
      <c r="L118" s="59">
        <v>0</v>
      </c>
      <c r="M118" s="41"/>
      <c r="N118" s="41"/>
      <c r="O118" s="41"/>
      <c r="P118" s="41"/>
    </row>
    <row r="119" spans="1:16" hidden="1" x14ac:dyDescent="0.4">
      <c r="A119" s="67">
        <v>2.09</v>
      </c>
      <c r="B119" s="40" t="s">
        <v>17</v>
      </c>
      <c r="C119" s="64" t="s">
        <v>168</v>
      </c>
      <c r="D119" s="57">
        <f t="shared" si="3"/>
        <v>4</v>
      </c>
      <c r="E119" s="58">
        <v>0</v>
      </c>
      <c r="F119" s="58">
        <v>0</v>
      </c>
      <c r="G119" s="59">
        <v>0</v>
      </c>
      <c r="H119" s="59">
        <v>0</v>
      </c>
      <c r="I119" s="59">
        <v>1</v>
      </c>
      <c r="J119" s="59">
        <v>1</v>
      </c>
      <c r="K119" s="59">
        <v>2</v>
      </c>
      <c r="L119" s="59">
        <v>0</v>
      </c>
      <c r="M119" s="41"/>
      <c r="N119" s="41"/>
      <c r="O119" s="41"/>
      <c r="P119" s="41"/>
    </row>
    <row r="120" spans="1:16" hidden="1" x14ac:dyDescent="0.4">
      <c r="A120" s="67">
        <v>2.1</v>
      </c>
      <c r="B120" s="40" t="s">
        <v>17</v>
      </c>
      <c r="C120" s="64" t="s">
        <v>169</v>
      </c>
      <c r="D120" s="57">
        <f t="shared" si="3"/>
        <v>3</v>
      </c>
      <c r="E120" s="58">
        <v>0</v>
      </c>
      <c r="F120" s="58">
        <v>0</v>
      </c>
      <c r="G120" s="59">
        <v>0</v>
      </c>
      <c r="H120" s="59">
        <v>0</v>
      </c>
      <c r="I120" s="59">
        <v>0</v>
      </c>
      <c r="J120" s="59">
        <v>1</v>
      </c>
      <c r="K120" s="59">
        <v>1</v>
      </c>
      <c r="L120" s="59">
        <v>1</v>
      </c>
      <c r="M120" s="41"/>
      <c r="N120" s="41"/>
      <c r="O120" s="41"/>
      <c r="P120" s="41"/>
    </row>
    <row r="121" spans="1:16" hidden="1" x14ac:dyDescent="0.4">
      <c r="A121" s="67">
        <v>2.11</v>
      </c>
      <c r="B121" s="40" t="s">
        <v>17</v>
      </c>
      <c r="C121" s="64" t="s">
        <v>170</v>
      </c>
      <c r="D121" s="57">
        <f t="shared" si="3"/>
        <v>10</v>
      </c>
      <c r="E121" s="58">
        <v>0</v>
      </c>
      <c r="F121" s="58">
        <v>0</v>
      </c>
      <c r="G121" s="59">
        <v>0</v>
      </c>
      <c r="H121" s="59">
        <v>0</v>
      </c>
      <c r="I121" s="59">
        <v>0</v>
      </c>
      <c r="J121" s="59">
        <v>5</v>
      </c>
      <c r="K121" s="59">
        <v>5</v>
      </c>
      <c r="L121" s="59">
        <v>0</v>
      </c>
      <c r="M121" s="41"/>
      <c r="N121" s="41"/>
      <c r="O121" s="41"/>
      <c r="P121" s="41"/>
    </row>
    <row r="122" spans="1:16" hidden="1" x14ac:dyDescent="0.4">
      <c r="A122" s="67">
        <v>2.12</v>
      </c>
      <c r="B122" s="40" t="s">
        <v>17</v>
      </c>
      <c r="C122" s="64" t="s">
        <v>171</v>
      </c>
      <c r="D122" s="57">
        <f t="shared" si="3"/>
        <v>4</v>
      </c>
      <c r="E122" s="58">
        <v>0</v>
      </c>
      <c r="F122" s="58">
        <v>0</v>
      </c>
      <c r="G122" s="59">
        <v>0</v>
      </c>
      <c r="H122" s="59">
        <v>0</v>
      </c>
      <c r="I122" s="59">
        <v>0</v>
      </c>
      <c r="J122" s="59">
        <v>2</v>
      </c>
      <c r="K122" s="59">
        <v>2</v>
      </c>
      <c r="L122" s="59">
        <v>0</v>
      </c>
      <c r="M122" s="41"/>
      <c r="N122" s="41"/>
      <c r="O122" s="41"/>
      <c r="P122" s="41"/>
    </row>
    <row r="123" spans="1:16" hidden="1" x14ac:dyDescent="0.4">
      <c r="A123" s="67"/>
      <c r="B123" s="40"/>
      <c r="C123" s="64"/>
      <c r="D123" s="57"/>
      <c r="E123" s="58"/>
      <c r="F123" s="58"/>
      <c r="G123" s="59"/>
      <c r="H123" s="59"/>
      <c r="I123" s="59"/>
      <c r="J123" s="59"/>
      <c r="K123" s="59"/>
      <c r="L123" s="59"/>
      <c r="M123" s="41"/>
      <c r="N123" s="41"/>
      <c r="O123" s="41"/>
      <c r="P123" s="41"/>
    </row>
    <row r="124" spans="1:16" hidden="1" x14ac:dyDescent="0.4">
      <c r="A124" s="67"/>
      <c r="B124" s="40"/>
      <c r="C124" s="64"/>
      <c r="D124" s="57"/>
      <c r="E124" s="58"/>
      <c r="F124" s="58"/>
      <c r="G124" s="59"/>
      <c r="H124" s="59"/>
      <c r="I124" s="59"/>
      <c r="J124" s="59"/>
      <c r="K124" s="59"/>
      <c r="L124" s="59"/>
      <c r="M124" s="41"/>
      <c r="N124" s="41"/>
      <c r="O124" s="41"/>
      <c r="P124" s="41"/>
    </row>
    <row r="125" spans="1:16" hidden="1" x14ac:dyDescent="0.4">
      <c r="A125" s="9" t="s">
        <v>172</v>
      </c>
      <c r="B125" s="9"/>
      <c r="C125" s="3"/>
      <c r="D125" s="3"/>
      <c r="E125" s="3"/>
      <c r="F125" s="3"/>
      <c r="G125" s="3"/>
      <c r="H125" s="3"/>
      <c r="I125" s="3"/>
      <c r="J125" s="3"/>
      <c r="K125" s="3"/>
      <c r="L125" s="3"/>
      <c r="M125" s="3"/>
      <c r="N125" s="3"/>
      <c r="O125" s="3"/>
      <c r="P125" s="3"/>
    </row>
    <row r="126" spans="1:16" hidden="1" x14ac:dyDescent="0.4">
      <c r="C126" s="6" t="s">
        <v>173</v>
      </c>
      <c r="D126" s="14">
        <f t="shared" ref="D126:P126" si="4">SUBTOTAL(109,D9:D125)</f>
        <v>156</v>
      </c>
      <c r="E126" s="15">
        <f t="shared" si="4"/>
        <v>0</v>
      </c>
      <c r="F126" s="15">
        <f t="shared" si="4"/>
        <v>0</v>
      </c>
      <c r="G126" s="15">
        <f t="shared" si="4"/>
        <v>24</v>
      </c>
      <c r="H126" s="15">
        <f t="shared" si="4"/>
        <v>26</v>
      </c>
      <c r="I126" s="15">
        <f t="shared" si="4"/>
        <v>26</v>
      </c>
      <c r="J126" s="15">
        <f t="shared" si="4"/>
        <v>28</v>
      </c>
      <c r="K126" s="15">
        <f t="shared" si="4"/>
        <v>24</v>
      </c>
      <c r="L126" s="15">
        <f t="shared" si="4"/>
        <v>28</v>
      </c>
      <c r="M126" s="15">
        <f t="shared" si="4"/>
        <v>0</v>
      </c>
      <c r="N126" s="15">
        <f t="shared" si="4"/>
        <v>0</v>
      </c>
      <c r="O126" s="15">
        <f t="shared" si="4"/>
        <v>0</v>
      </c>
      <c r="P126" s="15">
        <f t="shared" si="4"/>
        <v>0</v>
      </c>
    </row>
    <row r="127" spans="1:16" hidden="1" x14ac:dyDescent="0.4">
      <c r="C127" s="6"/>
      <c r="D127" s="45" t="s">
        <v>23</v>
      </c>
      <c r="E127">
        <f>IF(ISBLANK(E8),NA(),SUM($E126:E126))</f>
        <v>0</v>
      </c>
      <c r="F127">
        <f>IF(ISBLANK(F8),NA(),SUM($E126:F126))</f>
        <v>0</v>
      </c>
      <c r="G127">
        <f>IF(ISBLANK(G8),NA(),SUM($E126:G126))</f>
        <v>24</v>
      </c>
      <c r="H127">
        <f>IF(ISBLANK(H8),NA(),SUM($E126:H126))</f>
        <v>50</v>
      </c>
      <c r="I127">
        <f>IF(ISBLANK(I8),NA(),SUM($E126:I126))</f>
        <v>76</v>
      </c>
      <c r="J127">
        <f>IF(ISBLANK(J8),NA(),SUM($E126:J126))</f>
        <v>104</v>
      </c>
      <c r="K127">
        <f>IF(ISBLANK(K8),NA(),SUM($E126:K126))</f>
        <v>128</v>
      </c>
      <c r="L127">
        <f>IF(ISBLANK(L8),NA(),SUM($E126:L126))</f>
        <v>156</v>
      </c>
      <c r="M127">
        <f>IF(ISBLANK(M8),NA(),SUM($E126:M126))</f>
        <v>156</v>
      </c>
      <c r="N127">
        <f>IF(ISBLANK(N8),NA(),SUM($E126:N126))</f>
        <v>156</v>
      </c>
      <c r="O127">
        <f>IF(ISBLANK(O8),NA(),SUM($E126:O126))</f>
        <v>156</v>
      </c>
      <c r="P127">
        <f>IF(ISBLANK(P8),NA(),SUM($E126:P126))</f>
        <v>156</v>
      </c>
    </row>
    <row r="129" spans="4:16" x14ac:dyDescent="0.4">
      <c r="D129" s="31" t="str">
        <f>Report!B13</f>
        <v>Nick</v>
      </c>
      <c r="E129" cm="1">
        <f t="array" ref="E129">SUMPRODUCT(($B$9:$B$103=$D129)*(E$9:E$103)*1)</f>
        <v>0</v>
      </c>
      <c r="F129" cm="1">
        <f t="array" ref="F129">SUMPRODUCT(($B$9:$B$103=$D129)*(F$9:F$103)*1)</f>
        <v>0</v>
      </c>
      <c r="G129" cm="1">
        <f t="array" ref="G129">SUMPRODUCT(($B$9:$B$124=$D129)*(G$9:G$124)*1)</f>
        <v>20</v>
      </c>
      <c r="H129" cm="1">
        <f t="array" ref="H129">SUMPRODUCT(($B$9:$B$124=$D129)*(H$9:H$124)*1)</f>
        <v>24</v>
      </c>
      <c r="I129" cm="1">
        <f t="array" ref="I129">SUMPRODUCT(($B$9:$B$124=$D129)*(I$9:I$124)*1)</f>
        <v>26</v>
      </c>
      <c r="J129" cm="1">
        <f t="array" ref="J129">SUMPRODUCT(($B$9:$B$124=$D129)*(J$9:J$124)*1)</f>
        <v>24</v>
      </c>
      <c r="K129" cm="1">
        <f t="array" ref="K129">SUMPRODUCT(($B$9:$B$124=$D129)*(K$9:K$124)*1)</f>
        <v>23</v>
      </c>
      <c r="L129" cm="1">
        <f t="array" ref="L129">SUMPRODUCT(($B$9:$B$124=$D129)*(L$9:L$124)*1)</f>
        <v>23</v>
      </c>
      <c r="M129" cm="1">
        <f t="array" ref="M129">SUMPRODUCT(($B$9:$B$103=$D129)*(M$9:M$103)*1)</f>
        <v>0</v>
      </c>
      <c r="N129" cm="1">
        <f t="array" ref="N129">SUMPRODUCT(($B$9:$B$103=$D129)*(N$9:N$103)*1)</f>
        <v>0</v>
      </c>
      <c r="O129" cm="1">
        <f t="array" ref="O129">SUMPRODUCT(($B$9:$B$103=$D129)*(O$9:O$103)*1)</f>
        <v>0</v>
      </c>
      <c r="P129" cm="1">
        <f t="array" ref="P129">SUMPRODUCT(($B$9:$B$103=$D129)*(P$9:P$103)*1)</f>
        <v>0</v>
      </c>
    </row>
    <row r="130" spans="4:16" x14ac:dyDescent="0.4">
      <c r="D130" s="31" t="str">
        <f>Report!B14</f>
        <v>Cyn</v>
      </c>
      <c r="E130" cm="1">
        <f t="array" ref="E130">SUMPRODUCT(($B$9:$B$103=$D130)*(E$9:E$103)*1)</f>
        <v>0</v>
      </c>
      <c r="F130" cm="1">
        <f t="array" ref="F130">SUMPRODUCT(($B$9:$B$103=$D130)*(F$9:F$103)*1)</f>
        <v>0</v>
      </c>
      <c r="G130" cm="1">
        <f t="array" ref="G130">SUMPRODUCT(($B$9:$B$124=$D130)*(G$9:G$124)*1)</f>
        <v>23</v>
      </c>
      <c r="H130" cm="1">
        <f t="array" ref="H130">SUMPRODUCT(($B$9:$B$124=$D130)*(H$9:H$124)*1)</f>
        <v>28</v>
      </c>
      <c r="I130" cm="1">
        <f t="array" ref="I130">SUMPRODUCT(($B$9:$B$124=$D130)*(I$9:I$124)*1)</f>
        <v>27</v>
      </c>
      <c r="J130" cm="1">
        <f t="array" ref="J130">SUMPRODUCT(($B$9:$B$124=$D130)*(J$9:J$124)*1)</f>
        <v>27</v>
      </c>
      <c r="K130" cm="1">
        <f t="array" ref="K130">SUMPRODUCT(($B$9:$B$124=$D130)*(K$9:K$124)*1)</f>
        <v>18</v>
      </c>
      <c r="L130" cm="1">
        <f t="array" ref="L130">SUMPRODUCT(($B$9:$B$124=$D130)*(L$9:L$124)*1)</f>
        <v>26</v>
      </c>
      <c r="M130" cm="1">
        <f t="array" ref="M130">SUMPRODUCT(($B$9:$B$103=$D130)*(M$9:M$103)*1)</f>
        <v>0</v>
      </c>
      <c r="N130" cm="1">
        <f t="array" ref="N130">SUMPRODUCT(($B$9:$B$103=$D130)*(N$9:N$103)*1)</f>
        <v>0</v>
      </c>
      <c r="O130" cm="1">
        <f t="array" ref="O130">SUMPRODUCT(($B$9:$B$103=$D130)*(O$9:O$103)*1)</f>
        <v>0</v>
      </c>
      <c r="P130" cm="1">
        <f t="array" ref="P130">SUMPRODUCT(($B$9:$B$103=$D130)*(P$9:P$103)*1)</f>
        <v>0</v>
      </c>
    </row>
    <row r="131" spans="4:16" x14ac:dyDescent="0.4">
      <c r="D131" s="31" t="str">
        <f>Report!B15</f>
        <v>Berkay</v>
      </c>
      <c r="E131" cm="1">
        <f t="array" ref="E131">SUMPRODUCT(($B$9:$B$103=$D131)*(E$9:E$103)*1)</f>
        <v>0</v>
      </c>
      <c r="F131" cm="1">
        <f t="array" ref="F131">SUMPRODUCT(($B$9:$B$103=$D131)*(F$9:F$103)*1)</f>
        <v>0</v>
      </c>
      <c r="G131" cm="1">
        <f t="array" ref="G131">SUMPRODUCT(($B$9:$B$124=$D131)*(G$9:G$124)*1)</f>
        <v>25</v>
      </c>
      <c r="H131" cm="1">
        <f t="array" ref="H131">SUMPRODUCT(($B$9:$B$124=$D131)*(H$9:H$124)*1)</f>
        <v>25</v>
      </c>
      <c r="I131" cm="1">
        <f t="array" ref="I131">SUMPRODUCT(($B$9:$B$124=$D131)*(I$9:I$124)*1)</f>
        <v>24</v>
      </c>
      <c r="J131" cm="1">
        <f t="array" ref="J131">SUMPRODUCT(($B$9:$B$124=$D131)*(J$9:J$124)*1)</f>
        <v>24</v>
      </c>
      <c r="K131" cm="1">
        <f t="array" ref="K131">SUMPRODUCT(($B$9:$B$124=$D131)*(K$9:K$124)*1)</f>
        <v>21</v>
      </c>
      <c r="L131" cm="1">
        <f t="array" ref="L131">SUMPRODUCT(($B$9:$B$124=$D131)*(L$9:L$124)*1)</f>
        <v>22</v>
      </c>
      <c r="M131" cm="1">
        <f t="array" ref="M131">SUMPRODUCT(($B$9:$B$103=$D131)*(M$9:M$103)*1)</f>
        <v>0</v>
      </c>
      <c r="N131" cm="1">
        <f t="array" ref="N131">SUMPRODUCT(($B$9:$B$103=$D131)*(N$9:N$103)*1)</f>
        <v>0</v>
      </c>
      <c r="O131" cm="1">
        <f t="array" ref="O131">SUMPRODUCT(($B$9:$B$103=$D131)*(O$9:O$103)*1)</f>
        <v>0</v>
      </c>
      <c r="P131" cm="1">
        <f t="array" ref="P131">SUMPRODUCT(($B$9:$B$103=$D131)*(P$9:P$103)*1)</f>
        <v>0</v>
      </c>
    </row>
    <row r="132" spans="4:16" x14ac:dyDescent="0.4">
      <c r="D132" s="31" t="str">
        <f>Report!B16</f>
        <v>Emanuel</v>
      </c>
      <c r="E132" cm="1">
        <f t="array" ref="E132">SUMPRODUCT(($B$9:$B$103=$D132)*(E$9:E$103)*1)</f>
        <v>0</v>
      </c>
      <c r="F132" cm="1">
        <f t="array" ref="F132">SUMPRODUCT(($B$9:$B$103=$D132)*(F$9:F$103)*1)</f>
        <v>0</v>
      </c>
      <c r="G132" cm="1">
        <f t="array" ref="G132">SUMPRODUCT(($B$9:$B$124=$D132)*(G$9:G$124)*1)</f>
        <v>28</v>
      </c>
      <c r="H132" cm="1">
        <f t="array" ref="H132">SUMPRODUCT(($B$9:$B$124=$D132)*(H$9:H$124)*1)</f>
        <v>30</v>
      </c>
      <c r="I132" cm="1">
        <f t="array" ref="I132">SUMPRODUCT(($B$9:$B$124=$D132)*(I$9:I$124)*1)</f>
        <v>27</v>
      </c>
      <c r="J132" cm="1">
        <f t="array" ref="J132">SUMPRODUCT(($B$9:$B$124=$D132)*(J$9:J$124)*1)</f>
        <v>32</v>
      </c>
      <c r="K132" cm="1">
        <f t="array" ref="K132">SUMPRODUCT(($B$9:$B$124=$D132)*(K$9:K$124)*1)</f>
        <v>33</v>
      </c>
      <c r="L132" cm="1">
        <f t="array" ref="L132">SUMPRODUCT(($B$9:$B$124=$D132)*(L$9:L$124)*1)</f>
        <v>27</v>
      </c>
      <c r="M132" cm="1">
        <f t="array" ref="M132">SUMPRODUCT(($B$9:$B$103=$D132)*(M$9:M$103)*1)</f>
        <v>0</v>
      </c>
      <c r="N132" cm="1">
        <f t="array" ref="N132">SUMPRODUCT(($B$9:$B$103=$D132)*(N$9:N$103)*1)</f>
        <v>0</v>
      </c>
      <c r="O132" cm="1">
        <f t="array" ref="O132">SUMPRODUCT(($B$9:$B$103=$D132)*(O$9:O$103)*1)</f>
        <v>0</v>
      </c>
      <c r="P132" cm="1">
        <f t="array" ref="P132">SUMPRODUCT(($B$9:$B$103=$D132)*(P$9:P$103)*1)</f>
        <v>0</v>
      </c>
    </row>
    <row r="133" spans="4:16" x14ac:dyDescent="0.4">
      <c r="D133" s="31" t="str">
        <f>Report!B17</f>
        <v>Jochem</v>
      </c>
      <c r="E133" cm="1">
        <f t="array" ref="E133">SUMPRODUCT(($B$9:$B$103=$D133)*(E$9:E$103)*1)</f>
        <v>0</v>
      </c>
      <c r="F133" cm="1">
        <f t="array" ref="F133">SUMPRODUCT(($B$9:$B$103=$D133)*(F$9:F$103)*1)</f>
        <v>0</v>
      </c>
      <c r="G133" cm="1">
        <f t="array" ref="G133">SUMPRODUCT(($B$9:$B$124=$D133)*(G$9:G$124)*1)</f>
        <v>24</v>
      </c>
      <c r="H133" cm="1">
        <f t="array" ref="H133">SUMPRODUCT(($B$9:$B$124=$D133)*(H$9:H$124)*1)</f>
        <v>26</v>
      </c>
      <c r="I133" cm="1">
        <f t="array" ref="I133">SUMPRODUCT(($B$9:$B$124=$D133)*(I$9:I$124)*1)</f>
        <v>26</v>
      </c>
      <c r="J133" cm="1">
        <f t="array" ref="J133">SUMPRODUCT(($B$9:$B$124=$D133)*(J$9:J$124)*1)</f>
        <v>28</v>
      </c>
      <c r="K133" cm="1">
        <f t="array" ref="K133">SUMPRODUCT(($B$9:$B$124=$D133)*(K$9:K$124)*1)</f>
        <v>24</v>
      </c>
      <c r="L133" cm="1">
        <f t="array" ref="L133">SUMPRODUCT(($B$9:$B$124=$D133)*(L$9:L$124)*1)</f>
        <v>28</v>
      </c>
      <c r="M133" cm="1">
        <f t="array" ref="M133">SUMPRODUCT(($B$9:$B$103=$D133)*(M$9:M$103)*1)</f>
        <v>0</v>
      </c>
      <c r="N133" cm="1">
        <f t="array" ref="N133">SUMPRODUCT(($B$9:$B$103=$D133)*(N$9:N$103)*1)</f>
        <v>0</v>
      </c>
      <c r="O133" cm="1">
        <f t="array" ref="O133">SUMPRODUCT(($B$9:$B$103=$D133)*(O$9:O$103)*1)</f>
        <v>0</v>
      </c>
      <c r="P133" cm="1">
        <f t="array" ref="P133">SUMPRODUCT(($B$9:$B$103=$D133)*(P$9:P$103)*1)</f>
        <v>0</v>
      </c>
    </row>
    <row r="134" spans="4:16" x14ac:dyDescent="0.4">
      <c r="D134" s="31" t="str">
        <f>Report!B18</f>
        <v>Rick</v>
      </c>
      <c r="E134" cm="1">
        <f t="array" ref="E134">SUMPRODUCT(($B$9:$B$103=$D134)*(E$9:E$103)*1)</f>
        <v>0</v>
      </c>
      <c r="F134" cm="1">
        <f t="array" ref="F134">SUMPRODUCT(($B$9:$B$103=$D134)*(F$9:F$103)*1)</f>
        <v>0</v>
      </c>
      <c r="G134" cm="1">
        <f t="array" ref="G134">SUMPRODUCT(($B$9:$B$124=$D134)*(G$9:G$124)*1)</f>
        <v>20</v>
      </c>
      <c r="H134" cm="1">
        <f t="array" ref="H134">SUMPRODUCT(($B$9:$B$124=$D134)*(H$9:H$124)*1)</f>
        <v>20</v>
      </c>
      <c r="I134" cm="1">
        <f t="array" ref="I134">SUMPRODUCT(($B$9:$B$124=$D134)*(I$9:I$124)*1)</f>
        <v>24</v>
      </c>
      <c r="J134" cm="1">
        <f t="array" ref="J134">SUMPRODUCT(($B$9:$B$124=$D134)*(J$9:J$124)*1)</f>
        <v>22</v>
      </c>
      <c r="K134" cm="1">
        <f t="array" ref="K134">SUMPRODUCT(($B$9:$B$124=$D134)*(K$9:K$124)*1)</f>
        <v>24</v>
      </c>
      <c r="L134" cm="1">
        <f t="array" ref="L134">SUMPRODUCT(($B$9:$B$124=$D134)*(L$9:L$124)*1)</f>
        <v>22</v>
      </c>
      <c r="M134" cm="1">
        <f t="array" ref="M134">SUMPRODUCT(($B$9:$B$103=$D134)*(M$9:M$103)*1)</f>
        <v>0</v>
      </c>
      <c r="N134" cm="1">
        <f t="array" ref="N134">SUMPRODUCT(($B$9:$B$103=$D134)*(N$9:N$103)*1)</f>
        <v>0</v>
      </c>
      <c r="O134" cm="1">
        <f t="array" ref="O134">SUMPRODUCT(($B$9:$B$103=$D134)*(O$9:O$103)*1)</f>
        <v>0</v>
      </c>
      <c r="P134" cm="1">
        <f t="array" ref="P134">SUMPRODUCT(($B$9:$B$103=$D134)*(P$9:P$103)*1)</f>
        <v>0</v>
      </c>
    </row>
    <row r="135" spans="4:16" x14ac:dyDescent="0.4">
      <c r="D135" s="31">
        <f>Report!B19</f>
        <v>0</v>
      </c>
      <c r="E135" cm="1">
        <f t="array" ref="E135">SUMPRODUCT(($B$9:$B$103=$D135)*(E$9:E$103)*1)</f>
        <v>0</v>
      </c>
      <c r="F135" cm="1">
        <f t="array" ref="F135">SUMPRODUCT(($B$9:$B$103=$D135)*(F$9:F$103)*1)</f>
        <v>0</v>
      </c>
      <c r="G135" cm="1">
        <f t="array" ref="G135">SUMPRODUCT(($B$9:$B$124=$D135)*(G$9:G$124)*1)</f>
        <v>0</v>
      </c>
      <c r="H135" cm="1">
        <f t="array" ref="H135">SUMPRODUCT(($B$9:$B$124=$D135)*(H$9:H$124)*1)</f>
        <v>0</v>
      </c>
      <c r="I135" cm="1">
        <f t="array" ref="I135">SUMPRODUCT(($B$9:$B$124=$D135)*(I$9:I$124)*1)</f>
        <v>0</v>
      </c>
      <c r="J135" cm="1">
        <f t="array" ref="J135">SUMPRODUCT(($B$9:$B$124=$D135)*(J$9:J$124)*1)</f>
        <v>0</v>
      </c>
      <c r="K135" cm="1">
        <f t="array" ref="K135">SUMPRODUCT(($B$9:$B$124=$D135)*(K$9:K$124)*1)</f>
        <v>0</v>
      </c>
      <c r="L135" cm="1">
        <f t="array" ref="L135">SUMPRODUCT(($B$9:$B$124=$D135)*(L$9:L$124)*1)</f>
        <v>0</v>
      </c>
      <c r="M135" cm="1">
        <f t="array" ref="M135">SUMPRODUCT(($B$9:$B$103=$D135)*(M$9:M$103)*1)</f>
        <v>0</v>
      </c>
      <c r="N135" cm="1">
        <f t="array" ref="N135">SUMPRODUCT(($B$9:$B$103=$D135)*(N$9:N$103)*1)</f>
        <v>0</v>
      </c>
      <c r="O135" cm="1">
        <f t="array" ref="O135">SUMPRODUCT(($B$9:$B$103=$D135)*(O$9:O$103)*1)</f>
        <v>0</v>
      </c>
      <c r="P135" cm="1">
        <f t="array" ref="P135">SUMPRODUCT(($B$9:$B$103=$D135)*(P$9:P$103)*1)</f>
        <v>0</v>
      </c>
    </row>
    <row r="137" spans="4:16" ht="12.6" x14ac:dyDescent="0.45">
      <c r="D137" s="7"/>
    </row>
  </sheetData>
  <sheetProtection sheet="1" formatCells="0" sort="0" autoFilter="0"/>
  <autoFilter ref="A8:P127" xr:uid="{133E4EAE-5E1B-C546-A1A6-8467B4DC03A6}">
    <filterColumn colId="1">
      <filters>
        <filter val="Jochem"/>
      </filters>
    </filterColumn>
    <sortState xmlns:xlrd2="http://schemas.microsoft.com/office/spreadsheetml/2017/richdata2" ref="A9:P127">
      <sortCondition sortBy="cellColor" ref="A8:A127" dxfId="1"/>
    </sortState>
  </autoFilter>
  <phoneticPr fontId="39" type="noConversion"/>
  <pageMargins left="0.7" right="0.7" top="0.75" bottom="0.75" header="0.3" footer="0.3"/>
  <pageSetup paperSize="9" orientation="portrait" horizontalDpi="1200" verticalDpi="1200"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0000"/>
    <pageSetUpPr fitToPage="1"/>
  </sheetPr>
  <dimension ref="A1:R135"/>
  <sheetViews>
    <sheetView showGridLines="0" tabSelected="1" topLeftCell="A13" zoomScale="81" zoomScaleNormal="100" workbookViewId="0">
      <selection activeCell="A64" sqref="A64:XFD64"/>
    </sheetView>
  </sheetViews>
  <sheetFormatPr defaultColWidth="8.83203125" defaultRowHeight="12.3" x14ac:dyDescent="0.4"/>
  <cols>
    <col min="1" max="1" width="6.44140625" customWidth="1"/>
    <col min="2" max="2" width="7.71875" bestFit="1" customWidth="1"/>
    <col min="3" max="3" width="44" customWidth="1"/>
    <col min="4" max="4" width="7.71875" customWidth="1"/>
    <col min="5" max="16" width="8.71875" customWidth="1"/>
    <col min="17" max="17" width="73.83203125" customWidth="1"/>
    <col min="18" max="18" width="17.27734375" customWidth="1"/>
  </cols>
  <sheetData>
    <row r="1" spans="1:18" ht="19.8" x14ac:dyDescent="0.65">
      <c r="A1" s="12" t="s">
        <v>174</v>
      </c>
      <c r="B1" s="12"/>
    </row>
    <row r="2" spans="1:18" ht="15" x14ac:dyDescent="0.5">
      <c r="A2" s="2"/>
      <c r="B2" s="2"/>
    </row>
    <row r="3" spans="1:18" ht="12.6" x14ac:dyDescent="0.45">
      <c r="A3" s="7" t="s">
        <v>175</v>
      </c>
      <c r="B3" s="7"/>
      <c r="R3" s="1"/>
    </row>
    <row r="4" spans="1:18" ht="12.6" x14ac:dyDescent="0.45">
      <c r="A4" s="7" t="s">
        <v>176</v>
      </c>
      <c r="B4" s="7"/>
      <c r="R4" s="10"/>
    </row>
    <row r="5" spans="1:18" ht="12.6" x14ac:dyDescent="0.45">
      <c r="A5" s="7" t="s">
        <v>177</v>
      </c>
      <c r="B5" s="7"/>
      <c r="R5" s="10"/>
    </row>
    <row r="6" spans="1:18" ht="12.6" x14ac:dyDescent="0.45">
      <c r="A6" s="7"/>
      <c r="B6" s="7"/>
      <c r="E6" s="7"/>
    </row>
    <row r="7" spans="1:18" ht="17.399999999999999" x14ac:dyDescent="0.55000000000000004">
      <c r="A7" s="2" t="s">
        <v>178</v>
      </c>
      <c r="B7" s="2"/>
      <c r="E7" s="7"/>
      <c r="P7" s="13"/>
      <c r="Q7" t="s">
        <v>179</v>
      </c>
    </row>
    <row r="8" spans="1:18" x14ac:dyDescent="0.4">
      <c r="A8" s="17" t="s">
        <v>43</v>
      </c>
      <c r="B8" s="17" t="s">
        <v>44</v>
      </c>
      <c r="C8" s="18" t="s">
        <v>45</v>
      </c>
      <c r="D8" s="19"/>
      <c r="E8" s="20" t="s">
        <v>180</v>
      </c>
      <c r="F8" s="20" t="s">
        <v>181</v>
      </c>
      <c r="G8" s="20" t="s">
        <v>182</v>
      </c>
      <c r="H8" s="20" t="s">
        <v>183</v>
      </c>
      <c r="I8" s="20" t="s">
        <v>184</v>
      </c>
      <c r="J8" s="20" t="s">
        <v>185</v>
      </c>
      <c r="K8" s="20" t="s">
        <v>186</v>
      </c>
      <c r="L8" s="20" t="s">
        <v>187</v>
      </c>
      <c r="M8" s="20" t="s">
        <v>188</v>
      </c>
      <c r="N8" s="20" t="s">
        <v>189</v>
      </c>
      <c r="O8" s="20" t="s">
        <v>190</v>
      </c>
      <c r="P8" s="20" t="s">
        <v>191</v>
      </c>
      <c r="Q8" s="53"/>
    </row>
    <row r="9" spans="1:18" x14ac:dyDescent="0.4">
      <c r="A9" s="5" t="str">
        <f>IF(ISBLANK(Plan!A9)," - ",Plan!A9)</f>
        <v>1.1</v>
      </c>
      <c r="B9" s="5" t="str">
        <f>IF(ISBLANK(Plan!B9)," - ",Plan!B9)</f>
        <v>Cyn</v>
      </c>
      <c r="C9" s="5" t="str">
        <f>IF(ISBLANK(Plan!C9)," - ",Plan!C9)</f>
        <v>Requirement Analyse</v>
      </c>
      <c r="E9" s="59">
        <v>0</v>
      </c>
      <c r="F9" s="59">
        <v>0</v>
      </c>
      <c r="G9" s="58">
        <v>1</v>
      </c>
      <c r="H9" s="58">
        <v>2</v>
      </c>
      <c r="I9" s="58">
        <v>4</v>
      </c>
      <c r="J9" s="58">
        <v>4</v>
      </c>
      <c r="K9" s="58">
        <v>1</v>
      </c>
      <c r="L9" s="58">
        <v>0</v>
      </c>
      <c r="M9" s="58"/>
      <c r="N9" s="58"/>
      <c r="O9" s="58"/>
      <c r="P9" s="39"/>
      <c r="Q9" s="53"/>
    </row>
    <row r="10" spans="1:18" x14ac:dyDescent="0.4">
      <c r="A10" s="5" t="str">
        <f>IF(ISBLANK(Plan!A10)," - ",Plan!A10)</f>
        <v>1.2</v>
      </c>
      <c r="B10" s="5" t="str">
        <f>IF(ISBLANK(Plan!B10)," - ",Plan!B10)</f>
        <v>Cyn</v>
      </c>
      <c r="C10" s="5" t="str">
        <f>IF(ISBLANK(Plan!C10)," - ",Plan!C10)</f>
        <v>Frontend | Login pagina</v>
      </c>
      <c r="E10" s="59">
        <v>0</v>
      </c>
      <c r="F10" s="59">
        <v>0</v>
      </c>
      <c r="G10" s="58">
        <v>2</v>
      </c>
      <c r="H10" s="58">
        <v>2</v>
      </c>
      <c r="I10" s="59">
        <v>0</v>
      </c>
      <c r="J10" s="59">
        <v>0</v>
      </c>
      <c r="K10" s="59">
        <v>1</v>
      </c>
      <c r="L10" s="59">
        <v>1</v>
      </c>
      <c r="M10" s="59"/>
      <c r="N10" s="59"/>
      <c r="O10" s="59"/>
      <c r="P10" s="41"/>
      <c r="Q10" s="53"/>
    </row>
    <row r="11" spans="1:18" x14ac:dyDescent="0.4">
      <c r="A11" s="5" t="str">
        <f>IF(ISBLANK(Plan!A11)," - ",Plan!A11)</f>
        <v>1.3</v>
      </c>
      <c r="B11" s="5" t="str">
        <f>IF(ISBLANK(Plan!B11)," - ",Plan!B11)</f>
        <v>Cyn</v>
      </c>
      <c r="C11" s="5" t="str">
        <f>IF(ISBLANK(Plan!C11)," - ",Plan!C11)</f>
        <v>Frontend | Wachtwoord vergeten pagina</v>
      </c>
      <c r="E11" s="59">
        <v>0</v>
      </c>
      <c r="F11" s="59">
        <v>0</v>
      </c>
      <c r="G11" s="59">
        <v>2</v>
      </c>
      <c r="H11" s="59">
        <v>1</v>
      </c>
      <c r="I11" s="59">
        <v>0</v>
      </c>
      <c r="J11" s="59">
        <v>0</v>
      </c>
      <c r="K11" s="59">
        <v>1</v>
      </c>
      <c r="L11" s="59">
        <v>1</v>
      </c>
      <c r="M11" s="59"/>
      <c r="N11" s="59"/>
      <c r="O11" s="59"/>
      <c r="P11" s="41"/>
      <c r="Q11" s="53"/>
    </row>
    <row r="12" spans="1:18" x14ac:dyDescent="0.4">
      <c r="A12" s="5" t="str">
        <f>IF(ISBLANK(Plan!A12)," - ",Plan!A12)</f>
        <v>1.4</v>
      </c>
      <c r="B12" s="5" t="str">
        <f>IF(ISBLANK(Plan!B12)," - ",Plan!B12)</f>
        <v>Cyn</v>
      </c>
      <c r="C12" s="5" t="str">
        <f>IF(ISBLANK(Plan!C12)," - ",Plan!C12)</f>
        <v>Frontend | Account aanmaken pagina</v>
      </c>
      <c r="E12" s="59">
        <v>0</v>
      </c>
      <c r="F12" s="59">
        <v>0</v>
      </c>
      <c r="G12" s="59">
        <v>1</v>
      </c>
      <c r="H12" s="59">
        <v>2</v>
      </c>
      <c r="I12" s="59">
        <v>0</v>
      </c>
      <c r="J12" s="59">
        <v>0</v>
      </c>
      <c r="K12" s="59">
        <v>0</v>
      </c>
      <c r="L12" s="59">
        <v>0</v>
      </c>
      <c r="M12" s="59"/>
      <c r="N12" s="59"/>
      <c r="O12" s="59"/>
      <c r="P12" s="41"/>
      <c r="Q12" s="53"/>
    </row>
    <row r="13" spans="1:18" x14ac:dyDescent="0.4">
      <c r="A13" s="5" t="str">
        <f>IF(ISBLANK(Plan!A13)," - ",Plan!A13)</f>
        <v>1.5</v>
      </c>
      <c r="B13" s="5" t="str">
        <f>IF(ISBLANK(Plan!B13)," - ",Plan!B13)</f>
        <v>Cyn</v>
      </c>
      <c r="C13" s="5" t="str">
        <f>IF(ISBLANK(Plan!C13)," - ",Plan!C13)</f>
        <v>Frontend | Dashboard pagina</v>
      </c>
      <c r="E13" s="59">
        <v>0</v>
      </c>
      <c r="F13" s="59">
        <v>0</v>
      </c>
      <c r="G13" s="59">
        <v>0</v>
      </c>
      <c r="H13" s="59">
        <v>1</v>
      </c>
      <c r="I13" s="59">
        <v>0</v>
      </c>
      <c r="J13" s="59">
        <v>4</v>
      </c>
      <c r="K13" s="59">
        <v>1</v>
      </c>
      <c r="L13" s="59">
        <v>1</v>
      </c>
      <c r="M13" s="59"/>
      <c r="N13" s="59"/>
      <c r="O13" s="59"/>
      <c r="P13" s="41"/>
      <c r="Q13" s="53"/>
    </row>
    <row r="14" spans="1:18" x14ac:dyDescent="0.4">
      <c r="A14" s="5" t="str">
        <f>IF(ISBLANK(Plan!A14)," - ",Plan!A14)</f>
        <v>1.6</v>
      </c>
      <c r="B14" s="5" t="str">
        <f>IF(ISBLANK(Plan!B14)," - ",Plan!B14)</f>
        <v>Cyn</v>
      </c>
      <c r="C14" s="5" t="str">
        <f>IF(ISBLANK(Plan!C14)," - ",Plan!C14)</f>
        <v>Frontend | Algemene statistieken pagina</v>
      </c>
      <c r="E14" s="59">
        <v>0</v>
      </c>
      <c r="F14" s="59">
        <v>0</v>
      </c>
      <c r="G14" s="59">
        <v>0</v>
      </c>
      <c r="H14" s="59">
        <v>1</v>
      </c>
      <c r="I14" s="59">
        <v>0</v>
      </c>
      <c r="J14" s="59">
        <v>2</v>
      </c>
      <c r="K14" s="59">
        <v>2</v>
      </c>
      <c r="L14" s="59">
        <v>1</v>
      </c>
      <c r="M14" s="59"/>
      <c r="N14" s="59"/>
      <c r="O14" s="59"/>
      <c r="P14" s="41"/>
      <c r="Q14" s="53"/>
    </row>
    <row r="15" spans="1:18" x14ac:dyDescent="0.4">
      <c r="A15" s="5" t="str">
        <f>IF(ISBLANK(Plan!A15)," - ",Plan!A15)</f>
        <v>1.7</v>
      </c>
      <c r="B15" s="5" t="str">
        <f>IF(ISBLANK(Plan!B15)," - ",Plan!B15)</f>
        <v>Cyn</v>
      </c>
      <c r="C15" s="5" t="str">
        <f>IF(ISBLANK(Plan!C15)," - ",Plan!C15)</f>
        <v>Frontend | Student statistieken pagina</v>
      </c>
      <c r="E15" s="59">
        <v>0</v>
      </c>
      <c r="F15" s="59">
        <v>0</v>
      </c>
      <c r="G15" s="59">
        <v>0</v>
      </c>
      <c r="H15" s="59">
        <v>1</v>
      </c>
      <c r="I15" s="59">
        <v>0</v>
      </c>
      <c r="J15" s="59">
        <v>2</v>
      </c>
      <c r="K15" s="59">
        <v>1</v>
      </c>
      <c r="L15" s="59">
        <v>1</v>
      </c>
      <c r="M15" s="59"/>
      <c r="N15" s="59"/>
      <c r="O15" s="59"/>
      <c r="P15" s="41"/>
      <c r="Q15" s="53"/>
    </row>
    <row r="16" spans="1:18" x14ac:dyDescent="0.4">
      <c r="A16" s="5" t="str">
        <f>IF(ISBLANK(Plan!A16)," - ",Plan!A16)</f>
        <v>1.8</v>
      </c>
      <c r="B16" s="5" t="str">
        <f>IF(ISBLANK(Plan!B16)," - ",Plan!B16)</f>
        <v>Cyn</v>
      </c>
      <c r="C16" s="5" t="str">
        <f>IF(ISBLANK(Plan!C16)," - ",Plan!C16)</f>
        <v>Frontend | Leraren statistieken pagina</v>
      </c>
      <c r="E16" s="59">
        <v>0</v>
      </c>
      <c r="F16" s="59">
        <v>0</v>
      </c>
      <c r="G16" s="59">
        <v>0</v>
      </c>
      <c r="H16" s="59">
        <v>1</v>
      </c>
      <c r="I16" s="59">
        <v>0</v>
      </c>
      <c r="J16" s="59">
        <v>2</v>
      </c>
      <c r="K16" s="59">
        <v>1</v>
      </c>
      <c r="L16" s="59">
        <v>1</v>
      </c>
      <c r="M16" s="59"/>
      <c r="N16" s="59"/>
      <c r="O16" s="59"/>
      <c r="P16" s="41"/>
      <c r="Q16" s="53"/>
    </row>
    <row r="17" spans="1:17" x14ac:dyDescent="0.4">
      <c r="A17" s="5" t="str">
        <f>IF(ISBLANK(Plan!A17)," - ",Plan!A17)</f>
        <v>1.9</v>
      </c>
      <c r="B17" s="5" t="str">
        <f>IF(ISBLANK(Plan!B17)," - ",Plan!B17)</f>
        <v>Cyn</v>
      </c>
      <c r="C17" s="5" t="str">
        <f>IF(ISBLANK(Plan!C17)," - ",Plan!C17)</f>
        <v>Frontend | Selectie voor kinderen pagina</v>
      </c>
      <c r="E17" s="59">
        <v>0</v>
      </c>
      <c r="F17" s="59">
        <v>0</v>
      </c>
      <c r="G17" s="59">
        <v>0</v>
      </c>
      <c r="H17" s="59">
        <v>1</v>
      </c>
      <c r="I17" s="59">
        <v>0</v>
      </c>
      <c r="J17" s="59">
        <v>0</v>
      </c>
      <c r="K17" s="59">
        <v>1</v>
      </c>
      <c r="L17" s="59">
        <v>1</v>
      </c>
      <c r="M17" s="59"/>
      <c r="N17" s="59"/>
      <c r="O17" s="59"/>
      <c r="P17" s="41"/>
      <c r="Q17" s="53"/>
    </row>
    <row r="18" spans="1:17" x14ac:dyDescent="0.4">
      <c r="A18" s="5" t="str">
        <f>IF(ISBLANK(Plan!A18)," - ",Plan!A18)</f>
        <v>1.10</v>
      </c>
      <c r="B18" s="5" t="str">
        <f>IF(ISBLANK(Plan!B18)," - ",Plan!B18)</f>
        <v>Cyn</v>
      </c>
      <c r="C18" s="5" t="str">
        <f>IF(ISBLANK(Plan!C18)," - ",Plan!C18)</f>
        <v>Frontend | Feedback pagina</v>
      </c>
      <c r="E18" s="59">
        <v>0</v>
      </c>
      <c r="F18" s="59">
        <v>0</v>
      </c>
      <c r="G18" s="59">
        <v>0</v>
      </c>
      <c r="H18" s="59">
        <v>0</v>
      </c>
      <c r="I18" s="59">
        <v>0</v>
      </c>
      <c r="J18" s="59">
        <v>0</v>
      </c>
      <c r="K18" s="59">
        <v>0</v>
      </c>
      <c r="L18" s="59">
        <v>1</v>
      </c>
      <c r="M18" s="59"/>
      <c r="N18" s="59"/>
      <c r="O18" s="59"/>
      <c r="P18" s="41"/>
      <c r="Q18" s="53"/>
    </row>
    <row r="19" spans="1:17" x14ac:dyDescent="0.4">
      <c r="A19" s="5" t="str">
        <f>IF(ISBLANK(Plan!A19)," - ",Plan!A19)</f>
        <v>1.11</v>
      </c>
      <c r="B19" s="5" t="str">
        <f>IF(ISBLANK(Plan!B19)," - ",Plan!B19)</f>
        <v>Cyn</v>
      </c>
      <c r="C19" s="5" t="str">
        <f>IF(ISBLANK(Plan!C19)," - ",Plan!C19)</f>
        <v>Frontend | Bedankt pagina</v>
      </c>
      <c r="E19" s="59">
        <v>0</v>
      </c>
      <c r="F19" s="59">
        <v>0</v>
      </c>
      <c r="G19" s="59">
        <v>2</v>
      </c>
      <c r="H19" s="59">
        <v>0</v>
      </c>
      <c r="I19" s="59">
        <v>0</v>
      </c>
      <c r="J19" s="59">
        <v>0</v>
      </c>
      <c r="K19" s="59">
        <v>0</v>
      </c>
      <c r="L19" s="59">
        <v>1</v>
      </c>
      <c r="M19" s="59"/>
      <c r="N19" s="59"/>
      <c r="O19" s="59"/>
      <c r="P19" s="41"/>
      <c r="Q19" s="53"/>
    </row>
    <row r="20" spans="1:17" x14ac:dyDescent="0.4">
      <c r="A20" s="5" t="str">
        <f>IF(ISBLANK(Plan!A20)," - ",Plan!A20)</f>
        <v>1.12</v>
      </c>
      <c r="B20" s="5" t="str">
        <f>IF(ISBLANK(Plan!B20)," - ",Plan!B20)</f>
        <v>Cyn</v>
      </c>
      <c r="C20" s="5" t="str">
        <f>IF(ISBLANK(Plan!C20)," - ",Plan!C20)</f>
        <v>Frontend | Accessoires winkel pagina</v>
      </c>
      <c r="E20" s="59">
        <v>0</v>
      </c>
      <c r="F20" s="59">
        <v>0</v>
      </c>
      <c r="G20" s="59">
        <v>0</v>
      </c>
      <c r="H20" s="59">
        <v>0</v>
      </c>
      <c r="I20" s="59">
        <v>0</v>
      </c>
      <c r="J20" s="59">
        <v>0</v>
      </c>
      <c r="K20" s="59">
        <v>0</v>
      </c>
      <c r="L20" s="59">
        <v>0</v>
      </c>
      <c r="M20" s="59"/>
      <c r="N20" s="59"/>
      <c r="O20" s="59"/>
      <c r="P20" s="41"/>
      <c r="Q20" s="53"/>
    </row>
    <row r="21" spans="1:17" x14ac:dyDescent="0.4">
      <c r="A21" s="5" t="str">
        <f>IF(ISBLANK(Plan!A21)," - ",Plan!A21)</f>
        <v>1.13</v>
      </c>
      <c r="B21" s="5" t="str">
        <f>IF(ISBLANK(Plan!B21)," - ",Plan!B21)</f>
        <v>Cyn</v>
      </c>
      <c r="C21" s="5" t="str">
        <f>IF(ISBLANK(Plan!C21)," - ",Plan!C21)</f>
        <v>Frontend | Avatar personalisatie pagina</v>
      </c>
      <c r="E21" s="59">
        <v>0</v>
      </c>
      <c r="F21" s="59">
        <v>0</v>
      </c>
      <c r="G21" s="59">
        <v>0</v>
      </c>
      <c r="H21" s="59">
        <v>0</v>
      </c>
      <c r="I21" s="59">
        <v>0</v>
      </c>
      <c r="J21" s="59">
        <v>0</v>
      </c>
      <c r="K21" s="59">
        <v>0</v>
      </c>
      <c r="L21" s="59">
        <v>0</v>
      </c>
      <c r="M21" s="59"/>
      <c r="N21" s="59"/>
      <c r="O21" s="59"/>
      <c r="P21" s="41"/>
      <c r="Q21" s="53"/>
    </row>
    <row r="22" spans="1:17" x14ac:dyDescent="0.4">
      <c r="A22" s="5" t="str">
        <f>IF(ISBLANK(Plan!A22)," - ",Plan!A22)</f>
        <v>1.14</v>
      </c>
      <c r="B22" s="5" t="str">
        <f>IF(ISBLANK(Plan!B22)," - ",Plan!B22)</f>
        <v>Cyn</v>
      </c>
      <c r="C22" s="5" t="str">
        <f>IF(ISBLANK(Plan!C22)," - ",Plan!C22)</f>
        <v>Frontend | Admin pagina</v>
      </c>
      <c r="E22" s="59">
        <v>0</v>
      </c>
      <c r="F22" s="59">
        <v>0</v>
      </c>
      <c r="G22" s="59">
        <v>0</v>
      </c>
      <c r="H22" s="59">
        <v>0</v>
      </c>
      <c r="I22" s="59">
        <v>0</v>
      </c>
      <c r="J22" s="59">
        <v>0</v>
      </c>
      <c r="K22" s="59">
        <v>4</v>
      </c>
      <c r="L22" s="59">
        <v>0</v>
      </c>
      <c r="M22" s="59"/>
      <c r="N22" s="59"/>
      <c r="O22" s="59"/>
      <c r="P22" s="41"/>
      <c r="Q22" s="53"/>
    </row>
    <row r="23" spans="1:17" x14ac:dyDescent="0.4">
      <c r="A23" s="5" t="str">
        <f>IF(ISBLANK(Plan!A23)," - ",Plan!A23)</f>
        <v>1.15</v>
      </c>
      <c r="B23" s="5" t="str">
        <f>IF(ISBLANK(Plan!B23)," - ",Plan!B23)</f>
        <v>Emanuel</v>
      </c>
      <c r="C23" s="5" t="str">
        <f>IF(ISBLANK(Plan!C23)," - ",Plan!C23)</f>
        <v>Backend | Backend en Frontend aan elkaar koppelen</v>
      </c>
      <c r="E23" s="59">
        <v>0</v>
      </c>
      <c r="F23" s="59">
        <v>0</v>
      </c>
      <c r="G23" s="59">
        <v>0</v>
      </c>
      <c r="H23" s="59">
        <v>0</v>
      </c>
      <c r="I23" s="59">
        <v>0</v>
      </c>
      <c r="J23" s="59">
        <v>4</v>
      </c>
      <c r="K23" s="59">
        <v>2</v>
      </c>
      <c r="L23" s="59">
        <v>9</v>
      </c>
      <c r="M23" s="59"/>
      <c r="N23" s="59"/>
      <c r="O23" s="59"/>
      <c r="P23" s="41"/>
      <c r="Q23" s="53"/>
    </row>
    <row r="24" spans="1:17" x14ac:dyDescent="0.4">
      <c r="A24" s="5" t="str">
        <f>IF(ISBLANK(Plan!A24)," - ",Plan!A24)</f>
        <v>1.16</v>
      </c>
      <c r="B24" s="5" t="str">
        <f>IF(ISBLANK(Plan!B24)," - ",Plan!B24)</f>
        <v>Emanuel</v>
      </c>
      <c r="C24" s="5" t="str">
        <f>IF(ISBLANK(Plan!C24)," - ",Plan!C24)</f>
        <v>Backend | Inloggen (Identity)</v>
      </c>
      <c r="E24" s="59">
        <v>0</v>
      </c>
      <c r="F24" s="59">
        <v>0</v>
      </c>
      <c r="G24" s="59">
        <v>0</v>
      </c>
      <c r="H24" s="59">
        <v>0</v>
      </c>
      <c r="I24" s="59">
        <v>1</v>
      </c>
      <c r="J24" s="59">
        <v>3</v>
      </c>
      <c r="K24" s="59">
        <v>0</v>
      </c>
      <c r="L24" s="59">
        <v>0</v>
      </c>
      <c r="M24" s="59"/>
      <c r="N24" s="59"/>
      <c r="O24" s="59"/>
      <c r="P24" s="41"/>
      <c r="Q24" s="53"/>
    </row>
    <row r="25" spans="1:17" x14ac:dyDescent="0.4">
      <c r="A25" s="5" t="str">
        <f>IF(ISBLANK(Plan!A25)," - ",Plan!A25)</f>
        <v>1.17</v>
      </c>
      <c r="B25" s="5" t="str">
        <f>IF(ISBLANK(Plan!B25)," - ",Plan!B25)</f>
        <v>Emanuel</v>
      </c>
      <c r="C25" s="5" t="str">
        <f>IF(ISBLANK(Plan!C25)," - ",Plan!C25)</f>
        <v>Backend | Registreren (Identity)</v>
      </c>
      <c r="E25" s="59">
        <v>0</v>
      </c>
      <c r="F25" s="59">
        <v>0</v>
      </c>
      <c r="G25" s="59">
        <v>0</v>
      </c>
      <c r="H25" s="59">
        <v>0</v>
      </c>
      <c r="I25" s="59">
        <v>4</v>
      </c>
      <c r="J25" s="59">
        <v>3</v>
      </c>
      <c r="K25" s="59">
        <v>0</v>
      </c>
      <c r="L25" s="59">
        <v>0</v>
      </c>
      <c r="M25" s="59"/>
      <c r="N25" s="59"/>
      <c r="O25" s="59"/>
      <c r="P25" s="41"/>
      <c r="Q25" s="53"/>
    </row>
    <row r="26" spans="1:17" x14ac:dyDescent="0.4">
      <c r="A26" s="5" t="str">
        <f>IF(ISBLANK(Plan!A26)," - ",Plan!A26)</f>
        <v>1.18</v>
      </c>
      <c r="B26" s="5" t="str">
        <f>IF(ISBLANK(Plan!B26)," - ",Plan!B26)</f>
        <v>Emanuel</v>
      </c>
      <c r="C26" s="5" t="str">
        <f>IF(ISBLANK(Plan!C26)," - ",Plan!C26)</f>
        <v>Backend | Authenticatie (Identity)</v>
      </c>
      <c r="E26" s="59">
        <v>0</v>
      </c>
      <c r="F26" s="59">
        <v>0</v>
      </c>
      <c r="G26" s="59">
        <v>0</v>
      </c>
      <c r="H26" s="59">
        <v>0</v>
      </c>
      <c r="I26" s="59">
        <v>4</v>
      </c>
      <c r="J26" s="59">
        <v>1</v>
      </c>
      <c r="K26" s="59">
        <v>0</v>
      </c>
      <c r="L26" s="59">
        <v>0</v>
      </c>
      <c r="M26" s="59"/>
      <c r="N26" s="59"/>
      <c r="O26" s="59"/>
      <c r="P26" s="41"/>
      <c r="Q26" s="53" t="s">
        <v>192</v>
      </c>
    </row>
    <row r="27" spans="1:17" x14ac:dyDescent="0.4">
      <c r="A27" s="5" t="str">
        <f>IF(ISBLANK(Plan!A27)," - ",Plan!A27)</f>
        <v>1.19</v>
      </c>
      <c r="B27" s="5" t="str">
        <f>IF(ISBLANK(Plan!B27)," - ",Plan!B27)</f>
        <v>Emanuel</v>
      </c>
      <c r="C27" s="5" t="str">
        <f>IF(ISBLANK(Plan!C27)," - ",Plan!C27)</f>
        <v>Backend | Login authenticatie (Identity)</v>
      </c>
      <c r="E27" s="59">
        <v>0</v>
      </c>
      <c r="F27" s="59">
        <v>0</v>
      </c>
      <c r="G27" s="59">
        <v>0</v>
      </c>
      <c r="H27" s="59">
        <v>0</v>
      </c>
      <c r="I27" s="59">
        <v>0</v>
      </c>
      <c r="J27" s="59">
        <v>0</v>
      </c>
      <c r="K27" s="59">
        <v>0</v>
      </c>
      <c r="L27" s="59">
        <v>0</v>
      </c>
      <c r="M27" s="59"/>
      <c r="N27" s="59"/>
      <c r="O27" s="59"/>
      <c r="P27" s="41"/>
      <c r="Q27" s="53"/>
    </row>
    <row r="28" spans="1:17" x14ac:dyDescent="0.4">
      <c r="A28" s="5" t="str">
        <f>IF(ISBLANK(Plan!A28)," - ",Plan!A28)</f>
        <v>1.20</v>
      </c>
      <c r="B28" s="5" t="str">
        <f>IF(ISBLANK(Plan!B28)," - ",Plan!B28)</f>
        <v>Emanuel</v>
      </c>
      <c r="C28" s="5" t="str">
        <f>IF(ISBLANK(Plan!C28)," - ",Plan!C28)</f>
        <v>Backend | Authenticatie rollen (Identity)</v>
      </c>
      <c r="E28" s="59">
        <v>0</v>
      </c>
      <c r="F28" s="59">
        <v>0</v>
      </c>
      <c r="G28" s="59">
        <v>0</v>
      </c>
      <c r="H28" s="59">
        <v>0</v>
      </c>
      <c r="I28" s="59">
        <v>1</v>
      </c>
      <c r="J28" s="59">
        <v>0</v>
      </c>
      <c r="K28" s="59">
        <v>0</v>
      </c>
      <c r="L28" s="59">
        <v>0</v>
      </c>
      <c r="M28" s="59"/>
      <c r="N28" s="59"/>
      <c r="O28" s="59"/>
      <c r="P28" s="41"/>
      <c r="Q28" s="53"/>
    </row>
    <row r="29" spans="1:17" x14ac:dyDescent="0.4">
      <c r="A29" s="5" t="str">
        <f>IF(ISBLANK(Plan!A29)," - ",Plan!A29)</f>
        <v>1.21</v>
      </c>
      <c r="B29" s="5" t="str">
        <f>IF(ISBLANK(Plan!B29)," - ",Plan!B29)</f>
        <v>Emanuel</v>
      </c>
      <c r="C29" s="5" t="str">
        <f>IF(ISBLANK(Plan!C29)," - ",Plan!C29)</f>
        <v>Backend | Admin pagina (Identity)</v>
      </c>
      <c r="E29" s="59">
        <v>0</v>
      </c>
      <c r="F29" s="59">
        <v>0</v>
      </c>
      <c r="G29" s="59">
        <v>0</v>
      </c>
      <c r="H29" s="59">
        <v>0</v>
      </c>
      <c r="I29" s="59">
        <v>3</v>
      </c>
      <c r="J29" s="59">
        <v>5</v>
      </c>
      <c r="K29" s="59">
        <v>1</v>
      </c>
      <c r="L29" s="59">
        <v>2</v>
      </c>
      <c r="M29" s="59"/>
      <c r="N29" s="59"/>
      <c r="O29" s="59"/>
      <c r="P29" s="41"/>
      <c r="Q29" s="53"/>
    </row>
    <row r="30" spans="1:17" x14ac:dyDescent="0.4">
      <c r="A30" s="5" t="str">
        <f>IF(ISBLANK(Plan!A30)," - ",Plan!A30)</f>
        <v>1.22</v>
      </c>
      <c r="B30" s="5" t="str">
        <f>IF(ISBLANK(Plan!B30)," - ",Plan!B30)</f>
        <v>Jochem</v>
      </c>
      <c r="C30" s="5" t="str">
        <f>IF(ISBLANK(Plan!C30)," - ",Plan!C30)</f>
        <v>Backend | Login pagina</v>
      </c>
      <c r="E30" s="59">
        <v>0</v>
      </c>
      <c r="F30" s="59">
        <v>0</v>
      </c>
      <c r="G30" s="59">
        <v>10</v>
      </c>
      <c r="H30" s="59">
        <v>3</v>
      </c>
      <c r="I30" s="59">
        <v>2</v>
      </c>
      <c r="J30" s="59">
        <v>0</v>
      </c>
      <c r="K30" s="59">
        <v>0</v>
      </c>
      <c r="L30" s="59">
        <v>0</v>
      </c>
      <c r="M30" s="59"/>
      <c r="N30" s="59"/>
      <c r="O30" s="59"/>
      <c r="P30" s="41"/>
      <c r="Q30" s="53"/>
    </row>
    <row r="31" spans="1:17" x14ac:dyDescent="0.4">
      <c r="A31" s="5" t="str">
        <f>IF(ISBLANK(Plan!A31)," - ",Plan!A31)</f>
        <v>1.23</v>
      </c>
      <c r="B31" s="5" t="str">
        <f>IF(ISBLANK(Plan!B31)," - ",Plan!B31)</f>
        <v>Jochem</v>
      </c>
      <c r="C31" s="5" t="str">
        <f>IF(ISBLANK(Plan!C31)," - ",Plan!C31)</f>
        <v>Backend | Wachtwoord vergeten pagina (abandoned)</v>
      </c>
      <c r="E31" s="59">
        <v>0</v>
      </c>
      <c r="F31" s="59">
        <v>0</v>
      </c>
      <c r="G31" s="59">
        <v>0</v>
      </c>
      <c r="H31" s="59">
        <v>5</v>
      </c>
      <c r="I31" s="59">
        <v>5</v>
      </c>
      <c r="J31" s="59">
        <v>0</v>
      </c>
      <c r="K31" s="59">
        <v>0</v>
      </c>
      <c r="L31" s="59">
        <v>0</v>
      </c>
      <c r="M31" s="59"/>
      <c r="N31" s="59"/>
      <c r="O31" s="59"/>
      <c r="P31" s="41"/>
      <c r="Q31" s="53" t="s">
        <v>193</v>
      </c>
    </row>
    <row r="32" spans="1:17" x14ac:dyDescent="0.4">
      <c r="A32" s="5" t="str">
        <f>IF(ISBLANK(Plan!A32)," - ",Plan!A32)</f>
        <v>1.24</v>
      </c>
      <c r="B32" s="5" t="str">
        <f>IF(ISBLANK(Plan!B32)," - ",Plan!B32)</f>
        <v>Jochem</v>
      </c>
      <c r="C32" s="5" t="str">
        <f>IF(ISBLANK(Plan!C32)," - ",Plan!C32)</f>
        <v xml:space="preserve">Backend | Account aanmaken pagina </v>
      </c>
      <c r="E32" s="59">
        <v>0</v>
      </c>
      <c r="F32" s="59">
        <v>0</v>
      </c>
      <c r="G32" s="59">
        <v>0</v>
      </c>
      <c r="H32" s="59">
        <v>6</v>
      </c>
      <c r="I32" s="59">
        <v>1</v>
      </c>
      <c r="J32" s="59">
        <v>2</v>
      </c>
      <c r="K32" s="59">
        <v>0</v>
      </c>
      <c r="L32" s="59">
        <v>0</v>
      </c>
      <c r="M32" s="59"/>
      <c r="N32" s="59"/>
      <c r="O32" s="59"/>
      <c r="P32" s="41"/>
      <c r="Q32" s="53"/>
    </row>
    <row r="33" spans="1:17" x14ac:dyDescent="0.4">
      <c r="A33" s="5" t="str">
        <f>IF(ISBLANK(Plan!A33)," - ",Plan!A33)</f>
        <v>1.25</v>
      </c>
      <c r="B33" s="5" t="str">
        <f>IF(ISBLANK(Plan!B33)," - ",Plan!B33)</f>
        <v>Jochem</v>
      </c>
      <c r="C33" s="5" t="str">
        <f>IF(ISBLANK(Plan!C33)," - ",Plan!C33)</f>
        <v>Backend | Dashboard pagina</v>
      </c>
      <c r="E33" s="59">
        <v>0</v>
      </c>
      <c r="F33" s="59">
        <v>0</v>
      </c>
      <c r="G33" s="59">
        <v>0</v>
      </c>
      <c r="H33" s="59">
        <v>0</v>
      </c>
      <c r="I33" s="59">
        <v>4</v>
      </c>
      <c r="J33" s="59">
        <v>3</v>
      </c>
      <c r="K33" s="59">
        <v>3</v>
      </c>
      <c r="L33" s="59">
        <v>3</v>
      </c>
      <c r="M33" s="59"/>
      <c r="N33" s="59"/>
      <c r="O33" s="59"/>
      <c r="P33" s="41"/>
      <c r="Q33" s="53"/>
    </row>
    <row r="34" spans="1:17" x14ac:dyDescent="0.4">
      <c r="A34" s="5" t="str">
        <f>IF(ISBLANK(Plan!A34)," - ",Plan!A34)</f>
        <v>1.26</v>
      </c>
      <c r="B34" s="5" t="str">
        <f>IF(ISBLANK(Plan!B34)," - ",Plan!B34)</f>
        <v>Jochem</v>
      </c>
      <c r="C34" s="5" t="str">
        <f>IF(ISBLANK(Plan!C34)," - ",Plan!C34)</f>
        <v>Backend | Algemene statistieken pagina</v>
      </c>
      <c r="E34" s="59">
        <v>0</v>
      </c>
      <c r="F34" s="59">
        <v>0</v>
      </c>
      <c r="G34" s="59">
        <v>0</v>
      </c>
      <c r="H34" s="59">
        <v>0</v>
      </c>
      <c r="I34" s="59">
        <v>2</v>
      </c>
      <c r="J34" s="59">
        <v>2</v>
      </c>
      <c r="K34" s="59">
        <v>2</v>
      </c>
      <c r="L34" s="59">
        <v>0</v>
      </c>
      <c r="M34" s="59"/>
      <c r="N34" s="59"/>
      <c r="O34" s="59"/>
      <c r="P34" s="41"/>
      <c r="Q34" s="53"/>
    </row>
    <row r="35" spans="1:17" x14ac:dyDescent="0.4">
      <c r="A35" s="5" t="str">
        <f>IF(ISBLANK(Plan!A35)," - ",Plan!A35)</f>
        <v>1.27</v>
      </c>
      <c r="B35" s="5" t="str">
        <f>IF(ISBLANK(Plan!B35)," - ",Plan!B35)</f>
        <v>Jochem</v>
      </c>
      <c r="C35" s="5" t="str">
        <f>IF(ISBLANK(Plan!C35)," - ",Plan!C35)</f>
        <v>Backend | Student statistieken pagina</v>
      </c>
      <c r="E35" s="59">
        <v>0</v>
      </c>
      <c r="F35" s="59">
        <v>0</v>
      </c>
      <c r="G35" s="59">
        <v>0</v>
      </c>
      <c r="H35" s="59">
        <v>0</v>
      </c>
      <c r="I35" s="59">
        <v>3</v>
      </c>
      <c r="J35" s="59">
        <v>2</v>
      </c>
      <c r="K35" s="59">
        <v>0</v>
      </c>
      <c r="L35" s="59">
        <v>0</v>
      </c>
      <c r="M35" s="59"/>
      <c r="N35" s="59"/>
      <c r="O35" s="59"/>
      <c r="P35" s="41"/>
      <c r="Q35" s="53" t="s">
        <v>194</v>
      </c>
    </row>
    <row r="36" spans="1:17" x14ac:dyDescent="0.4">
      <c r="A36" s="5" t="str">
        <f>IF(ISBLANK(Plan!A36)," - ",Plan!A36)</f>
        <v>1.28</v>
      </c>
      <c r="B36" s="5" t="str">
        <f>IF(ISBLANK(Plan!B36)," - ",Plan!B36)</f>
        <v>Jochem</v>
      </c>
      <c r="C36" s="5" t="str">
        <f>IF(ISBLANK(Plan!C36)," - ",Plan!C36)</f>
        <v>Backend | Leraren statistieken pagina</v>
      </c>
      <c r="E36" s="59">
        <v>0</v>
      </c>
      <c r="F36" s="59">
        <v>0</v>
      </c>
      <c r="G36" s="59">
        <v>0</v>
      </c>
      <c r="H36" s="59">
        <v>0</v>
      </c>
      <c r="I36" s="59">
        <v>0</v>
      </c>
      <c r="J36" s="59">
        <v>0</v>
      </c>
      <c r="K36" s="59">
        <v>0</v>
      </c>
      <c r="L36" s="59">
        <v>0</v>
      </c>
      <c r="M36" s="59"/>
      <c r="N36" s="59"/>
      <c r="O36" s="59"/>
      <c r="P36" s="41"/>
      <c r="Q36" s="53"/>
    </row>
    <row r="37" spans="1:17" x14ac:dyDescent="0.4">
      <c r="A37" s="5" t="str">
        <f>IF(ISBLANK(Plan!A37)," - ",Plan!A37)</f>
        <v>1.29</v>
      </c>
      <c r="B37" s="5" t="str">
        <f>IF(ISBLANK(Plan!B37)," - ",Plan!B37)</f>
        <v>Emanuel</v>
      </c>
      <c r="C37" s="5" t="str">
        <f>IF(ISBLANK(Plan!C37)," - ",Plan!C37)</f>
        <v>Backend | Selectie voor kinderen pagina</v>
      </c>
      <c r="E37" s="59">
        <v>0</v>
      </c>
      <c r="F37" s="59">
        <v>0</v>
      </c>
      <c r="G37" s="59">
        <v>4</v>
      </c>
      <c r="H37" s="59">
        <v>0</v>
      </c>
      <c r="I37" s="59">
        <v>0</v>
      </c>
      <c r="J37" s="59">
        <v>0</v>
      </c>
      <c r="K37" s="59">
        <v>0</v>
      </c>
      <c r="L37" s="59">
        <v>0</v>
      </c>
      <c r="M37" s="59"/>
      <c r="N37" s="59"/>
      <c r="O37" s="59"/>
      <c r="P37" s="41"/>
      <c r="Q37" s="53"/>
    </row>
    <row r="38" spans="1:17" x14ac:dyDescent="0.4">
      <c r="A38" s="5" t="str">
        <f>IF(ISBLANK(Plan!A38)," - ",Plan!A38)</f>
        <v>1.30</v>
      </c>
      <c r="B38" s="5" t="str">
        <f>IF(ISBLANK(Plan!B38)," - ",Plan!B38)</f>
        <v>Emanuel</v>
      </c>
      <c r="C38" s="5" t="str">
        <f>IF(ISBLANK(Plan!C38)," - ",Plan!C38)</f>
        <v>Backend | Feedback pagina</v>
      </c>
      <c r="E38" s="59">
        <v>0</v>
      </c>
      <c r="F38" s="59">
        <v>0</v>
      </c>
      <c r="G38" s="59">
        <v>3</v>
      </c>
      <c r="H38" s="59">
        <v>0</v>
      </c>
      <c r="I38" s="59">
        <v>0</v>
      </c>
      <c r="J38" s="59">
        <v>0</v>
      </c>
      <c r="K38" s="59">
        <v>1</v>
      </c>
      <c r="L38" s="59">
        <v>0</v>
      </c>
      <c r="M38" s="59"/>
      <c r="N38" s="59"/>
      <c r="O38" s="59"/>
      <c r="P38" s="41"/>
      <c r="Q38" s="53"/>
    </row>
    <row r="39" spans="1:17" x14ac:dyDescent="0.4">
      <c r="A39" s="5" t="str">
        <f>IF(ISBLANK(Plan!A39)," - ",Plan!A39)</f>
        <v>1.31</v>
      </c>
      <c r="B39" s="5" t="str">
        <f>IF(ISBLANK(Plan!B39)," - ",Plan!B39)</f>
        <v>Emanuel</v>
      </c>
      <c r="C39" s="5" t="str">
        <f>IF(ISBLANK(Plan!C39)," - ",Plan!C39)</f>
        <v>Backend | Bedankt pagina</v>
      </c>
      <c r="E39" s="59">
        <v>0</v>
      </c>
      <c r="F39" s="59">
        <v>0</v>
      </c>
      <c r="G39" s="59">
        <v>1</v>
      </c>
      <c r="H39" s="59">
        <v>0</v>
      </c>
      <c r="I39" s="59">
        <v>0</v>
      </c>
      <c r="J39" s="59">
        <v>0</v>
      </c>
      <c r="K39" s="59">
        <v>0</v>
      </c>
      <c r="L39" s="59">
        <v>0</v>
      </c>
      <c r="M39" s="59"/>
      <c r="N39" s="59"/>
      <c r="O39" s="59"/>
      <c r="P39" s="41"/>
      <c r="Q39" s="53"/>
    </row>
    <row r="40" spans="1:17" x14ac:dyDescent="0.4">
      <c r="A40" s="5" t="str">
        <f>IF(ISBLANK(Plan!A40)," - ",Plan!A40)</f>
        <v>1.32</v>
      </c>
      <c r="B40" s="5" t="str">
        <f>IF(ISBLANK(Plan!B40)," - ",Plan!B40)</f>
        <v>Emanuel</v>
      </c>
      <c r="C40" s="5" t="str">
        <f>IF(ISBLANK(Plan!C40)," - ",Plan!C40)</f>
        <v>Backend | Accessoires winkel pagina (on hold)</v>
      </c>
      <c r="E40" s="59">
        <v>0</v>
      </c>
      <c r="F40" s="59">
        <v>0</v>
      </c>
      <c r="G40" s="59">
        <v>4</v>
      </c>
      <c r="H40" s="59">
        <v>1</v>
      </c>
      <c r="I40" s="59">
        <v>6</v>
      </c>
      <c r="J40" s="59">
        <v>0</v>
      </c>
      <c r="K40" s="59">
        <v>0</v>
      </c>
      <c r="L40" s="59">
        <v>0</v>
      </c>
      <c r="M40" s="59"/>
      <c r="N40" s="59"/>
      <c r="O40" s="59"/>
      <c r="P40" s="41"/>
      <c r="Q40" s="53"/>
    </row>
    <row r="41" spans="1:17" x14ac:dyDescent="0.4">
      <c r="A41" s="5" t="str">
        <f>IF(ISBLANK(Plan!A41)," - ",Plan!A41)</f>
        <v>1.33</v>
      </c>
      <c r="B41" s="5" t="str">
        <f>IF(ISBLANK(Plan!B41)," - ",Plan!B41)</f>
        <v>Emanuel</v>
      </c>
      <c r="C41" s="5" t="str">
        <f>IF(ISBLANK(Plan!C41)," - ",Plan!C41)</f>
        <v>Backend | Avatar personalisatie pagina (on hold)</v>
      </c>
      <c r="E41" s="59">
        <v>0</v>
      </c>
      <c r="F41" s="59">
        <v>0</v>
      </c>
      <c r="G41" s="59">
        <v>0</v>
      </c>
      <c r="H41" s="59">
        <v>10</v>
      </c>
      <c r="I41" s="59">
        <v>5</v>
      </c>
      <c r="J41" s="59">
        <v>0</v>
      </c>
      <c r="K41" s="59">
        <v>0</v>
      </c>
      <c r="L41" s="59">
        <v>0</v>
      </c>
      <c r="M41" s="59"/>
      <c r="N41" s="59"/>
      <c r="O41" s="59"/>
      <c r="P41" s="41"/>
      <c r="Q41" s="53"/>
    </row>
    <row r="42" spans="1:17" x14ac:dyDescent="0.4">
      <c r="A42" s="5">
        <f>IF(ISBLANK(Plan!A42)," - ",Plan!A42)</f>
        <v>1.34</v>
      </c>
      <c r="B42" s="5" t="str">
        <f>IF(ISBLANK(Plan!B42)," - ",Plan!B42)</f>
        <v>Jochem</v>
      </c>
      <c r="C42" s="5" t="str">
        <f>IF(ISBLANK(Plan!C42)," - ",Plan!C42)</f>
        <v>Reviewen en approven van merge request(s)</v>
      </c>
      <c r="E42" s="59">
        <v>0</v>
      </c>
      <c r="F42" s="59">
        <v>0</v>
      </c>
      <c r="G42" s="59">
        <v>0</v>
      </c>
      <c r="H42" s="59">
        <v>0</v>
      </c>
      <c r="I42" s="59">
        <v>0</v>
      </c>
      <c r="J42" s="59">
        <v>2</v>
      </c>
      <c r="K42" s="59">
        <v>5</v>
      </c>
      <c r="L42" s="59">
        <v>6</v>
      </c>
      <c r="M42" s="59"/>
      <c r="N42" s="59"/>
      <c r="O42" s="59"/>
      <c r="P42" s="41"/>
      <c r="Q42" s="53"/>
    </row>
    <row r="43" spans="1:17" x14ac:dyDescent="0.4">
      <c r="A43" s="5">
        <f>IF(ISBLANK(Plan!A43)," - ",Plan!A43)</f>
        <v>1.35</v>
      </c>
      <c r="B43" s="5" t="str">
        <f>IF(ISBLANK(Plan!B43)," - ",Plan!B43)</f>
        <v>Jochem</v>
      </c>
      <c r="C43" s="5" t="str">
        <f>IF(ISBLANK(Plan!C43)," - ",Plan!C43)</f>
        <v>AVG Requirements toepassen</v>
      </c>
      <c r="E43" s="59">
        <v>0</v>
      </c>
      <c r="F43" s="59">
        <v>0</v>
      </c>
      <c r="G43" s="59">
        <v>0</v>
      </c>
      <c r="H43" s="59">
        <v>0</v>
      </c>
      <c r="I43" s="59">
        <v>0</v>
      </c>
      <c r="J43" s="59">
        <v>3</v>
      </c>
      <c r="K43" s="59">
        <v>4</v>
      </c>
      <c r="L43" s="59">
        <v>9</v>
      </c>
      <c r="M43" s="59"/>
      <c r="N43" s="59"/>
      <c r="O43" s="59"/>
      <c r="P43" s="41"/>
      <c r="Q43" s="53" t="s">
        <v>195</v>
      </c>
    </row>
    <row r="44" spans="1:17" x14ac:dyDescent="0.4">
      <c r="A44" s="5" t="str">
        <f>IF(ISBLANK(Plan!A44)," - ",Plan!A44)</f>
        <v>1.34</v>
      </c>
      <c r="B44" s="5" t="str">
        <f>IF(ISBLANK(Plan!B44)," - ",Plan!B44)</f>
        <v>Jochem</v>
      </c>
      <c r="C44" s="5" t="str">
        <f>IF(ISBLANK(Plan!C44)," - ",Plan!C44)</f>
        <v>Ci/Cd pipeline bouwen + tests</v>
      </c>
      <c r="E44" s="59">
        <v>0</v>
      </c>
      <c r="F44" s="59">
        <v>0</v>
      </c>
      <c r="G44" s="59">
        <v>0</v>
      </c>
      <c r="H44" s="59">
        <v>0</v>
      </c>
      <c r="I44" s="59">
        <v>0</v>
      </c>
      <c r="J44" s="59">
        <v>0</v>
      </c>
      <c r="K44" s="59">
        <v>4</v>
      </c>
      <c r="L44" s="59">
        <v>6</v>
      </c>
      <c r="M44" s="59"/>
      <c r="N44" s="59"/>
      <c r="O44" s="59"/>
      <c r="P44" s="41"/>
      <c r="Q44" s="53"/>
    </row>
    <row r="45" spans="1:17" x14ac:dyDescent="0.4">
      <c r="A45" s="5" t="str">
        <f>IF(ISBLANK(Plan!A45)," - ",Plan!A45)</f>
        <v>1.35</v>
      </c>
      <c r="B45" s="5" t="str">
        <f>IF(ISBLANK(Plan!B45)," - ",Plan!B45)</f>
        <v>Cyn</v>
      </c>
      <c r="C45" s="5" t="str">
        <f>IF(ISBLANK(Plan!C45)," - ",Plan!C45)</f>
        <v>Documentatie</v>
      </c>
      <c r="E45" s="59">
        <v>0</v>
      </c>
      <c r="F45" s="59">
        <v>0</v>
      </c>
      <c r="G45" s="59">
        <v>2</v>
      </c>
      <c r="H45" s="59">
        <v>1</v>
      </c>
      <c r="I45" s="59">
        <v>3</v>
      </c>
      <c r="J45" s="59">
        <v>1</v>
      </c>
      <c r="K45" s="59">
        <v>3</v>
      </c>
      <c r="L45" s="59">
        <v>3</v>
      </c>
      <c r="M45" s="59"/>
      <c r="N45" s="59"/>
      <c r="O45" s="59"/>
      <c r="P45" s="41"/>
      <c r="Q45" s="53"/>
    </row>
    <row r="46" spans="1:17" x14ac:dyDescent="0.4">
      <c r="A46" s="5" t="str">
        <f>IF(ISBLANK(Plan!A46)," - ",Plan!A46)</f>
        <v>1.36</v>
      </c>
      <c r="B46" s="5" t="str">
        <f>IF(ISBLANK(Plan!B46)," - ",Plan!B46)</f>
        <v>Jochem</v>
      </c>
      <c r="C46" s="5" t="str">
        <f>IF(ISBLANK(Plan!C46)," - ",Plan!C46)</f>
        <v>Documentatie</v>
      </c>
      <c r="E46" s="59">
        <v>0</v>
      </c>
      <c r="F46" s="59">
        <v>0</v>
      </c>
      <c r="G46" s="59">
        <v>3</v>
      </c>
      <c r="H46" s="59">
        <v>1</v>
      </c>
      <c r="I46" s="59">
        <v>1</v>
      </c>
      <c r="J46" s="59">
        <v>0</v>
      </c>
      <c r="K46" s="59">
        <v>2</v>
      </c>
      <c r="L46" s="59">
        <v>2</v>
      </c>
      <c r="M46" s="59"/>
      <c r="N46" s="59"/>
      <c r="O46" s="59"/>
      <c r="P46" s="41"/>
      <c r="Q46" s="53"/>
    </row>
    <row r="47" spans="1:17" x14ac:dyDescent="0.4">
      <c r="A47" s="5" t="str">
        <f>IF(ISBLANK(Plan!A47)," - ",Plan!A47)</f>
        <v>1.37</v>
      </c>
      <c r="B47" s="5" t="str">
        <f>IF(ISBLANK(Plan!B47)," - ",Plan!B47)</f>
        <v>Emanuel</v>
      </c>
      <c r="C47" s="5" t="str">
        <f>IF(ISBLANK(Plan!C47)," - ",Plan!C47)</f>
        <v>Documentatie</v>
      </c>
      <c r="E47" s="59">
        <v>0</v>
      </c>
      <c r="F47" s="59">
        <v>0</v>
      </c>
      <c r="G47" s="59">
        <v>2</v>
      </c>
      <c r="H47" s="59">
        <v>2</v>
      </c>
      <c r="I47" s="59">
        <v>4</v>
      </c>
      <c r="J47" s="59">
        <v>0</v>
      </c>
      <c r="K47" s="59">
        <v>0</v>
      </c>
      <c r="L47" s="59">
        <v>2</v>
      </c>
      <c r="M47" s="59"/>
      <c r="N47" s="59"/>
      <c r="O47" s="59"/>
      <c r="P47" s="41"/>
      <c r="Q47" s="53"/>
    </row>
    <row r="48" spans="1:17" x14ac:dyDescent="0.4">
      <c r="A48" s="5" t="str">
        <f>IF(ISBLANK(Plan!A48)," - ",Plan!A48)</f>
        <v>1.38</v>
      </c>
      <c r="B48" s="5" t="str">
        <f>IF(ISBLANK(Plan!B48)," - ",Plan!B48)</f>
        <v>Cyn</v>
      </c>
      <c r="C48" s="5" t="str">
        <f>IF(ISBLANK(Plan!C48)," - ",Plan!C48)</f>
        <v>Prototype</v>
      </c>
      <c r="E48" s="59">
        <v>0</v>
      </c>
      <c r="F48" s="59">
        <v>0</v>
      </c>
      <c r="G48" s="59">
        <v>2</v>
      </c>
      <c r="H48" s="59">
        <v>2</v>
      </c>
      <c r="I48" s="59">
        <v>0</v>
      </c>
      <c r="J48" s="59">
        <v>0</v>
      </c>
      <c r="K48" s="59">
        <v>0</v>
      </c>
      <c r="L48" s="59">
        <v>0</v>
      </c>
      <c r="M48" s="59"/>
      <c r="N48" s="59"/>
      <c r="O48" s="59"/>
      <c r="P48" s="41"/>
      <c r="Q48" s="53"/>
    </row>
    <row r="49" spans="1:17" x14ac:dyDescent="0.4">
      <c r="A49" s="5" t="str">
        <f>IF(ISBLANK(Plan!A49)," - ",Plan!A49)</f>
        <v>1.39</v>
      </c>
      <c r="B49" s="5" t="str">
        <f>IF(ISBLANK(Plan!B49)," - ",Plan!B49)</f>
        <v>Jochem</v>
      </c>
      <c r="C49" s="5" t="str">
        <f>IF(ISBLANK(Plan!C49)," - ",Plan!C49)</f>
        <v>Adviseren Database ontwerp</v>
      </c>
      <c r="E49" s="59">
        <v>0</v>
      </c>
      <c r="F49" s="59">
        <v>0</v>
      </c>
      <c r="G49" s="59">
        <v>2</v>
      </c>
      <c r="H49" s="59">
        <v>2</v>
      </c>
      <c r="I49" s="59">
        <v>0</v>
      </c>
      <c r="J49" s="59">
        <v>0</v>
      </c>
      <c r="K49" s="59">
        <v>0</v>
      </c>
      <c r="L49" s="59">
        <v>0</v>
      </c>
      <c r="M49" s="59"/>
      <c r="N49" s="59"/>
      <c r="O49" s="59"/>
      <c r="P49" s="41"/>
      <c r="Q49" s="53"/>
    </row>
    <row r="50" spans="1:17" x14ac:dyDescent="0.4">
      <c r="A50" s="5" t="str">
        <f>IF(ISBLANK(Plan!A50)," - ",Plan!A50)</f>
        <v>1.40</v>
      </c>
      <c r="B50" s="5" t="str">
        <f>IF(ISBLANK(Plan!B50)," - ",Plan!B50)</f>
        <v>Jochem</v>
      </c>
      <c r="C50" s="5" t="str">
        <f>IF(ISBLANK(Plan!C50)," - ",Plan!C50)</f>
        <v>Kennismaken met framework</v>
      </c>
      <c r="E50" s="59">
        <v>0</v>
      </c>
      <c r="F50" s="59">
        <v>0</v>
      </c>
      <c r="G50" s="59">
        <v>5</v>
      </c>
      <c r="H50" s="59">
        <v>0</v>
      </c>
      <c r="I50" s="59">
        <v>0</v>
      </c>
      <c r="J50" s="59">
        <v>0</v>
      </c>
      <c r="K50" s="59">
        <v>0</v>
      </c>
      <c r="L50" s="59">
        <v>0</v>
      </c>
      <c r="M50" s="59"/>
      <c r="N50" s="59"/>
      <c r="O50" s="59"/>
      <c r="P50" s="41"/>
      <c r="Q50" s="53" t="s">
        <v>196</v>
      </c>
    </row>
    <row r="51" spans="1:17" x14ac:dyDescent="0.4">
      <c r="A51" s="5" t="str">
        <f>IF(ISBLANK(Plan!A51)," - ",Plan!A51)</f>
        <v>1.41</v>
      </c>
      <c r="B51" s="5" t="str">
        <f>IF(ISBLANK(Plan!B51)," - ",Plan!B51)</f>
        <v>Cyn</v>
      </c>
      <c r="C51" s="5" t="str">
        <f>IF(ISBLANK(Plan!C51)," - ",Plan!C51)</f>
        <v>Kennismaken met framework</v>
      </c>
      <c r="E51" s="59">
        <v>0</v>
      </c>
      <c r="F51" s="59">
        <v>0</v>
      </c>
      <c r="G51" s="59">
        <v>0</v>
      </c>
      <c r="H51" s="59">
        <v>0</v>
      </c>
      <c r="I51" s="59">
        <v>0</v>
      </c>
      <c r="J51" s="59">
        <v>0</v>
      </c>
      <c r="K51" s="59">
        <v>0</v>
      </c>
      <c r="L51" s="59">
        <v>0</v>
      </c>
      <c r="M51" s="59"/>
      <c r="N51" s="59"/>
      <c r="O51" s="59"/>
      <c r="P51" s="41"/>
      <c r="Q51" s="53"/>
    </row>
    <row r="52" spans="1:17" x14ac:dyDescent="0.4">
      <c r="A52" s="5" t="str">
        <f>IF(ISBLANK(Plan!A52)," - ",Plan!A52)</f>
        <v>1.42</v>
      </c>
      <c r="B52" s="5" t="str">
        <f>IF(ISBLANK(Plan!B52)," - ",Plan!B52)</f>
        <v>Emanuel</v>
      </c>
      <c r="C52" s="5" t="str">
        <f>IF(ISBLANK(Plan!C52)," - ",Plan!C52)</f>
        <v>Anderen leren met framework omgaan</v>
      </c>
      <c r="E52" s="59">
        <v>0</v>
      </c>
      <c r="F52" s="59">
        <v>0</v>
      </c>
      <c r="G52" s="59">
        <v>3</v>
      </c>
      <c r="H52" s="59">
        <v>2</v>
      </c>
      <c r="I52" s="59">
        <v>0</v>
      </c>
      <c r="J52" s="59">
        <v>1</v>
      </c>
      <c r="K52" s="59">
        <v>0</v>
      </c>
      <c r="L52" s="59">
        <v>0</v>
      </c>
      <c r="M52" s="59"/>
      <c r="N52" s="59"/>
      <c r="O52" s="59"/>
      <c r="P52" s="41"/>
      <c r="Q52" s="53"/>
    </row>
    <row r="53" spans="1:17" x14ac:dyDescent="0.4">
      <c r="A53" s="5" t="str">
        <f>IF(ISBLANK(Plan!A53)," - ",Plan!A53)</f>
        <v>1.43</v>
      </c>
      <c r="B53" s="5" t="str">
        <f>IF(ISBLANK(Plan!B53)," - ",Plan!B53)</f>
        <v>Jochem</v>
      </c>
      <c r="C53" s="5" t="str">
        <f>IF(ISBLANK(Plan!C53)," - ",Plan!C53)</f>
        <v>Advies rapport schrijven</v>
      </c>
      <c r="E53" s="59">
        <v>0</v>
      </c>
      <c r="F53" s="59">
        <v>0</v>
      </c>
      <c r="G53" s="59">
        <v>2</v>
      </c>
      <c r="H53" s="59">
        <v>0</v>
      </c>
      <c r="I53" s="59">
        <v>2</v>
      </c>
      <c r="J53" s="59">
        <v>0</v>
      </c>
      <c r="K53" s="59">
        <v>0</v>
      </c>
      <c r="L53" s="59">
        <v>0</v>
      </c>
      <c r="M53" s="59"/>
      <c r="N53" s="59"/>
      <c r="O53" s="59"/>
      <c r="P53" s="41"/>
      <c r="Q53" s="53" t="s">
        <v>197</v>
      </c>
    </row>
    <row r="54" spans="1:17" x14ac:dyDescent="0.4">
      <c r="A54" s="5">
        <f>IF(ISBLANK(Plan!A54)," - ",Plan!A54)</f>
        <v>1.64</v>
      </c>
      <c r="B54" s="5" t="str">
        <f>IF(ISBLANK(Plan!B54)," - ",Plan!B54)</f>
        <v>Cyn</v>
      </c>
      <c r="C54" s="5" t="str">
        <f>IF(ISBLANK(Plan!C54)," - ",Plan!C54)</f>
        <v>Design keuzes onderbouwen</v>
      </c>
      <c r="E54" s="59">
        <v>0</v>
      </c>
      <c r="F54" s="59">
        <v>0</v>
      </c>
      <c r="G54" s="59">
        <v>0</v>
      </c>
      <c r="H54" s="59">
        <v>0</v>
      </c>
      <c r="I54" s="59">
        <v>0</v>
      </c>
      <c r="J54" s="59">
        <v>1</v>
      </c>
      <c r="K54" s="59">
        <v>5</v>
      </c>
      <c r="L54" s="59">
        <v>2</v>
      </c>
      <c r="M54" s="59"/>
      <c r="N54" s="59"/>
      <c r="O54" s="59"/>
      <c r="P54" s="41"/>
      <c r="Q54" t="s">
        <v>198</v>
      </c>
    </row>
    <row r="55" spans="1:17" x14ac:dyDescent="0.4">
      <c r="A55" s="5">
        <f>IF(ISBLANK(Plan!A55)," - ",Plan!A55)</f>
        <v>1.65</v>
      </c>
      <c r="B55" s="5" t="str">
        <f>IF(ISBLANK(Plan!B55)," - ",Plan!B55)</f>
        <v>Emanuel</v>
      </c>
      <c r="C55" s="5" t="str">
        <f>IF(ISBLANK(Plan!C55)," - ",Plan!C55)</f>
        <v>Andere ondersteunen</v>
      </c>
      <c r="E55" s="59">
        <v>0</v>
      </c>
      <c r="F55" s="59">
        <v>0</v>
      </c>
      <c r="G55" s="59">
        <v>6</v>
      </c>
      <c r="H55" s="59">
        <v>3</v>
      </c>
      <c r="I55" s="59">
        <v>2</v>
      </c>
      <c r="J55" s="59">
        <v>1</v>
      </c>
      <c r="K55" s="59">
        <v>5</v>
      </c>
      <c r="L55" s="59">
        <v>4</v>
      </c>
      <c r="M55" s="59"/>
      <c r="N55" s="59"/>
      <c r="O55" s="59"/>
      <c r="P55" s="41"/>
      <c r="Q55" t="s">
        <v>199</v>
      </c>
    </row>
    <row r="56" spans="1:17" x14ac:dyDescent="0.4">
      <c r="A56" s="5">
        <f>IF(ISBLANK(Plan!A56)," - ",Plan!A56)</f>
        <v>2.06</v>
      </c>
      <c r="B56" s="5" t="str">
        <f>IF(ISBLANK(Plan!B56)," - ",Plan!B56)</f>
        <v>Emanuel</v>
      </c>
      <c r="C56" s="5" t="str">
        <f>IF(ISBLANK(Plan!C56)," - ",Plan!C56)</f>
        <v>Database ontwerpen</v>
      </c>
      <c r="E56" s="59">
        <v>0</v>
      </c>
      <c r="F56" s="59">
        <v>0</v>
      </c>
      <c r="G56" s="59">
        <v>2</v>
      </c>
      <c r="H56" s="59">
        <v>3</v>
      </c>
      <c r="I56" s="59">
        <v>2</v>
      </c>
      <c r="J56" s="59">
        <v>1</v>
      </c>
      <c r="K56" s="59">
        <v>0</v>
      </c>
      <c r="L56" s="59">
        <v>0</v>
      </c>
      <c r="M56" s="59"/>
      <c r="N56" s="59"/>
      <c r="O56" s="59"/>
      <c r="P56" s="41"/>
      <c r="Q56" s="53"/>
    </row>
    <row r="57" spans="1:17" x14ac:dyDescent="0.4">
      <c r="A57" s="5">
        <f>IF(ISBLANK(Plan!A57)," - ",Plan!A57)</f>
        <v>1.44</v>
      </c>
      <c r="B57" s="5" t="str">
        <f>IF(ISBLANK(Plan!B57)," - ",Plan!B57)</f>
        <v>Berkay</v>
      </c>
      <c r="C57" s="5" t="str">
        <f>IF(ISBLANK(Plan!C57)," - ",Plan!C57)</f>
        <v>Plan van aanpak</v>
      </c>
      <c r="E57" s="59">
        <v>0</v>
      </c>
      <c r="F57" s="59">
        <v>0</v>
      </c>
      <c r="G57" s="59">
        <v>8</v>
      </c>
      <c r="H57" s="59">
        <v>25</v>
      </c>
      <c r="I57" s="59">
        <v>3</v>
      </c>
      <c r="J57" s="59">
        <v>0</v>
      </c>
      <c r="K57" s="59">
        <v>0</v>
      </c>
      <c r="L57" s="59">
        <v>0</v>
      </c>
      <c r="M57" s="59"/>
      <c r="N57" s="59"/>
      <c r="O57" s="59"/>
      <c r="P57" s="41"/>
      <c r="Q57" s="53" t="s">
        <v>200</v>
      </c>
    </row>
    <row r="58" spans="1:17" x14ac:dyDescent="0.4">
      <c r="A58" s="5">
        <f>IF(ISBLANK(Plan!A58)," - ",Plan!A58)</f>
        <v>1.45</v>
      </c>
      <c r="B58" s="5" t="str">
        <f>IF(ISBLANK(Plan!B58)," - ",Plan!B58)</f>
        <v>Berkay</v>
      </c>
      <c r="C58" s="5" t="str">
        <f>IF(ISBLANK(Plan!C58)," - ",Plan!C58)</f>
        <v>Requirement Analyse</v>
      </c>
      <c r="E58" s="59">
        <v>0</v>
      </c>
      <c r="F58" s="59">
        <v>0</v>
      </c>
      <c r="G58" s="59">
        <v>3</v>
      </c>
      <c r="H58" s="59">
        <v>2</v>
      </c>
      <c r="I58" s="59">
        <v>2</v>
      </c>
      <c r="J58" s="59">
        <v>0</v>
      </c>
      <c r="K58" s="59">
        <v>0</v>
      </c>
      <c r="L58" s="59">
        <v>0</v>
      </c>
      <c r="M58" s="59"/>
      <c r="N58" s="59"/>
      <c r="O58" s="59"/>
      <c r="P58" s="41"/>
      <c r="Q58" s="53"/>
    </row>
    <row r="59" spans="1:17" x14ac:dyDescent="0.4">
      <c r="A59" s="5">
        <f>IF(ISBLANK(Plan!A59)," - ",Plan!A59)</f>
        <v>1.46</v>
      </c>
      <c r="B59" s="5" t="str">
        <f>IF(ISBLANK(Plan!B59)," - ",Plan!B59)</f>
        <v>Nick</v>
      </c>
      <c r="C59" s="5" t="str">
        <f>IF(ISBLANK(Plan!C59)," - ",Plan!C59)</f>
        <v xml:space="preserve">Prototype voor software </v>
      </c>
      <c r="E59" s="59">
        <v>0</v>
      </c>
      <c r="F59" s="59">
        <v>0</v>
      </c>
      <c r="G59" s="59">
        <v>3</v>
      </c>
      <c r="H59" s="59">
        <v>3</v>
      </c>
      <c r="I59" s="59">
        <v>3</v>
      </c>
      <c r="J59" s="59">
        <v>1</v>
      </c>
      <c r="K59" s="59">
        <v>1</v>
      </c>
      <c r="L59" s="59">
        <v>0</v>
      </c>
      <c r="M59" s="59"/>
      <c r="N59" s="59"/>
      <c r="O59" s="59"/>
      <c r="P59" s="41"/>
      <c r="Q59" s="53" t="s">
        <v>201</v>
      </c>
    </row>
    <row r="60" spans="1:17" x14ac:dyDescent="0.4">
      <c r="A60" s="5">
        <f>IF(ISBLANK(Plan!A60)," - ",Plan!A60)</f>
        <v>1.47</v>
      </c>
      <c r="B60" s="5" t="str">
        <f>IF(ISBLANK(Plan!B60)," - ",Plan!B60)</f>
        <v>Rick</v>
      </c>
      <c r="C60" s="5" t="str">
        <f>IF(ISBLANK(Plan!C60)," - ",Plan!C60)</f>
        <v>Database opzetten</v>
      </c>
      <c r="E60" s="59">
        <v>0</v>
      </c>
      <c r="F60" s="59">
        <v>0</v>
      </c>
      <c r="G60" s="59">
        <v>3</v>
      </c>
      <c r="H60" s="59">
        <v>0</v>
      </c>
      <c r="I60" s="59">
        <v>2</v>
      </c>
      <c r="J60" s="59">
        <v>0</v>
      </c>
      <c r="K60" s="59">
        <v>2</v>
      </c>
      <c r="L60" s="59">
        <v>2</v>
      </c>
      <c r="M60" s="59"/>
      <c r="N60" s="59"/>
      <c r="O60" s="59"/>
      <c r="P60" s="41"/>
      <c r="Q60" s="53" t="s">
        <v>202</v>
      </c>
    </row>
    <row r="61" spans="1:17" x14ac:dyDescent="0.4">
      <c r="A61" s="5">
        <f>IF(ISBLANK(Plan!A61)," - ",Plan!A61)</f>
        <v>1.48</v>
      </c>
      <c r="B61" s="5" t="str">
        <f>IF(ISBLANK(Plan!B61)," - ",Plan!B61)</f>
        <v>Rick</v>
      </c>
      <c r="C61" s="5" t="str">
        <f>IF(ISBLANK(Plan!C61)," - ",Plan!C61)</f>
        <v>Inrichten van webserver</v>
      </c>
      <c r="E61" s="59">
        <v>0</v>
      </c>
      <c r="F61" s="59">
        <v>0</v>
      </c>
      <c r="G61" s="59">
        <v>0</v>
      </c>
      <c r="H61" s="59">
        <v>0</v>
      </c>
      <c r="I61" s="59">
        <v>3</v>
      </c>
      <c r="J61" s="59">
        <v>1</v>
      </c>
      <c r="K61" s="59">
        <v>2</v>
      </c>
      <c r="L61" s="59">
        <v>3</v>
      </c>
      <c r="M61" s="59"/>
      <c r="N61" s="59"/>
      <c r="O61" s="59"/>
      <c r="P61" s="41"/>
      <c r="Q61" s="53"/>
    </row>
    <row r="62" spans="1:17" x14ac:dyDescent="0.4">
      <c r="A62" s="5">
        <f>IF(ISBLANK(Plan!A62)," - ",Plan!A62)</f>
        <v>1.49</v>
      </c>
      <c r="B62" s="5" t="str">
        <f>IF(ISBLANK(Plan!B62)," - ",Plan!B62)</f>
        <v>Nick</v>
      </c>
      <c r="C62" s="5" t="str">
        <f>IF(ISBLANK(Plan!C62)," - ",Plan!C62)</f>
        <v>Onderzoek rapport AVG</v>
      </c>
      <c r="E62" s="59">
        <v>0</v>
      </c>
      <c r="F62" s="59">
        <v>0</v>
      </c>
      <c r="G62" s="59">
        <v>6</v>
      </c>
      <c r="H62" s="59">
        <v>6</v>
      </c>
      <c r="I62" s="59">
        <v>8</v>
      </c>
      <c r="J62" s="59">
        <v>4</v>
      </c>
      <c r="K62" s="59">
        <v>4</v>
      </c>
      <c r="L62" s="59">
        <v>0</v>
      </c>
      <c r="M62" s="59"/>
      <c r="N62" s="59"/>
      <c r="O62" s="59"/>
      <c r="P62" s="41"/>
      <c r="Q62" s="53"/>
    </row>
    <row r="63" spans="1:17" x14ac:dyDescent="0.4">
      <c r="A63" s="5">
        <f>IF(ISBLANK(Plan!A63)," - ",Plan!A63)</f>
        <v>1.5</v>
      </c>
      <c r="B63" s="5" t="str">
        <f>IF(ISBLANK(Plan!B63)," - ",Plan!B63)</f>
        <v>Rick</v>
      </c>
      <c r="C63" s="5" t="str">
        <f>IF(ISBLANK(Plan!C63)," - ",Plan!C63)</f>
        <v>Requirements Analyse</v>
      </c>
      <c r="E63" s="59">
        <v>0</v>
      </c>
      <c r="F63" s="59">
        <v>0</v>
      </c>
      <c r="G63" s="59">
        <v>10</v>
      </c>
      <c r="H63" s="59">
        <v>15</v>
      </c>
      <c r="I63" s="59">
        <v>7</v>
      </c>
      <c r="J63" s="59">
        <v>5</v>
      </c>
      <c r="K63" s="59">
        <v>2</v>
      </c>
      <c r="L63" s="59">
        <v>0</v>
      </c>
      <c r="M63" s="59"/>
      <c r="N63" s="59"/>
      <c r="O63" s="59"/>
      <c r="P63" s="41"/>
      <c r="Q63" s="53"/>
    </row>
    <row r="64" spans="1:17" x14ac:dyDescent="0.4">
      <c r="A64" s="5">
        <f>IF(ISBLANK(Plan!A64)," - ",Plan!A64)</f>
        <v>1.51</v>
      </c>
      <c r="B64" s="5" t="str">
        <f>IF(ISBLANK(Plan!B64)," - ",Plan!B64)</f>
        <v>Nick</v>
      </c>
      <c r="C64" s="5" t="str">
        <f>IF(ISBLANK(Plan!C64)," - ",Plan!C64)</f>
        <v>Functioneel ontwerp van toekomstige situatie</v>
      </c>
      <c r="E64" s="59">
        <v>0</v>
      </c>
      <c r="F64" s="59">
        <v>0</v>
      </c>
      <c r="G64" s="59">
        <v>4</v>
      </c>
      <c r="H64" s="59">
        <v>4</v>
      </c>
      <c r="I64" s="59">
        <v>4</v>
      </c>
      <c r="J64" s="59">
        <v>8</v>
      </c>
      <c r="K64" s="59">
        <v>8</v>
      </c>
      <c r="L64" s="59">
        <v>3</v>
      </c>
      <c r="M64" s="59"/>
      <c r="N64" s="59"/>
      <c r="O64" s="59"/>
      <c r="P64" s="41"/>
      <c r="Q64" s="53"/>
    </row>
    <row r="65" spans="1:17" x14ac:dyDescent="0.4">
      <c r="A65" s="5">
        <f>IF(ISBLANK(Plan!A65)," - ",Plan!A65)</f>
        <v>1.52</v>
      </c>
      <c r="B65" s="5" t="str">
        <f>IF(ISBLANK(Plan!B65)," - ",Plan!B65)</f>
        <v>Rick</v>
      </c>
      <c r="C65" s="5" t="str">
        <f>IF(ISBLANK(Plan!C65)," - ",Plan!C65)</f>
        <v>Technisch ontwerp van huidige situatie</v>
      </c>
      <c r="E65" s="59">
        <v>0</v>
      </c>
      <c r="F65" s="59">
        <v>0</v>
      </c>
      <c r="G65" s="59">
        <v>0</v>
      </c>
      <c r="H65" s="59">
        <v>2</v>
      </c>
      <c r="I65" s="59">
        <v>0</v>
      </c>
      <c r="J65" s="59">
        <v>6</v>
      </c>
      <c r="K65" s="59">
        <v>10</v>
      </c>
      <c r="L65" s="59">
        <v>10</v>
      </c>
      <c r="M65" s="59"/>
      <c r="N65" s="59"/>
      <c r="O65" s="59"/>
      <c r="P65" s="41"/>
      <c r="Q65" s="53"/>
    </row>
    <row r="66" spans="1:17" x14ac:dyDescent="0.4">
      <c r="A66" s="5">
        <f>IF(ISBLANK(Plan!A66)," - ",Plan!A66)</f>
        <v>1.53</v>
      </c>
      <c r="B66" s="5" t="str">
        <f>IF(ISBLANK(Plan!B66)," - ",Plan!B66)</f>
        <v>Nick</v>
      </c>
      <c r="C66" s="5" t="str">
        <f>IF(ISBLANK(Plan!C66)," - ",Plan!C66)</f>
        <v>Archimate ontwerp van toekomstige situatie</v>
      </c>
      <c r="E66" s="59">
        <v>0</v>
      </c>
      <c r="F66" s="59">
        <v>0</v>
      </c>
      <c r="G66" s="59">
        <v>0</v>
      </c>
      <c r="H66" s="59">
        <v>3</v>
      </c>
      <c r="I66" s="59">
        <v>3</v>
      </c>
      <c r="J66" s="59">
        <v>3</v>
      </c>
      <c r="K66" s="59">
        <v>4</v>
      </c>
      <c r="L66" s="59">
        <v>5</v>
      </c>
      <c r="M66" s="59"/>
      <c r="N66" s="59"/>
      <c r="O66" s="59"/>
      <c r="P66" s="41"/>
      <c r="Q66" s="53"/>
    </row>
    <row r="67" spans="1:17" x14ac:dyDescent="0.4">
      <c r="A67" s="5">
        <f>IF(ISBLANK(Plan!A67)," - ",Plan!A67)</f>
        <v>1.54</v>
      </c>
      <c r="B67" s="5" t="str">
        <f>IF(ISBLANK(Plan!B67)," - ",Plan!B67)</f>
        <v>Rick</v>
      </c>
      <c r="C67" s="5" t="str">
        <f>IF(ISBLANK(Plan!C67)," - ",Plan!C67)</f>
        <v>Netwerktekening voor de omgeving</v>
      </c>
      <c r="E67" s="59">
        <v>0</v>
      </c>
      <c r="F67" s="59">
        <v>0</v>
      </c>
      <c r="G67" s="59">
        <v>0</v>
      </c>
      <c r="H67" s="59">
        <v>2</v>
      </c>
      <c r="I67" s="59">
        <v>2</v>
      </c>
      <c r="J67" s="59">
        <v>2</v>
      </c>
      <c r="K67" s="59">
        <v>0</v>
      </c>
      <c r="L67" s="59">
        <v>2</v>
      </c>
      <c r="M67" s="59"/>
      <c r="N67" s="59"/>
      <c r="O67" s="59"/>
      <c r="P67" s="41"/>
      <c r="Q67" s="53"/>
    </row>
    <row r="68" spans="1:17" x14ac:dyDescent="0.4">
      <c r="A68" s="5">
        <f>IF(ISBLANK(Plan!A68)," - ",Plan!A68)</f>
        <v>1.55</v>
      </c>
      <c r="B68" s="5" t="str">
        <f>IF(ISBLANK(Plan!B68)," - ",Plan!B68)</f>
        <v>Rick</v>
      </c>
      <c r="C68" s="5" t="str">
        <f>IF(ISBLANK(Plan!C68)," - ",Plan!C68)</f>
        <v>Auto scaling</v>
      </c>
      <c r="E68" s="59">
        <v>0</v>
      </c>
      <c r="F68" s="59">
        <v>0</v>
      </c>
      <c r="G68" s="59">
        <v>0</v>
      </c>
      <c r="H68" s="59">
        <v>0</v>
      </c>
      <c r="I68" s="59">
        <v>0</v>
      </c>
      <c r="J68" s="59">
        <v>0</v>
      </c>
      <c r="K68" s="59">
        <v>1</v>
      </c>
      <c r="L68" s="59">
        <v>0</v>
      </c>
      <c r="M68" s="59"/>
      <c r="N68" s="59"/>
      <c r="O68" s="59"/>
      <c r="P68" s="41"/>
      <c r="Q68" s="53"/>
    </row>
    <row r="69" spans="1:17" x14ac:dyDescent="0.4">
      <c r="A69" s="5">
        <f>IF(ISBLANK(Plan!A69)," - ",Plan!A69)</f>
        <v>1.56</v>
      </c>
      <c r="B69" s="5" t="str">
        <f>IF(ISBLANK(Plan!B69)," - ",Plan!B69)</f>
        <v>Rick</v>
      </c>
      <c r="C69" s="5" t="str">
        <f>IF(ISBLANK(Plan!C69)," - ",Plan!C69)</f>
        <v>Load balancing</v>
      </c>
      <c r="E69" s="59">
        <v>0</v>
      </c>
      <c r="F69" s="59">
        <v>0</v>
      </c>
      <c r="G69" s="59">
        <v>0</v>
      </c>
      <c r="H69" s="59">
        <v>0</v>
      </c>
      <c r="I69" s="59">
        <v>0</v>
      </c>
      <c r="J69" s="59">
        <v>0</v>
      </c>
      <c r="K69" s="59">
        <v>1</v>
      </c>
      <c r="L69" s="59">
        <v>0</v>
      </c>
      <c r="M69" s="59"/>
      <c r="N69" s="59"/>
      <c r="O69" s="59"/>
      <c r="P69" s="41"/>
      <c r="Q69" s="53"/>
    </row>
    <row r="70" spans="1:17" x14ac:dyDescent="0.4">
      <c r="A70" s="5">
        <f>IF(ISBLANK(Plan!A70)," - ",Plan!A70)</f>
        <v>1.57</v>
      </c>
      <c r="B70" s="5" t="str">
        <f>IF(ISBLANK(Plan!B70)," - ",Plan!B70)</f>
        <v>Rick</v>
      </c>
      <c r="C70" s="5" t="str">
        <f>IF(ISBLANK(Plan!C70)," - ",Plan!C70)</f>
        <v>Functioneel ontwerp van huidige situatie</v>
      </c>
      <c r="E70" s="59">
        <v>0</v>
      </c>
      <c r="F70" s="59">
        <v>0</v>
      </c>
      <c r="G70" s="59">
        <v>6</v>
      </c>
      <c r="H70" s="59">
        <v>0</v>
      </c>
      <c r="I70" s="59">
        <v>0</v>
      </c>
      <c r="J70" s="59">
        <v>6</v>
      </c>
      <c r="K70" s="59">
        <v>6</v>
      </c>
      <c r="L70" s="59">
        <v>10</v>
      </c>
      <c r="M70" s="59"/>
      <c r="N70" s="59"/>
      <c r="O70" s="59"/>
      <c r="P70" s="41"/>
      <c r="Q70" s="53"/>
    </row>
    <row r="71" spans="1:17" x14ac:dyDescent="0.4">
      <c r="A71" s="5">
        <f>IF(ISBLANK(Plan!A71)," - ",Plan!A71)</f>
        <v>158</v>
      </c>
      <c r="B71" s="5" t="str">
        <f>IF(ISBLANK(Plan!B71)," - ",Plan!B71)</f>
        <v>Berkay</v>
      </c>
      <c r="C71" s="5" t="str">
        <f>IF(ISBLANK(Plan!C71)," - ",Plan!C71)</f>
        <v>BPMN Huidige situatie</v>
      </c>
      <c r="E71" s="59">
        <v>0</v>
      </c>
      <c r="F71" s="59">
        <v>0</v>
      </c>
      <c r="G71" s="59">
        <v>4</v>
      </c>
      <c r="H71" s="59">
        <v>2</v>
      </c>
      <c r="I71" s="59">
        <v>5</v>
      </c>
      <c r="J71" s="59">
        <v>1</v>
      </c>
      <c r="K71" s="59">
        <v>0</v>
      </c>
      <c r="L71" s="59">
        <v>0</v>
      </c>
      <c r="M71" s="59"/>
      <c r="N71" s="59"/>
      <c r="O71" s="59"/>
      <c r="P71" s="41"/>
      <c r="Q71" s="53"/>
    </row>
    <row r="72" spans="1:17" x14ac:dyDescent="0.4">
      <c r="A72" s="5">
        <f>IF(ISBLANK(Plan!A72)," - ",Plan!A72)</f>
        <v>159</v>
      </c>
      <c r="B72" s="5" t="str">
        <f>IF(ISBLANK(Plan!B72)," - ",Plan!B72)</f>
        <v>Berkay</v>
      </c>
      <c r="C72" s="5" t="str">
        <f>IF(ISBLANK(Plan!C72)," - ",Plan!C72)</f>
        <v>BPMN Uiterlijke situatie</v>
      </c>
      <c r="E72" s="59">
        <v>0</v>
      </c>
      <c r="F72" s="59">
        <v>0</v>
      </c>
      <c r="G72" s="59">
        <v>0</v>
      </c>
      <c r="H72" s="59">
        <v>0</v>
      </c>
      <c r="I72" s="59">
        <v>6</v>
      </c>
      <c r="J72" s="59">
        <v>1</v>
      </c>
      <c r="K72" s="59">
        <v>0</v>
      </c>
      <c r="L72" s="59">
        <v>0</v>
      </c>
      <c r="M72" s="59"/>
      <c r="N72" s="59"/>
      <c r="O72" s="59"/>
      <c r="P72" s="41"/>
      <c r="Q72" s="53"/>
    </row>
    <row r="73" spans="1:17" x14ac:dyDescent="0.4">
      <c r="A73" s="5">
        <f>IF(ISBLANK(Plan!A73)," - ",Plan!A73)</f>
        <v>1.6</v>
      </c>
      <c r="B73" s="5" t="str">
        <f>IF(ISBLANK(Plan!B73)," - ",Plan!B73)</f>
        <v>Berkay</v>
      </c>
      <c r="C73" s="5" t="str">
        <f>IF(ISBLANK(Plan!C73)," - ",Plan!C73)</f>
        <v>UML user diagram</v>
      </c>
      <c r="E73" s="59">
        <v>0</v>
      </c>
      <c r="F73" s="59">
        <v>0</v>
      </c>
      <c r="G73" s="59">
        <v>0</v>
      </c>
      <c r="H73" s="59">
        <v>0</v>
      </c>
      <c r="I73" s="59">
        <v>3</v>
      </c>
      <c r="J73" s="59">
        <v>2</v>
      </c>
      <c r="K73" s="59">
        <v>0</v>
      </c>
      <c r="L73" s="59">
        <v>0</v>
      </c>
      <c r="M73" s="59"/>
      <c r="N73" s="59"/>
      <c r="O73" s="59"/>
      <c r="P73" s="41"/>
      <c r="Q73" s="53"/>
    </row>
    <row r="74" spans="1:17" x14ac:dyDescent="0.4">
      <c r="A74" s="5">
        <f>IF(ISBLANK(Plan!A74)," - ",Plan!A74)</f>
        <v>1.61</v>
      </c>
      <c r="B74" s="5" t="str">
        <f>IF(ISBLANK(Plan!B74)," - ",Plan!B74)</f>
        <v>Berkay</v>
      </c>
      <c r="C74" s="5" t="str">
        <f>IF(ISBLANK(Plan!C74)," - ",Plan!C74)</f>
        <v>Activity Diagram</v>
      </c>
      <c r="E74" s="59">
        <v>0</v>
      </c>
      <c r="F74" s="59">
        <v>0</v>
      </c>
      <c r="G74" s="59">
        <v>2</v>
      </c>
      <c r="H74" s="59">
        <v>1</v>
      </c>
      <c r="I74" s="59">
        <v>2</v>
      </c>
      <c r="J74" s="59">
        <v>0</v>
      </c>
      <c r="K74" s="59">
        <v>5</v>
      </c>
      <c r="L74" s="59">
        <v>0</v>
      </c>
      <c r="M74" s="59"/>
      <c r="N74" s="59"/>
      <c r="O74" s="59"/>
      <c r="P74" s="41"/>
      <c r="Q74" s="53"/>
    </row>
    <row r="75" spans="1:17" x14ac:dyDescent="0.4">
      <c r="A75" s="5">
        <f>IF(ISBLANK(Plan!A75)," - ",Plan!A75)</f>
        <v>1.62</v>
      </c>
      <c r="B75" s="5" t="str">
        <f>IF(ISBLANK(Plan!B75)," - ",Plan!B75)</f>
        <v>Emanuel</v>
      </c>
      <c r="C75" s="5" t="str">
        <f>IF(ISBLANK(Plan!C75)," - ",Plan!C75)</f>
        <v>Class diagram met OCL</v>
      </c>
      <c r="E75" s="59">
        <v>0</v>
      </c>
      <c r="F75" s="59">
        <v>0</v>
      </c>
      <c r="G75" s="59">
        <v>0</v>
      </c>
      <c r="H75" s="59">
        <v>0</v>
      </c>
      <c r="I75" s="59">
        <v>0</v>
      </c>
      <c r="J75" s="59">
        <v>0</v>
      </c>
      <c r="K75" s="59">
        <v>1</v>
      </c>
      <c r="L75" s="59">
        <v>7</v>
      </c>
      <c r="M75" s="59"/>
      <c r="N75" s="59"/>
      <c r="O75" s="59"/>
      <c r="P75" s="41"/>
      <c r="Q75" s="53"/>
    </row>
    <row r="76" spans="1:17" x14ac:dyDescent="0.4">
      <c r="A76" s="5">
        <f>IF(ISBLANK(Plan!A76)," - ",Plan!A76)</f>
        <v>1.63</v>
      </c>
      <c r="B76" s="5" t="str">
        <f>IF(ISBLANK(Plan!B76)," - ",Plan!B76)</f>
        <v>Berkay</v>
      </c>
      <c r="C76" s="5" t="str">
        <f>IF(ISBLANK(Plan!C76)," - ",Plan!C76)</f>
        <v>Literatuurstudie over meetinstrumenten</v>
      </c>
      <c r="E76" s="59">
        <v>0</v>
      </c>
      <c r="F76" s="59">
        <v>0</v>
      </c>
      <c r="G76" s="59">
        <v>2</v>
      </c>
      <c r="H76" s="59">
        <v>1</v>
      </c>
      <c r="I76" s="59">
        <v>0</v>
      </c>
      <c r="J76" s="59">
        <v>0</v>
      </c>
      <c r="K76" s="59">
        <v>0</v>
      </c>
      <c r="L76" s="59">
        <v>0</v>
      </c>
      <c r="M76" s="59"/>
      <c r="N76" s="59"/>
      <c r="O76" s="59"/>
      <c r="P76" s="41"/>
      <c r="Q76" s="53"/>
    </row>
    <row r="77" spans="1:17" x14ac:dyDescent="0.4">
      <c r="A77" s="5">
        <f>IF(ISBLANK(Plan!A77)," - ",Plan!A77)</f>
        <v>1.66</v>
      </c>
      <c r="B77" s="5" t="str">
        <f>IF(ISBLANK(Plan!B77)," - ",Plan!B77)</f>
        <v>Jochem</v>
      </c>
      <c r="C77" s="5" t="str">
        <f>IF(ISBLANK(Plan!C77)," - ",Plan!C77)</f>
        <v>EVM (eenmalig)</v>
      </c>
      <c r="E77" s="59">
        <v>0</v>
      </c>
      <c r="F77" s="59">
        <v>0</v>
      </c>
      <c r="G77" s="59">
        <v>2</v>
      </c>
      <c r="H77" s="59">
        <v>0</v>
      </c>
      <c r="I77" s="59">
        <v>0</v>
      </c>
      <c r="J77" s="59">
        <v>0</v>
      </c>
      <c r="K77" s="59">
        <v>0</v>
      </c>
      <c r="L77" s="59">
        <v>0</v>
      </c>
      <c r="M77" s="59"/>
      <c r="N77" s="59"/>
      <c r="O77" s="59"/>
      <c r="P77" s="41"/>
      <c r="Q77" s="53"/>
    </row>
    <row r="78" spans="1:17" x14ac:dyDescent="0.4">
      <c r="A78" s="5">
        <f>IF(ISBLANK(Plan!A78)," - ",Plan!A78)</f>
        <v>1.67</v>
      </c>
      <c r="B78" s="5" t="str">
        <f>IF(ISBLANK(Plan!B78)," - ",Plan!B78)</f>
        <v>Jochem</v>
      </c>
      <c r="C78" s="5" t="str">
        <f>IF(ISBLANK(Plan!C78)," - ",Plan!C78)</f>
        <v>Notullen + uitwerken</v>
      </c>
      <c r="E78" s="59">
        <v>0</v>
      </c>
      <c r="F78" s="59">
        <v>0</v>
      </c>
      <c r="G78" s="59">
        <v>0</v>
      </c>
      <c r="H78" s="59">
        <v>0</v>
      </c>
      <c r="I78" s="59">
        <v>2</v>
      </c>
      <c r="J78" s="59">
        <v>1</v>
      </c>
      <c r="K78" s="59">
        <v>0</v>
      </c>
      <c r="L78" s="59">
        <v>0</v>
      </c>
      <c r="M78" s="59"/>
      <c r="N78" s="59"/>
      <c r="O78" s="59"/>
      <c r="P78" s="41"/>
      <c r="Q78" s="53"/>
    </row>
    <row r="79" spans="1:17" x14ac:dyDescent="0.4">
      <c r="A79" s="5">
        <f>IF(ISBLANK(Plan!A79)," - ",Plan!A79)</f>
        <v>1.68</v>
      </c>
      <c r="B79" s="5" t="str">
        <f>IF(ISBLANK(Plan!B79)," - ",Plan!B79)</f>
        <v>Cyn</v>
      </c>
      <c r="C79" s="5" t="str">
        <f>IF(ISBLANK(Plan!C79)," - ",Plan!C79)</f>
        <v>Quality assurance</v>
      </c>
      <c r="E79" s="59">
        <v>0</v>
      </c>
      <c r="F79" s="59">
        <v>0</v>
      </c>
      <c r="G79" s="59">
        <v>0</v>
      </c>
      <c r="H79" s="59">
        <v>0</v>
      </c>
      <c r="I79" s="59">
        <v>0</v>
      </c>
      <c r="J79" s="59">
        <v>0</v>
      </c>
      <c r="K79" s="59">
        <v>1</v>
      </c>
      <c r="L79" s="59">
        <v>5</v>
      </c>
      <c r="M79" s="59"/>
      <c r="N79" s="59"/>
      <c r="O79" s="59"/>
      <c r="P79" s="41"/>
      <c r="Q79" s="53"/>
    </row>
    <row r="80" spans="1:17" x14ac:dyDescent="0.4">
      <c r="A80" s="5">
        <f>IF(ISBLANK(Plan!A80)," - ",Plan!A80)</f>
        <v>1.69</v>
      </c>
      <c r="B80" s="5" t="str">
        <f>IF(ISBLANK(Plan!B80)," - ",Plan!B80)</f>
        <v>Nick</v>
      </c>
      <c r="C80" s="5" t="str">
        <f>IF(ISBLANK(Plan!C80)," - ",Plan!C80)</f>
        <v>Quality assurance</v>
      </c>
      <c r="E80" s="59">
        <v>0</v>
      </c>
      <c r="F80" s="59">
        <v>0</v>
      </c>
      <c r="G80" s="59">
        <v>0</v>
      </c>
      <c r="H80" s="59">
        <v>0</v>
      </c>
      <c r="I80" s="59">
        <v>0</v>
      </c>
      <c r="J80" s="59">
        <v>0</v>
      </c>
      <c r="K80" s="59">
        <v>5</v>
      </c>
      <c r="L80" s="59">
        <v>7</v>
      </c>
      <c r="M80" s="59"/>
      <c r="N80" s="59"/>
      <c r="O80" s="59"/>
      <c r="P80" s="41"/>
      <c r="Q80" s="53"/>
    </row>
    <row r="81" spans="1:17" x14ac:dyDescent="0.4">
      <c r="A81" s="5">
        <f>IF(ISBLANK(Plan!A81)," - ",Plan!A81)</f>
        <v>1.7</v>
      </c>
      <c r="B81" s="5" t="str">
        <f>IF(ISBLANK(Plan!B81)," - ",Plan!B81)</f>
        <v>Emanuel</v>
      </c>
      <c r="C81" s="5" t="str">
        <f>IF(ISBLANK(Plan!C81)," - ",Plan!C81)</f>
        <v>Quality assurance</v>
      </c>
      <c r="E81" s="59">
        <v>0</v>
      </c>
      <c r="F81" s="59">
        <v>0</v>
      </c>
      <c r="G81" s="59">
        <v>0</v>
      </c>
      <c r="H81" s="59">
        <v>0</v>
      </c>
      <c r="I81" s="59">
        <v>0</v>
      </c>
      <c r="J81" s="59">
        <v>0</v>
      </c>
      <c r="K81" s="59">
        <v>0</v>
      </c>
      <c r="L81" s="59">
        <v>0</v>
      </c>
      <c r="M81" s="59"/>
      <c r="N81" s="59"/>
      <c r="O81" s="59"/>
      <c r="P81" s="41"/>
      <c r="Q81" s="53"/>
    </row>
    <row r="82" spans="1:17" x14ac:dyDescent="0.4">
      <c r="A82" s="5">
        <f>IF(ISBLANK(Plan!A82)," - ",Plan!A82)</f>
        <v>1.71</v>
      </c>
      <c r="B82" s="5" t="str">
        <f>IF(ISBLANK(Plan!B82)," - ",Plan!B82)</f>
        <v>Berkay</v>
      </c>
      <c r="C82" s="5" t="str">
        <f>IF(ISBLANK(Plan!C82)," - ",Plan!C82)</f>
        <v>Quality assurance</v>
      </c>
      <c r="E82" s="59">
        <v>0</v>
      </c>
      <c r="F82" s="59">
        <v>0</v>
      </c>
      <c r="G82" s="59">
        <v>0</v>
      </c>
      <c r="H82" s="59">
        <v>0</v>
      </c>
      <c r="I82" s="59">
        <v>0</v>
      </c>
      <c r="J82" s="59">
        <v>0</v>
      </c>
      <c r="K82" s="59">
        <v>5</v>
      </c>
      <c r="L82" s="59">
        <v>0</v>
      </c>
      <c r="M82" s="59"/>
      <c r="N82" s="59"/>
      <c r="O82" s="59"/>
      <c r="P82" s="41"/>
      <c r="Q82" s="53"/>
    </row>
    <row r="83" spans="1:17" x14ac:dyDescent="0.4">
      <c r="A83" s="5">
        <f>IF(ISBLANK(Plan!A83)," - ",Plan!A83)</f>
        <v>1.72</v>
      </c>
      <c r="B83" s="5" t="str">
        <f>IF(ISBLANK(Plan!B83)," - ",Plan!B83)</f>
        <v>Jochem</v>
      </c>
      <c r="C83" s="5" t="str">
        <f>IF(ISBLANK(Plan!C83)," - ",Plan!C83)</f>
        <v>Quality assurance</v>
      </c>
      <c r="E83" s="59">
        <v>0</v>
      </c>
      <c r="F83" s="59">
        <v>0</v>
      </c>
      <c r="G83" s="59">
        <v>0</v>
      </c>
      <c r="H83" s="59">
        <v>0</v>
      </c>
      <c r="I83" s="59">
        <v>0</v>
      </c>
      <c r="J83" s="59">
        <v>0</v>
      </c>
      <c r="K83" s="59">
        <v>5</v>
      </c>
      <c r="L83" s="59">
        <v>1</v>
      </c>
      <c r="M83" s="59"/>
      <c r="N83" s="59"/>
      <c r="O83" s="59"/>
      <c r="P83" s="41"/>
      <c r="Q83" s="53"/>
    </row>
    <row r="84" spans="1:17" x14ac:dyDescent="0.4">
      <c r="A84" s="5">
        <f>IF(ISBLANK(Plan!A84)," - ",Plan!A84)</f>
        <v>1.73</v>
      </c>
      <c r="B84" s="5" t="str">
        <f>IF(ISBLANK(Plan!B84)," - ",Plan!B84)</f>
        <v>Rick</v>
      </c>
      <c r="C84" s="5" t="str">
        <f>IF(ISBLANK(Plan!C84)," - ",Plan!C84)</f>
        <v>Quality assurance</v>
      </c>
      <c r="E84" s="59">
        <v>0</v>
      </c>
      <c r="F84" s="59">
        <v>0</v>
      </c>
      <c r="G84" s="59">
        <v>0</v>
      </c>
      <c r="H84" s="59">
        <v>0</v>
      </c>
      <c r="I84" s="59">
        <v>0</v>
      </c>
      <c r="J84" s="59">
        <v>0</v>
      </c>
      <c r="K84" s="59">
        <v>0</v>
      </c>
      <c r="L84" s="59">
        <v>2</v>
      </c>
      <c r="M84" s="59"/>
      <c r="N84" s="59"/>
      <c r="O84" s="59"/>
      <c r="P84" s="41"/>
      <c r="Q84" s="53"/>
    </row>
    <row r="85" spans="1:17" x14ac:dyDescent="0.4">
      <c r="A85" s="5">
        <f>IF(ISBLANK(Plan!A85)," - ",Plan!A85)</f>
        <v>1.74</v>
      </c>
      <c r="B85" s="5" t="str">
        <f>IF(ISBLANK(Plan!B85)," - ",Plan!B85)</f>
        <v>Cyn</v>
      </c>
      <c r="C85" s="5" t="str">
        <f>IF(ISBLANK(Plan!C85)," - ",Plan!C85)</f>
        <v>EVM</v>
      </c>
      <c r="E85" s="59">
        <v>0</v>
      </c>
      <c r="F85" s="59">
        <v>0</v>
      </c>
      <c r="G85" s="59">
        <v>6</v>
      </c>
      <c r="H85" s="59">
        <v>2</v>
      </c>
      <c r="I85" s="59">
        <v>1</v>
      </c>
      <c r="J85" s="59">
        <v>1</v>
      </c>
      <c r="K85" s="59">
        <v>1</v>
      </c>
      <c r="L85" s="59">
        <v>0</v>
      </c>
      <c r="M85" s="59"/>
      <c r="N85" s="59"/>
      <c r="O85" s="59"/>
      <c r="P85" s="41"/>
      <c r="Q85" s="53" t="s">
        <v>203</v>
      </c>
    </row>
    <row r="86" spans="1:17" x14ac:dyDescent="0.4">
      <c r="A86" s="5">
        <f>IF(ISBLANK(Plan!A86)," - ",Plan!A86)</f>
        <v>1.75</v>
      </c>
      <c r="B86" s="5" t="str">
        <f>IF(ISBLANK(Plan!B86)," - ",Plan!B86)</f>
        <v>Nick</v>
      </c>
      <c r="C86" s="5" t="str">
        <f>IF(ISBLANK(Plan!C86)," - ",Plan!C86)</f>
        <v>EVM</v>
      </c>
      <c r="E86" s="59">
        <v>0</v>
      </c>
      <c r="F86" s="59">
        <v>0</v>
      </c>
      <c r="G86" s="59">
        <v>7</v>
      </c>
      <c r="H86" s="59">
        <v>3</v>
      </c>
      <c r="I86" s="59">
        <v>6</v>
      </c>
      <c r="J86" s="59">
        <v>3</v>
      </c>
      <c r="K86" s="59">
        <v>0</v>
      </c>
      <c r="L86" s="59">
        <v>0</v>
      </c>
      <c r="M86" s="59"/>
      <c r="N86" s="59"/>
      <c r="O86" s="59"/>
      <c r="P86" s="41"/>
      <c r="Q86" s="53"/>
    </row>
    <row r="87" spans="1:17" x14ac:dyDescent="0.4">
      <c r="A87" s="5">
        <f>IF(ISBLANK(Plan!A87)," - ",Plan!A87)</f>
        <v>1.76</v>
      </c>
      <c r="B87" s="5" t="str">
        <f>IF(ISBLANK(Plan!B87)," - ",Plan!B87)</f>
        <v>Cyn</v>
      </c>
      <c r="C87" s="5" t="str">
        <f>IF(ISBLANK(Plan!C87)," - ",Plan!C87)</f>
        <v>Client meetings</v>
      </c>
      <c r="E87" s="59">
        <v>0</v>
      </c>
      <c r="F87" s="59">
        <v>0</v>
      </c>
      <c r="G87" s="59">
        <v>1</v>
      </c>
      <c r="H87" s="59">
        <v>1</v>
      </c>
      <c r="I87" s="59">
        <v>1</v>
      </c>
      <c r="J87" s="59">
        <v>1</v>
      </c>
      <c r="K87" s="59">
        <v>1</v>
      </c>
      <c r="L87" s="59">
        <v>1</v>
      </c>
      <c r="M87" s="59"/>
      <c r="N87" s="59"/>
      <c r="O87" s="59"/>
      <c r="P87" s="41"/>
      <c r="Q87" s="53"/>
    </row>
    <row r="88" spans="1:17" x14ac:dyDescent="0.4">
      <c r="A88" s="5">
        <f>IF(ISBLANK(Plan!A88)," - ",Plan!A88)</f>
        <v>1.77</v>
      </c>
      <c r="B88" s="5" t="str">
        <f>IF(ISBLANK(Plan!B88)," - ",Plan!B88)</f>
        <v>Nick</v>
      </c>
      <c r="C88" s="5" t="str">
        <f>IF(ISBLANK(Plan!C88)," - ",Plan!C88)</f>
        <v>Client meetings</v>
      </c>
      <c r="E88" s="59">
        <v>0</v>
      </c>
      <c r="F88" s="59">
        <v>0</v>
      </c>
      <c r="G88" s="59">
        <v>1</v>
      </c>
      <c r="H88" s="59">
        <v>1</v>
      </c>
      <c r="I88" s="59">
        <v>1</v>
      </c>
      <c r="J88" s="59">
        <v>1</v>
      </c>
      <c r="K88" s="59">
        <v>0</v>
      </c>
      <c r="L88" s="59">
        <v>1</v>
      </c>
      <c r="M88" s="59"/>
      <c r="N88" s="59"/>
      <c r="O88" s="59"/>
      <c r="P88" s="41"/>
      <c r="Q88" s="53"/>
    </row>
    <row r="89" spans="1:17" x14ac:dyDescent="0.4">
      <c r="A89" s="5">
        <f>IF(ISBLANK(Plan!A89)," - ",Plan!A89)</f>
        <v>1.78</v>
      </c>
      <c r="B89" s="5" t="str">
        <f>IF(ISBLANK(Plan!B89)," - ",Plan!B89)</f>
        <v>Emanuel</v>
      </c>
      <c r="C89" s="5" t="str">
        <f>IF(ISBLANK(Plan!C89)," - ",Plan!C89)</f>
        <v>Client meetings</v>
      </c>
      <c r="E89" s="59">
        <v>0</v>
      </c>
      <c r="F89" s="59">
        <v>0</v>
      </c>
      <c r="G89" s="59">
        <v>0</v>
      </c>
      <c r="H89" s="59">
        <v>1</v>
      </c>
      <c r="I89" s="59">
        <v>1</v>
      </c>
      <c r="J89" s="59">
        <v>1</v>
      </c>
      <c r="K89" s="59">
        <v>1</v>
      </c>
      <c r="L89" s="59">
        <v>0</v>
      </c>
      <c r="M89" s="59"/>
      <c r="N89" s="59"/>
      <c r="O89" s="59"/>
      <c r="P89" s="41"/>
      <c r="Q89" s="53"/>
    </row>
    <row r="90" spans="1:17" x14ac:dyDescent="0.4">
      <c r="A90" s="5">
        <f>IF(ISBLANK(Plan!A90)," - ",Plan!A90)</f>
        <v>1.79</v>
      </c>
      <c r="B90" s="5" t="str">
        <f>IF(ISBLANK(Plan!B90)," - ",Plan!B90)</f>
        <v>Berkay</v>
      </c>
      <c r="C90" s="5" t="str">
        <f>IF(ISBLANK(Plan!C90)," - ",Plan!C90)</f>
        <v>Client meetings</v>
      </c>
      <c r="E90" s="59">
        <v>0</v>
      </c>
      <c r="F90" s="59">
        <v>0</v>
      </c>
      <c r="G90" s="59">
        <v>1</v>
      </c>
      <c r="H90" s="59">
        <v>1</v>
      </c>
      <c r="I90" s="59">
        <v>1</v>
      </c>
      <c r="J90" s="59">
        <v>1</v>
      </c>
      <c r="K90" s="59">
        <v>1</v>
      </c>
      <c r="L90" s="59">
        <v>0</v>
      </c>
      <c r="M90" s="59"/>
      <c r="N90" s="59"/>
      <c r="O90" s="59"/>
      <c r="P90" s="41"/>
      <c r="Q90" s="53"/>
    </row>
    <row r="91" spans="1:17" x14ac:dyDescent="0.4">
      <c r="A91" s="5">
        <f>IF(ISBLANK(Plan!A91)," - ",Plan!A91)</f>
        <v>1.8</v>
      </c>
      <c r="B91" s="5" t="str">
        <f>IF(ISBLANK(Plan!B91)," - ",Plan!B91)</f>
        <v>Jochem</v>
      </c>
      <c r="C91" s="5" t="str">
        <f>IF(ISBLANK(Plan!C91)," - ",Plan!C91)</f>
        <v>Client meetings</v>
      </c>
      <c r="E91" s="59">
        <v>0</v>
      </c>
      <c r="F91" s="59">
        <v>0</v>
      </c>
      <c r="G91" s="59">
        <v>0</v>
      </c>
      <c r="H91" s="59">
        <v>1</v>
      </c>
      <c r="I91" s="59">
        <v>1</v>
      </c>
      <c r="J91" s="59">
        <v>1</v>
      </c>
      <c r="K91" s="59">
        <v>1</v>
      </c>
      <c r="L91" s="59">
        <v>0</v>
      </c>
      <c r="M91" s="59"/>
      <c r="N91" s="59"/>
      <c r="O91" s="59"/>
      <c r="P91" s="41"/>
      <c r="Q91" s="53"/>
    </row>
    <row r="92" spans="1:17" x14ac:dyDescent="0.4">
      <c r="A92" s="5">
        <f>IF(ISBLANK(Plan!A92)," - ",Plan!A92)</f>
        <v>1.81</v>
      </c>
      <c r="B92" s="5" t="str">
        <f>IF(ISBLANK(Plan!B92)," - ",Plan!B92)</f>
        <v>Rick</v>
      </c>
      <c r="C92" s="5" t="str">
        <f>IF(ISBLANK(Plan!C92)," - ",Plan!C92)</f>
        <v>Client meetings</v>
      </c>
      <c r="E92" s="59">
        <v>0</v>
      </c>
      <c r="F92" s="59">
        <v>0</v>
      </c>
      <c r="G92" s="59">
        <v>0</v>
      </c>
      <c r="H92" s="59">
        <v>0</v>
      </c>
      <c r="I92" s="59">
        <v>1</v>
      </c>
      <c r="J92" s="59">
        <v>1</v>
      </c>
      <c r="K92" s="59">
        <v>1</v>
      </c>
      <c r="L92" s="59">
        <v>0</v>
      </c>
      <c r="M92" s="59"/>
      <c r="N92" s="59"/>
      <c r="O92" s="59"/>
      <c r="P92" s="41"/>
      <c r="Q92" s="53"/>
    </row>
    <row r="93" spans="1:17" x14ac:dyDescent="0.4">
      <c r="A93" s="5">
        <f>IF(ISBLANK(Plan!A93)," - ",Plan!A93)</f>
        <v>1.82</v>
      </c>
      <c r="B93" s="5" t="str">
        <f>IF(ISBLANK(Plan!B93)," - ",Plan!B93)</f>
        <v>Cyn</v>
      </c>
      <c r="C93" s="5" t="str">
        <f>IF(ISBLANK(Plan!C93)," - ",Plan!C93)</f>
        <v>SCRUM</v>
      </c>
      <c r="E93" s="59">
        <v>0</v>
      </c>
      <c r="F93" s="59">
        <v>0</v>
      </c>
      <c r="G93" s="59">
        <v>1</v>
      </c>
      <c r="H93" s="59">
        <v>1</v>
      </c>
      <c r="I93" s="59">
        <v>0</v>
      </c>
      <c r="J93" s="59">
        <v>0</v>
      </c>
      <c r="K93" s="59">
        <v>2</v>
      </c>
      <c r="L93" s="59">
        <v>0</v>
      </c>
      <c r="M93" s="59"/>
      <c r="N93" s="59"/>
      <c r="O93" s="59"/>
      <c r="P93" s="41"/>
      <c r="Q93" s="53"/>
    </row>
    <row r="94" spans="1:17" x14ac:dyDescent="0.4">
      <c r="A94" s="5">
        <f>IF(ISBLANK(Plan!A94)," - ",Plan!A94)</f>
        <v>1.83</v>
      </c>
      <c r="B94" s="5" t="str">
        <f>IF(ISBLANK(Plan!B94)," - ",Plan!B94)</f>
        <v>Nick</v>
      </c>
      <c r="C94" s="5" t="str">
        <f>IF(ISBLANK(Plan!C94)," - ",Plan!C94)</f>
        <v>SCRUM</v>
      </c>
      <c r="E94" s="59">
        <v>0</v>
      </c>
      <c r="F94" s="59">
        <v>0</v>
      </c>
      <c r="G94" s="59">
        <v>1</v>
      </c>
      <c r="H94" s="59">
        <v>1</v>
      </c>
      <c r="I94" s="59">
        <v>1</v>
      </c>
      <c r="J94" s="59">
        <v>2</v>
      </c>
      <c r="K94" s="59">
        <v>2</v>
      </c>
      <c r="L94" s="59">
        <v>0</v>
      </c>
      <c r="M94" s="59"/>
      <c r="N94" s="59"/>
      <c r="O94" s="59"/>
      <c r="P94" s="41"/>
      <c r="Q94" s="53"/>
    </row>
    <row r="95" spans="1:17" x14ac:dyDescent="0.4">
      <c r="A95" s="5">
        <f>IF(ISBLANK(Plan!A95)," - ",Plan!A95)</f>
        <v>1.84</v>
      </c>
      <c r="B95" s="5" t="str">
        <f>IF(ISBLANK(Plan!B95)," - ",Plan!B95)</f>
        <v>Emanuel</v>
      </c>
      <c r="C95" s="5" t="str">
        <f>IF(ISBLANK(Plan!C95)," - ",Plan!C95)</f>
        <v>SCRUM</v>
      </c>
      <c r="E95" s="59">
        <v>0</v>
      </c>
      <c r="F95" s="59">
        <v>0</v>
      </c>
      <c r="G95" s="59">
        <v>0</v>
      </c>
      <c r="H95" s="59">
        <v>0</v>
      </c>
      <c r="I95" s="59">
        <v>1</v>
      </c>
      <c r="J95" s="59">
        <v>1</v>
      </c>
      <c r="K95" s="59">
        <v>2</v>
      </c>
      <c r="L95" s="59">
        <v>0</v>
      </c>
      <c r="M95" s="59"/>
      <c r="N95" s="59"/>
      <c r="O95" s="59"/>
      <c r="P95" s="41"/>
      <c r="Q95" s="53"/>
    </row>
    <row r="96" spans="1:17" x14ac:dyDescent="0.4">
      <c r="A96" s="5">
        <f>IF(ISBLANK(Plan!A96)," - ",Plan!A96)</f>
        <v>1.85</v>
      </c>
      <c r="B96" s="5" t="str">
        <f>IF(ISBLANK(Plan!B96)," - ",Plan!B96)</f>
        <v>Berkay</v>
      </c>
      <c r="C96" s="5" t="str">
        <f>IF(ISBLANK(Plan!C96)," - ",Plan!C96)</f>
        <v>SCRUM</v>
      </c>
      <c r="E96" s="59">
        <v>0</v>
      </c>
      <c r="F96" s="59">
        <v>0</v>
      </c>
      <c r="G96" s="59">
        <v>0</v>
      </c>
      <c r="H96" s="59">
        <v>0</v>
      </c>
      <c r="I96" s="59">
        <v>1</v>
      </c>
      <c r="J96" s="59">
        <v>1</v>
      </c>
      <c r="K96" s="59">
        <v>2</v>
      </c>
      <c r="L96" s="59">
        <v>0</v>
      </c>
      <c r="M96" s="59"/>
      <c r="N96" s="59"/>
      <c r="O96" s="59"/>
      <c r="P96" s="41"/>
      <c r="Q96" s="53"/>
    </row>
    <row r="97" spans="1:17" x14ac:dyDescent="0.4">
      <c r="A97" s="5">
        <f>IF(ISBLANK(Plan!A97)," - ",Plan!A97)</f>
        <v>1.86</v>
      </c>
      <c r="B97" s="5" t="str">
        <f>IF(ISBLANK(Plan!B97)," - ",Plan!B97)</f>
        <v>Jochem</v>
      </c>
      <c r="C97" s="5" t="str">
        <f>IF(ISBLANK(Plan!C97)," - ",Plan!C97)</f>
        <v>SCRUM</v>
      </c>
      <c r="E97" s="59">
        <v>0</v>
      </c>
      <c r="F97" s="59">
        <v>0</v>
      </c>
      <c r="G97" s="59">
        <v>2</v>
      </c>
      <c r="H97" s="59">
        <v>1</v>
      </c>
      <c r="I97" s="59">
        <v>1</v>
      </c>
      <c r="J97" s="59">
        <v>2</v>
      </c>
      <c r="K97" s="59">
        <v>2</v>
      </c>
      <c r="L97" s="59">
        <v>1</v>
      </c>
      <c r="M97" s="59"/>
      <c r="N97" s="59"/>
      <c r="O97" s="59"/>
      <c r="P97" s="41"/>
      <c r="Q97" s="53"/>
    </row>
    <row r="98" spans="1:17" x14ac:dyDescent="0.4">
      <c r="A98" s="5">
        <f>IF(ISBLANK(Plan!A98)," - ",Plan!A98)</f>
        <v>1.87</v>
      </c>
      <c r="B98" s="5" t="str">
        <f>IF(ISBLANK(Plan!B98)," - ",Plan!B98)</f>
        <v>Rick</v>
      </c>
      <c r="C98" s="5" t="str">
        <f>IF(ISBLANK(Plan!C98)," - ",Plan!C98)</f>
        <v>SCRUM</v>
      </c>
      <c r="E98" s="59">
        <v>0</v>
      </c>
      <c r="F98" s="59">
        <v>0</v>
      </c>
      <c r="G98" s="59">
        <v>2</v>
      </c>
      <c r="H98" s="59">
        <v>1</v>
      </c>
      <c r="I98" s="59">
        <v>2</v>
      </c>
      <c r="J98" s="59">
        <v>2</v>
      </c>
      <c r="K98" s="59">
        <v>0</v>
      </c>
      <c r="L98" s="59">
        <v>1</v>
      </c>
      <c r="M98" s="59"/>
      <c r="N98" s="59"/>
      <c r="O98" s="59"/>
      <c r="P98" s="41"/>
      <c r="Q98" s="53"/>
    </row>
    <row r="99" spans="1:17" x14ac:dyDescent="0.4">
      <c r="A99" s="5">
        <f>IF(ISBLANK(Plan!A99)," - ",Plan!A99)</f>
        <v>1.88</v>
      </c>
      <c r="B99" s="5" t="str">
        <f>IF(ISBLANK(Plan!B99)," - ",Plan!B99)</f>
        <v>Cyn</v>
      </c>
      <c r="C99" s="5" t="str">
        <f>IF(ISBLANK(Plan!C99)," - ",Plan!C99)</f>
        <v>Coach gesprekken</v>
      </c>
      <c r="E99" s="59">
        <v>0</v>
      </c>
      <c r="F99" s="59">
        <v>0</v>
      </c>
      <c r="G99" s="59">
        <v>2</v>
      </c>
      <c r="H99" s="59">
        <v>1</v>
      </c>
      <c r="I99" s="59">
        <v>0</v>
      </c>
      <c r="J99" s="59">
        <v>0</v>
      </c>
      <c r="K99" s="59">
        <v>1</v>
      </c>
      <c r="L99" s="59">
        <v>1</v>
      </c>
      <c r="M99" s="59"/>
      <c r="N99" s="59"/>
      <c r="O99" s="59"/>
      <c r="P99" s="41"/>
      <c r="Q99" s="53"/>
    </row>
    <row r="100" spans="1:17" x14ac:dyDescent="0.4">
      <c r="A100" s="5">
        <f>IF(ISBLANK(Plan!A100)," - ",Plan!A100)</f>
        <v>1.89</v>
      </c>
      <c r="B100" s="5" t="str">
        <f>IF(ISBLANK(Plan!B100)," - ",Plan!B100)</f>
        <v>Nick</v>
      </c>
      <c r="C100" s="5" t="str">
        <f>IF(ISBLANK(Plan!C100)," - ",Plan!C100)</f>
        <v>Coach gesprekken</v>
      </c>
      <c r="E100" s="59">
        <v>0</v>
      </c>
      <c r="F100" s="59">
        <v>0</v>
      </c>
      <c r="G100" s="59">
        <v>2</v>
      </c>
      <c r="H100" s="59">
        <v>1</v>
      </c>
      <c r="I100" s="59">
        <v>2</v>
      </c>
      <c r="J100" s="59">
        <v>3</v>
      </c>
      <c r="K100" s="59">
        <v>1</v>
      </c>
      <c r="L100" s="59">
        <v>0</v>
      </c>
      <c r="M100" s="59"/>
      <c r="N100" s="59"/>
      <c r="O100" s="59"/>
      <c r="P100" s="41"/>
      <c r="Q100" s="53"/>
    </row>
    <row r="101" spans="1:17" x14ac:dyDescent="0.4">
      <c r="A101" s="5">
        <f>IF(ISBLANK(Plan!A101)," - ",Plan!A101)</f>
        <v>1.9</v>
      </c>
      <c r="B101" s="5" t="str">
        <f>IF(ISBLANK(Plan!B101)," - ",Plan!B101)</f>
        <v>Emanuel</v>
      </c>
      <c r="C101" s="5" t="str">
        <f>IF(ISBLANK(Plan!C101)," - ",Plan!C101)</f>
        <v>Coach gesprekken</v>
      </c>
      <c r="E101" s="59">
        <v>0</v>
      </c>
      <c r="F101" s="59">
        <v>0</v>
      </c>
      <c r="G101" s="59">
        <v>2</v>
      </c>
      <c r="H101" s="59">
        <v>1</v>
      </c>
      <c r="I101" s="59">
        <v>1</v>
      </c>
      <c r="J101" s="59">
        <v>3</v>
      </c>
      <c r="K101" s="59">
        <v>0</v>
      </c>
      <c r="L101" s="59">
        <v>1</v>
      </c>
      <c r="M101" s="59"/>
      <c r="N101" s="59"/>
      <c r="O101" s="59"/>
      <c r="P101" s="41"/>
      <c r="Q101" s="53"/>
    </row>
    <row r="102" spans="1:17" x14ac:dyDescent="0.4">
      <c r="A102" s="5">
        <f>IF(ISBLANK(Plan!A102)," - ",Plan!A102)</f>
        <v>1.91</v>
      </c>
      <c r="B102" s="5" t="str">
        <f>IF(ISBLANK(Plan!B102)," - ",Plan!B102)</f>
        <v>Berkay</v>
      </c>
      <c r="C102" s="5" t="str">
        <f>IF(ISBLANK(Plan!C102)," - ",Plan!C102)</f>
        <v>Coach gesprekken</v>
      </c>
      <c r="E102" s="59">
        <v>0</v>
      </c>
      <c r="F102" s="59">
        <v>0</v>
      </c>
      <c r="G102" s="59">
        <v>0</v>
      </c>
      <c r="H102" s="59">
        <v>2</v>
      </c>
      <c r="I102" s="59">
        <v>1</v>
      </c>
      <c r="J102" s="59">
        <v>3</v>
      </c>
      <c r="K102" s="59">
        <v>1</v>
      </c>
      <c r="L102" s="59">
        <v>0</v>
      </c>
      <c r="M102" s="59"/>
      <c r="N102" s="59"/>
      <c r="O102" s="59"/>
      <c r="P102" s="41"/>
      <c r="Q102" s="53"/>
    </row>
    <row r="103" spans="1:17" x14ac:dyDescent="0.4">
      <c r="A103" s="5">
        <f>IF(ISBLANK(Plan!A103)," - ",Plan!A103)</f>
        <v>1.92</v>
      </c>
      <c r="B103" s="5" t="str">
        <f>IF(ISBLANK(Plan!B103)," - ",Plan!B103)</f>
        <v>Jochem</v>
      </c>
      <c r="C103" s="5" t="str">
        <f>IF(ISBLANK(Plan!C103)," - ",Plan!C103)</f>
        <v>Coach gesprekken</v>
      </c>
      <c r="E103" s="59">
        <v>0</v>
      </c>
      <c r="F103" s="59">
        <v>0</v>
      </c>
      <c r="G103" s="59">
        <v>2</v>
      </c>
      <c r="H103" s="59">
        <v>2</v>
      </c>
      <c r="I103" s="59">
        <v>2</v>
      </c>
      <c r="J103" s="59">
        <v>3</v>
      </c>
      <c r="K103" s="59">
        <v>1</v>
      </c>
      <c r="L103" s="59">
        <v>1</v>
      </c>
      <c r="M103" s="59"/>
      <c r="N103" s="59"/>
      <c r="O103" s="59"/>
      <c r="P103" s="41"/>
      <c r="Q103" s="53"/>
    </row>
    <row r="104" spans="1:17" x14ac:dyDescent="0.4">
      <c r="A104" s="5">
        <f>IF(ISBLANK(Plan!A104)," - ",Plan!A104)</f>
        <v>1.93</v>
      </c>
      <c r="B104" s="5" t="str">
        <f>IF(ISBLANK(Plan!B104)," - ",Plan!B104)</f>
        <v>Rick</v>
      </c>
      <c r="C104" s="5" t="str">
        <f>IF(ISBLANK(Plan!C104)," - ",Plan!C104)</f>
        <v>Coach gesprekken</v>
      </c>
      <c r="E104" s="59">
        <v>0</v>
      </c>
      <c r="F104" s="59">
        <v>0</v>
      </c>
      <c r="G104" s="59">
        <v>0</v>
      </c>
      <c r="H104" s="59">
        <v>1</v>
      </c>
      <c r="I104" s="59">
        <v>2</v>
      </c>
      <c r="J104" s="59">
        <v>3</v>
      </c>
      <c r="K104" s="59">
        <v>0</v>
      </c>
      <c r="L104" s="59">
        <v>0</v>
      </c>
      <c r="M104" s="59"/>
      <c r="N104" s="59"/>
      <c r="O104" s="59"/>
      <c r="P104" s="41"/>
      <c r="Q104" s="53"/>
    </row>
    <row r="105" spans="1:17" x14ac:dyDescent="0.4">
      <c r="A105" s="5">
        <f>IF(ISBLANK(Plan!A105)," - ",Plan!A105)</f>
        <v>1.94</v>
      </c>
      <c r="B105" s="5" t="str">
        <f>IF(ISBLANK(Plan!B105)," - ",Plan!B105)</f>
        <v>Cyn</v>
      </c>
      <c r="C105" s="5" t="str">
        <f>IF(ISBLANK(Plan!C105)," - ",Plan!C105)</f>
        <v>Presentatie maken</v>
      </c>
      <c r="E105" s="59">
        <v>0</v>
      </c>
      <c r="F105" s="59">
        <v>0</v>
      </c>
      <c r="G105" s="59">
        <v>0</v>
      </c>
      <c r="H105" s="59">
        <v>0</v>
      </c>
      <c r="I105" s="59">
        <v>0</v>
      </c>
      <c r="J105" s="59">
        <v>0</v>
      </c>
      <c r="K105" s="59">
        <v>0</v>
      </c>
      <c r="L105" s="59">
        <v>0</v>
      </c>
      <c r="M105" s="59"/>
      <c r="N105" s="59"/>
      <c r="O105" s="59"/>
      <c r="P105" s="41"/>
      <c r="Q105" s="53"/>
    </row>
    <row r="106" spans="1:17" x14ac:dyDescent="0.4">
      <c r="A106" s="5">
        <f>IF(ISBLANK(Plan!A106)," - ",Plan!A106)</f>
        <v>1.95</v>
      </c>
      <c r="B106" s="5" t="str">
        <f>IF(ISBLANK(Plan!B106)," - ",Plan!B106)</f>
        <v>Nick</v>
      </c>
      <c r="C106" s="5" t="str">
        <f>IF(ISBLANK(Plan!C106)," - ",Plan!C106)</f>
        <v>Presentatie maken</v>
      </c>
      <c r="E106" s="59">
        <v>0</v>
      </c>
      <c r="F106" s="59">
        <v>0</v>
      </c>
      <c r="G106" s="59">
        <v>0</v>
      </c>
      <c r="H106" s="59">
        <v>0</v>
      </c>
      <c r="I106" s="59">
        <v>0</v>
      </c>
      <c r="J106" s="59">
        <v>0</v>
      </c>
      <c r="K106" s="59">
        <v>1</v>
      </c>
      <c r="L106" s="59">
        <v>2</v>
      </c>
      <c r="M106" s="59"/>
      <c r="N106" s="59"/>
      <c r="O106" s="59"/>
      <c r="P106" s="41"/>
      <c r="Q106" s="53"/>
    </row>
    <row r="107" spans="1:17" x14ac:dyDescent="0.4">
      <c r="A107" s="5">
        <f>IF(ISBLANK(Plan!A107)," - ",Plan!A107)</f>
        <v>1.96</v>
      </c>
      <c r="B107" s="5" t="str">
        <f>IF(ISBLANK(Plan!B107)," - ",Plan!B107)</f>
        <v>Emanuel</v>
      </c>
      <c r="C107" s="5" t="str">
        <f>IF(ISBLANK(Plan!C107)," - ",Plan!C107)</f>
        <v>Presentatie maken</v>
      </c>
      <c r="E107" s="59">
        <v>0</v>
      </c>
      <c r="F107" s="59">
        <v>0</v>
      </c>
      <c r="G107" s="59">
        <v>0</v>
      </c>
      <c r="H107" s="59">
        <v>0</v>
      </c>
      <c r="I107" s="59">
        <v>0</v>
      </c>
      <c r="J107" s="59">
        <v>0</v>
      </c>
      <c r="K107" s="59">
        <v>0</v>
      </c>
      <c r="L107" s="59">
        <v>0</v>
      </c>
      <c r="M107" s="59"/>
      <c r="N107" s="59"/>
      <c r="O107" s="59"/>
      <c r="P107" s="41"/>
      <c r="Q107" s="53"/>
    </row>
    <row r="108" spans="1:17" x14ac:dyDescent="0.4">
      <c r="A108" s="5">
        <f>IF(ISBLANK(Plan!A108)," - ",Plan!A108)</f>
        <v>1.97</v>
      </c>
      <c r="B108" s="5" t="str">
        <f>IF(ISBLANK(Plan!B108)," - ",Plan!B108)</f>
        <v>Berkay</v>
      </c>
      <c r="C108" s="5" t="str">
        <f>IF(ISBLANK(Plan!C108)," - ",Plan!C108)</f>
        <v>Presentatie maken</v>
      </c>
      <c r="E108" s="59">
        <v>0</v>
      </c>
      <c r="F108" s="59">
        <v>0</v>
      </c>
      <c r="G108" s="59">
        <v>0</v>
      </c>
      <c r="H108" s="59">
        <v>0</v>
      </c>
      <c r="I108" s="59">
        <v>0</v>
      </c>
      <c r="J108" s="59">
        <v>0</v>
      </c>
      <c r="K108" s="59">
        <v>0</v>
      </c>
      <c r="L108" s="59">
        <v>0</v>
      </c>
      <c r="M108" s="59"/>
      <c r="N108" s="59"/>
      <c r="O108" s="59"/>
      <c r="P108" s="41"/>
      <c r="Q108" s="53"/>
    </row>
    <row r="109" spans="1:17" x14ac:dyDescent="0.4">
      <c r="A109" s="5">
        <f>IF(ISBLANK(Plan!A109)," - ",Plan!A109)</f>
        <v>1.98</v>
      </c>
      <c r="B109" s="5" t="str">
        <f>IF(ISBLANK(Plan!B109)," - ",Plan!B109)</f>
        <v>Jochem</v>
      </c>
      <c r="C109" s="5" t="str">
        <f>IF(ISBLANK(Plan!C109)," - ",Plan!C109)</f>
        <v>Presentatie maken</v>
      </c>
      <c r="E109" s="59">
        <v>0</v>
      </c>
      <c r="F109" s="59">
        <v>0</v>
      </c>
      <c r="G109" s="59">
        <v>0</v>
      </c>
      <c r="H109" s="59">
        <v>0</v>
      </c>
      <c r="I109" s="59">
        <v>0</v>
      </c>
      <c r="J109" s="59">
        <v>0</v>
      </c>
      <c r="K109" s="59">
        <v>0</v>
      </c>
      <c r="L109" s="59">
        <v>0</v>
      </c>
      <c r="M109" s="59"/>
      <c r="N109" s="59"/>
      <c r="O109" s="59"/>
      <c r="P109" s="41"/>
      <c r="Q109" s="53"/>
    </row>
    <row r="110" spans="1:17" x14ac:dyDescent="0.4">
      <c r="A110" s="5">
        <f>IF(ISBLANK(Plan!A110)," - ",Plan!A110)</f>
        <v>1.99</v>
      </c>
      <c r="B110" s="5" t="str">
        <f>IF(ISBLANK(Plan!B110)," - ",Plan!B110)</f>
        <v>Rick</v>
      </c>
      <c r="C110" s="5" t="str">
        <f>IF(ISBLANK(Plan!C110)," - ",Plan!C110)</f>
        <v>Presentatie maken</v>
      </c>
      <c r="E110" s="59">
        <v>0</v>
      </c>
      <c r="F110" s="59">
        <v>0</v>
      </c>
      <c r="G110" s="59">
        <v>0</v>
      </c>
      <c r="H110" s="59">
        <v>0</v>
      </c>
      <c r="I110" s="59">
        <v>0</v>
      </c>
      <c r="J110" s="59">
        <v>0</v>
      </c>
      <c r="K110" s="59">
        <v>0</v>
      </c>
      <c r="L110" s="59">
        <v>0</v>
      </c>
      <c r="M110" s="59"/>
      <c r="N110" s="59"/>
      <c r="O110" s="59"/>
      <c r="P110" s="41"/>
      <c r="Q110" s="53"/>
    </row>
    <row r="111" spans="1:17" x14ac:dyDescent="0.4">
      <c r="A111" s="5">
        <f>IF(ISBLANK(Plan!A111)," - ",Plan!A111)</f>
        <v>2</v>
      </c>
      <c r="B111" s="5" t="str">
        <f>IF(ISBLANK(Plan!B111)," - ",Plan!B111)</f>
        <v>Cyn</v>
      </c>
      <c r="C111" s="5" t="str">
        <f>IF(ISBLANK(Plan!C111)," - ",Plan!C111)</f>
        <v>Reizen naar klant + gesprek</v>
      </c>
      <c r="E111" s="59">
        <v>0</v>
      </c>
      <c r="F111" s="59">
        <v>0</v>
      </c>
      <c r="G111" s="59">
        <v>0</v>
      </c>
      <c r="H111" s="59">
        <v>0</v>
      </c>
      <c r="I111" s="59">
        <v>0</v>
      </c>
      <c r="J111" s="59">
        <v>0</v>
      </c>
      <c r="K111" s="59">
        <v>0</v>
      </c>
      <c r="L111" s="59">
        <v>10</v>
      </c>
      <c r="M111" s="59"/>
      <c r="N111" s="59"/>
      <c r="O111" s="59"/>
      <c r="P111" s="41"/>
      <c r="Q111" s="53"/>
    </row>
    <row r="112" spans="1:17" x14ac:dyDescent="0.4">
      <c r="A112" s="5">
        <f>IF(ISBLANK(Plan!A112)," - ",Plan!A112)</f>
        <v>2.0099999999999998</v>
      </c>
      <c r="B112" s="5" t="str">
        <f>IF(ISBLANK(Plan!B112)," - ",Plan!B112)</f>
        <v>Nick</v>
      </c>
      <c r="C112" s="5" t="str">
        <f>IF(ISBLANK(Plan!C112)," - ",Plan!C112)</f>
        <v>Reizen naar klant + gesprek</v>
      </c>
      <c r="E112" s="59">
        <v>0</v>
      </c>
      <c r="F112" s="59">
        <v>0</v>
      </c>
      <c r="G112" s="59">
        <v>0</v>
      </c>
      <c r="H112" s="59">
        <v>0</v>
      </c>
      <c r="I112" s="59">
        <v>0</v>
      </c>
      <c r="J112" s="59">
        <v>0</v>
      </c>
      <c r="K112" s="59">
        <v>0</v>
      </c>
      <c r="L112" s="59">
        <v>10</v>
      </c>
      <c r="M112" s="59"/>
      <c r="N112" s="59"/>
      <c r="O112" s="59"/>
      <c r="P112" s="41"/>
      <c r="Q112" s="53"/>
    </row>
    <row r="113" spans="1:17" x14ac:dyDescent="0.4">
      <c r="A113" s="5">
        <f>IF(ISBLANK(Plan!A113)," - ",Plan!A113)</f>
        <v>2.02</v>
      </c>
      <c r="B113" s="5" t="str">
        <f>IF(ISBLANK(Plan!B113)," - ",Plan!B113)</f>
        <v>Emanuel</v>
      </c>
      <c r="C113" s="5" t="str">
        <f>IF(ISBLANK(Plan!C113)," - ",Plan!C113)</f>
        <v>Reizen naar klant + gesprek</v>
      </c>
      <c r="E113" s="59">
        <v>0</v>
      </c>
      <c r="F113" s="59">
        <v>0</v>
      </c>
      <c r="G113" s="59">
        <v>0</v>
      </c>
      <c r="H113" s="59">
        <v>0</v>
      </c>
      <c r="I113" s="59">
        <v>0</v>
      </c>
      <c r="J113" s="59">
        <v>0</v>
      </c>
      <c r="K113" s="59">
        <v>0</v>
      </c>
      <c r="L113" s="59">
        <v>10</v>
      </c>
      <c r="M113" s="59"/>
      <c r="N113" s="59"/>
      <c r="O113" s="59"/>
      <c r="P113" s="41"/>
      <c r="Q113" s="53"/>
    </row>
    <row r="114" spans="1:17" x14ac:dyDescent="0.4">
      <c r="A114" s="5">
        <f>IF(ISBLANK(Plan!A114)," - ",Plan!A114)</f>
        <v>2.0299999999999998</v>
      </c>
      <c r="B114" s="5" t="str">
        <f>IF(ISBLANK(Plan!B114)," - ",Plan!B114)</f>
        <v>Berkay</v>
      </c>
      <c r="C114" s="5" t="str">
        <f>IF(ISBLANK(Plan!C114)," - ",Plan!C114)</f>
        <v>Reizen naar klant + gesprek</v>
      </c>
      <c r="E114" s="59">
        <v>0</v>
      </c>
      <c r="F114" s="59">
        <v>0</v>
      </c>
      <c r="G114" s="59">
        <v>0</v>
      </c>
      <c r="H114" s="59">
        <v>0</v>
      </c>
      <c r="I114" s="59">
        <v>0</v>
      </c>
      <c r="J114" s="59">
        <v>0</v>
      </c>
      <c r="K114" s="59">
        <v>0</v>
      </c>
      <c r="L114" s="59">
        <v>0</v>
      </c>
      <c r="M114" s="59"/>
      <c r="N114" s="59"/>
      <c r="O114" s="59"/>
      <c r="P114" s="41"/>
      <c r="Q114" s="53"/>
    </row>
    <row r="115" spans="1:17" x14ac:dyDescent="0.4">
      <c r="A115" s="5">
        <f>IF(ISBLANK(Plan!A115)," - ",Plan!A115)</f>
        <v>2.04</v>
      </c>
      <c r="B115" s="5" t="str">
        <f>IF(ISBLANK(Plan!B115)," - ",Plan!B115)</f>
        <v>Jochem</v>
      </c>
      <c r="C115" s="5" t="str">
        <f>IF(ISBLANK(Plan!C115)," - ",Plan!C115)</f>
        <v>Reizen naar klant + gesprek</v>
      </c>
      <c r="E115" s="59">
        <v>0</v>
      </c>
      <c r="F115" s="59">
        <v>0</v>
      </c>
      <c r="G115" s="59">
        <v>0</v>
      </c>
      <c r="H115" s="59">
        <v>0</v>
      </c>
      <c r="I115" s="59">
        <v>0</v>
      </c>
      <c r="J115" s="59">
        <v>0</v>
      </c>
      <c r="K115" s="59">
        <v>0</v>
      </c>
      <c r="L115" s="59">
        <v>10</v>
      </c>
      <c r="M115" s="59"/>
      <c r="N115" s="59"/>
      <c r="O115" s="59"/>
      <c r="P115" s="41"/>
      <c r="Q115" s="53"/>
    </row>
    <row r="116" spans="1:17" x14ac:dyDescent="0.4">
      <c r="A116" s="5">
        <f>IF(ISBLANK(Plan!A116)," - ",Plan!A116)</f>
        <v>2.0499999999999998</v>
      </c>
      <c r="B116" s="5" t="str">
        <f>IF(ISBLANK(Plan!B116)," - ",Plan!B116)</f>
        <v>Rick</v>
      </c>
      <c r="C116" s="5" t="str">
        <f>IF(ISBLANK(Plan!C116)," - ",Plan!C116)</f>
        <v>Reizen naar klant + gesprek</v>
      </c>
      <c r="E116" s="59">
        <v>0</v>
      </c>
      <c r="F116" s="59">
        <v>0</v>
      </c>
      <c r="G116" s="59">
        <v>0</v>
      </c>
      <c r="H116" s="59">
        <v>0</v>
      </c>
      <c r="I116" s="59">
        <v>0</v>
      </c>
      <c r="J116" s="59">
        <v>0</v>
      </c>
      <c r="K116" s="59">
        <v>0</v>
      </c>
      <c r="L116" s="59">
        <v>12</v>
      </c>
      <c r="M116" s="59"/>
      <c r="N116" s="59"/>
      <c r="O116" s="59"/>
      <c r="P116" s="41"/>
      <c r="Q116" s="53"/>
    </row>
    <row r="117" spans="1:17" x14ac:dyDescent="0.4">
      <c r="A117" s="5">
        <f>IF(ISBLANK(Plan!A117)," - ",Plan!A117)</f>
        <v>2.0699999999999998</v>
      </c>
      <c r="B117" s="5" t="str">
        <f>IF(ISBLANK(Plan!B117)," - ",Plan!B117)</f>
        <v>Berkay</v>
      </c>
      <c r="C117" s="5" t="str">
        <f>IF(ISBLANK(Plan!C117)," - ",Plan!C117)</f>
        <v>Kosten specificatie</v>
      </c>
      <c r="E117" s="59">
        <v>0</v>
      </c>
      <c r="F117" s="59">
        <v>0</v>
      </c>
      <c r="G117" s="59">
        <v>0</v>
      </c>
      <c r="H117" s="59">
        <v>0</v>
      </c>
      <c r="I117" s="59">
        <v>0</v>
      </c>
      <c r="J117" s="59">
        <v>0</v>
      </c>
      <c r="K117" s="59">
        <v>0</v>
      </c>
      <c r="L117" s="59">
        <v>0</v>
      </c>
      <c r="M117" s="59"/>
      <c r="N117" s="59"/>
      <c r="O117" s="59"/>
      <c r="P117" s="41"/>
      <c r="Q117" s="53"/>
    </row>
    <row r="118" spans="1:17" x14ac:dyDescent="0.4">
      <c r="A118" s="5">
        <f>IF(ISBLANK(Plan!A118)," - ",Plan!A118)</f>
        <v>2.08</v>
      </c>
      <c r="B118" s="5" t="str">
        <f>IF(ISBLANK(Plan!B118)," - ",Plan!B118)</f>
        <v>Berkay</v>
      </c>
      <c r="C118" s="5" t="str">
        <f>IF(ISBLANK(Plan!C118)," - ",Plan!C118)</f>
        <v>Meetplan</v>
      </c>
      <c r="E118" s="59">
        <v>0</v>
      </c>
      <c r="F118" s="59">
        <v>0</v>
      </c>
      <c r="G118" s="59">
        <v>0</v>
      </c>
      <c r="H118" s="59">
        <v>0</v>
      </c>
      <c r="I118" s="59">
        <v>0</v>
      </c>
      <c r="J118" s="59">
        <v>3</v>
      </c>
      <c r="K118" s="59">
        <v>8</v>
      </c>
      <c r="L118" s="59">
        <v>0</v>
      </c>
      <c r="M118" s="59"/>
      <c r="N118" s="59"/>
      <c r="O118" s="59"/>
      <c r="P118" s="41"/>
      <c r="Q118" s="53"/>
    </row>
    <row r="119" spans="1:17" x14ac:dyDescent="0.4">
      <c r="A119" s="5">
        <f>IF(ISBLANK(Plan!A119)," - ",Plan!A119)</f>
        <v>2.09</v>
      </c>
      <c r="B119" s="5" t="str">
        <f>IF(ISBLANK(Plan!B119)," - ",Plan!B119)</f>
        <v>Berkay</v>
      </c>
      <c r="C119" s="5" t="str">
        <f>IF(ISBLANK(Plan!C119)," - ",Plan!C119)</f>
        <v>Acceptatietest schrijven</v>
      </c>
      <c r="E119" s="59">
        <v>0</v>
      </c>
      <c r="F119" s="59">
        <v>0</v>
      </c>
      <c r="G119" s="59">
        <v>0</v>
      </c>
      <c r="H119" s="59">
        <v>0</v>
      </c>
      <c r="I119" s="59">
        <v>1</v>
      </c>
      <c r="J119" s="59">
        <v>0</v>
      </c>
      <c r="K119" s="59">
        <v>5</v>
      </c>
      <c r="L119" s="59">
        <v>0</v>
      </c>
      <c r="M119" s="59"/>
      <c r="N119" s="59"/>
      <c r="O119" s="59"/>
      <c r="P119" s="41"/>
      <c r="Q119" s="53"/>
    </row>
    <row r="120" spans="1:17" x14ac:dyDescent="0.4">
      <c r="A120" s="5">
        <f>IF(ISBLANK(Plan!A120)," - ",Plan!A120)</f>
        <v>2.1</v>
      </c>
      <c r="B120" s="5" t="str">
        <f>IF(ISBLANK(Plan!B120)," - ",Plan!B120)</f>
        <v>Berkay</v>
      </c>
      <c r="C120" s="5" t="str">
        <f>IF(ISBLANK(Plan!C120)," - ",Plan!C120)</f>
        <v>Acceptatietest uitvoeren</v>
      </c>
      <c r="E120" s="59">
        <v>0</v>
      </c>
      <c r="F120" s="59">
        <v>0</v>
      </c>
      <c r="G120" s="59">
        <v>0</v>
      </c>
      <c r="H120" s="59">
        <v>0</v>
      </c>
      <c r="I120" s="59">
        <v>0</v>
      </c>
      <c r="J120" s="59">
        <v>0</v>
      </c>
      <c r="K120" s="59">
        <v>0</v>
      </c>
      <c r="L120" s="59">
        <v>0</v>
      </c>
      <c r="M120" s="59"/>
      <c r="N120" s="59"/>
      <c r="O120" s="59"/>
      <c r="P120" s="41"/>
      <c r="Q120" s="53"/>
    </row>
    <row r="121" spans="1:17" x14ac:dyDescent="0.4">
      <c r="A121" s="5">
        <f>IF(ISBLANK(Plan!A121)," - ",Plan!A121)</f>
        <v>2.11</v>
      </c>
      <c r="B121" s="5" t="str">
        <f>IF(ISBLANK(Plan!B121)," - ",Plan!B121)</f>
        <v>Berkay</v>
      </c>
      <c r="C121" s="5" t="str">
        <f>IF(ISBLANK(Plan!C121)," - ",Plan!C121)</f>
        <v>Implementatieplan</v>
      </c>
      <c r="E121" s="59">
        <v>0</v>
      </c>
      <c r="F121" s="59">
        <v>0</v>
      </c>
      <c r="G121" s="59">
        <v>0</v>
      </c>
      <c r="H121" s="59">
        <v>0</v>
      </c>
      <c r="I121" s="59">
        <v>0</v>
      </c>
      <c r="J121" s="59">
        <v>0</v>
      </c>
      <c r="K121" s="59">
        <v>0</v>
      </c>
      <c r="L121" s="59">
        <v>0</v>
      </c>
      <c r="M121" s="59"/>
      <c r="N121" s="59"/>
      <c r="O121" s="59"/>
      <c r="P121" s="41"/>
      <c r="Q121" s="53"/>
    </row>
    <row r="122" spans="1:17" x14ac:dyDescent="0.4">
      <c r="A122" s="5">
        <f>IF(ISBLANK(Plan!A122)," - ",Plan!A122)</f>
        <v>2.12</v>
      </c>
      <c r="B122" s="5" t="str">
        <f>IF(ISBLANK(Plan!B122)," - ",Plan!B122)</f>
        <v>Berkay</v>
      </c>
      <c r="C122" s="5" t="str">
        <f>IF(ISBLANK(Plan!C122)," - ",Plan!C122)</f>
        <v>Informatieplan</v>
      </c>
      <c r="E122" s="59">
        <v>0</v>
      </c>
      <c r="F122" s="59">
        <v>0</v>
      </c>
      <c r="G122" s="59">
        <v>0</v>
      </c>
      <c r="H122" s="59">
        <v>0</v>
      </c>
      <c r="I122" s="59">
        <v>0</v>
      </c>
      <c r="J122" s="59">
        <v>5</v>
      </c>
      <c r="K122" s="59">
        <v>0</v>
      </c>
      <c r="L122" s="59">
        <v>0</v>
      </c>
      <c r="M122" s="59"/>
      <c r="N122" s="59"/>
      <c r="O122" s="59"/>
      <c r="P122" s="41"/>
      <c r="Q122" s="53"/>
    </row>
    <row r="123" spans="1:17" x14ac:dyDescent="0.4">
      <c r="A123" s="9" t="s">
        <v>204</v>
      </c>
      <c r="B123" s="9"/>
      <c r="C123" s="3"/>
      <c r="D123" s="3"/>
      <c r="E123" s="3"/>
      <c r="F123" s="3"/>
      <c r="G123" s="3"/>
      <c r="H123" s="3"/>
      <c r="I123" s="3"/>
      <c r="J123" s="3"/>
      <c r="K123" s="3"/>
      <c r="L123" s="3"/>
      <c r="M123" s="3"/>
      <c r="N123" s="3"/>
      <c r="O123" s="3"/>
      <c r="P123" s="3"/>
    </row>
    <row r="124" spans="1:17" x14ac:dyDescent="0.4">
      <c r="D124" s="45" t="s">
        <v>205</v>
      </c>
      <c r="E124" s="46">
        <f t="shared" ref="E124:P124" si="0">SUBTOTAL(109,E9:E123)</f>
        <v>0</v>
      </c>
      <c r="F124" s="46">
        <f t="shared" si="0"/>
        <v>0</v>
      </c>
      <c r="G124" s="46">
        <f t="shared" si="0"/>
        <v>142</v>
      </c>
      <c r="H124" s="46">
        <f t="shared" si="0"/>
        <v>141</v>
      </c>
      <c r="I124" s="46">
        <f t="shared" si="0"/>
        <v>142</v>
      </c>
      <c r="J124" s="46">
        <f t="shared" si="0"/>
        <v>131</v>
      </c>
      <c r="K124" s="46">
        <f t="shared" si="0"/>
        <v>147</v>
      </c>
      <c r="L124" s="46">
        <f t="shared" si="0"/>
        <v>175</v>
      </c>
      <c r="M124" s="46">
        <f t="shared" si="0"/>
        <v>0</v>
      </c>
      <c r="N124" s="46">
        <f t="shared" si="0"/>
        <v>0</v>
      </c>
      <c r="O124" s="46">
        <f t="shared" si="0"/>
        <v>0</v>
      </c>
      <c r="P124" s="46">
        <f t="shared" si="0"/>
        <v>0</v>
      </c>
    </row>
    <row r="125" spans="1:17" x14ac:dyDescent="0.4">
      <c r="D125" s="6" t="s">
        <v>25</v>
      </c>
      <c r="E125" s="21">
        <f>SUM($E124:E124)</f>
        <v>0</v>
      </c>
      <c r="F125" s="21">
        <f>SUM($E124:F124)</f>
        <v>0</v>
      </c>
      <c r="G125" s="21">
        <f>SUM($E124:G124)</f>
        <v>142</v>
      </c>
      <c r="H125" s="21">
        <f>SUM($E124:H124)</f>
        <v>283</v>
      </c>
      <c r="I125" s="21">
        <f>SUM($E124:I124)</f>
        <v>425</v>
      </c>
      <c r="J125" s="21">
        <f>SUM($E124:J124)</f>
        <v>556</v>
      </c>
      <c r="K125" s="21">
        <f>SUM($E124:K124)</f>
        <v>703</v>
      </c>
      <c r="L125" s="21">
        <f>SUM($E124:L124)</f>
        <v>878</v>
      </c>
      <c r="M125" s="21">
        <f>SUM($E124:M124)</f>
        <v>878</v>
      </c>
      <c r="N125" s="21">
        <f>SUM($E124:N124)</f>
        <v>878</v>
      </c>
      <c r="O125" s="21">
        <f>SUM($E124:O124)</f>
        <v>878</v>
      </c>
      <c r="P125" s="21">
        <f>SUM($E124:P124)</f>
        <v>878</v>
      </c>
    </row>
    <row r="127" spans="1:17" x14ac:dyDescent="0.4">
      <c r="D127" s="31" t="str">
        <f>Report!B13</f>
        <v>Nick</v>
      </c>
      <c r="E127">
        <f t="shared" ref="E127:F133" si="1">SUMIF($B$9:$B$101, "="&amp;$D127,E$9:E$104)</f>
        <v>0</v>
      </c>
      <c r="F127">
        <f t="shared" si="1"/>
        <v>0</v>
      </c>
      <c r="G127">
        <f>SUMIF($B$9:$B$122, "="&amp;$D127,G$9:G$122)</f>
        <v>24</v>
      </c>
      <c r="H127">
        <f ca="1">SUMIF($B$9:$B$122, "="&amp;$D127,H$9:H$117)</f>
        <v>22</v>
      </c>
      <c r="I127">
        <f t="shared" ref="I127:L132" si="2">SUMIF($B$9:$B$117, "="&amp;$D127,I$9:I$117)</f>
        <v>28</v>
      </c>
      <c r="J127">
        <f t="shared" si="2"/>
        <v>25</v>
      </c>
      <c r="K127">
        <f t="shared" si="2"/>
        <v>26</v>
      </c>
      <c r="L127">
        <f t="shared" si="2"/>
        <v>28</v>
      </c>
      <c r="M127">
        <f t="shared" ref="M127:P133" si="3">SUMIF($B$9:$B$101, "="&amp;$D127,M$9:M$101)</f>
        <v>0</v>
      </c>
      <c r="N127">
        <f t="shared" si="3"/>
        <v>0</v>
      </c>
      <c r="O127">
        <f t="shared" si="3"/>
        <v>0</v>
      </c>
      <c r="P127">
        <f t="shared" si="3"/>
        <v>0</v>
      </c>
    </row>
    <row r="128" spans="1:17" x14ac:dyDescent="0.4">
      <c r="D128" s="31" t="str">
        <f>Report!B14</f>
        <v>Cyn</v>
      </c>
      <c r="E128">
        <f t="shared" si="1"/>
        <v>0</v>
      </c>
      <c r="F128">
        <f t="shared" si="1"/>
        <v>0</v>
      </c>
      <c r="G128">
        <f t="shared" ref="G128:G132" si="4">SUMIF($B$9:$B$122, "="&amp;$D128,G$9:G$122)</f>
        <v>22</v>
      </c>
      <c r="H128">
        <f>SUMIF($B$9:$B$122, "="&amp;$D128,H$9:H$122)</f>
        <v>20</v>
      </c>
      <c r="I128">
        <f t="shared" si="2"/>
        <v>9</v>
      </c>
      <c r="J128">
        <f t="shared" si="2"/>
        <v>18</v>
      </c>
      <c r="K128">
        <f t="shared" si="2"/>
        <v>27</v>
      </c>
      <c r="L128">
        <f t="shared" si="2"/>
        <v>31</v>
      </c>
      <c r="M128">
        <f t="shared" si="3"/>
        <v>0</v>
      </c>
      <c r="N128">
        <f t="shared" si="3"/>
        <v>0</v>
      </c>
      <c r="O128">
        <f t="shared" si="3"/>
        <v>0</v>
      </c>
      <c r="P128">
        <f t="shared" si="3"/>
        <v>0</v>
      </c>
    </row>
    <row r="129" spans="4:16" x14ac:dyDescent="0.4">
      <c r="D129" s="31" t="str">
        <f>Report!B15</f>
        <v>Berkay</v>
      </c>
      <c r="E129">
        <f t="shared" si="1"/>
        <v>0</v>
      </c>
      <c r="F129">
        <f t="shared" si="1"/>
        <v>0</v>
      </c>
      <c r="G129">
        <f t="shared" si="4"/>
        <v>20</v>
      </c>
      <c r="H129">
        <f>SUMIF($B$9:$B$117, "="&amp;$D129,H$9:H$117)</f>
        <v>34</v>
      </c>
      <c r="I129">
        <f t="shared" si="2"/>
        <v>24</v>
      </c>
      <c r="J129">
        <f t="shared" si="2"/>
        <v>9</v>
      </c>
      <c r="K129">
        <f t="shared" si="2"/>
        <v>14</v>
      </c>
      <c r="L129">
        <f t="shared" si="2"/>
        <v>0</v>
      </c>
      <c r="M129">
        <f t="shared" si="3"/>
        <v>0</v>
      </c>
      <c r="N129">
        <f t="shared" si="3"/>
        <v>0</v>
      </c>
      <c r="O129">
        <f t="shared" si="3"/>
        <v>0</v>
      </c>
      <c r="P129">
        <f t="shared" si="3"/>
        <v>0</v>
      </c>
    </row>
    <row r="130" spans="4:16" x14ac:dyDescent="0.4">
      <c r="D130" s="31" t="str">
        <f>Report!B16</f>
        <v>Emanuel</v>
      </c>
      <c r="E130">
        <f t="shared" si="1"/>
        <v>0</v>
      </c>
      <c r="F130">
        <f t="shared" si="1"/>
        <v>0</v>
      </c>
      <c r="G130">
        <f t="shared" si="4"/>
        <v>27</v>
      </c>
      <c r="H130">
        <f>SUMIF($B$9:$B$117, "="&amp;$D130,H$9:H$117)</f>
        <v>23</v>
      </c>
      <c r="I130">
        <f t="shared" si="2"/>
        <v>35</v>
      </c>
      <c r="J130">
        <f t="shared" si="2"/>
        <v>24</v>
      </c>
      <c r="K130">
        <f t="shared" si="2"/>
        <v>13</v>
      </c>
      <c r="L130">
        <f t="shared" si="2"/>
        <v>35</v>
      </c>
      <c r="M130">
        <f t="shared" si="3"/>
        <v>0</v>
      </c>
      <c r="N130">
        <f t="shared" si="3"/>
        <v>0</v>
      </c>
      <c r="O130">
        <f t="shared" si="3"/>
        <v>0</v>
      </c>
      <c r="P130">
        <f t="shared" si="3"/>
        <v>0</v>
      </c>
    </row>
    <row r="131" spans="4:16" x14ac:dyDescent="0.4">
      <c r="D131" s="31" t="str">
        <f>Report!B17</f>
        <v>Jochem</v>
      </c>
      <c r="E131">
        <f t="shared" si="1"/>
        <v>0</v>
      </c>
      <c r="F131">
        <f t="shared" si="1"/>
        <v>0</v>
      </c>
      <c r="G131">
        <f t="shared" si="4"/>
        <v>28</v>
      </c>
      <c r="H131">
        <f>SUMIF($B$9:$B$117, "="&amp;$D131,H$9:H$117)</f>
        <v>21</v>
      </c>
      <c r="I131">
        <f t="shared" si="2"/>
        <v>26</v>
      </c>
      <c r="J131">
        <f t="shared" si="2"/>
        <v>21</v>
      </c>
      <c r="K131">
        <f t="shared" si="2"/>
        <v>29</v>
      </c>
      <c r="L131">
        <f t="shared" si="2"/>
        <v>39</v>
      </c>
      <c r="M131">
        <f t="shared" si="3"/>
        <v>0</v>
      </c>
      <c r="N131">
        <f t="shared" si="3"/>
        <v>0</v>
      </c>
      <c r="O131">
        <f t="shared" si="3"/>
        <v>0</v>
      </c>
      <c r="P131">
        <f t="shared" si="3"/>
        <v>0</v>
      </c>
    </row>
    <row r="132" spans="4:16" x14ac:dyDescent="0.4">
      <c r="D132" s="31" t="str">
        <f>Report!B18</f>
        <v>Rick</v>
      </c>
      <c r="E132">
        <f t="shared" si="1"/>
        <v>0</v>
      </c>
      <c r="F132">
        <f t="shared" si="1"/>
        <v>0</v>
      </c>
      <c r="G132">
        <f t="shared" si="4"/>
        <v>21</v>
      </c>
      <c r="H132">
        <f>SUMIF($B$9:$B$117, "="&amp;$D132,H$9:H$117)</f>
        <v>21</v>
      </c>
      <c r="I132">
        <f t="shared" si="2"/>
        <v>19</v>
      </c>
      <c r="J132">
        <f t="shared" si="2"/>
        <v>26</v>
      </c>
      <c r="K132">
        <f t="shared" si="2"/>
        <v>25</v>
      </c>
      <c r="L132">
        <f t="shared" si="2"/>
        <v>42</v>
      </c>
      <c r="M132">
        <f t="shared" si="3"/>
        <v>0</v>
      </c>
      <c r="N132">
        <f t="shared" si="3"/>
        <v>0</v>
      </c>
      <c r="O132">
        <f t="shared" si="3"/>
        <v>0</v>
      </c>
      <c r="P132">
        <f t="shared" si="3"/>
        <v>0</v>
      </c>
    </row>
    <row r="133" spans="4:16" x14ac:dyDescent="0.4">
      <c r="D133" s="31">
        <f>Report!B19</f>
        <v>0</v>
      </c>
      <c r="E133">
        <f t="shared" si="1"/>
        <v>0</v>
      </c>
      <c r="F133">
        <f t="shared" si="1"/>
        <v>0</v>
      </c>
      <c r="G133">
        <f>SUMIF($B$9:$B$117, "="&amp;$D133,G$9:G$117)</f>
        <v>0</v>
      </c>
      <c r="H133">
        <f>SUMIF($B$9:$B$117, "="&amp;$D133,H$9:H$117)</f>
        <v>0</v>
      </c>
      <c r="I133">
        <f>SUMIF($B$9:$B$101, "="&amp;$D133,I$9:I$102)</f>
        <v>0</v>
      </c>
      <c r="J133">
        <f>SUMIF($B$9:$B$101, "="&amp;$D133,J$9:J$102)</f>
        <v>0</v>
      </c>
      <c r="K133">
        <f>SUMIF($B$9:$B$101, "="&amp;$D133,K$9:K$101)</f>
        <v>0</v>
      </c>
      <c r="L133">
        <f>SUMIF($B$9:$B$101, "="&amp;$D133,L$9:L$101)</f>
        <v>0</v>
      </c>
      <c r="M133">
        <f t="shared" si="3"/>
        <v>0</v>
      </c>
      <c r="N133">
        <f t="shared" si="3"/>
        <v>0</v>
      </c>
      <c r="O133">
        <f t="shared" si="3"/>
        <v>0</v>
      </c>
      <c r="P133">
        <f t="shared" si="3"/>
        <v>0</v>
      </c>
    </row>
    <row r="135" spans="4:16" ht="12.6" x14ac:dyDescent="0.45">
      <c r="D135" s="7" t="s">
        <v>206</v>
      </c>
    </row>
  </sheetData>
  <sheetProtection algorithmName="SHA-512" hashValue="uiFJFUWI1mIi+bP2aeuFXe6onNRBi/PnyOOmU0HM1SJXbw5zBzilw2gTDLcbyPuXox424o1eF2OIUuEILcf1iA==" saltValue="kTVzbUssJzKVJF3x8B5gvA==" spinCount="100000" sheet="1" objects="1" scenarios="1"/>
  <protectedRanges>
    <protectedRange sqref="Q8:Q122" name="Verklaring"/>
    <protectedRange sqref="L9:L122" name="Week 8"/>
  </protectedRanges>
  <phoneticPr fontId="5" type="noConversion"/>
  <pageMargins left="0.5" right="0.5" top="0.25" bottom="0.25" header="0.5" footer="0.25"/>
  <pageSetup scale="89" orientation="landscape" r:id="rId1"/>
  <headerFooter alignWithMargins="0"/>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0000"/>
    <pageSetUpPr fitToPage="1"/>
  </sheetPr>
  <dimension ref="A1:Y132"/>
  <sheetViews>
    <sheetView showGridLines="0" topLeftCell="A28" zoomScale="66" workbookViewId="0">
      <selection activeCell="P67" sqref="P67"/>
    </sheetView>
  </sheetViews>
  <sheetFormatPr defaultColWidth="8.83203125" defaultRowHeight="12.3" x14ac:dyDescent="0.4"/>
  <cols>
    <col min="1" max="1" width="6.44140625" customWidth="1"/>
    <col min="2" max="2" width="7.71875" bestFit="1" customWidth="1"/>
    <col min="3" max="3" width="42.71875" customWidth="1"/>
    <col min="4" max="4" width="6.44140625" customWidth="1"/>
    <col min="5" max="16" width="8.71875" customWidth="1"/>
    <col min="18" max="18" width="17.27734375" customWidth="1"/>
  </cols>
  <sheetData>
    <row r="1" spans="1:25" ht="19.8" x14ac:dyDescent="0.65">
      <c r="A1" s="12" t="s">
        <v>207</v>
      </c>
      <c r="B1" s="12"/>
    </row>
    <row r="2" spans="1:25" ht="15" x14ac:dyDescent="0.5">
      <c r="A2" s="2"/>
      <c r="B2" s="2"/>
    </row>
    <row r="3" spans="1:25" ht="12.6" x14ac:dyDescent="0.45">
      <c r="A3" s="7" t="s">
        <v>208</v>
      </c>
      <c r="B3" s="7"/>
      <c r="R3" s="1"/>
    </row>
    <row r="4" spans="1:25" ht="12.6" x14ac:dyDescent="0.45">
      <c r="A4" s="7" t="s">
        <v>176</v>
      </c>
      <c r="B4" s="7"/>
      <c r="R4" s="10"/>
    </row>
    <row r="5" spans="1:25" ht="12.6" x14ac:dyDescent="0.45">
      <c r="A5" s="7" t="s">
        <v>177</v>
      </c>
      <c r="B5" s="7"/>
      <c r="R5" s="10"/>
    </row>
    <row r="7" spans="1:25" ht="17.399999999999999" x14ac:dyDescent="0.55000000000000004">
      <c r="A7" s="2" t="s">
        <v>27</v>
      </c>
      <c r="B7" s="2"/>
      <c r="E7" s="7"/>
      <c r="P7" s="13"/>
    </row>
    <row r="8" spans="1:25" x14ac:dyDescent="0.4">
      <c r="A8" s="17" t="s">
        <v>43</v>
      </c>
      <c r="B8" s="17" t="s">
        <v>44</v>
      </c>
      <c r="C8" s="18" t="s">
        <v>45</v>
      </c>
      <c r="D8" s="19" t="s">
        <v>46</v>
      </c>
      <c r="E8" s="20" t="s">
        <v>180</v>
      </c>
      <c r="F8" s="20" t="s">
        <v>181</v>
      </c>
      <c r="G8" s="20" t="s">
        <v>182</v>
      </c>
      <c r="H8" s="20" t="s">
        <v>183</v>
      </c>
      <c r="I8" s="20" t="s">
        <v>184</v>
      </c>
      <c r="J8" s="20" t="s">
        <v>185</v>
      </c>
      <c r="K8" s="20" t="s">
        <v>186</v>
      </c>
      <c r="L8" s="20" t="s">
        <v>187</v>
      </c>
      <c r="M8" s="20" t="s">
        <v>188</v>
      </c>
      <c r="N8" s="20" t="s">
        <v>189</v>
      </c>
      <c r="O8" s="20" t="s">
        <v>190</v>
      </c>
      <c r="P8" s="20" t="s">
        <v>191</v>
      </c>
    </row>
    <row r="9" spans="1:25" x14ac:dyDescent="0.4">
      <c r="A9" s="5" t="str">
        <f>IF(ISBLANK(Plan!A9)," - ",Plan!A9)</f>
        <v>1.1</v>
      </c>
      <c r="B9" s="5" t="str">
        <f>IF(ISBLANK(Plan!B9)," - ",Plan!B9)</f>
        <v>Cyn</v>
      </c>
      <c r="C9" s="5" t="str">
        <f>IF(ISBLANK(Plan!C9)," - ",Plan!C9)</f>
        <v>Requirement Analyse</v>
      </c>
      <c r="D9" s="60">
        <f>Plan!D9</f>
        <v>3</v>
      </c>
      <c r="E9" s="42">
        <v>0</v>
      </c>
      <c r="F9" s="42">
        <v>0</v>
      </c>
      <c r="G9" s="42">
        <v>0.5</v>
      </c>
      <c r="H9" s="42">
        <v>1</v>
      </c>
      <c r="I9" s="42">
        <v>1</v>
      </c>
      <c r="J9" s="42">
        <v>1</v>
      </c>
      <c r="K9" s="42">
        <v>1</v>
      </c>
      <c r="L9" s="42">
        <v>1</v>
      </c>
      <c r="M9" s="42"/>
      <c r="N9" s="42"/>
      <c r="O9" s="42"/>
      <c r="P9" s="42"/>
      <c r="R9" s="61"/>
      <c r="S9" s="61"/>
      <c r="T9" s="61"/>
      <c r="U9" s="61"/>
      <c r="V9" s="61"/>
      <c r="W9" s="61"/>
      <c r="X9" s="61"/>
      <c r="Y9" s="61"/>
    </row>
    <row r="10" spans="1:25" x14ac:dyDescent="0.4">
      <c r="A10" s="5" t="str">
        <f>IF(ISBLANK(Plan!A10)," - ",Plan!A10)</f>
        <v>1.2</v>
      </c>
      <c r="B10" s="5" t="str">
        <f>IF(ISBLANK(Plan!B10)," - ",Plan!B10)</f>
        <v>Cyn</v>
      </c>
      <c r="C10" s="5" t="str">
        <f>IF(ISBLANK(Plan!C10)," - ",Plan!C10)</f>
        <v>Frontend | Login pagina</v>
      </c>
      <c r="D10" s="60">
        <f>Plan!D10</f>
        <v>4</v>
      </c>
      <c r="E10" s="42">
        <v>0</v>
      </c>
      <c r="F10" s="42">
        <v>0</v>
      </c>
      <c r="G10" s="42">
        <v>0.5</v>
      </c>
      <c r="H10" s="42">
        <v>1</v>
      </c>
      <c r="I10" s="42">
        <v>1</v>
      </c>
      <c r="J10" s="42">
        <v>1</v>
      </c>
      <c r="K10" s="42">
        <v>1</v>
      </c>
      <c r="L10" s="42">
        <v>1</v>
      </c>
      <c r="M10" s="42"/>
      <c r="N10" s="42"/>
      <c r="O10" s="42"/>
      <c r="P10" s="42"/>
      <c r="R10" s="61"/>
      <c r="S10" s="61"/>
      <c r="T10" s="61"/>
      <c r="U10" s="61"/>
      <c r="V10" s="61"/>
      <c r="W10" s="61"/>
      <c r="X10" s="61"/>
      <c r="Y10" s="61"/>
    </row>
    <row r="11" spans="1:25" x14ac:dyDescent="0.4">
      <c r="A11" s="5" t="str">
        <f>IF(ISBLANK(Plan!A11)," - ",Plan!A11)</f>
        <v>1.3</v>
      </c>
      <c r="B11" s="5" t="str">
        <f>IF(ISBLANK(Plan!B11)," - ",Plan!B11)</f>
        <v>Cyn</v>
      </c>
      <c r="C11" s="5" t="str">
        <f>IF(ISBLANK(Plan!C11)," - ",Plan!C11)</f>
        <v>Frontend | Wachtwoord vergeten pagina</v>
      </c>
      <c r="D11" s="60">
        <f>Plan!D11</f>
        <v>3</v>
      </c>
      <c r="E11" s="42">
        <v>0</v>
      </c>
      <c r="F11" s="42">
        <v>0</v>
      </c>
      <c r="G11" s="42">
        <v>0.5</v>
      </c>
      <c r="H11" s="42">
        <v>1</v>
      </c>
      <c r="I11" s="42">
        <v>1</v>
      </c>
      <c r="J11" s="42">
        <v>1</v>
      </c>
      <c r="K11" s="42">
        <v>1</v>
      </c>
      <c r="L11" s="42">
        <v>1</v>
      </c>
      <c r="M11" s="42"/>
      <c r="N11" s="42"/>
      <c r="O11" s="42"/>
      <c r="P11" s="42"/>
      <c r="R11" s="61"/>
      <c r="S11" s="61"/>
      <c r="T11" s="61"/>
      <c r="U11" s="61"/>
      <c r="V11" s="61"/>
      <c r="W11" s="61"/>
      <c r="X11" s="61"/>
      <c r="Y11" s="61"/>
    </row>
    <row r="12" spans="1:25" x14ac:dyDescent="0.4">
      <c r="A12" s="5" t="str">
        <f>IF(ISBLANK(Plan!A12)," - ",Plan!A12)</f>
        <v>1.4</v>
      </c>
      <c r="B12" s="5" t="str">
        <f>IF(ISBLANK(Plan!B12)," - ",Plan!B12)</f>
        <v>Cyn</v>
      </c>
      <c r="C12" s="5" t="str">
        <f>IF(ISBLANK(Plan!C12)," - ",Plan!C12)</f>
        <v>Frontend | Account aanmaken pagina</v>
      </c>
      <c r="D12" s="60">
        <f>Plan!D12</f>
        <v>3</v>
      </c>
      <c r="E12" s="42">
        <v>0</v>
      </c>
      <c r="F12" s="42">
        <v>0</v>
      </c>
      <c r="G12" s="42">
        <v>0.5</v>
      </c>
      <c r="H12" s="42">
        <v>1</v>
      </c>
      <c r="I12" s="42">
        <v>1</v>
      </c>
      <c r="J12" s="42">
        <v>1</v>
      </c>
      <c r="K12" s="42">
        <v>1</v>
      </c>
      <c r="L12" s="42">
        <v>1</v>
      </c>
      <c r="M12" s="42"/>
      <c r="N12" s="42"/>
      <c r="O12" s="42"/>
      <c r="P12" s="42"/>
      <c r="R12" s="61"/>
      <c r="S12" s="61"/>
      <c r="T12" s="61"/>
      <c r="U12" s="61"/>
      <c r="V12" s="61"/>
      <c r="W12" s="61"/>
      <c r="X12" s="61"/>
      <c r="Y12" s="61"/>
    </row>
    <row r="13" spans="1:25" x14ac:dyDescent="0.4">
      <c r="A13" s="5" t="str">
        <f>IF(ISBLANK(Plan!A13)," - ",Plan!A13)</f>
        <v>1.5</v>
      </c>
      <c r="B13" s="5" t="str">
        <f>IF(ISBLANK(Plan!B13)," - ",Plan!B13)</f>
        <v>Cyn</v>
      </c>
      <c r="C13" s="5" t="str">
        <f>IF(ISBLANK(Plan!C13)," - ",Plan!C13)</f>
        <v>Frontend | Dashboard pagina</v>
      </c>
      <c r="D13" s="60">
        <f>Plan!D13</f>
        <v>6</v>
      </c>
      <c r="E13" s="42">
        <v>0</v>
      </c>
      <c r="F13" s="42">
        <v>0</v>
      </c>
      <c r="G13" s="42">
        <v>0</v>
      </c>
      <c r="H13" s="42">
        <v>1</v>
      </c>
      <c r="I13" s="42">
        <v>1</v>
      </c>
      <c r="J13" s="42">
        <v>1</v>
      </c>
      <c r="K13" s="42">
        <v>1</v>
      </c>
      <c r="L13" s="42">
        <v>1</v>
      </c>
      <c r="M13" s="42"/>
      <c r="N13" s="42"/>
      <c r="O13" s="42"/>
      <c r="P13" s="42"/>
      <c r="R13" s="61"/>
      <c r="S13" s="61"/>
      <c r="T13" s="61"/>
      <c r="U13" s="61"/>
      <c r="V13" s="61"/>
      <c r="W13" s="61"/>
      <c r="X13" s="61"/>
      <c r="Y13" s="61"/>
    </row>
    <row r="14" spans="1:25" x14ac:dyDescent="0.4">
      <c r="A14" s="5" t="str">
        <f>IF(ISBLANK(Plan!A14)," - ",Plan!A14)</f>
        <v>1.6</v>
      </c>
      <c r="B14" s="5" t="str">
        <f>IF(ISBLANK(Plan!B14)," - ",Plan!B14)</f>
        <v>Cyn</v>
      </c>
      <c r="C14" s="5" t="str">
        <f>IF(ISBLANK(Plan!C14)," - ",Plan!C14)</f>
        <v>Frontend | Algemene statistieken pagina</v>
      </c>
      <c r="D14" s="60">
        <f>Plan!D14</f>
        <v>3</v>
      </c>
      <c r="E14" s="42">
        <v>0</v>
      </c>
      <c r="F14" s="42">
        <v>0</v>
      </c>
      <c r="G14" s="42">
        <v>0</v>
      </c>
      <c r="H14" s="42">
        <v>0</v>
      </c>
      <c r="I14" s="42">
        <v>0.5</v>
      </c>
      <c r="J14" s="42">
        <v>1</v>
      </c>
      <c r="K14" s="42">
        <v>1</v>
      </c>
      <c r="L14" s="42">
        <v>1</v>
      </c>
      <c r="M14" s="42"/>
      <c r="N14" s="42"/>
      <c r="O14" s="42"/>
      <c r="P14" s="42"/>
      <c r="R14" s="61"/>
      <c r="S14" s="61"/>
      <c r="T14" s="61"/>
      <c r="U14" s="61"/>
      <c r="V14" s="61"/>
      <c r="W14" s="61"/>
      <c r="X14" s="61"/>
      <c r="Y14" s="61"/>
    </row>
    <row r="15" spans="1:25" x14ac:dyDescent="0.4">
      <c r="A15" s="5" t="str">
        <f>IF(ISBLANK(Plan!A15)," - ",Plan!A15)</f>
        <v>1.7</v>
      </c>
      <c r="B15" s="5" t="str">
        <f>IF(ISBLANK(Plan!B15)," - ",Plan!B15)</f>
        <v>Cyn</v>
      </c>
      <c r="C15" s="5" t="str">
        <f>IF(ISBLANK(Plan!C15)," - ",Plan!C15)</f>
        <v>Frontend | Student statistieken pagina</v>
      </c>
      <c r="D15" s="60">
        <f>Plan!D15</f>
        <v>3</v>
      </c>
      <c r="E15" s="42">
        <v>0</v>
      </c>
      <c r="F15" s="42">
        <v>0</v>
      </c>
      <c r="G15" s="42">
        <v>0</v>
      </c>
      <c r="H15" s="42">
        <v>0</v>
      </c>
      <c r="I15" s="42">
        <v>0.5</v>
      </c>
      <c r="J15" s="42">
        <v>1</v>
      </c>
      <c r="K15" s="42">
        <v>1</v>
      </c>
      <c r="L15" s="42">
        <v>1</v>
      </c>
      <c r="M15" s="42"/>
      <c r="N15" s="42"/>
      <c r="O15" s="42"/>
      <c r="P15" s="42"/>
      <c r="R15" s="61"/>
      <c r="S15" s="61"/>
      <c r="T15" s="61"/>
      <c r="U15" s="61"/>
      <c r="V15" s="61"/>
      <c r="W15" s="61"/>
      <c r="X15" s="61"/>
      <c r="Y15" s="61"/>
    </row>
    <row r="16" spans="1:25" x14ac:dyDescent="0.4">
      <c r="A16" s="5" t="str">
        <f>IF(ISBLANK(Plan!A16)," - ",Plan!A16)</f>
        <v>1.8</v>
      </c>
      <c r="B16" s="5" t="str">
        <f>IF(ISBLANK(Plan!B16)," - ",Plan!B16)</f>
        <v>Cyn</v>
      </c>
      <c r="C16" s="5" t="str">
        <f>IF(ISBLANK(Plan!C16)," - ",Plan!C16)</f>
        <v>Frontend | Leraren statistieken pagina</v>
      </c>
      <c r="D16" s="60">
        <f>Plan!D16</f>
        <v>3</v>
      </c>
      <c r="E16" s="42">
        <v>0</v>
      </c>
      <c r="F16" s="42">
        <v>0</v>
      </c>
      <c r="G16" s="42">
        <v>0</v>
      </c>
      <c r="H16" s="42">
        <v>0</v>
      </c>
      <c r="I16" s="42">
        <v>0.5</v>
      </c>
      <c r="J16" s="42">
        <v>1</v>
      </c>
      <c r="K16" s="42">
        <v>1</v>
      </c>
      <c r="L16" s="42">
        <v>1</v>
      </c>
      <c r="M16" s="42"/>
      <c r="N16" s="42"/>
      <c r="O16" s="42"/>
      <c r="P16" s="42"/>
      <c r="R16" s="61"/>
      <c r="S16" s="61"/>
      <c r="T16" s="61"/>
      <c r="U16" s="61"/>
      <c r="V16" s="61"/>
      <c r="W16" s="61"/>
      <c r="X16" s="61"/>
      <c r="Y16" s="61"/>
    </row>
    <row r="17" spans="1:25" x14ac:dyDescent="0.4">
      <c r="A17" s="5" t="str">
        <f>IF(ISBLANK(Plan!A17)," - ",Plan!A17)</f>
        <v>1.9</v>
      </c>
      <c r="B17" s="5" t="str">
        <f>IF(ISBLANK(Plan!B17)," - ",Plan!B17)</f>
        <v>Cyn</v>
      </c>
      <c r="C17" s="5" t="str">
        <f>IF(ISBLANK(Plan!C17)," - ",Plan!C17)</f>
        <v>Frontend | Selectie voor kinderen pagina</v>
      </c>
      <c r="D17" s="60">
        <f>Plan!D17</f>
        <v>3</v>
      </c>
      <c r="E17" s="42">
        <v>0</v>
      </c>
      <c r="F17" s="42">
        <v>0</v>
      </c>
      <c r="G17" s="42">
        <v>0</v>
      </c>
      <c r="H17" s="42">
        <v>0</v>
      </c>
      <c r="I17" s="42">
        <v>0.5</v>
      </c>
      <c r="J17" s="42">
        <v>1</v>
      </c>
      <c r="K17" s="42">
        <v>1</v>
      </c>
      <c r="L17" s="42">
        <v>1</v>
      </c>
      <c r="M17" s="42"/>
      <c r="N17" s="42"/>
      <c r="O17" s="42"/>
      <c r="P17" s="42"/>
      <c r="R17" s="61"/>
      <c r="S17" s="61"/>
      <c r="T17" s="61"/>
      <c r="U17" s="61"/>
      <c r="V17" s="61"/>
      <c r="W17" s="61"/>
      <c r="X17" s="61"/>
      <c r="Y17" s="61"/>
    </row>
    <row r="18" spans="1:25" x14ac:dyDescent="0.4">
      <c r="A18" s="5" t="str">
        <f>IF(ISBLANK(Plan!A18)," - ",Plan!A18)</f>
        <v>1.10</v>
      </c>
      <c r="B18" s="5" t="str">
        <f>IF(ISBLANK(Plan!B18)," - ",Plan!B18)</f>
        <v>Cyn</v>
      </c>
      <c r="C18" s="5" t="str">
        <f>IF(ISBLANK(Plan!C18)," - ",Plan!C18)</f>
        <v>Frontend | Feedback pagina</v>
      </c>
      <c r="D18" s="60">
        <f>Plan!D18</f>
        <v>5</v>
      </c>
      <c r="E18" s="42">
        <v>0</v>
      </c>
      <c r="F18" s="42">
        <v>0</v>
      </c>
      <c r="G18" s="42">
        <v>0</v>
      </c>
      <c r="H18" s="42">
        <v>0</v>
      </c>
      <c r="I18" s="42">
        <v>0.5</v>
      </c>
      <c r="J18" s="42">
        <v>1</v>
      </c>
      <c r="K18" s="42">
        <v>1</v>
      </c>
      <c r="L18" s="42">
        <v>1</v>
      </c>
      <c r="M18" s="42"/>
      <c r="N18" s="42"/>
      <c r="O18" s="42"/>
      <c r="P18" s="42"/>
      <c r="R18" s="61"/>
      <c r="S18" s="61"/>
      <c r="T18" s="61"/>
      <c r="U18" s="61"/>
      <c r="V18" s="61"/>
      <c r="W18" s="61"/>
      <c r="X18" s="61"/>
      <c r="Y18" s="61"/>
    </row>
    <row r="19" spans="1:25" x14ac:dyDescent="0.4">
      <c r="A19" s="5" t="str">
        <f>IF(ISBLANK(Plan!A19)," - ",Plan!A19)</f>
        <v>1.11</v>
      </c>
      <c r="B19" s="5" t="str">
        <f>IF(ISBLANK(Plan!B19)," - ",Plan!B19)</f>
        <v>Cyn</v>
      </c>
      <c r="C19" s="5" t="str">
        <f>IF(ISBLANK(Plan!C19)," - ",Plan!C19)</f>
        <v>Frontend | Bedankt pagina</v>
      </c>
      <c r="D19" s="60">
        <f>Plan!D19</f>
        <v>3</v>
      </c>
      <c r="E19" s="42">
        <v>0</v>
      </c>
      <c r="F19" s="42">
        <v>0</v>
      </c>
      <c r="G19" s="42">
        <v>0</v>
      </c>
      <c r="H19" s="42">
        <v>0</v>
      </c>
      <c r="I19" s="42">
        <v>0</v>
      </c>
      <c r="J19" s="42">
        <v>0.5</v>
      </c>
      <c r="K19" s="42">
        <v>1</v>
      </c>
      <c r="L19" s="42">
        <v>1</v>
      </c>
      <c r="M19" s="42"/>
      <c r="N19" s="42"/>
      <c r="O19" s="42"/>
      <c r="P19" s="42"/>
      <c r="R19" s="61"/>
      <c r="S19" s="61"/>
      <c r="T19" s="61"/>
      <c r="U19" s="61"/>
      <c r="V19" s="61"/>
      <c r="W19" s="61"/>
      <c r="X19" s="61"/>
      <c r="Y19" s="61"/>
    </row>
    <row r="20" spans="1:25" x14ac:dyDescent="0.4">
      <c r="A20" s="5" t="str">
        <f>IF(ISBLANK(Plan!A20)," - ",Plan!A20)</f>
        <v>1.12</v>
      </c>
      <c r="B20" s="5" t="str">
        <f>IF(ISBLANK(Plan!B20)," - ",Plan!B20)</f>
        <v>Cyn</v>
      </c>
      <c r="C20" s="5" t="str">
        <f>IF(ISBLANK(Plan!C20)," - ",Plan!C20)</f>
        <v>Frontend | Accessoires winkel pagina</v>
      </c>
      <c r="D20" s="60">
        <f>Plan!D20</f>
        <v>11</v>
      </c>
      <c r="E20" s="42">
        <v>0</v>
      </c>
      <c r="F20" s="42">
        <v>0</v>
      </c>
      <c r="G20" s="42">
        <v>0</v>
      </c>
      <c r="H20" s="42">
        <v>0</v>
      </c>
      <c r="I20" s="42">
        <v>0.5</v>
      </c>
      <c r="J20" s="42">
        <v>1</v>
      </c>
      <c r="K20" s="42">
        <v>1</v>
      </c>
      <c r="L20" s="42">
        <v>1</v>
      </c>
      <c r="M20" s="42"/>
      <c r="N20" s="42"/>
      <c r="O20" s="42"/>
      <c r="P20" s="42"/>
      <c r="R20" s="61"/>
      <c r="S20" s="61"/>
      <c r="T20" s="61"/>
      <c r="U20" s="61"/>
      <c r="V20" s="61"/>
      <c r="W20" s="61"/>
      <c r="X20" s="61"/>
      <c r="Y20" s="61"/>
    </row>
    <row r="21" spans="1:25" x14ac:dyDescent="0.4">
      <c r="A21" s="5" t="str">
        <f>IF(ISBLANK(Plan!A21)," - ",Plan!A21)</f>
        <v>1.13</v>
      </c>
      <c r="B21" s="5" t="str">
        <f>IF(ISBLANK(Plan!B21)," - ",Plan!B21)</f>
        <v>Cyn</v>
      </c>
      <c r="C21" s="5" t="str">
        <f>IF(ISBLANK(Plan!C21)," - ",Plan!C21)</f>
        <v>Frontend | Avatar personalisatie pagina</v>
      </c>
      <c r="D21" s="60">
        <f>Plan!D21</f>
        <v>11</v>
      </c>
      <c r="E21" s="42">
        <v>0</v>
      </c>
      <c r="F21" s="42">
        <v>0</v>
      </c>
      <c r="G21" s="42">
        <v>0</v>
      </c>
      <c r="H21" s="42">
        <v>0</v>
      </c>
      <c r="I21" s="42">
        <v>0.5</v>
      </c>
      <c r="J21" s="42">
        <v>1</v>
      </c>
      <c r="K21" s="42">
        <v>1</v>
      </c>
      <c r="L21" s="42">
        <v>1</v>
      </c>
      <c r="M21" s="42"/>
      <c r="N21" s="42"/>
      <c r="O21" s="42"/>
      <c r="P21" s="42"/>
      <c r="R21" s="61"/>
      <c r="S21" s="61"/>
      <c r="T21" s="61"/>
      <c r="U21" s="61"/>
      <c r="V21" s="61"/>
      <c r="W21" s="61"/>
      <c r="X21" s="61"/>
      <c r="Y21" s="61"/>
    </row>
    <row r="22" spans="1:25" x14ac:dyDescent="0.4">
      <c r="A22" s="5" t="str">
        <f>IF(ISBLANK(Plan!A22)," - ",Plan!A22)</f>
        <v>1.14</v>
      </c>
      <c r="B22" s="5" t="str">
        <f>IF(ISBLANK(Plan!B22)," - ",Plan!B22)</f>
        <v>Cyn</v>
      </c>
      <c r="C22" s="5" t="str">
        <f>IF(ISBLANK(Plan!C22)," - ",Plan!C22)</f>
        <v>Frontend | Admin pagina</v>
      </c>
      <c r="D22" s="60">
        <f>Plan!D22</f>
        <v>2</v>
      </c>
      <c r="E22" s="42">
        <v>0</v>
      </c>
      <c r="F22" s="42">
        <v>0</v>
      </c>
      <c r="G22" s="42">
        <v>0</v>
      </c>
      <c r="H22" s="42">
        <v>0</v>
      </c>
      <c r="I22" s="42">
        <v>0.25</v>
      </c>
      <c r="J22" s="42">
        <v>0.5</v>
      </c>
      <c r="K22" s="42">
        <v>1</v>
      </c>
      <c r="L22" s="42">
        <v>1</v>
      </c>
      <c r="M22" s="42"/>
      <c r="N22" s="42"/>
      <c r="O22" s="42"/>
      <c r="P22" s="42"/>
      <c r="R22" s="61"/>
      <c r="S22" s="61"/>
      <c r="T22" s="61"/>
      <c r="U22" s="61"/>
      <c r="V22" s="61"/>
      <c r="W22" s="61"/>
      <c r="X22" s="61"/>
      <c r="Y22" s="61"/>
    </row>
    <row r="23" spans="1:25" x14ac:dyDescent="0.4">
      <c r="A23" s="5" t="str">
        <f>IF(ISBLANK(Plan!A23)," - ",Plan!A23)</f>
        <v>1.15</v>
      </c>
      <c r="B23" s="5" t="str">
        <f>IF(ISBLANK(Plan!B23)," - ",Plan!B23)</f>
        <v>Emanuel</v>
      </c>
      <c r="C23" s="5" t="str">
        <f>IF(ISBLANK(Plan!C23)," - ",Plan!C23)</f>
        <v>Backend | Backend en Frontend aan elkaar koppelen</v>
      </c>
      <c r="D23" s="60">
        <f>Plan!D23</f>
        <v>8</v>
      </c>
      <c r="E23" s="42">
        <v>0</v>
      </c>
      <c r="F23" s="42">
        <v>0</v>
      </c>
      <c r="G23" s="42">
        <v>0</v>
      </c>
      <c r="H23" s="42">
        <v>0</v>
      </c>
      <c r="I23" s="42">
        <v>0.45</v>
      </c>
      <c r="J23" s="42">
        <v>0.75</v>
      </c>
      <c r="K23" s="42">
        <v>1</v>
      </c>
      <c r="L23" s="42">
        <v>1</v>
      </c>
      <c r="M23" s="42"/>
      <c r="N23" s="42"/>
      <c r="O23" s="42"/>
      <c r="P23" s="42"/>
      <c r="R23" s="61"/>
      <c r="S23" s="61"/>
      <c r="T23" s="61"/>
      <c r="U23" s="61"/>
      <c r="V23" s="61"/>
      <c r="W23" s="61"/>
      <c r="X23" s="61"/>
      <c r="Y23" s="61"/>
    </row>
    <row r="24" spans="1:25" x14ac:dyDescent="0.4">
      <c r="A24" s="5" t="str">
        <f>IF(ISBLANK(Plan!A24)," - ",Plan!A24)</f>
        <v>1.16</v>
      </c>
      <c r="B24" s="5" t="str">
        <f>IF(ISBLANK(Plan!B24)," - ",Plan!B24)</f>
        <v>Emanuel</v>
      </c>
      <c r="C24" s="5" t="str">
        <f>IF(ISBLANK(Plan!C24)," - ",Plan!C24)</f>
        <v>Backend | Inloggen (Identity)</v>
      </c>
      <c r="D24" s="60">
        <f>Plan!D24</f>
        <v>6</v>
      </c>
      <c r="E24" s="42">
        <v>0</v>
      </c>
      <c r="F24" s="42">
        <v>0</v>
      </c>
      <c r="G24" s="42">
        <v>0</v>
      </c>
      <c r="H24" s="42">
        <v>0</v>
      </c>
      <c r="I24" s="42">
        <v>0.45</v>
      </c>
      <c r="J24" s="42">
        <v>0.75</v>
      </c>
      <c r="K24" s="42">
        <v>1</v>
      </c>
      <c r="L24" s="42">
        <v>1</v>
      </c>
      <c r="M24" s="42"/>
      <c r="N24" s="42"/>
      <c r="O24" s="42"/>
      <c r="P24" s="42"/>
      <c r="R24" s="61"/>
      <c r="S24" s="61"/>
      <c r="T24" s="61"/>
      <c r="U24" s="61"/>
      <c r="V24" s="61"/>
      <c r="W24" s="61"/>
      <c r="X24" s="61"/>
      <c r="Y24" s="61"/>
    </row>
    <row r="25" spans="1:25" x14ac:dyDescent="0.4">
      <c r="A25" s="5" t="str">
        <f>IF(ISBLANK(Plan!A25)," - ",Plan!A25)</f>
        <v>1.17</v>
      </c>
      <c r="B25" s="5" t="str">
        <f>IF(ISBLANK(Plan!B25)," - ",Plan!B25)</f>
        <v>Emanuel</v>
      </c>
      <c r="C25" s="5" t="str">
        <f>IF(ISBLANK(Plan!C25)," - ",Plan!C25)</f>
        <v>Backend | Registreren (Identity)</v>
      </c>
      <c r="D25" s="60">
        <f>Plan!D25</f>
        <v>3</v>
      </c>
      <c r="E25" s="42">
        <v>0</v>
      </c>
      <c r="F25" s="42">
        <v>0</v>
      </c>
      <c r="G25" s="42">
        <v>0</v>
      </c>
      <c r="H25" s="42">
        <v>0</v>
      </c>
      <c r="I25" s="42">
        <v>0.45</v>
      </c>
      <c r="J25" s="42">
        <v>0.75</v>
      </c>
      <c r="K25" s="42">
        <v>1</v>
      </c>
      <c r="L25" s="42">
        <v>1</v>
      </c>
      <c r="M25" s="42"/>
      <c r="N25" s="42"/>
      <c r="O25" s="42"/>
      <c r="P25" s="42"/>
      <c r="R25" s="61"/>
      <c r="S25" s="61"/>
      <c r="T25" s="61"/>
      <c r="U25" s="61"/>
      <c r="V25" s="61"/>
      <c r="W25" s="61"/>
      <c r="X25" s="61"/>
      <c r="Y25" s="61"/>
    </row>
    <row r="26" spans="1:25" x14ac:dyDescent="0.4">
      <c r="A26" s="5" t="str">
        <f>IF(ISBLANK(Plan!A26)," - ",Plan!A26)</f>
        <v>1.18</v>
      </c>
      <c r="B26" s="5" t="str">
        <f>IF(ISBLANK(Plan!B26)," - ",Plan!B26)</f>
        <v>Emanuel</v>
      </c>
      <c r="C26" s="5" t="str">
        <f>IF(ISBLANK(Plan!C26)," - ",Plan!C26)</f>
        <v>Backend | Authenticatie (Identity)</v>
      </c>
      <c r="D26" s="60">
        <f>Plan!D26</f>
        <v>3</v>
      </c>
      <c r="E26" s="42">
        <v>0</v>
      </c>
      <c r="F26" s="42">
        <v>0</v>
      </c>
      <c r="G26" s="42">
        <v>0</v>
      </c>
      <c r="H26" s="42">
        <v>0</v>
      </c>
      <c r="I26" s="42">
        <v>0.45</v>
      </c>
      <c r="J26" s="42">
        <v>0.75</v>
      </c>
      <c r="K26" s="42">
        <v>1</v>
      </c>
      <c r="L26" s="42">
        <v>1</v>
      </c>
      <c r="M26" s="42"/>
      <c r="N26" s="42"/>
      <c r="O26" s="42"/>
      <c r="P26" s="42"/>
      <c r="R26" s="61"/>
      <c r="S26" s="61"/>
      <c r="T26" s="61"/>
      <c r="U26" s="61"/>
      <c r="V26" s="61"/>
      <c r="W26" s="61"/>
      <c r="X26" s="61"/>
      <c r="Y26" s="61"/>
    </row>
    <row r="27" spans="1:25" x14ac:dyDescent="0.4">
      <c r="A27" s="5" t="str">
        <f>IF(ISBLANK(Plan!A27)," - ",Plan!A27)</f>
        <v>1.19</v>
      </c>
      <c r="B27" s="5" t="str">
        <f>IF(ISBLANK(Plan!B27)," - ",Plan!B27)</f>
        <v>Emanuel</v>
      </c>
      <c r="C27" s="5" t="str">
        <f>IF(ISBLANK(Plan!C27)," - ",Plan!C27)</f>
        <v>Backend | Login authenticatie (Identity)</v>
      </c>
      <c r="D27" s="60">
        <f>Plan!D27</f>
        <v>3</v>
      </c>
      <c r="E27" s="42">
        <v>0</v>
      </c>
      <c r="F27" s="42">
        <v>0</v>
      </c>
      <c r="G27" s="42">
        <v>0</v>
      </c>
      <c r="H27" s="42">
        <v>0</v>
      </c>
      <c r="I27" s="42">
        <v>0.45</v>
      </c>
      <c r="J27" s="42">
        <v>0.75</v>
      </c>
      <c r="K27" s="42">
        <v>1</v>
      </c>
      <c r="L27" s="42">
        <v>1</v>
      </c>
      <c r="M27" s="42"/>
      <c r="N27" s="42"/>
      <c r="O27" s="42"/>
      <c r="P27" s="42"/>
      <c r="R27" s="61"/>
      <c r="S27" s="61"/>
      <c r="T27" s="61"/>
      <c r="U27" s="61"/>
      <c r="V27" s="61"/>
      <c r="W27" s="61"/>
      <c r="X27" s="61"/>
      <c r="Y27" s="61"/>
    </row>
    <row r="28" spans="1:25" x14ac:dyDescent="0.4">
      <c r="A28" s="5" t="str">
        <f>IF(ISBLANK(Plan!A28)," - ",Plan!A28)</f>
        <v>1.20</v>
      </c>
      <c r="B28" s="5" t="str">
        <f>IF(ISBLANK(Plan!B28)," - ",Plan!B28)</f>
        <v>Emanuel</v>
      </c>
      <c r="C28" s="5" t="str">
        <f>IF(ISBLANK(Plan!C28)," - ",Plan!C28)</f>
        <v>Backend | Authenticatie rollen (Identity)</v>
      </c>
      <c r="D28" s="60">
        <f>Plan!D28</f>
        <v>3</v>
      </c>
      <c r="E28" s="42">
        <v>0</v>
      </c>
      <c r="F28" s="42">
        <v>0</v>
      </c>
      <c r="G28" s="42">
        <v>0</v>
      </c>
      <c r="H28" s="42">
        <v>0</v>
      </c>
      <c r="I28" s="42">
        <v>0.45</v>
      </c>
      <c r="J28" s="42">
        <v>0.75</v>
      </c>
      <c r="K28" s="42">
        <v>1</v>
      </c>
      <c r="L28" s="42">
        <v>1</v>
      </c>
      <c r="M28" s="42"/>
      <c r="N28" s="42"/>
      <c r="O28" s="42"/>
      <c r="P28" s="42"/>
      <c r="R28" s="61"/>
      <c r="S28" s="61"/>
      <c r="T28" s="61"/>
      <c r="U28" s="61"/>
      <c r="V28" s="61"/>
      <c r="W28" s="61"/>
      <c r="X28" s="61"/>
      <c r="Y28" s="61"/>
    </row>
    <row r="29" spans="1:25" x14ac:dyDescent="0.4">
      <c r="A29" s="5" t="str">
        <f>IF(ISBLANK(Plan!A29)," - ",Plan!A29)</f>
        <v>1.21</v>
      </c>
      <c r="B29" s="5" t="str">
        <f>IF(ISBLANK(Plan!B29)," - ",Plan!B29)</f>
        <v>Emanuel</v>
      </c>
      <c r="C29" s="5" t="str">
        <f>IF(ISBLANK(Plan!C29)," - ",Plan!C29)</f>
        <v>Backend | Admin pagina (Identity)</v>
      </c>
      <c r="D29" s="60">
        <f>Plan!D29</f>
        <v>3</v>
      </c>
      <c r="E29" s="42">
        <v>0</v>
      </c>
      <c r="F29" s="42">
        <v>0</v>
      </c>
      <c r="G29" s="42">
        <v>0</v>
      </c>
      <c r="H29" s="42">
        <v>0</v>
      </c>
      <c r="I29" s="42">
        <v>0.45</v>
      </c>
      <c r="J29" s="42">
        <v>0.75</v>
      </c>
      <c r="K29" s="42">
        <v>1</v>
      </c>
      <c r="L29" s="42">
        <v>1</v>
      </c>
      <c r="M29" s="42"/>
      <c r="N29" s="42"/>
      <c r="O29" s="42"/>
      <c r="P29" s="42"/>
      <c r="R29" s="61"/>
      <c r="S29" s="61"/>
      <c r="T29" s="61"/>
      <c r="U29" s="61"/>
      <c r="V29" s="61"/>
      <c r="W29" s="61"/>
      <c r="X29" s="61"/>
      <c r="Y29" s="61"/>
    </row>
    <row r="30" spans="1:25" x14ac:dyDescent="0.4">
      <c r="A30" s="5" t="str">
        <f>IF(ISBLANK(Plan!A30)," - ",Plan!A30)</f>
        <v>1.22</v>
      </c>
      <c r="B30" s="5" t="str">
        <f>IF(ISBLANK(Plan!B30)," - ",Plan!B30)</f>
        <v>Jochem</v>
      </c>
      <c r="C30" s="5" t="str">
        <f>IF(ISBLANK(Plan!C30)," - ",Plan!C30)</f>
        <v>Backend | Login pagina</v>
      </c>
      <c r="D30" s="60">
        <f>Plan!D30</f>
        <v>15</v>
      </c>
      <c r="E30" s="42">
        <v>0</v>
      </c>
      <c r="F30" s="42">
        <v>0</v>
      </c>
      <c r="G30" s="42">
        <v>0.5</v>
      </c>
      <c r="H30" s="42">
        <v>1</v>
      </c>
      <c r="I30" s="42">
        <v>1</v>
      </c>
      <c r="J30" s="42">
        <v>1</v>
      </c>
      <c r="K30" s="42">
        <v>1</v>
      </c>
      <c r="L30" s="42">
        <v>1</v>
      </c>
      <c r="M30" s="42"/>
      <c r="N30" s="42"/>
      <c r="O30" s="42"/>
      <c r="P30" s="42"/>
      <c r="R30" s="61"/>
      <c r="S30" s="61"/>
      <c r="T30" s="61"/>
      <c r="U30" s="61"/>
      <c r="V30" s="61"/>
      <c r="W30" s="61"/>
      <c r="X30" s="61"/>
      <c r="Y30" s="61"/>
    </row>
    <row r="31" spans="1:25" x14ac:dyDescent="0.4">
      <c r="A31" s="5" t="str">
        <f>IF(ISBLANK(Plan!A31)," - ",Plan!A31)</f>
        <v>1.23</v>
      </c>
      <c r="B31" s="5" t="str">
        <f>IF(ISBLANK(Plan!B31)," - ",Plan!B31)</f>
        <v>Jochem</v>
      </c>
      <c r="C31" s="5" t="str">
        <f>IF(ISBLANK(Plan!C31)," - ",Plan!C31)</f>
        <v>Backend | Wachtwoord vergeten pagina (abandoned)</v>
      </c>
      <c r="D31" s="60">
        <f>Plan!D31</f>
        <v>7</v>
      </c>
      <c r="E31" s="42">
        <v>0</v>
      </c>
      <c r="F31" s="42">
        <v>0</v>
      </c>
      <c r="G31" s="42">
        <v>0</v>
      </c>
      <c r="H31" s="42">
        <v>0</v>
      </c>
      <c r="I31" s="42">
        <v>1</v>
      </c>
      <c r="J31" s="42">
        <v>1</v>
      </c>
      <c r="K31" s="42">
        <v>1</v>
      </c>
      <c r="L31" s="42">
        <v>1</v>
      </c>
      <c r="M31" s="42"/>
      <c r="N31" s="42"/>
      <c r="O31" s="42"/>
      <c r="P31" s="42"/>
      <c r="R31" s="61"/>
      <c r="S31" s="61"/>
      <c r="T31" s="61"/>
      <c r="U31" s="61"/>
      <c r="V31" s="61"/>
      <c r="W31" s="61"/>
      <c r="X31" s="61"/>
      <c r="Y31" s="61"/>
    </row>
    <row r="32" spans="1:25" x14ac:dyDescent="0.4">
      <c r="A32" s="5" t="str">
        <f>IF(ISBLANK(Plan!A32)," - ",Plan!A32)</f>
        <v>1.24</v>
      </c>
      <c r="B32" s="5" t="str">
        <f>IF(ISBLANK(Plan!B32)," - ",Plan!B32)</f>
        <v>Jochem</v>
      </c>
      <c r="C32" s="5" t="str">
        <f>IF(ISBLANK(Plan!C32)," - ",Plan!C32)</f>
        <v xml:space="preserve">Backend | Account aanmaken pagina </v>
      </c>
      <c r="D32" s="60">
        <f>Plan!D32</f>
        <v>7</v>
      </c>
      <c r="E32" s="42">
        <v>0</v>
      </c>
      <c r="F32" s="42">
        <v>0</v>
      </c>
      <c r="G32" s="42">
        <v>0</v>
      </c>
      <c r="H32" s="42">
        <v>1</v>
      </c>
      <c r="I32" s="42">
        <v>1</v>
      </c>
      <c r="J32" s="42">
        <v>1</v>
      </c>
      <c r="K32" s="42">
        <v>1</v>
      </c>
      <c r="L32" s="42">
        <v>1</v>
      </c>
      <c r="M32" s="42"/>
      <c r="N32" s="42"/>
      <c r="O32" s="42"/>
      <c r="P32" s="42"/>
      <c r="R32" s="61"/>
      <c r="S32" s="61"/>
      <c r="T32" s="61"/>
      <c r="U32" s="61"/>
      <c r="V32" s="61"/>
      <c r="W32" s="61"/>
      <c r="X32" s="61"/>
      <c r="Y32" s="61"/>
    </row>
    <row r="33" spans="1:25" x14ac:dyDescent="0.4">
      <c r="A33" s="5" t="str">
        <f>IF(ISBLANK(Plan!A33)," - ",Plan!A33)</f>
        <v>1.25</v>
      </c>
      <c r="B33" s="5" t="str">
        <f>IF(ISBLANK(Plan!B33)," - ",Plan!B33)</f>
        <v>Jochem</v>
      </c>
      <c r="C33" s="5" t="str">
        <f>IF(ISBLANK(Plan!C33)," - ",Plan!C33)</f>
        <v>Backend | Dashboard pagina</v>
      </c>
      <c r="D33" s="60">
        <f>Plan!D33</f>
        <v>8</v>
      </c>
      <c r="E33" s="42">
        <v>0</v>
      </c>
      <c r="F33" s="42">
        <v>0</v>
      </c>
      <c r="G33" s="42">
        <v>0</v>
      </c>
      <c r="H33" s="42">
        <v>0</v>
      </c>
      <c r="I33" s="42">
        <v>0.5</v>
      </c>
      <c r="J33" s="42">
        <v>1</v>
      </c>
      <c r="K33" s="42">
        <v>1</v>
      </c>
      <c r="L33" s="42">
        <v>1</v>
      </c>
      <c r="M33" s="42"/>
      <c r="N33" s="42"/>
      <c r="O33" s="42"/>
      <c r="P33" s="42"/>
      <c r="R33" s="61"/>
      <c r="S33" s="61"/>
      <c r="T33" s="61"/>
      <c r="U33" s="61"/>
      <c r="V33" s="61"/>
      <c r="W33" s="61"/>
      <c r="X33" s="61"/>
      <c r="Y33" s="61"/>
    </row>
    <row r="34" spans="1:25" x14ac:dyDescent="0.4">
      <c r="A34" s="5" t="str">
        <f>IF(ISBLANK(Plan!A34)," - ",Plan!A34)</f>
        <v>1.26</v>
      </c>
      <c r="B34" s="5" t="str">
        <f>IF(ISBLANK(Plan!B34)," - ",Plan!B34)</f>
        <v>Jochem</v>
      </c>
      <c r="C34" s="5" t="str">
        <f>IF(ISBLANK(Plan!C34)," - ",Plan!C34)</f>
        <v>Backend | Algemene statistieken pagina</v>
      </c>
      <c r="D34" s="60">
        <f>Plan!D34</f>
        <v>8</v>
      </c>
      <c r="E34" s="42">
        <v>0</v>
      </c>
      <c r="F34" s="42">
        <v>0</v>
      </c>
      <c r="G34" s="42">
        <v>0</v>
      </c>
      <c r="H34" s="42">
        <v>0</v>
      </c>
      <c r="I34" s="42">
        <v>0.5</v>
      </c>
      <c r="J34" s="42">
        <v>1</v>
      </c>
      <c r="K34" s="42">
        <v>1</v>
      </c>
      <c r="L34" s="42">
        <v>1</v>
      </c>
      <c r="M34" s="42"/>
      <c r="N34" s="42"/>
      <c r="O34" s="42"/>
      <c r="P34" s="42"/>
      <c r="R34" s="61"/>
      <c r="S34" s="61"/>
      <c r="T34" s="61"/>
      <c r="U34" s="61"/>
      <c r="V34" s="61"/>
      <c r="W34" s="61"/>
      <c r="X34" s="61"/>
      <c r="Y34" s="61"/>
    </row>
    <row r="35" spans="1:25" x14ac:dyDescent="0.4">
      <c r="A35" s="5" t="str">
        <f>IF(ISBLANK(Plan!A35)," - ",Plan!A35)</f>
        <v>1.27</v>
      </c>
      <c r="B35" s="5" t="str">
        <f>IF(ISBLANK(Plan!B35)," - ",Plan!B35)</f>
        <v>Jochem</v>
      </c>
      <c r="C35" s="5" t="str">
        <f>IF(ISBLANK(Plan!C35)," - ",Plan!C35)</f>
        <v>Backend | Student statistieken pagina</v>
      </c>
      <c r="D35" s="60">
        <f>Plan!D35</f>
        <v>8</v>
      </c>
      <c r="E35" s="42">
        <v>0</v>
      </c>
      <c r="F35" s="42">
        <v>0</v>
      </c>
      <c r="G35" s="42">
        <v>0</v>
      </c>
      <c r="H35" s="42">
        <v>0</v>
      </c>
      <c r="I35" s="42">
        <v>0.5</v>
      </c>
      <c r="J35" s="42">
        <v>1</v>
      </c>
      <c r="K35" s="42">
        <v>1</v>
      </c>
      <c r="L35" s="42">
        <v>1</v>
      </c>
      <c r="M35" s="42"/>
      <c r="N35" s="42"/>
      <c r="O35" s="42"/>
      <c r="P35" s="42"/>
      <c r="R35" s="61"/>
      <c r="S35" s="61"/>
      <c r="T35" s="61"/>
      <c r="U35" s="61"/>
      <c r="V35" s="61"/>
      <c r="W35" s="61"/>
      <c r="X35" s="61"/>
      <c r="Y35" s="61"/>
    </row>
    <row r="36" spans="1:25" x14ac:dyDescent="0.4">
      <c r="A36" s="5" t="str">
        <f>IF(ISBLANK(Plan!A36)," - ",Plan!A36)</f>
        <v>1.28</v>
      </c>
      <c r="B36" s="5" t="str">
        <f>IF(ISBLANK(Plan!B36)," - ",Plan!B36)</f>
        <v>Jochem</v>
      </c>
      <c r="C36" s="5" t="str">
        <f>IF(ISBLANK(Plan!C36)," - ",Plan!C36)</f>
        <v>Backend | Leraren statistieken pagina</v>
      </c>
      <c r="D36" s="60">
        <f>Plan!D36</f>
        <v>9</v>
      </c>
      <c r="E36" s="42">
        <v>0</v>
      </c>
      <c r="F36" s="42">
        <v>0</v>
      </c>
      <c r="G36" s="42">
        <v>0</v>
      </c>
      <c r="H36" s="42">
        <v>0</v>
      </c>
      <c r="I36" s="42">
        <v>0.5</v>
      </c>
      <c r="J36" s="42">
        <v>1</v>
      </c>
      <c r="K36" s="42">
        <v>1</v>
      </c>
      <c r="L36" s="42">
        <v>1</v>
      </c>
      <c r="M36" s="42"/>
      <c r="N36" s="42"/>
      <c r="O36" s="42"/>
      <c r="P36" s="42"/>
      <c r="R36" s="61"/>
      <c r="S36" s="61"/>
      <c r="T36" s="61"/>
      <c r="U36" s="61"/>
      <c r="V36" s="61"/>
      <c r="W36" s="61"/>
      <c r="X36" s="61"/>
      <c r="Y36" s="61"/>
    </row>
    <row r="37" spans="1:25" x14ac:dyDescent="0.4">
      <c r="A37" s="5" t="str">
        <f>IF(ISBLANK(Plan!A37)," - ",Plan!A37)</f>
        <v>1.29</v>
      </c>
      <c r="B37" s="5" t="str">
        <f>IF(ISBLANK(Plan!B37)," - ",Plan!B37)</f>
        <v>Emanuel</v>
      </c>
      <c r="C37" s="5" t="str">
        <f>IF(ISBLANK(Plan!C37)," - ",Plan!C37)</f>
        <v>Backend | Selectie voor kinderen pagina</v>
      </c>
      <c r="D37" s="60">
        <f>Plan!D37</f>
        <v>10</v>
      </c>
      <c r="E37" s="42">
        <v>0</v>
      </c>
      <c r="F37" s="42">
        <v>0</v>
      </c>
      <c r="G37" s="42">
        <v>1</v>
      </c>
      <c r="H37" s="42">
        <v>1</v>
      </c>
      <c r="I37" s="42">
        <v>1</v>
      </c>
      <c r="J37" s="42">
        <v>1</v>
      </c>
      <c r="K37" s="42">
        <v>1</v>
      </c>
      <c r="L37" s="42">
        <v>1</v>
      </c>
      <c r="M37" s="42"/>
      <c r="N37" s="42"/>
      <c r="O37" s="42"/>
      <c r="P37" s="42"/>
      <c r="R37" s="61"/>
      <c r="S37" s="61"/>
      <c r="T37" s="61"/>
      <c r="U37" s="61"/>
      <c r="V37" s="61"/>
      <c r="W37" s="61"/>
      <c r="X37" s="61"/>
      <c r="Y37" s="61"/>
    </row>
    <row r="38" spans="1:25" x14ac:dyDescent="0.4">
      <c r="A38" s="5" t="str">
        <f>IF(ISBLANK(Plan!A38)," - ",Plan!A38)</f>
        <v>1.30</v>
      </c>
      <c r="B38" s="5" t="str">
        <f>IF(ISBLANK(Plan!B38)," - ",Plan!B38)</f>
        <v>Emanuel</v>
      </c>
      <c r="C38" s="5" t="str">
        <f>IF(ISBLANK(Plan!C38)," - ",Plan!C38)</f>
        <v>Backend | Feedback pagina</v>
      </c>
      <c r="D38" s="60">
        <f>Plan!D38</f>
        <v>5</v>
      </c>
      <c r="E38" s="42">
        <v>0</v>
      </c>
      <c r="F38" s="42">
        <v>0</v>
      </c>
      <c r="G38" s="42">
        <v>1</v>
      </c>
      <c r="H38" s="42">
        <v>1</v>
      </c>
      <c r="I38" s="42">
        <v>1</v>
      </c>
      <c r="J38" s="42">
        <v>1</v>
      </c>
      <c r="K38" s="42">
        <v>1</v>
      </c>
      <c r="L38" s="42">
        <v>1</v>
      </c>
      <c r="M38" s="42"/>
      <c r="N38" s="42"/>
      <c r="O38" s="42"/>
      <c r="P38" s="42"/>
      <c r="R38" s="61"/>
      <c r="S38" s="61"/>
      <c r="T38" s="61"/>
      <c r="U38" s="61"/>
      <c r="V38" s="61"/>
      <c r="W38" s="61"/>
      <c r="X38" s="61"/>
      <c r="Y38" s="61"/>
    </row>
    <row r="39" spans="1:25" x14ac:dyDescent="0.4">
      <c r="A39" s="5" t="str">
        <f>IF(ISBLANK(Plan!A39)," - ",Plan!A39)</f>
        <v>1.31</v>
      </c>
      <c r="B39" s="5" t="str">
        <f>IF(ISBLANK(Plan!B39)," - ",Plan!B39)</f>
        <v>Emanuel</v>
      </c>
      <c r="C39" s="5" t="str">
        <f>IF(ISBLANK(Plan!C39)," - ",Plan!C39)</f>
        <v>Backend | Bedankt pagina</v>
      </c>
      <c r="D39" s="60">
        <f>Plan!D39</f>
        <v>9</v>
      </c>
      <c r="E39" s="42">
        <v>0</v>
      </c>
      <c r="F39" s="42">
        <v>0</v>
      </c>
      <c r="G39" s="42">
        <v>0</v>
      </c>
      <c r="H39" s="42">
        <v>0.33</v>
      </c>
      <c r="I39" s="42">
        <v>0.66</v>
      </c>
      <c r="J39" s="42">
        <v>1</v>
      </c>
      <c r="K39" s="42">
        <v>1</v>
      </c>
      <c r="L39" s="42">
        <v>1</v>
      </c>
      <c r="M39" s="42"/>
      <c r="N39" s="42"/>
      <c r="O39" s="42"/>
      <c r="P39" s="42"/>
      <c r="R39" s="61"/>
      <c r="S39" s="61"/>
      <c r="T39" s="61"/>
      <c r="U39" s="61"/>
      <c r="V39" s="61"/>
      <c r="W39" s="61"/>
      <c r="X39" s="61"/>
      <c r="Y39" s="61"/>
    </row>
    <row r="40" spans="1:25" x14ac:dyDescent="0.4">
      <c r="A40" s="5" t="str">
        <f>IF(ISBLANK(Plan!A40)," - ",Plan!A40)</f>
        <v>1.32</v>
      </c>
      <c r="B40" s="5" t="str">
        <f>IF(ISBLANK(Plan!B40)," - ",Plan!B40)</f>
        <v>Emanuel</v>
      </c>
      <c r="C40" s="5" t="str">
        <f>IF(ISBLANK(Plan!C40)," - ",Plan!C40)</f>
        <v>Backend | Accessoires winkel pagina (on hold)</v>
      </c>
      <c r="D40" s="60">
        <f>Plan!D40</f>
        <v>26</v>
      </c>
      <c r="E40" s="42">
        <v>0</v>
      </c>
      <c r="F40" s="42">
        <v>0</v>
      </c>
      <c r="G40" s="42">
        <v>0</v>
      </c>
      <c r="H40" s="42">
        <v>0.33</v>
      </c>
      <c r="I40" s="42">
        <v>0.66</v>
      </c>
      <c r="J40" s="42">
        <v>1</v>
      </c>
      <c r="K40" s="42">
        <v>1</v>
      </c>
      <c r="L40" s="42">
        <v>1</v>
      </c>
      <c r="M40" s="42"/>
      <c r="N40" s="42"/>
      <c r="O40" s="42"/>
      <c r="P40" s="42"/>
      <c r="R40" s="61"/>
      <c r="S40" s="61"/>
      <c r="T40" s="61"/>
      <c r="U40" s="61"/>
      <c r="V40" s="61"/>
      <c r="W40" s="61"/>
      <c r="X40" s="61"/>
      <c r="Y40" s="61"/>
    </row>
    <row r="41" spans="1:25" x14ac:dyDescent="0.4">
      <c r="A41" s="5" t="str">
        <f>IF(ISBLANK(Plan!A41)," - ",Plan!A41)</f>
        <v>1.33</v>
      </c>
      <c r="B41" s="5" t="str">
        <f>IF(ISBLANK(Plan!B41)," - ",Plan!B41)</f>
        <v>Emanuel</v>
      </c>
      <c r="C41" s="5" t="str">
        <f>IF(ISBLANK(Plan!C41)," - ",Plan!C41)</f>
        <v>Backend | Avatar personalisatie pagina (on hold)</v>
      </c>
      <c r="D41" s="60">
        <f>Plan!D41</f>
        <v>18</v>
      </c>
      <c r="E41" s="42">
        <v>0</v>
      </c>
      <c r="F41" s="42">
        <v>0</v>
      </c>
      <c r="G41" s="42">
        <v>0</v>
      </c>
      <c r="H41" s="42">
        <v>0.33</v>
      </c>
      <c r="I41" s="42">
        <v>0.66</v>
      </c>
      <c r="J41" s="42">
        <v>1</v>
      </c>
      <c r="K41" s="42">
        <v>1</v>
      </c>
      <c r="L41" s="42">
        <v>1</v>
      </c>
      <c r="M41" s="42"/>
      <c r="N41" s="42"/>
      <c r="O41" s="42"/>
      <c r="P41" s="42"/>
      <c r="R41" s="61"/>
      <c r="S41" s="61"/>
      <c r="T41" s="61"/>
      <c r="U41" s="61"/>
      <c r="V41" s="61"/>
      <c r="W41" s="61"/>
      <c r="X41" s="61"/>
      <c r="Y41" s="61"/>
    </row>
    <row r="42" spans="1:25" x14ac:dyDescent="0.4">
      <c r="A42" s="5" t="str">
        <f>IF(ISBLANK(Plan!A44)," - ",Plan!A44)</f>
        <v>1.34</v>
      </c>
      <c r="B42" s="5" t="str">
        <f>IF(ISBLANK(Plan!B44)," - ",Plan!B44)</f>
        <v>Jochem</v>
      </c>
      <c r="C42" s="5" t="str">
        <f>IF(ISBLANK(Plan!C44)," - ",Plan!C44)</f>
        <v>Ci/Cd pipeline bouwen + tests</v>
      </c>
      <c r="D42" s="60">
        <f>Plan!D44</f>
        <v>15</v>
      </c>
      <c r="E42" s="42">
        <v>0</v>
      </c>
      <c r="F42" s="42">
        <v>0</v>
      </c>
      <c r="G42" s="42">
        <v>0</v>
      </c>
      <c r="H42" s="42">
        <v>0</v>
      </c>
      <c r="I42" s="42">
        <v>0.48</v>
      </c>
      <c r="J42" s="42">
        <v>0.66</v>
      </c>
      <c r="K42" s="42">
        <v>1</v>
      </c>
      <c r="L42" s="42">
        <v>1</v>
      </c>
      <c r="M42" s="42"/>
      <c r="N42" s="42"/>
      <c r="O42" s="42"/>
      <c r="P42" s="42"/>
      <c r="R42" s="61"/>
      <c r="S42" s="61"/>
      <c r="T42" s="61"/>
      <c r="U42" s="61"/>
      <c r="V42" s="61"/>
      <c r="W42" s="61"/>
      <c r="X42" s="61"/>
      <c r="Y42" s="61"/>
    </row>
    <row r="43" spans="1:25" x14ac:dyDescent="0.4">
      <c r="A43" s="5" t="str">
        <f>IF(ISBLANK(Plan!A45)," - ",Plan!A45)</f>
        <v>1.35</v>
      </c>
      <c r="B43" s="5" t="str">
        <f>IF(ISBLANK(Plan!B45)," - ",Plan!B45)</f>
        <v>Cyn</v>
      </c>
      <c r="C43" s="5" t="str">
        <f>IF(ISBLANK(Plan!C45)," - ",Plan!C45)</f>
        <v>Documentatie</v>
      </c>
      <c r="D43" s="60">
        <f>Plan!D45</f>
        <v>20</v>
      </c>
      <c r="E43" s="42">
        <v>0</v>
      </c>
      <c r="F43" s="42">
        <v>0</v>
      </c>
      <c r="G43" s="42">
        <v>0.16</v>
      </c>
      <c r="H43" s="42">
        <v>0.32</v>
      </c>
      <c r="I43" s="42">
        <v>0.64</v>
      </c>
      <c r="J43" s="42">
        <v>0.8</v>
      </c>
      <c r="K43" s="42">
        <v>0.96</v>
      </c>
      <c r="L43" s="42">
        <v>1</v>
      </c>
      <c r="M43" s="42"/>
      <c r="N43" s="42"/>
      <c r="O43" s="42"/>
      <c r="P43" s="42"/>
      <c r="R43" s="61"/>
      <c r="S43" s="61"/>
      <c r="T43" s="61"/>
      <c r="U43" s="61"/>
      <c r="V43" s="61"/>
      <c r="W43" s="61"/>
      <c r="X43" s="61"/>
      <c r="Y43" s="61"/>
    </row>
    <row r="44" spans="1:25" x14ac:dyDescent="0.4">
      <c r="A44" s="5" t="str">
        <f>IF(ISBLANK(Plan!A46)," - ",Plan!A46)</f>
        <v>1.36</v>
      </c>
      <c r="B44" s="5" t="str">
        <f>IF(ISBLANK(Plan!B46)," - ",Plan!B46)</f>
        <v>Jochem</v>
      </c>
      <c r="C44" s="5" t="str">
        <f>IF(ISBLANK(Plan!C46)," - ",Plan!C46)</f>
        <v>Documentatie</v>
      </c>
      <c r="D44" s="60">
        <f>Plan!D46</f>
        <v>20</v>
      </c>
      <c r="E44" s="42">
        <v>0</v>
      </c>
      <c r="F44" s="42">
        <v>0</v>
      </c>
      <c r="G44" s="42">
        <v>0.16</v>
      </c>
      <c r="H44" s="42">
        <v>0.32</v>
      </c>
      <c r="I44" s="42">
        <v>0.64</v>
      </c>
      <c r="J44" s="42">
        <v>0.8</v>
      </c>
      <c r="K44" s="42">
        <v>0.96</v>
      </c>
      <c r="L44" s="42">
        <v>1</v>
      </c>
      <c r="M44" s="42"/>
      <c r="N44" s="42"/>
      <c r="O44" s="42"/>
      <c r="P44" s="42"/>
      <c r="R44" s="61"/>
      <c r="S44" s="61"/>
      <c r="T44" s="61"/>
      <c r="U44" s="61"/>
      <c r="V44" s="61"/>
      <c r="W44" s="61"/>
      <c r="X44" s="61"/>
      <c r="Y44" s="61"/>
    </row>
    <row r="45" spans="1:25" x14ac:dyDescent="0.4">
      <c r="A45" s="5" t="str">
        <f>IF(ISBLANK(Plan!A47)," - ",Plan!A47)</f>
        <v>1.37</v>
      </c>
      <c r="B45" s="5" t="str">
        <f>IF(ISBLANK(Plan!B47)," - ",Plan!B47)</f>
        <v>Emanuel</v>
      </c>
      <c r="C45" s="5" t="str">
        <f>IF(ISBLANK(Plan!C47)," - ",Plan!C47)</f>
        <v>Documentatie</v>
      </c>
      <c r="D45" s="60">
        <f>Plan!D47</f>
        <v>20</v>
      </c>
      <c r="E45" s="42">
        <v>0</v>
      </c>
      <c r="F45" s="42">
        <v>0</v>
      </c>
      <c r="G45" s="42">
        <v>0.16</v>
      </c>
      <c r="H45" s="42">
        <v>0.32</v>
      </c>
      <c r="I45" s="42">
        <v>0.64</v>
      </c>
      <c r="J45" s="42">
        <v>0.8</v>
      </c>
      <c r="K45" s="42">
        <v>0.96</v>
      </c>
      <c r="L45" s="42">
        <v>1</v>
      </c>
      <c r="M45" s="42"/>
      <c r="N45" s="42"/>
      <c r="O45" s="42"/>
      <c r="P45" s="42"/>
      <c r="R45" s="61"/>
      <c r="S45" s="61"/>
      <c r="T45" s="61"/>
      <c r="U45" s="61"/>
      <c r="V45" s="61"/>
      <c r="W45" s="61"/>
      <c r="X45" s="61"/>
      <c r="Y45" s="61"/>
    </row>
    <row r="46" spans="1:25" x14ac:dyDescent="0.4">
      <c r="A46" s="5" t="str">
        <f>IF(ISBLANK(Plan!A48)," - ",Plan!A48)</f>
        <v>1.38</v>
      </c>
      <c r="B46" s="5" t="str">
        <f>IF(ISBLANK(Plan!B48)," - ",Plan!B48)</f>
        <v>Cyn</v>
      </c>
      <c r="C46" s="5" t="str">
        <f>IF(ISBLANK(Plan!C48)," - ",Plan!C48)</f>
        <v>Prototype</v>
      </c>
      <c r="D46" s="60">
        <f>Plan!D48</f>
        <v>9</v>
      </c>
      <c r="E46" s="42">
        <v>0</v>
      </c>
      <c r="F46" s="42">
        <v>0</v>
      </c>
      <c r="G46" s="42">
        <v>0.33</v>
      </c>
      <c r="H46" s="42">
        <v>0.66</v>
      </c>
      <c r="I46" s="42">
        <v>1</v>
      </c>
      <c r="J46" s="42">
        <v>1</v>
      </c>
      <c r="K46" s="42">
        <v>1</v>
      </c>
      <c r="L46" s="42">
        <v>1</v>
      </c>
      <c r="M46" s="42"/>
      <c r="N46" s="42"/>
      <c r="O46" s="42"/>
      <c r="P46" s="42"/>
      <c r="R46" s="61"/>
      <c r="S46" s="61"/>
      <c r="T46" s="61"/>
      <c r="U46" s="61"/>
      <c r="V46" s="61"/>
      <c r="W46" s="61"/>
      <c r="X46" s="61"/>
      <c r="Y46" s="61"/>
    </row>
    <row r="47" spans="1:25" x14ac:dyDescent="0.4">
      <c r="A47" s="5" t="str">
        <f>IF(ISBLANK(Plan!A49)," - ",Plan!A49)</f>
        <v>1.39</v>
      </c>
      <c r="B47" s="5" t="str">
        <f>IF(ISBLANK(Plan!B49)," - ",Plan!B49)</f>
        <v>Jochem</v>
      </c>
      <c r="C47" s="5" t="str">
        <f>IF(ISBLANK(Plan!C49)," - ",Plan!C49)</f>
        <v>Adviseren Database ontwerp</v>
      </c>
      <c r="D47" s="60">
        <f>Plan!D49</f>
        <v>2</v>
      </c>
      <c r="E47" s="42">
        <v>0</v>
      </c>
      <c r="F47" s="42">
        <v>0</v>
      </c>
      <c r="G47" s="42">
        <v>1</v>
      </c>
      <c r="H47" s="42">
        <v>1</v>
      </c>
      <c r="I47" s="42">
        <v>1</v>
      </c>
      <c r="J47" s="42">
        <v>1</v>
      </c>
      <c r="K47" s="42">
        <v>1</v>
      </c>
      <c r="L47" s="42">
        <v>1</v>
      </c>
      <c r="M47" s="42"/>
      <c r="N47" s="42"/>
      <c r="O47" s="42"/>
      <c r="P47" s="42"/>
      <c r="R47" s="61"/>
      <c r="S47" s="61"/>
      <c r="T47" s="61"/>
      <c r="U47" s="61"/>
      <c r="V47" s="61"/>
      <c r="W47" s="61"/>
      <c r="X47" s="61"/>
      <c r="Y47" s="61"/>
    </row>
    <row r="48" spans="1:25" x14ac:dyDescent="0.4">
      <c r="A48" s="5" t="str">
        <f>IF(ISBLANK(Plan!A50)," - ",Plan!A50)</f>
        <v>1.40</v>
      </c>
      <c r="B48" s="5" t="str">
        <f>IF(ISBLANK(Plan!B50)," - ",Plan!B50)</f>
        <v>Jochem</v>
      </c>
      <c r="C48" s="5" t="str">
        <f>IF(ISBLANK(Plan!C50)," - ",Plan!C50)</f>
        <v>Kennismaken met framework</v>
      </c>
      <c r="D48" s="60">
        <f>Plan!D50</f>
        <v>2</v>
      </c>
      <c r="E48" s="42">
        <v>0</v>
      </c>
      <c r="F48" s="42">
        <v>0</v>
      </c>
      <c r="G48" s="42">
        <v>1</v>
      </c>
      <c r="H48" s="42">
        <v>1</v>
      </c>
      <c r="I48" s="42">
        <v>1</v>
      </c>
      <c r="J48" s="42">
        <v>1</v>
      </c>
      <c r="K48" s="42">
        <v>1</v>
      </c>
      <c r="L48" s="42">
        <v>1</v>
      </c>
      <c r="M48" s="42"/>
      <c r="N48" s="42"/>
      <c r="O48" s="42"/>
      <c r="P48" s="42"/>
      <c r="R48" s="61"/>
      <c r="S48" s="61"/>
      <c r="T48" s="61"/>
      <c r="U48" s="61"/>
      <c r="V48" s="61"/>
      <c r="W48" s="61"/>
      <c r="X48" s="61"/>
      <c r="Y48" s="61"/>
    </row>
    <row r="49" spans="1:25" x14ac:dyDescent="0.4">
      <c r="A49" s="5" t="str">
        <f>IF(ISBLANK(Plan!A51)," - ",Plan!A51)</f>
        <v>1.41</v>
      </c>
      <c r="B49" s="5" t="str">
        <f>IF(ISBLANK(Plan!B51)," - ",Plan!B51)</f>
        <v>Cyn</v>
      </c>
      <c r="C49" s="5" t="str">
        <f>IF(ISBLANK(Plan!C51)," - ",Plan!C51)</f>
        <v>Kennismaken met framework</v>
      </c>
      <c r="D49" s="60">
        <f>Plan!D51</f>
        <v>2</v>
      </c>
      <c r="E49" s="42">
        <v>0</v>
      </c>
      <c r="F49" s="42">
        <v>0</v>
      </c>
      <c r="G49" s="42">
        <v>1</v>
      </c>
      <c r="H49" s="42">
        <v>1</v>
      </c>
      <c r="I49" s="42">
        <v>1</v>
      </c>
      <c r="J49" s="42">
        <v>1</v>
      </c>
      <c r="K49" s="42">
        <v>1</v>
      </c>
      <c r="L49" s="42">
        <v>1</v>
      </c>
      <c r="M49" s="42"/>
      <c r="N49" s="42"/>
      <c r="O49" s="42"/>
      <c r="P49" s="42"/>
      <c r="R49" s="61"/>
      <c r="S49" s="61"/>
      <c r="T49" s="61"/>
      <c r="U49" s="61"/>
      <c r="V49" s="61"/>
      <c r="W49" s="61"/>
      <c r="X49" s="61"/>
      <c r="Y49" s="61"/>
    </row>
    <row r="50" spans="1:25" x14ac:dyDescent="0.4">
      <c r="A50" s="5" t="str">
        <f>IF(ISBLANK(Plan!A52)," - ",Plan!A52)</f>
        <v>1.42</v>
      </c>
      <c r="B50" s="5" t="str">
        <f>IF(ISBLANK(Plan!B52)," - ",Plan!B52)</f>
        <v>Emanuel</v>
      </c>
      <c r="C50" s="5" t="str">
        <f>IF(ISBLANK(Plan!C52)," - ",Plan!C52)</f>
        <v>Anderen leren met framework omgaan</v>
      </c>
      <c r="D50" s="60">
        <f>Plan!D52</f>
        <v>4</v>
      </c>
      <c r="E50" s="42">
        <v>0</v>
      </c>
      <c r="F50" s="42">
        <v>0</v>
      </c>
      <c r="G50" s="42">
        <v>1</v>
      </c>
      <c r="H50" s="42">
        <v>1</v>
      </c>
      <c r="I50" s="42">
        <v>1</v>
      </c>
      <c r="J50" s="42">
        <v>1</v>
      </c>
      <c r="K50" s="42">
        <v>1</v>
      </c>
      <c r="L50" s="42">
        <v>1</v>
      </c>
      <c r="M50" s="42"/>
      <c r="N50" s="42"/>
      <c r="O50" s="42"/>
      <c r="P50" s="42"/>
      <c r="R50" s="61"/>
      <c r="S50" s="61"/>
      <c r="T50" s="61"/>
      <c r="U50" s="61"/>
      <c r="V50" s="61"/>
      <c r="W50" s="61"/>
      <c r="X50" s="61"/>
      <c r="Y50" s="61"/>
    </row>
    <row r="51" spans="1:25" x14ac:dyDescent="0.4">
      <c r="A51" s="5" t="str">
        <f>IF(ISBLANK(Plan!A53)," - ",Plan!A53)</f>
        <v>1.43</v>
      </c>
      <c r="B51" s="5" t="str">
        <f>IF(ISBLANK(Plan!B53)," - ",Plan!B53)</f>
        <v>Jochem</v>
      </c>
      <c r="C51" s="5" t="str">
        <f>IF(ISBLANK(Plan!C53)," - ",Plan!C53)</f>
        <v>Advies rapport schrijven</v>
      </c>
      <c r="D51" s="60">
        <f>Plan!D53</f>
        <v>5</v>
      </c>
      <c r="E51" s="42">
        <v>0</v>
      </c>
      <c r="F51" s="42">
        <v>0</v>
      </c>
      <c r="G51" s="42">
        <v>0.5</v>
      </c>
      <c r="H51" s="42">
        <v>1</v>
      </c>
      <c r="I51" s="42">
        <v>1</v>
      </c>
      <c r="J51" s="42">
        <v>1</v>
      </c>
      <c r="K51" s="42">
        <v>1</v>
      </c>
      <c r="L51" s="42">
        <v>1</v>
      </c>
      <c r="M51" s="42"/>
      <c r="N51" s="42"/>
      <c r="O51" s="42"/>
      <c r="P51" s="42"/>
      <c r="R51" s="61"/>
      <c r="S51" s="61"/>
      <c r="T51" s="61"/>
      <c r="U51" s="61"/>
      <c r="V51" s="61"/>
      <c r="W51" s="61"/>
      <c r="X51" s="61"/>
      <c r="Y51" s="61"/>
    </row>
    <row r="52" spans="1:25" x14ac:dyDescent="0.4">
      <c r="A52" s="5">
        <f>IF(ISBLANK(Plan!A54)," - ",Plan!A54)</f>
        <v>1.64</v>
      </c>
      <c r="B52" s="5" t="str">
        <f>IF(ISBLANK(Plan!B54)," - ",Plan!B54)</f>
        <v>Cyn</v>
      </c>
      <c r="C52" s="5" t="str">
        <f>IF(ISBLANK(Plan!C54)," - ",Plan!C54)</f>
        <v>Design keuzes onderbouwen</v>
      </c>
      <c r="D52" s="60">
        <f>Plan!D54</f>
        <v>8</v>
      </c>
      <c r="E52" s="42">
        <v>0</v>
      </c>
      <c r="F52" s="42">
        <v>0</v>
      </c>
      <c r="G52" s="42">
        <v>0.16</v>
      </c>
      <c r="H52" s="42">
        <v>0.32</v>
      </c>
      <c r="I52" s="42">
        <v>0.64</v>
      </c>
      <c r="J52" s="42">
        <v>0.8</v>
      </c>
      <c r="K52" s="42">
        <v>1</v>
      </c>
      <c r="L52" s="42">
        <v>1</v>
      </c>
      <c r="M52" s="42"/>
      <c r="N52" s="42"/>
      <c r="O52" s="42"/>
      <c r="P52" s="42"/>
      <c r="R52" s="61"/>
      <c r="S52" s="61"/>
      <c r="T52" s="61"/>
      <c r="U52" s="61"/>
      <c r="V52" s="61"/>
      <c r="W52" s="61"/>
      <c r="X52" s="61"/>
      <c r="Y52" s="61"/>
    </row>
    <row r="53" spans="1:25" x14ac:dyDescent="0.4">
      <c r="A53" s="5">
        <f>IF(ISBLANK(Plan!A55)," - ",Plan!A55)</f>
        <v>1.65</v>
      </c>
      <c r="B53" s="5" t="str">
        <f>IF(ISBLANK(Plan!B55)," - ",Plan!B55)</f>
        <v>Emanuel</v>
      </c>
      <c r="C53" s="5" t="str">
        <f>IF(ISBLANK(Plan!C55)," - ",Plan!C55)</f>
        <v>Andere ondersteunen</v>
      </c>
      <c r="D53" s="60">
        <f>Plan!D55</f>
        <v>7</v>
      </c>
      <c r="E53" s="42">
        <v>0</v>
      </c>
      <c r="F53" s="42">
        <v>0</v>
      </c>
      <c r="G53" s="42">
        <v>0.5</v>
      </c>
      <c r="H53" s="42">
        <v>1</v>
      </c>
      <c r="I53" s="42">
        <v>1</v>
      </c>
      <c r="J53" s="42">
        <v>1</v>
      </c>
      <c r="K53" s="42">
        <v>1</v>
      </c>
      <c r="L53" s="42">
        <v>1</v>
      </c>
      <c r="M53" s="42"/>
      <c r="N53" s="42"/>
      <c r="O53" s="42"/>
      <c r="P53" s="42"/>
      <c r="R53" s="61"/>
      <c r="S53" s="61"/>
      <c r="T53" s="61"/>
      <c r="U53" s="61"/>
      <c r="V53" s="61"/>
      <c r="W53" s="61"/>
      <c r="X53" s="61"/>
      <c r="Y53" s="61"/>
    </row>
    <row r="54" spans="1:25" x14ac:dyDescent="0.4">
      <c r="A54" s="5">
        <f>IF(ISBLANK(Plan!A56)," - ",Plan!A56)</f>
        <v>2.06</v>
      </c>
      <c r="B54" s="5" t="str">
        <f>IF(ISBLANK(Plan!B56)," - ",Plan!B56)</f>
        <v>Emanuel</v>
      </c>
      <c r="C54" s="5" t="str">
        <f>IF(ISBLANK(Plan!C56)," - ",Plan!C56)</f>
        <v>Database ontwerpen</v>
      </c>
      <c r="D54" s="60">
        <f>Plan!D56</f>
        <v>3</v>
      </c>
      <c r="E54" s="42">
        <v>0</v>
      </c>
      <c r="F54" s="42">
        <v>0</v>
      </c>
      <c r="G54" s="42">
        <v>0.33</v>
      </c>
      <c r="H54" s="42">
        <v>0.66</v>
      </c>
      <c r="I54" s="42">
        <v>1</v>
      </c>
      <c r="J54" s="42">
        <v>1</v>
      </c>
      <c r="K54" s="42">
        <v>1</v>
      </c>
      <c r="L54" s="42">
        <v>1</v>
      </c>
      <c r="M54" s="42"/>
      <c r="N54" s="42"/>
      <c r="O54" s="42"/>
      <c r="P54" s="42"/>
      <c r="R54" s="61"/>
      <c r="S54" s="61"/>
      <c r="T54" s="61"/>
      <c r="U54" s="61"/>
      <c r="V54" s="61"/>
      <c r="W54" s="61"/>
      <c r="X54" s="61"/>
      <c r="Y54" s="61"/>
    </row>
    <row r="55" spans="1:25" x14ac:dyDescent="0.4">
      <c r="A55" s="5">
        <f>IF(ISBLANK(Plan!A57)," - ",Plan!A57)</f>
        <v>1.44</v>
      </c>
      <c r="B55" s="5" t="str">
        <f>IF(ISBLANK(Plan!B57)," - ",Plan!B57)</f>
        <v>Berkay</v>
      </c>
      <c r="C55" s="5" t="str">
        <f>IF(ISBLANK(Plan!C57)," - ",Plan!C57)</f>
        <v>Plan van aanpak</v>
      </c>
      <c r="D55" s="60">
        <f>Plan!D57</f>
        <v>11</v>
      </c>
      <c r="E55" s="42">
        <v>0</v>
      </c>
      <c r="F55" s="42">
        <v>0</v>
      </c>
      <c r="G55" s="42">
        <v>1</v>
      </c>
      <c r="H55" s="42">
        <v>1</v>
      </c>
      <c r="I55" s="42">
        <v>1</v>
      </c>
      <c r="J55" s="42">
        <v>1</v>
      </c>
      <c r="K55" s="42">
        <v>1</v>
      </c>
      <c r="L55" s="42">
        <v>1</v>
      </c>
      <c r="M55" s="42"/>
      <c r="N55" s="42"/>
      <c r="O55" s="42"/>
      <c r="P55" s="42"/>
      <c r="R55" s="61"/>
      <c r="S55" s="61"/>
      <c r="T55" s="61"/>
      <c r="U55" s="61"/>
      <c r="V55" s="61"/>
      <c r="W55" s="61"/>
      <c r="X55" s="61"/>
      <c r="Y55" s="61"/>
    </row>
    <row r="56" spans="1:25" x14ac:dyDescent="0.4">
      <c r="A56" s="5">
        <f>IF(ISBLANK(Plan!A58)," - ",Plan!A58)</f>
        <v>1.45</v>
      </c>
      <c r="B56" s="5" t="str">
        <f>IF(ISBLANK(Plan!B58)," - ",Plan!B58)</f>
        <v>Berkay</v>
      </c>
      <c r="C56" s="5" t="str">
        <f>IF(ISBLANK(Plan!C58)," - ",Plan!C58)</f>
        <v>Requirement Analyse</v>
      </c>
      <c r="D56" s="60">
        <f>Plan!D58</f>
        <v>4</v>
      </c>
      <c r="E56" s="42">
        <v>0</v>
      </c>
      <c r="F56" s="42">
        <v>0</v>
      </c>
      <c r="G56" s="42">
        <v>0</v>
      </c>
      <c r="H56" s="42">
        <v>0.5</v>
      </c>
      <c r="I56" s="42">
        <v>1</v>
      </c>
      <c r="J56" s="42">
        <v>1</v>
      </c>
      <c r="K56" s="42">
        <v>1</v>
      </c>
      <c r="L56" s="42">
        <v>1</v>
      </c>
      <c r="M56" s="42"/>
      <c r="N56" s="42"/>
      <c r="O56" s="42"/>
      <c r="P56" s="42"/>
      <c r="R56" s="61"/>
      <c r="S56" s="61"/>
      <c r="T56" s="61"/>
      <c r="U56" s="61"/>
      <c r="V56" s="61"/>
      <c r="W56" s="61"/>
      <c r="X56" s="61"/>
      <c r="Y56" s="61"/>
    </row>
    <row r="57" spans="1:25" x14ac:dyDescent="0.4">
      <c r="A57" s="5">
        <f>IF(ISBLANK(Plan!A59)," - ",Plan!A59)</f>
        <v>1.46</v>
      </c>
      <c r="B57" s="5" t="str">
        <f>IF(ISBLANK(Plan!B59)," - ",Plan!B59)</f>
        <v>Nick</v>
      </c>
      <c r="C57" s="5" t="str">
        <f>IF(ISBLANK(Plan!C59)," - ",Plan!C59)</f>
        <v xml:space="preserve">Prototype voor software </v>
      </c>
      <c r="D57" s="60">
        <f>Plan!D59</f>
        <v>8</v>
      </c>
      <c r="E57" s="42">
        <v>0</v>
      </c>
      <c r="F57" s="42">
        <v>0</v>
      </c>
      <c r="G57" s="42">
        <v>0.2</v>
      </c>
      <c r="H57" s="42">
        <v>0.4</v>
      </c>
      <c r="I57" s="42">
        <v>0.6</v>
      </c>
      <c r="J57" s="42">
        <v>0.8</v>
      </c>
      <c r="K57" s="42">
        <v>1</v>
      </c>
      <c r="L57" s="42">
        <v>1</v>
      </c>
      <c r="M57" s="42"/>
      <c r="N57" s="42"/>
      <c r="O57" s="42"/>
      <c r="P57" s="42"/>
      <c r="R57" s="61"/>
      <c r="S57" s="61"/>
      <c r="T57" s="61"/>
      <c r="U57" s="61"/>
      <c r="V57" s="61"/>
      <c r="W57" s="61"/>
      <c r="X57" s="61"/>
      <c r="Y57" s="61"/>
    </row>
    <row r="58" spans="1:25" x14ac:dyDescent="0.4">
      <c r="A58" s="5">
        <f>IF(ISBLANK(Plan!A60)," - ",Plan!A60)</f>
        <v>1.47</v>
      </c>
      <c r="B58" s="5" t="str">
        <f>IF(ISBLANK(Plan!B60)," - ",Plan!B60)</f>
        <v>Rick</v>
      </c>
      <c r="C58" s="5" t="str">
        <f>IF(ISBLANK(Plan!C60)," - ",Plan!C60)</f>
        <v>Database opzetten</v>
      </c>
      <c r="D58" s="60">
        <f>Plan!D60</f>
        <v>14</v>
      </c>
      <c r="E58" s="42">
        <v>0</v>
      </c>
      <c r="F58" s="42">
        <v>0</v>
      </c>
      <c r="G58" s="42">
        <v>0.5</v>
      </c>
      <c r="H58" s="42">
        <v>1</v>
      </c>
      <c r="I58" s="42">
        <v>1</v>
      </c>
      <c r="J58" s="42">
        <v>1</v>
      </c>
      <c r="K58" s="42">
        <v>1</v>
      </c>
      <c r="L58" s="42">
        <v>1</v>
      </c>
      <c r="M58" s="42"/>
      <c r="N58" s="42"/>
      <c r="O58" s="42"/>
      <c r="P58" s="42"/>
      <c r="R58" s="61"/>
      <c r="S58" s="61"/>
      <c r="T58" s="61"/>
      <c r="U58" s="61"/>
      <c r="V58" s="61"/>
      <c r="W58" s="61"/>
      <c r="X58" s="61"/>
      <c r="Y58" s="61"/>
    </row>
    <row r="59" spans="1:25" x14ac:dyDescent="0.4">
      <c r="A59" s="5">
        <f>IF(ISBLANK(Plan!A61)," - ",Plan!A61)</f>
        <v>1.48</v>
      </c>
      <c r="B59" s="5" t="str">
        <f>IF(ISBLANK(Plan!B61)," - ",Plan!B61)</f>
        <v>Rick</v>
      </c>
      <c r="C59" s="5" t="str">
        <f>IF(ISBLANK(Plan!C61)," - ",Plan!C61)</f>
        <v>Inrichten van webserver</v>
      </c>
      <c r="D59" s="60">
        <f>Plan!D61</f>
        <v>12</v>
      </c>
      <c r="E59" s="42">
        <v>0</v>
      </c>
      <c r="F59" s="42">
        <v>0</v>
      </c>
      <c r="G59" s="42">
        <v>0.2</v>
      </c>
      <c r="H59" s="42">
        <v>0.4</v>
      </c>
      <c r="I59" s="42">
        <v>0.6</v>
      </c>
      <c r="J59" s="42">
        <v>0.8</v>
      </c>
      <c r="K59" s="42">
        <v>1</v>
      </c>
      <c r="L59" s="42">
        <v>1</v>
      </c>
      <c r="M59" s="42"/>
      <c r="N59" s="42"/>
      <c r="O59" s="42"/>
      <c r="P59" s="42"/>
      <c r="R59" s="61"/>
      <c r="S59" s="61"/>
      <c r="T59" s="61"/>
      <c r="U59" s="61"/>
      <c r="V59" s="61"/>
      <c r="W59" s="61"/>
      <c r="X59" s="61"/>
      <c r="Y59" s="61"/>
    </row>
    <row r="60" spans="1:25" x14ac:dyDescent="0.4">
      <c r="A60" s="5">
        <f>IF(ISBLANK(Plan!A62)," - ",Plan!A62)</f>
        <v>1.49</v>
      </c>
      <c r="B60" s="5" t="str">
        <f>IF(ISBLANK(Plan!B62)," - ",Plan!B62)</f>
        <v>Nick</v>
      </c>
      <c r="C60" s="5" t="str">
        <f>IF(ISBLANK(Plan!C62)," - ",Plan!C62)</f>
        <v>Onderzoek rapport AVG</v>
      </c>
      <c r="D60" s="60">
        <f>Plan!D62</f>
        <v>26</v>
      </c>
      <c r="E60" s="42">
        <v>0</v>
      </c>
      <c r="F60" s="42">
        <v>0</v>
      </c>
      <c r="G60" s="42">
        <v>0.25</v>
      </c>
      <c r="H60" s="42">
        <v>0.25</v>
      </c>
      <c r="I60" s="42">
        <v>0.5</v>
      </c>
      <c r="J60" s="42">
        <v>0.75</v>
      </c>
      <c r="K60" s="42">
        <v>1</v>
      </c>
      <c r="L60" s="42">
        <v>1</v>
      </c>
      <c r="M60" s="42"/>
      <c r="N60" s="42"/>
      <c r="O60" s="42"/>
      <c r="P60" s="42"/>
      <c r="R60" s="61"/>
      <c r="S60" s="61"/>
      <c r="T60" s="61"/>
      <c r="U60" s="61"/>
      <c r="V60" s="61"/>
      <c r="W60" s="61"/>
      <c r="X60" s="61"/>
      <c r="Y60" s="61"/>
    </row>
    <row r="61" spans="1:25" x14ac:dyDescent="0.4">
      <c r="A61" s="5">
        <f>IF(ISBLANK(Plan!A63)," - ",Plan!A63)</f>
        <v>1.5</v>
      </c>
      <c r="B61" s="5" t="str">
        <f>IF(ISBLANK(Plan!B63)," - ",Plan!B63)</f>
        <v>Rick</v>
      </c>
      <c r="C61" s="5" t="str">
        <f>IF(ISBLANK(Plan!C63)," - ",Plan!C63)</f>
        <v>Requirements Analyse</v>
      </c>
      <c r="D61" s="60">
        <f>Plan!D63</f>
        <v>10</v>
      </c>
      <c r="E61" s="42">
        <v>0</v>
      </c>
      <c r="F61" s="42">
        <v>0</v>
      </c>
      <c r="G61" s="42">
        <v>0</v>
      </c>
      <c r="H61" s="42">
        <v>0</v>
      </c>
      <c r="I61" s="42">
        <v>0</v>
      </c>
      <c r="J61" s="42">
        <v>0.5</v>
      </c>
      <c r="K61" s="42">
        <v>0.75</v>
      </c>
      <c r="L61" s="42">
        <v>1</v>
      </c>
      <c r="M61" s="42"/>
      <c r="N61" s="42"/>
      <c r="O61" s="42"/>
      <c r="P61" s="42"/>
      <c r="R61" s="61"/>
      <c r="S61" s="61"/>
      <c r="T61" s="61"/>
      <c r="U61" s="61"/>
      <c r="V61" s="61"/>
      <c r="W61" s="61"/>
      <c r="X61" s="61"/>
      <c r="Y61" s="61"/>
    </row>
    <row r="62" spans="1:25" x14ac:dyDescent="0.4">
      <c r="A62" s="5">
        <f>IF(ISBLANK(Plan!A64)," - ",Plan!A64)</f>
        <v>1.51</v>
      </c>
      <c r="B62" s="5" t="str">
        <f>IF(ISBLANK(Plan!B64)," - ",Plan!B64)</f>
        <v>Nick</v>
      </c>
      <c r="C62" s="5" t="str">
        <f>IF(ISBLANK(Plan!C64)," - ",Plan!C64)</f>
        <v>Functioneel ontwerp van toekomstige situatie</v>
      </c>
      <c r="D62" s="60">
        <f>Plan!D64</f>
        <v>32</v>
      </c>
      <c r="E62" s="42">
        <v>0</v>
      </c>
      <c r="F62" s="42">
        <v>0</v>
      </c>
      <c r="G62" s="42">
        <v>0.25</v>
      </c>
      <c r="H62" s="42">
        <v>0.25</v>
      </c>
      <c r="I62" s="42">
        <v>0.45</v>
      </c>
      <c r="J62" s="42">
        <v>0.75</v>
      </c>
      <c r="K62" s="42">
        <v>0.8</v>
      </c>
      <c r="L62" s="42">
        <v>1</v>
      </c>
      <c r="M62" s="42"/>
      <c r="N62" s="42"/>
      <c r="O62" s="42"/>
      <c r="P62" s="42"/>
      <c r="R62" s="61"/>
      <c r="S62" s="61"/>
      <c r="T62" s="61"/>
      <c r="U62" s="61"/>
      <c r="V62" s="61"/>
      <c r="W62" s="61"/>
      <c r="X62" s="61"/>
      <c r="Y62" s="61"/>
    </row>
    <row r="63" spans="1:25" x14ac:dyDescent="0.4">
      <c r="A63" s="5">
        <f>IF(ISBLANK(Plan!A65)," - ",Plan!A65)</f>
        <v>1.52</v>
      </c>
      <c r="B63" s="5" t="str">
        <f>IF(ISBLANK(Plan!B65)," - ",Plan!B65)</f>
        <v>Rick</v>
      </c>
      <c r="C63" s="5" t="str">
        <f>IF(ISBLANK(Plan!C65)," - ",Plan!C65)</f>
        <v>Technisch ontwerp van huidige situatie</v>
      </c>
      <c r="D63" s="60">
        <f>Plan!D65</f>
        <v>24</v>
      </c>
      <c r="E63" s="42">
        <v>0</v>
      </c>
      <c r="F63" s="42">
        <v>0</v>
      </c>
      <c r="G63" s="42">
        <v>0.2</v>
      </c>
      <c r="H63" s="42">
        <v>0.4</v>
      </c>
      <c r="I63" s="42">
        <v>0.6</v>
      </c>
      <c r="J63" s="42">
        <v>0.8</v>
      </c>
      <c r="K63" s="42">
        <v>1</v>
      </c>
      <c r="L63" s="42">
        <v>1</v>
      </c>
      <c r="M63" s="42"/>
      <c r="N63" s="42"/>
      <c r="O63" s="42"/>
      <c r="P63" s="42"/>
      <c r="R63" s="61"/>
      <c r="S63" s="61"/>
      <c r="T63" s="61"/>
      <c r="U63" s="61"/>
      <c r="V63" s="61"/>
      <c r="W63" s="61"/>
      <c r="X63" s="61"/>
      <c r="Y63" s="61"/>
    </row>
    <row r="64" spans="1:25" x14ac:dyDescent="0.4">
      <c r="A64" s="5">
        <f>IF(ISBLANK(Plan!A66)," - ",Plan!A66)</f>
        <v>1.53</v>
      </c>
      <c r="B64" s="5" t="str">
        <f>IF(ISBLANK(Plan!B66)," - ",Plan!B66)</f>
        <v>Nick</v>
      </c>
      <c r="C64" s="5" t="str">
        <f>IF(ISBLANK(Plan!C66)," - ",Plan!C66)</f>
        <v>Archimate ontwerp van toekomstige situatie</v>
      </c>
      <c r="D64" s="60">
        <f>Plan!D66</f>
        <v>20</v>
      </c>
      <c r="E64" s="42">
        <v>0</v>
      </c>
      <c r="F64" s="42">
        <v>0</v>
      </c>
      <c r="G64" s="42">
        <v>0.2</v>
      </c>
      <c r="H64" s="42">
        <v>0.4</v>
      </c>
      <c r="I64" s="42">
        <v>0.6</v>
      </c>
      <c r="J64" s="42">
        <v>0.8</v>
      </c>
      <c r="K64" s="42">
        <v>1</v>
      </c>
      <c r="L64" s="42">
        <v>1</v>
      </c>
      <c r="M64" s="42"/>
      <c r="N64" s="42"/>
      <c r="O64" s="42"/>
      <c r="P64" s="42"/>
      <c r="R64" s="61"/>
      <c r="S64" s="61"/>
      <c r="T64" s="61"/>
      <c r="U64" s="61"/>
      <c r="V64" s="61"/>
      <c r="W64" s="61"/>
      <c r="X64" s="61"/>
      <c r="Y64" s="61"/>
    </row>
    <row r="65" spans="1:25" x14ac:dyDescent="0.4">
      <c r="A65" s="5">
        <f>IF(ISBLANK(Plan!A67)," - ",Plan!A67)</f>
        <v>1.54</v>
      </c>
      <c r="B65" s="5" t="str">
        <f>IF(ISBLANK(Plan!B67)," - ",Plan!B67)</f>
        <v>Rick</v>
      </c>
      <c r="C65" s="5" t="str">
        <f>IF(ISBLANK(Plan!C67)," - ",Plan!C67)</f>
        <v>Netwerktekening voor de omgeving</v>
      </c>
      <c r="D65" s="60">
        <f>Plan!D67</f>
        <v>10</v>
      </c>
      <c r="E65" s="42">
        <v>0</v>
      </c>
      <c r="F65" s="42">
        <v>0</v>
      </c>
      <c r="G65" s="42">
        <v>0</v>
      </c>
      <c r="H65" s="42">
        <v>0.25</v>
      </c>
      <c r="I65" s="42">
        <v>0.55000000000000004</v>
      </c>
      <c r="J65" s="42">
        <v>0.8</v>
      </c>
      <c r="K65" s="42">
        <v>1</v>
      </c>
      <c r="L65" s="42">
        <v>1</v>
      </c>
      <c r="M65" s="42"/>
      <c r="N65" s="42"/>
      <c r="O65" s="42"/>
      <c r="P65" s="42"/>
      <c r="R65" s="61"/>
      <c r="S65" s="61"/>
      <c r="T65" s="61"/>
      <c r="U65" s="61"/>
      <c r="V65" s="61"/>
      <c r="W65" s="61"/>
      <c r="X65" s="61"/>
      <c r="Y65" s="61"/>
    </row>
    <row r="66" spans="1:25" x14ac:dyDescent="0.4">
      <c r="A66" s="5">
        <f>IF(ISBLANK(Plan!A68)," - ",Plan!A68)</f>
        <v>1.55</v>
      </c>
      <c r="B66" s="5" t="str">
        <f>IF(ISBLANK(Plan!B68)," - ",Plan!B68)</f>
        <v>Rick</v>
      </c>
      <c r="C66" s="5" t="str">
        <f>IF(ISBLANK(Plan!C68)," - ",Plan!C68)</f>
        <v>Auto scaling</v>
      </c>
      <c r="D66" s="60">
        <f>Plan!D68</f>
        <v>10</v>
      </c>
      <c r="E66" s="42">
        <v>0</v>
      </c>
      <c r="F66" s="42">
        <v>0</v>
      </c>
      <c r="G66" s="42">
        <v>0.25</v>
      </c>
      <c r="H66" s="42">
        <v>0.5</v>
      </c>
      <c r="I66" s="42">
        <v>0.75</v>
      </c>
      <c r="J66" s="42">
        <v>1</v>
      </c>
      <c r="K66" s="42">
        <v>1</v>
      </c>
      <c r="L66" s="42">
        <v>1</v>
      </c>
      <c r="M66" s="42"/>
      <c r="N66" s="42"/>
      <c r="O66" s="42"/>
      <c r="P66" s="42"/>
      <c r="R66" s="61"/>
      <c r="S66" s="61"/>
      <c r="T66" s="61"/>
      <c r="U66" s="61"/>
      <c r="V66" s="61"/>
      <c r="W66" s="61"/>
      <c r="X66" s="61"/>
      <c r="Y66" s="61"/>
    </row>
    <row r="67" spans="1:25" x14ac:dyDescent="0.4">
      <c r="A67" s="5">
        <f>IF(ISBLANK(Plan!A69)," - ",Plan!A69)</f>
        <v>1.56</v>
      </c>
      <c r="B67" s="5" t="str">
        <f>IF(ISBLANK(Plan!B69)," - ",Plan!B69)</f>
        <v>Rick</v>
      </c>
      <c r="C67" s="5" t="str">
        <f>IF(ISBLANK(Plan!C69)," - ",Plan!C69)</f>
        <v>Load balancing</v>
      </c>
      <c r="D67" s="60">
        <f>Plan!D69</f>
        <v>10</v>
      </c>
      <c r="E67" s="42">
        <v>0</v>
      </c>
      <c r="F67" s="42">
        <v>0</v>
      </c>
      <c r="G67" s="42">
        <v>0.25</v>
      </c>
      <c r="H67" s="42">
        <v>0.5</v>
      </c>
      <c r="I67" s="42">
        <v>0.75</v>
      </c>
      <c r="J67" s="42">
        <v>1</v>
      </c>
      <c r="K67" s="42">
        <v>1</v>
      </c>
      <c r="L67" s="42">
        <v>1</v>
      </c>
      <c r="M67" s="42"/>
      <c r="N67" s="42"/>
      <c r="O67" s="42"/>
      <c r="P67" s="42"/>
      <c r="R67" s="61"/>
      <c r="S67" s="61"/>
      <c r="T67" s="61"/>
      <c r="U67" s="61"/>
      <c r="V67" s="61"/>
      <c r="W67" s="61"/>
      <c r="X67" s="61"/>
      <c r="Y67" s="61"/>
    </row>
    <row r="68" spans="1:25" x14ac:dyDescent="0.4">
      <c r="A68" s="5">
        <f>IF(ISBLANK(Plan!A70)," - ",Plan!A70)</f>
        <v>1.57</v>
      </c>
      <c r="B68" s="5" t="str">
        <f>IF(ISBLANK(Plan!B70)," - ",Plan!B70)</f>
        <v>Rick</v>
      </c>
      <c r="C68" s="5" t="str">
        <f>IF(ISBLANK(Plan!C70)," - ",Plan!C70)</f>
        <v>Functioneel ontwerp van huidige situatie</v>
      </c>
      <c r="D68" s="60">
        <f>Plan!D70</f>
        <v>8</v>
      </c>
      <c r="E68" s="42">
        <v>0</v>
      </c>
      <c r="F68" s="42">
        <v>0</v>
      </c>
      <c r="G68" s="42">
        <v>0.2</v>
      </c>
      <c r="H68" s="42">
        <v>0.4</v>
      </c>
      <c r="I68" s="42">
        <v>0.6</v>
      </c>
      <c r="J68" s="42">
        <v>0.8</v>
      </c>
      <c r="K68" s="42">
        <v>1</v>
      </c>
      <c r="L68" s="42">
        <v>1</v>
      </c>
      <c r="M68" s="42"/>
      <c r="N68" s="42"/>
      <c r="O68" s="42"/>
      <c r="P68" s="42"/>
      <c r="R68" s="61"/>
      <c r="S68" s="61"/>
      <c r="T68" s="61"/>
      <c r="U68" s="61"/>
      <c r="V68" s="61"/>
      <c r="W68" s="61"/>
      <c r="X68" s="61"/>
      <c r="Y68" s="61"/>
    </row>
    <row r="69" spans="1:25" x14ac:dyDescent="0.4">
      <c r="A69" s="5">
        <f>IF(ISBLANK(Plan!A71)," - ",Plan!A71)</f>
        <v>158</v>
      </c>
      <c r="B69" s="5" t="str">
        <f>IF(ISBLANK(Plan!B71)," - ",Plan!B71)</f>
        <v>Berkay</v>
      </c>
      <c r="C69" s="5" t="str">
        <f>IF(ISBLANK(Plan!C71)," - ",Plan!C71)</f>
        <v>BPMN Huidige situatie</v>
      </c>
      <c r="D69" s="60">
        <f>Plan!D71</f>
        <v>4</v>
      </c>
      <c r="E69" s="42">
        <v>0</v>
      </c>
      <c r="F69" s="42">
        <v>0</v>
      </c>
      <c r="G69" s="42">
        <v>0.2</v>
      </c>
      <c r="H69" s="42">
        <v>0.4</v>
      </c>
      <c r="I69" s="42">
        <v>0.6</v>
      </c>
      <c r="J69" s="42">
        <v>0.8</v>
      </c>
      <c r="K69" s="42">
        <v>1</v>
      </c>
      <c r="L69" s="42">
        <v>1</v>
      </c>
      <c r="M69" s="42"/>
      <c r="N69" s="42"/>
      <c r="O69" s="42"/>
      <c r="P69" s="42"/>
      <c r="R69" s="61"/>
      <c r="S69" s="61"/>
      <c r="T69" s="61"/>
      <c r="U69" s="61"/>
      <c r="V69" s="61"/>
      <c r="W69" s="61"/>
      <c r="X69" s="61"/>
      <c r="Y69" s="61"/>
    </row>
    <row r="70" spans="1:25" x14ac:dyDescent="0.4">
      <c r="A70" s="5">
        <f>IF(ISBLANK(Plan!A72)," - ",Plan!A72)</f>
        <v>159</v>
      </c>
      <c r="B70" s="5" t="str">
        <f>IF(ISBLANK(Plan!B72)," - ",Plan!B72)</f>
        <v>Berkay</v>
      </c>
      <c r="C70" s="5" t="str">
        <f>IF(ISBLANK(Plan!C72)," - ",Plan!C72)</f>
        <v>BPMN Uiterlijke situatie</v>
      </c>
      <c r="D70" s="60">
        <f>Plan!D72</f>
        <v>16</v>
      </c>
      <c r="E70" s="42">
        <v>0</v>
      </c>
      <c r="F70" s="42">
        <v>0</v>
      </c>
      <c r="G70" s="42">
        <v>0</v>
      </c>
      <c r="H70" s="42">
        <v>0.2</v>
      </c>
      <c r="I70" s="42">
        <v>0.4</v>
      </c>
      <c r="J70" s="42">
        <v>0.6</v>
      </c>
      <c r="K70" s="42">
        <v>0.8</v>
      </c>
      <c r="L70" s="42">
        <v>1</v>
      </c>
      <c r="M70" s="42"/>
      <c r="N70" s="42"/>
      <c r="O70" s="42"/>
      <c r="P70" s="42"/>
      <c r="R70" s="61"/>
      <c r="S70" s="61"/>
      <c r="T70" s="61"/>
      <c r="U70" s="61"/>
      <c r="V70" s="61"/>
      <c r="W70" s="61"/>
      <c r="X70" s="61"/>
      <c r="Y70" s="61"/>
    </row>
    <row r="71" spans="1:25" x14ac:dyDescent="0.4">
      <c r="A71" s="5">
        <f>IF(ISBLANK(Plan!A73)," - ",Plan!A73)</f>
        <v>1.6</v>
      </c>
      <c r="B71" s="5" t="str">
        <f>IF(ISBLANK(Plan!B73)," - ",Plan!B73)</f>
        <v>Berkay</v>
      </c>
      <c r="C71" s="5" t="str">
        <f>IF(ISBLANK(Plan!C73)," - ",Plan!C73)</f>
        <v>UML user diagram</v>
      </c>
      <c r="D71" s="60">
        <f>Plan!D73</f>
        <v>14</v>
      </c>
      <c r="E71" s="42">
        <v>0</v>
      </c>
      <c r="F71" s="42">
        <v>0</v>
      </c>
      <c r="G71" s="42">
        <v>0.25</v>
      </c>
      <c r="H71" s="42">
        <v>0.5</v>
      </c>
      <c r="I71" s="42">
        <v>0.75</v>
      </c>
      <c r="J71" s="42">
        <v>1</v>
      </c>
      <c r="K71" s="42">
        <v>1</v>
      </c>
      <c r="L71" s="42">
        <v>1</v>
      </c>
      <c r="M71" s="42"/>
      <c r="N71" s="42"/>
      <c r="O71" s="42"/>
      <c r="P71" s="42"/>
      <c r="R71" s="61"/>
      <c r="S71" s="61"/>
      <c r="T71" s="61"/>
      <c r="U71" s="61"/>
      <c r="V71" s="61"/>
      <c r="W71" s="61"/>
      <c r="X71" s="61"/>
      <c r="Y71" s="61"/>
    </row>
    <row r="72" spans="1:25" x14ac:dyDescent="0.4">
      <c r="A72" s="5">
        <f>IF(ISBLANK(Plan!A74)," - ",Plan!A74)</f>
        <v>1.61</v>
      </c>
      <c r="B72" s="5" t="str">
        <f>IF(ISBLANK(Plan!B74)," - ",Plan!B74)</f>
        <v>Berkay</v>
      </c>
      <c r="C72" s="5" t="str">
        <f>IF(ISBLANK(Plan!C74)," - ",Plan!C74)</f>
        <v>Activity Diagram</v>
      </c>
      <c r="D72" s="60">
        <f>Plan!D74</f>
        <v>12</v>
      </c>
      <c r="E72" s="42">
        <v>0</v>
      </c>
      <c r="F72" s="42">
        <v>0</v>
      </c>
      <c r="G72" s="42">
        <v>0</v>
      </c>
      <c r="H72" s="42">
        <v>0</v>
      </c>
      <c r="I72" s="42">
        <v>0</v>
      </c>
      <c r="J72" s="42">
        <v>0.25</v>
      </c>
      <c r="K72" s="42">
        <v>0.75</v>
      </c>
      <c r="L72" s="42">
        <v>1</v>
      </c>
      <c r="M72" s="42"/>
      <c r="N72" s="42"/>
      <c r="O72" s="42"/>
      <c r="P72" s="42"/>
      <c r="R72" s="61"/>
      <c r="S72" s="61"/>
      <c r="T72" s="61"/>
      <c r="U72" s="61"/>
      <c r="V72" s="61"/>
      <c r="W72" s="61"/>
      <c r="X72" s="61"/>
      <c r="Y72" s="61"/>
    </row>
    <row r="73" spans="1:25" x14ac:dyDescent="0.4">
      <c r="A73" s="5">
        <f>IF(ISBLANK(Plan!A75)," - ",Plan!A75)</f>
        <v>1.62</v>
      </c>
      <c r="B73" s="5" t="str">
        <f>IF(ISBLANK(Plan!B75)," - ",Plan!B75)</f>
        <v>Emanuel</v>
      </c>
      <c r="C73" s="5" t="str">
        <f>IF(ISBLANK(Plan!C75)," - ",Plan!C75)</f>
        <v>Class diagram met OCL</v>
      </c>
      <c r="D73" s="60">
        <f>Plan!D75</f>
        <v>12</v>
      </c>
      <c r="E73" s="42">
        <v>0</v>
      </c>
      <c r="F73" s="42">
        <v>0</v>
      </c>
      <c r="G73" s="42">
        <v>1</v>
      </c>
      <c r="H73" s="42">
        <v>1</v>
      </c>
      <c r="I73" s="42">
        <v>1</v>
      </c>
      <c r="J73" s="42">
        <v>1</v>
      </c>
      <c r="K73" s="42">
        <v>1</v>
      </c>
      <c r="L73" s="42">
        <v>1</v>
      </c>
      <c r="M73" s="42"/>
      <c r="N73" s="42"/>
      <c r="O73" s="42"/>
      <c r="P73" s="42"/>
      <c r="R73" s="61"/>
      <c r="S73" s="61"/>
      <c r="T73" s="61"/>
      <c r="U73" s="61"/>
      <c r="V73" s="61"/>
      <c r="W73" s="61"/>
      <c r="X73" s="61"/>
      <c r="Y73" s="61"/>
    </row>
    <row r="74" spans="1:25" x14ac:dyDescent="0.4">
      <c r="A74" s="5">
        <f>IF(ISBLANK(Plan!A76)," - ",Plan!A76)</f>
        <v>1.63</v>
      </c>
      <c r="B74" s="5" t="str">
        <f>IF(ISBLANK(Plan!B76)," - ",Plan!B76)</f>
        <v>Berkay</v>
      </c>
      <c r="C74" s="5" t="str">
        <f>IF(ISBLANK(Plan!C76)," - ",Plan!C76)</f>
        <v>Literatuurstudie over meetinstrumenten</v>
      </c>
      <c r="D74" s="60">
        <f>Plan!D76</f>
        <v>12</v>
      </c>
      <c r="E74" s="42">
        <v>0</v>
      </c>
      <c r="F74" s="42">
        <v>0</v>
      </c>
      <c r="G74" s="42">
        <v>1</v>
      </c>
      <c r="H74" s="42">
        <v>1</v>
      </c>
      <c r="I74" s="42">
        <v>1</v>
      </c>
      <c r="J74" s="42">
        <v>1</v>
      </c>
      <c r="K74" s="42">
        <v>1</v>
      </c>
      <c r="L74" s="42">
        <v>1</v>
      </c>
      <c r="M74" s="42"/>
      <c r="N74" s="42"/>
      <c r="O74" s="42"/>
      <c r="P74" s="42"/>
      <c r="R74" s="61"/>
      <c r="S74" s="61"/>
      <c r="T74" s="61"/>
      <c r="U74" s="61"/>
      <c r="V74" s="61"/>
      <c r="W74" s="61"/>
      <c r="X74" s="61"/>
      <c r="Y74" s="61"/>
    </row>
    <row r="75" spans="1:25" x14ac:dyDescent="0.4">
      <c r="A75" s="5">
        <f>IF(ISBLANK(Plan!A77)," - ",Plan!A77)</f>
        <v>1.66</v>
      </c>
      <c r="B75" s="5" t="str">
        <f>IF(ISBLANK(Plan!B77)," - ",Plan!B77)</f>
        <v>Jochem</v>
      </c>
      <c r="C75" s="5" t="str">
        <f>IF(ISBLANK(Plan!C77)," - ",Plan!C77)</f>
        <v>EVM (eenmalig)</v>
      </c>
      <c r="D75" s="60">
        <f>Plan!D77</f>
        <v>2</v>
      </c>
      <c r="E75" s="42">
        <v>0</v>
      </c>
      <c r="F75" s="42">
        <v>0</v>
      </c>
      <c r="G75" s="42">
        <v>0.16</v>
      </c>
      <c r="H75" s="42">
        <v>0.32</v>
      </c>
      <c r="I75" s="42">
        <v>0.64</v>
      </c>
      <c r="J75" s="42">
        <v>0.8</v>
      </c>
      <c r="K75" s="42">
        <v>0.96</v>
      </c>
      <c r="L75" s="42">
        <v>1</v>
      </c>
      <c r="M75" s="42"/>
      <c r="N75" s="42"/>
      <c r="O75" s="42"/>
      <c r="P75" s="42"/>
      <c r="R75" s="61"/>
      <c r="S75" s="61"/>
      <c r="T75" s="61"/>
      <c r="U75" s="61"/>
      <c r="V75" s="61"/>
      <c r="W75" s="61"/>
      <c r="X75" s="61"/>
      <c r="Y75" s="61"/>
    </row>
    <row r="76" spans="1:25" x14ac:dyDescent="0.4">
      <c r="A76" s="5">
        <f>IF(ISBLANK(Plan!A78)," - ",Plan!A78)</f>
        <v>1.67</v>
      </c>
      <c r="B76" s="5" t="str">
        <f>IF(ISBLANK(Plan!B78)," - ",Plan!B78)</f>
        <v>Jochem</v>
      </c>
      <c r="C76" s="5" t="str">
        <f>IF(ISBLANK(Plan!C78)," - ",Plan!C78)</f>
        <v>Notullen + uitwerken</v>
      </c>
      <c r="D76" s="60">
        <f>Plan!D78</f>
        <v>6</v>
      </c>
      <c r="E76" s="42">
        <v>0</v>
      </c>
      <c r="F76" s="42">
        <v>0</v>
      </c>
      <c r="G76" s="42">
        <v>0</v>
      </c>
      <c r="H76" s="42">
        <v>0</v>
      </c>
      <c r="I76" s="42">
        <v>0</v>
      </c>
      <c r="J76" s="42">
        <v>0.25</v>
      </c>
      <c r="K76" s="42">
        <v>0.75</v>
      </c>
      <c r="L76" s="42">
        <v>1</v>
      </c>
      <c r="M76" s="42"/>
      <c r="N76" s="42"/>
      <c r="O76" s="42"/>
      <c r="P76" s="42"/>
      <c r="R76" s="61"/>
      <c r="S76" s="61"/>
      <c r="T76" s="61"/>
      <c r="U76" s="61"/>
      <c r="V76" s="61"/>
      <c r="W76" s="61"/>
      <c r="X76" s="61"/>
      <c r="Y76" s="61"/>
    </row>
    <row r="77" spans="1:25" x14ac:dyDescent="0.4">
      <c r="A77" s="5">
        <f>IF(ISBLANK(Plan!A79)," - ",Plan!A79)</f>
        <v>1.68</v>
      </c>
      <c r="B77" s="5" t="str">
        <f>IF(ISBLANK(Plan!B79)," - ",Plan!B79)</f>
        <v>Cyn</v>
      </c>
      <c r="C77" s="5" t="str">
        <f>IF(ISBLANK(Plan!C79)," - ",Plan!C79)</f>
        <v>Quality assurance</v>
      </c>
      <c r="D77" s="60">
        <f>Plan!D79</f>
        <v>14</v>
      </c>
      <c r="E77" s="42">
        <v>0</v>
      </c>
      <c r="F77" s="42">
        <v>0</v>
      </c>
      <c r="G77" s="42">
        <v>0</v>
      </c>
      <c r="H77" s="42">
        <v>0</v>
      </c>
      <c r="I77" s="42">
        <v>0</v>
      </c>
      <c r="J77" s="42">
        <v>0.25</v>
      </c>
      <c r="K77" s="42">
        <v>0.75</v>
      </c>
      <c r="L77" s="42">
        <v>1</v>
      </c>
      <c r="M77" s="42"/>
      <c r="N77" s="42"/>
      <c r="O77" s="42"/>
      <c r="P77" s="42"/>
      <c r="R77" s="61"/>
      <c r="S77" s="61"/>
      <c r="T77" s="61"/>
      <c r="U77" s="61"/>
      <c r="V77" s="61"/>
      <c r="W77" s="61"/>
      <c r="X77" s="61"/>
      <c r="Y77" s="61"/>
    </row>
    <row r="78" spans="1:25" x14ac:dyDescent="0.4">
      <c r="A78" s="5">
        <f>IF(ISBLANK(Plan!A80)," - ",Plan!A80)</f>
        <v>1.69</v>
      </c>
      <c r="B78" s="5" t="str">
        <f>IF(ISBLANK(Plan!B80)," - ",Plan!B80)</f>
        <v>Nick</v>
      </c>
      <c r="C78" s="5" t="str">
        <f>IF(ISBLANK(Plan!C80)," - ",Plan!C80)</f>
        <v>Quality assurance</v>
      </c>
      <c r="D78" s="60">
        <f>Plan!D80</f>
        <v>12</v>
      </c>
      <c r="E78" s="42">
        <v>0</v>
      </c>
      <c r="F78" s="42">
        <v>0</v>
      </c>
      <c r="G78" s="42">
        <v>0</v>
      </c>
      <c r="H78" s="42">
        <v>0</v>
      </c>
      <c r="I78" s="42">
        <v>0</v>
      </c>
      <c r="J78" s="42">
        <v>0.25</v>
      </c>
      <c r="K78" s="42">
        <v>0.75</v>
      </c>
      <c r="L78" s="42">
        <v>1</v>
      </c>
      <c r="M78" s="42"/>
      <c r="N78" s="42"/>
      <c r="O78" s="42"/>
      <c r="P78" s="42"/>
      <c r="R78" s="61"/>
      <c r="S78" s="61"/>
      <c r="T78" s="61"/>
      <c r="U78" s="61"/>
      <c r="V78" s="61"/>
      <c r="W78" s="61"/>
      <c r="X78" s="61"/>
      <c r="Y78" s="61"/>
    </row>
    <row r="79" spans="1:25" x14ac:dyDescent="0.4">
      <c r="A79" s="5">
        <f>IF(ISBLANK(Plan!A81)," - ",Plan!A81)</f>
        <v>1.7</v>
      </c>
      <c r="B79" s="5" t="str">
        <f>IF(ISBLANK(Plan!B81)," - ",Plan!B81)</f>
        <v>Emanuel</v>
      </c>
      <c r="C79" s="5" t="str">
        <f>IF(ISBLANK(Plan!C81)," - ",Plan!C81)</f>
        <v>Quality assurance</v>
      </c>
      <c r="D79" s="60">
        <f>Plan!D81</f>
        <v>14</v>
      </c>
      <c r="E79" s="42">
        <v>0</v>
      </c>
      <c r="F79" s="42">
        <v>0</v>
      </c>
      <c r="G79" s="42">
        <v>0</v>
      </c>
      <c r="H79" s="42">
        <v>0</v>
      </c>
      <c r="I79" s="42">
        <v>0</v>
      </c>
      <c r="J79" s="42">
        <v>0.25</v>
      </c>
      <c r="K79" s="42">
        <v>0.75</v>
      </c>
      <c r="L79" s="42">
        <v>1</v>
      </c>
      <c r="M79" s="42"/>
      <c r="N79" s="42"/>
      <c r="O79" s="42"/>
      <c r="P79" s="42"/>
      <c r="R79" s="61"/>
      <c r="S79" s="61"/>
      <c r="T79" s="61"/>
      <c r="U79" s="61"/>
      <c r="V79" s="61"/>
      <c r="W79" s="61"/>
      <c r="X79" s="61"/>
      <c r="Y79" s="61"/>
    </row>
    <row r="80" spans="1:25" x14ac:dyDescent="0.4">
      <c r="A80" s="5">
        <f>IF(ISBLANK(Plan!A82)," - ",Plan!A82)</f>
        <v>1.71</v>
      </c>
      <c r="B80" s="5" t="str">
        <f>IF(ISBLANK(Plan!B82)," - ",Plan!B82)</f>
        <v>Berkay</v>
      </c>
      <c r="C80" s="5" t="str">
        <f>IF(ISBLANK(Plan!C82)," - ",Plan!C82)</f>
        <v>Quality assurance</v>
      </c>
      <c r="D80" s="60">
        <f>Plan!D82</f>
        <v>12</v>
      </c>
      <c r="E80" s="42">
        <v>0</v>
      </c>
      <c r="F80" s="42">
        <v>0</v>
      </c>
      <c r="G80" s="42">
        <v>0</v>
      </c>
      <c r="H80" s="42">
        <v>0</v>
      </c>
      <c r="I80" s="42">
        <v>0</v>
      </c>
      <c r="J80" s="42">
        <v>0.25</v>
      </c>
      <c r="K80" s="42">
        <v>0.75</v>
      </c>
      <c r="L80" s="42">
        <v>1</v>
      </c>
      <c r="M80" s="42"/>
      <c r="N80" s="42"/>
      <c r="O80" s="42"/>
      <c r="P80" s="42"/>
      <c r="R80" s="61"/>
      <c r="S80" s="61"/>
      <c r="T80" s="61"/>
      <c r="U80" s="61"/>
      <c r="V80" s="61"/>
      <c r="W80" s="61"/>
      <c r="X80" s="61"/>
      <c r="Y80" s="61"/>
    </row>
    <row r="81" spans="1:25" x14ac:dyDescent="0.4">
      <c r="A81" s="5">
        <f>IF(ISBLANK(Plan!A83)," - ",Plan!A83)</f>
        <v>1.72</v>
      </c>
      <c r="B81" s="5" t="str">
        <f>IF(ISBLANK(Plan!B83)," - ",Plan!B83)</f>
        <v>Jochem</v>
      </c>
      <c r="C81" s="5" t="str">
        <f>IF(ISBLANK(Plan!C83)," - ",Plan!C83)</f>
        <v>Quality assurance</v>
      </c>
      <c r="D81" s="60">
        <f>Plan!D83</f>
        <v>12</v>
      </c>
      <c r="E81" s="42">
        <v>0</v>
      </c>
      <c r="F81" s="42">
        <v>0</v>
      </c>
      <c r="G81" s="42">
        <v>0</v>
      </c>
      <c r="H81" s="42">
        <v>0</v>
      </c>
      <c r="I81" s="42">
        <v>0</v>
      </c>
      <c r="J81" s="42">
        <v>0.25</v>
      </c>
      <c r="K81" s="42">
        <v>0.75</v>
      </c>
      <c r="L81" s="42">
        <v>1</v>
      </c>
      <c r="M81" s="42"/>
      <c r="N81" s="42"/>
      <c r="O81" s="42"/>
      <c r="P81" s="42"/>
      <c r="R81" s="61"/>
      <c r="S81" s="61"/>
      <c r="T81" s="61"/>
      <c r="U81" s="61"/>
      <c r="V81" s="61"/>
      <c r="W81" s="61"/>
      <c r="X81" s="61"/>
      <c r="Y81" s="61"/>
    </row>
    <row r="82" spans="1:25" x14ac:dyDescent="0.4">
      <c r="A82" s="5">
        <f>IF(ISBLANK(Plan!A84)," - ",Plan!A84)</f>
        <v>1.73</v>
      </c>
      <c r="B82" s="5" t="str">
        <f>IF(ISBLANK(Plan!B84)," - ",Plan!B84)</f>
        <v>Rick</v>
      </c>
      <c r="C82" s="5" t="str">
        <f>IF(ISBLANK(Plan!C84)," - ",Plan!C84)</f>
        <v>Quality assurance</v>
      </c>
      <c r="D82" s="60">
        <f>Plan!D84</f>
        <v>12</v>
      </c>
      <c r="E82" s="42">
        <v>0</v>
      </c>
      <c r="F82" s="42">
        <v>0</v>
      </c>
      <c r="G82" s="42">
        <v>0.5</v>
      </c>
      <c r="H82" s="42">
        <v>0.6</v>
      </c>
      <c r="I82" s="42">
        <v>0.7</v>
      </c>
      <c r="J82" s="42">
        <v>0.8</v>
      </c>
      <c r="K82" s="42">
        <v>0.9</v>
      </c>
      <c r="L82" s="42">
        <v>1</v>
      </c>
      <c r="M82" s="42"/>
      <c r="N82" s="42"/>
      <c r="O82" s="42"/>
      <c r="P82" s="42"/>
      <c r="R82" s="61"/>
      <c r="S82" s="61"/>
      <c r="T82" s="61"/>
      <c r="U82" s="61"/>
      <c r="V82" s="61"/>
      <c r="W82" s="61"/>
      <c r="X82" s="61"/>
      <c r="Y82" s="61"/>
    </row>
    <row r="83" spans="1:25" x14ac:dyDescent="0.4">
      <c r="A83" s="5">
        <f>IF(ISBLANK(Plan!A85)," - ",Plan!A85)</f>
        <v>1.74</v>
      </c>
      <c r="B83" s="5" t="str">
        <f>IF(ISBLANK(Plan!B85)," - ",Plan!B85)</f>
        <v>Cyn</v>
      </c>
      <c r="C83" s="5" t="str">
        <f>IF(ISBLANK(Plan!C85)," - ",Plan!C85)</f>
        <v>EVM</v>
      </c>
      <c r="D83" s="60">
        <f>Plan!D85</f>
        <v>7</v>
      </c>
      <c r="E83" s="42">
        <v>0</v>
      </c>
      <c r="F83" s="42">
        <v>0</v>
      </c>
      <c r="G83" s="42">
        <v>0.6</v>
      </c>
      <c r="H83" s="42">
        <v>0.65</v>
      </c>
      <c r="I83" s="42">
        <v>0.75</v>
      </c>
      <c r="J83" s="42">
        <v>0.85</v>
      </c>
      <c r="K83" s="42">
        <v>0.95</v>
      </c>
      <c r="L83" s="42">
        <v>1</v>
      </c>
      <c r="M83" s="42"/>
      <c r="N83" s="42"/>
      <c r="O83" s="42"/>
      <c r="P83" s="42"/>
      <c r="R83" s="61"/>
      <c r="S83" s="61"/>
      <c r="T83" s="61"/>
      <c r="U83" s="61"/>
      <c r="V83" s="61"/>
      <c r="W83" s="61"/>
      <c r="X83" s="61"/>
      <c r="Y83" s="61"/>
    </row>
    <row r="84" spans="1:25" x14ac:dyDescent="0.4">
      <c r="A84" s="5">
        <f>IF(ISBLANK(Plan!A86)," - ",Plan!A86)</f>
        <v>1.75</v>
      </c>
      <c r="B84" s="5" t="str">
        <f>IF(ISBLANK(Plan!B86)," - ",Plan!B86)</f>
        <v>Nick</v>
      </c>
      <c r="C84" s="5" t="str">
        <f>IF(ISBLANK(Plan!C86)," - ",Plan!C86)</f>
        <v>EVM</v>
      </c>
      <c r="D84" s="60">
        <f>Plan!D86</f>
        <v>16</v>
      </c>
      <c r="E84" s="42">
        <v>0</v>
      </c>
      <c r="F84" s="42">
        <v>0</v>
      </c>
      <c r="G84" s="42">
        <v>0.16</v>
      </c>
      <c r="H84" s="42">
        <v>0.32</v>
      </c>
      <c r="I84" s="42">
        <v>0.64</v>
      </c>
      <c r="J84" s="42">
        <v>0.8</v>
      </c>
      <c r="K84" s="42">
        <v>0.96</v>
      </c>
      <c r="L84" s="42">
        <v>1</v>
      </c>
      <c r="M84" s="42"/>
      <c r="N84" s="42"/>
      <c r="O84" s="42"/>
      <c r="P84" s="42"/>
      <c r="R84" s="61"/>
      <c r="S84" s="61"/>
      <c r="T84" s="61"/>
      <c r="U84" s="61"/>
      <c r="V84" s="61"/>
      <c r="W84" s="61"/>
      <c r="X84" s="61"/>
      <c r="Y84" s="61"/>
    </row>
    <row r="85" spans="1:25" x14ac:dyDescent="0.4">
      <c r="A85" s="5">
        <f>IF(ISBLANK(Plan!A87)," - ",Plan!A87)</f>
        <v>1.76</v>
      </c>
      <c r="B85" s="5" t="str">
        <f>IF(ISBLANK(Plan!B87)," - ",Plan!B87)</f>
        <v>Cyn</v>
      </c>
      <c r="C85" s="5" t="str">
        <f>IF(ISBLANK(Plan!C87)," - ",Plan!C87)</f>
        <v>Client meetings</v>
      </c>
      <c r="D85" s="60">
        <f>Plan!D87</f>
        <v>6</v>
      </c>
      <c r="E85" s="42">
        <v>0</v>
      </c>
      <c r="F85" s="42">
        <v>0</v>
      </c>
      <c r="G85" s="42">
        <v>0.16</v>
      </c>
      <c r="H85" s="42">
        <v>0.32</v>
      </c>
      <c r="I85" s="42">
        <v>0.64</v>
      </c>
      <c r="J85" s="42">
        <v>0.8</v>
      </c>
      <c r="K85" s="42">
        <v>0.96</v>
      </c>
      <c r="L85" s="42">
        <v>1</v>
      </c>
      <c r="M85" s="42"/>
      <c r="N85" s="42"/>
      <c r="O85" s="42"/>
      <c r="P85" s="42"/>
      <c r="R85" s="61"/>
      <c r="S85" s="61"/>
      <c r="T85" s="61"/>
      <c r="U85" s="61"/>
      <c r="V85" s="61"/>
      <c r="W85" s="61"/>
      <c r="X85" s="61"/>
      <c r="Y85" s="61"/>
    </row>
    <row r="86" spans="1:25" x14ac:dyDescent="0.4">
      <c r="A86" s="5">
        <f>IF(ISBLANK(Plan!A88)," - ",Plan!A88)</f>
        <v>1.77</v>
      </c>
      <c r="B86" s="5" t="str">
        <f>IF(ISBLANK(Plan!B88)," - ",Plan!B88)</f>
        <v>Nick</v>
      </c>
      <c r="C86" s="5" t="str">
        <f>IF(ISBLANK(Plan!C88)," - ",Plan!C88)</f>
        <v>Client meetings</v>
      </c>
      <c r="D86" s="60">
        <f>Plan!D88</f>
        <v>6</v>
      </c>
      <c r="E86" s="42">
        <v>0</v>
      </c>
      <c r="F86" s="42">
        <v>0</v>
      </c>
      <c r="G86" s="42">
        <v>0</v>
      </c>
      <c r="H86" s="42">
        <v>0</v>
      </c>
      <c r="I86" s="42">
        <v>0</v>
      </c>
      <c r="J86" s="42">
        <v>0</v>
      </c>
      <c r="K86" s="42">
        <v>0</v>
      </c>
      <c r="L86" s="42">
        <v>0</v>
      </c>
      <c r="M86" s="42"/>
      <c r="N86" s="42"/>
      <c r="O86" s="42"/>
      <c r="P86" s="42"/>
      <c r="R86" s="61"/>
      <c r="S86" s="61"/>
      <c r="T86" s="61"/>
      <c r="U86" s="61"/>
      <c r="V86" s="61"/>
      <c r="W86" s="61"/>
      <c r="X86" s="61"/>
      <c r="Y86" s="61"/>
    </row>
    <row r="87" spans="1:25" x14ac:dyDescent="0.4">
      <c r="A87" s="5">
        <f>IF(ISBLANK(Plan!A89)," - ",Plan!A89)</f>
        <v>1.78</v>
      </c>
      <c r="B87" s="5" t="str">
        <f>IF(ISBLANK(Plan!B89)," - ",Plan!B89)</f>
        <v>Emanuel</v>
      </c>
      <c r="C87" s="5" t="str">
        <f>IF(ISBLANK(Plan!C89)," - ",Plan!C89)</f>
        <v>Client meetings</v>
      </c>
      <c r="D87" s="60">
        <f>Plan!D89</f>
        <v>0</v>
      </c>
      <c r="E87" s="42">
        <v>0</v>
      </c>
      <c r="F87" s="42">
        <v>0</v>
      </c>
      <c r="G87" s="42">
        <v>0.16</v>
      </c>
      <c r="H87" s="42">
        <v>0.32</v>
      </c>
      <c r="I87" s="42">
        <v>0.64</v>
      </c>
      <c r="J87" s="42">
        <v>0.8</v>
      </c>
      <c r="K87" s="42">
        <v>0.96</v>
      </c>
      <c r="L87" s="42">
        <v>1</v>
      </c>
      <c r="M87" s="42"/>
      <c r="N87" s="42"/>
      <c r="O87" s="42"/>
      <c r="P87" s="42"/>
      <c r="R87" s="61"/>
      <c r="S87" s="61"/>
      <c r="T87" s="61"/>
      <c r="U87" s="61"/>
      <c r="V87" s="61"/>
      <c r="W87" s="61"/>
      <c r="X87" s="61"/>
      <c r="Y87" s="61"/>
    </row>
    <row r="88" spans="1:25" x14ac:dyDescent="0.4">
      <c r="A88" s="5">
        <f>IF(ISBLANK(Plan!A90)," - ",Plan!A90)</f>
        <v>1.79</v>
      </c>
      <c r="B88" s="5" t="str">
        <f>IF(ISBLANK(Plan!B90)," - ",Plan!B90)</f>
        <v>Berkay</v>
      </c>
      <c r="C88" s="5" t="str">
        <f>IF(ISBLANK(Plan!C90)," - ",Plan!C90)</f>
        <v>Client meetings</v>
      </c>
      <c r="D88" s="60">
        <f>Plan!D90</f>
        <v>6</v>
      </c>
      <c r="E88" s="42">
        <v>0</v>
      </c>
      <c r="F88" s="42">
        <v>0</v>
      </c>
      <c r="G88" s="42">
        <v>0</v>
      </c>
      <c r="H88" s="42">
        <v>0</v>
      </c>
      <c r="I88" s="42">
        <v>0</v>
      </c>
      <c r="J88" s="42">
        <v>0</v>
      </c>
      <c r="K88" s="42">
        <v>0</v>
      </c>
      <c r="L88" s="42">
        <v>0</v>
      </c>
      <c r="M88" s="42"/>
      <c r="N88" s="42"/>
      <c r="O88" s="42"/>
      <c r="P88" s="42"/>
      <c r="R88" s="61"/>
      <c r="S88" s="61"/>
      <c r="T88" s="61"/>
      <c r="U88" s="61"/>
      <c r="V88" s="61"/>
      <c r="W88" s="61"/>
      <c r="X88" s="61"/>
      <c r="Y88" s="61"/>
    </row>
    <row r="89" spans="1:25" x14ac:dyDescent="0.4">
      <c r="A89" s="5">
        <f>IF(ISBLANK(Plan!A91)," - ",Plan!A91)</f>
        <v>1.8</v>
      </c>
      <c r="B89" s="5" t="str">
        <f>IF(ISBLANK(Plan!B91)," - ",Plan!B91)</f>
        <v>Jochem</v>
      </c>
      <c r="C89" s="5" t="str">
        <f>IF(ISBLANK(Plan!C91)," - ",Plan!C91)</f>
        <v>Client meetings</v>
      </c>
      <c r="D89" s="60">
        <f>Plan!D91</f>
        <v>0</v>
      </c>
      <c r="E89" s="42">
        <v>0</v>
      </c>
      <c r="F89" s="42">
        <v>0</v>
      </c>
      <c r="G89" s="42">
        <v>0</v>
      </c>
      <c r="H89" s="42">
        <v>0.5</v>
      </c>
      <c r="I89" s="42">
        <v>0</v>
      </c>
      <c r="J89" s="42">
        <v>0</v>
      </c>
      <c r="K89" s="42">
        <v>1</v>
      </c>
      <c r="L89" s="42">
        <v>1</v>
      </c>
      <c r="M89" s="42"/>
      <c r="N89" s="42"/>
      <c r="O89" s="42"/>
      <c r="P89" s="42"/>
      <c r="R89" s="61"/>
      <c r="S89" s="61"/>
      <c r="T89" s="61"/>
      <c r="U89" s="61"/>
      <c r="V89" s="61"/>
      <c r="W89" s="61"/>
      <c r="X89" s="61"/>
      <c r="Y89" s="61"/>
    </row>
    <row r="90" spans="1:25" x14ac:dyDescent="0.4">
      <c r="A90" s="5">
        <f>IF(ISBLANK(Plan!A92)," - ",Plan!A92)</f>
        <v>1.81</v>
      </c>
      <c r="B90" s="5" t="str">
        <f>IF(ISBLANK(Plan!B92)," - ",Plan!B92)</f>
        <v>Rick</v>
      </c>
      <c r="C90" s="5" t="str">
        <f>IF(ISBLANK(Plan!C92)," - ",Plan!C92)</f>
        <v>Client meetings</v>
      </c>
      <c r="D90" s="60">
        <f>Plan!D92</f>
        <v>0</v>
      </c>
      <c r="E90" s="42">
        <v>0</v>
      </c>
      <c r="F90" s="42">
        <v>0</v>
      </c>
      <c r="G90" s="42">
        <v>0.16</v>
      </c>
      <c r="H90" s="42">
        <v>0.32</v>
      </c>
      <c r="I90" s="42">
        <v>0.48</v>
      </c>
      <c r="J90" s="42">
        <v>0.7</v>
      </c>
      <c r="K90" s="42">
        <v>0.88</v>
      </c>
      <c r="L90" s="42">
        <v>1</v>
      </c>
      <c r="M90" s="42"/>
      <c r="N90" s="42"/>
      <c r="O90" s="42"/>
      <c r="P90" s="42"/>
      <c r="R90" s="61"/>
      <c r="S90" s="61"/>
      <c r="T90" s="61"/>
      <c r="U90" s="61"/>
      <c r="V90" s="61"/>
      <c r="W90" s="61"/>
      <c r="X90" s="61"/>
      <c r="Y90" s="61"/>
    </row>
    <row r="91" spans="1:25" x14ac:dyDescent="0.4">
      <c r="A91" s="5">
        <f>IF(ISBLANK(Plan!A93)," - ",Plan!A93)</f>
        <v>1.82</v>
      </c>
      <c r="B91" s="5" t="str">
        <f>IF(ISBLANK(Plan!B93)," - ",Plan!B93)</f>
        <v>Cyn</v>
      </c>
      <c r="C91" s="5" t="str">
        <f>IF(ISBLANK(Plan!C93)," - ",Plan!C93)</f>
        <v>SCRUM</v>
      </c>
      <c r="D91" s="60">
        <f>Plan!D93</f>
        <v>6</v>
      </c>
      <c r="E91" s="42">
        <v>0</v>
      </c>
      <c r="F91" s="42">
        <v>0</v>
      </c>
      <c r="G91" s="42">
        <v>0.16</v>
      </c>
      <c r="H91" s="42">
        <v>0.32</v>
      </c>
      <c r="I91" s="42">
        <v>0.48</v>
      </c>
      <c r="J91" s="42">
        <v>0.7</v>
      </c>
      <c r="K91" s="42">
        <v>0.88</v>
      </c>
      <c r="L91" s="42">
        <v>1</v>
      </c>
      <c r="M91" s="42"/>
      <c r="N91" s="42"/>
      <c r="O91" s="42"/>
      <c r="P91" s="42"/>
      <c r="R91" s="61"/>
      <c r="S91" s="61"/>
      <c r="T91" s="61"/>
      <c r="U91" s="61"/>
      <c r="V91" s="61"/>
      <c r="W91" s="61"/>
      <c r="X91" s="61"/>
      <c r="Y91" s="61"/>
    </row>
    <row r="92" spans="1:25" x14ac:dyDescent="0.4">
      <c r="A92" s="5">
        <f>IF(ISBLANK(Plan!A94)," - ",Plan!A94)</f>
        <v>1.83</v>
      </c>
      <c r="B92" s="5" t="str">
        <f>IF(ISBLANK(Plan!B94)," - ",Plan!B94)</f>
        <v>Nick</v>
      </c>
      <c r="C92" s="5" t="str">
        <f>IF(ISBLANK(Plan!C94)," - ",Plan!C94)</f>
        <v>SCRUM</v>
      </c>
      <c r="D92" s="60">
        <f>Plan!D94</f>
        <v>6</v>
      </c>
      <c r="E92" s="42">
        <v>0</v>
      </c>
      <c r="F92" s="42">
        <v>0</v>
      </c>
      <c r="G92" s="42">
        <v>0.16</v>
      </c>
      <c r="H92" s="42">
        <v>0.32</v>
      </c>
      <c r="I92" s="42">
        <v>0.48</v>
      </c>
      <c r="J92" s="42">
        <v>0.7</v>
      </c>
      <c r="K92" s="42">
        <v>0.88</v>
      </c>
      <c r="L92" s="42">
        <v>1</v>
      </c>
      <c r="M92" s="42"/>
      <c r="N92" s="42"/>
      <c r="O92" s="42"/>
      <c r="P92" s="42"/>
      <c r="R92" s="61"/>
      <c r="S92" s="61"/>
      <c r="T92" s="61"/>
      <c r="U92" s="61"/>
      <c r="V92" s="61"/>
      <c r="W92" s="61"/>
      <c r="X92" s="61"/>
      <c r="Y92" s="61"/>
    </row>
    <row r="93" spans="1:25" x14ac:dyDescent="0.4">
      <c r="A93" s="5">
        <f>IF(ISBLANK(Plan!A95)," - ",Plan!A95)</f>
        <v>1.84</v>
      </c>
      <c r="B93" s="5" t="str">
        <f>IF(ISBLANK(Plan!B95)," - ",Plan!B95)</f>
        <v>Emanuel</v>
      </c>
      <c r="C93" s="5" t="str">
        <f>IF(ISBLANK(Plan!C95)," - ",Plan!C95)</f>
        <v>SCRUM</v>
      </c>
      <c r="D93" s="60">
        <f>Plan!D95</f>
        <v>6</v>
      </c>
      <c r="E93" s="42">
        <v>0</v>
      </c>
      <c r="F93" s="42">
        <v>0</v>
      </c>
      <c r="G93" s="42">
        <v>0.16</v>
      </c>
      <c r="H93" s="42">
        <v>0.32</v>
      </c>
      <c r="I93" s="42">
        <v>0.48</v>
      </c>
      <c r="J93" s="42">
        <v>0.7</v>
      </c>
      <c r="K93" s="42">
        <v>0.88</v>
      </c>
      <c r="L93" s="42">
        <v>1</v>
      </c>
      <c r="M93" s="42"/>
      <c r="N93" s="42"/>
      <c r="O93" s="42"/>
      <c r="P93" s="42"/>
      <c r="R93" s="61"/>
      <c r="S93" s="61"/>
      <c r="T93" s="61"/>
      <c r="U93" s="61"/>
      <c r="V93" s="61"/>
      <c r="W93" s="61"/>
      <c r="X93" s="61"/>
      <c r="Y93" s="61"/>
    </row>
    <row r="94" spans="1:25" x14ac:dyDescent="0.4">
      <c r="A94" s="5">
        <f>IF(ISBLANK(Plan!A96)," - ",Plan!A96)</f>
        <v>1.85</v>
      </c>
      <c r="B94" s="5" t="str">
        <f>IF(ISBLANK(Plan!B96)," - ",Plan!B96)</f>
        <v>Berkay</v>
      </c>
      <c r="C94" s="5" t="str">
        <f>IF(ISBLANK(Plan!C96)," - ",Plan!C96)</f>
        <v>SCRUM</v>
      </c>
      <c r="D94" s="60">
        <f>Plan!D96</f>
        <v>6</v>
      </c>
      <c r="E94" s="42">
        <v>0</v>
      </c>
      <c r="F94" s="42">
        <v>0</v>
      </c>
      <c r="G94" s="42">
        <v>0.16</v>
      </c>
      <c r="H94" s="42">
        <v>0.32</v>
      </c>
      <c r="I94" s="42">
        <v>0.48</v>
      </c>
      <c r="J94" s="42">
        <v>0.7</v>
      </c>
      <c r="K94" s="42">
        <v>0.88</v>
      </c>
      <c r="L94" s="42">
        <v>1</v>
      </c>
      <c r="M94" s="42"/>
      <c r="N94" s="42"/>
      <c r="O94" s="42"/>
      <c r="P94" s="42"/>
      <c r="R94" s="61"/>
      <c r="S94" s="61"/>
      <c r="T94" s="61"/>
      <c r="U94" s="61"/>
      <c r="V94" s="61"/>
      <c r="W94" s="61"/>
      <c r="X94" s="61"/>
      <c r="Y94" s="61"/>
    </row>
    <row r="95" spans="1:25" x14ac:dyDescent="0.4">
      <c r="A95" s="5">
        <f>IF(ISBLANK(Plan!A97)," - ",Plan!A97)</f>
        <v>1.86</v>
      </c>
      <c r="B95" s="5" t="str">
        <f>IF(ISBLANK(Plan!B97)," - ",Plan!B97)</f>
        <v>Jochem</v>
      </c>
      <c r="C95" s="5" t="str">
        <f>IF(ISBLANK(Plan!C97)," - ",Plan!C97)</f>
        <v>SCRUM</v>
      </c>
      <c r="D95" s="60">
        <f>Plan!D97</f>
        <v>6</v>
      </c>
      <c r="E95" s="42">
        <v>0</v>
      </c>
      <c r="F95" s="42">
        <v>0</v>
      </c>
      <c r="G95" s="42">
        <v>0.16</v>
      </c>
      <c r="H95" s="42">
        <v>0.32</v>
      </c>
      <c r="I95" s="42">
        <v>0.48</v>
      </c>
      <c r="J95" s="42">
        <v>0.7</v>
      </c>
      <c r="K95" s="42">
        <v>0.88</v>
      </c>
      <c r="L95" s="42">
        <v>1</v>
      </c>
      <c r="M95" s="42"/>
      <c r="N95" s="42"/>
      <c r="O95" s="42"/>
      <c r="P95" s="42"/>
      <c r="R95" s="61"/>
      <c r="S95" s="61"/>
      <c r="T95" s="61"/>
      <c r="U95" s="61"/>
      <c r="V95" s="61"/>
      <c r="W95" s="61"/>
      <c r="X95" s="61"/>
      <c r="Y95" s="61"/>
    </row>
    <row r="96" spans="1:25" x14ac:dyDescent="0.4">
      <c r="A96" s="5">
        <f>IF(ISBLANK(Plan!A98)," - ",Plan!A98)</f>
        <v>1.87</v>
      </c>
      <c r="B96" s="5" t="str">
        <f>IF(ISBLANK(Plan!B98)," - ",Plan!B98)</f>
        <v>Rick</v>
      </c>
      <c r="C96" s="5" t="str">
        <f>IF(ISBLANK(Plan!C98)," - ",Plan!C98)</f>
        <v>SCRUM</v>
      </c>
      <c r="D96" s="60">
        <f>Plan!D98</f>
        <v>6</v>
      </c>
      <c r="E96" s="42">
        <v>0</v>
      </c>
      <c r="F96" s="42">
        <v>0</v>
      </c>
      <c r="G96" s="42">
        <v>0</v>
      </c>
      <c r="H96" s="42">
        <v>0</v>
      </c>
      <c r="I96" s="42">
        <v>0</v>
      </c>
      <c r="J96" s="42">
        <v>0</v>
      </c>
      <c r="K96" s="42">
        <v>0</v>
      </c>
      <c r="L96" s="42">
        <v>1</v>
      </c>
      <c r="M96" s="42"/>
      <c r="N96" s="42"/>
      <c r="O96" s="42"/>
      <c r="P96" s="42"/>
      <c r="R96" s="61"/>
      <c r="S96" s="61"/>
      <c r="T96" s="61"/>
      <c r="U96" s="61"/>
      <c r="V96" s="61"/>
      <c r="W96" s="61"/>
      <c r="X96" s="61"/>
      <c r="Y96" s="61"/>
    </row>
    <row r="97" spans="1:25" x14ac:dyDescent="0.4">
      <c r="A97" s="5">
        <f>IF(ISBLANK(Plan!A99)," - ",Plan!A99)</f>
        <v>1.88</v>
      </c>
      <c r="B97" s="5" t="str">
        <f>IF(ISBLANK(Plan!B99)," - ",Plan!B99)</f>
        <v>Cyn</v>
      </c>
      <c r="C97" s="5" t="str">
        <f>IF(ISBLANK(Plan!C99)," - ",Plan!C99)</f>
        <v>Coach gesprekken</v>
      </c>
      <c r="D97" s="60">
        <f>Plan!D99</f>
        <v>0</v>
      </c>
      <c r="E97" s="42">
        <v>0</v>
      </c>
      <c r="F97" s="42">
        <v>0</v>
      </c>
      <c r="G97" s="42">
        <v>0</v>
      </c>
      <c r="H97" s="42">
        <v>0</v>
      </c>
      <c r="I97" s="42">
        <v>0</v>
      </c>
      <c r="J97" s="42">
        <v>0</v>
      </c>
      <c r="K97" s="42">
        <v>0</v>
      </c>
      <c r="L97" s="42">
        <v>1</v>
      </c>
      <c r="M97" s="42"/>
      <c r="N97" s="42"/>
      <c r="O97" s="42"/>
      <c r="P97" s="42"/>
      <c r="R97" s="61"/>
      <c r="S97" s="61"/>
      <c r="T97" s="61"/>
      <c r="U97" s="61"/>
      <c r="V97" s="61"/>
      <c r="W97" s="61"/>
      <c r="X97" s="61"/>
      <c r="Y97" s="61"/>
    </row>
    <row r="98" spans="1:25" x14ac:dyDescent="0.4">
      <c r="A98" s="5">
        <f>IF(ISBLANK(Plan!A100)," - ",Plan!A100)</f>
        <v>1.89</v>
      </c>
      <c r="B98" s="5" t="str">
        <f>IF(ISBLANK(Plan!B100)," - ",Plan!B100)</f>
        <v>Nick</v>
      </c>
      <c r="C98" s="5" t="str">
        <f>IF(ISBLANK(Plan!C100)," - ",Plan!C100)</f>
        <v>Coach gesprekken</v>
      </c>
      <c r="D98" s="60">
        <f>Plan!D100</f>
        <v>0</v>
      </c>
      <c r="E98" s="42">
        <v>0</v>
      </c>
      <c r="F98" s="42">
        <v>0</v>
      </c>
      <c r="G98" s="42">
        <v>0</v>
      </c>
      <c r="H98" s="42">
        <v>0</v>
      </c>
      <c r="I98" s="42">
        <v>0</v>
      </c>
      <c r="J98" s="42">
        <v>0</v>
      </c>
      <c r="K98" s="42">
        <v>0</v>
      </c>
      <c r="L98" s="42">
        <v>1</v>
      </c>
      <c r="M98" s="42"/>
      <c r="N98" s="42"/>
      <c r="O98" s="42"/>
      <c r="P98" s="42"/>
      <c r="R98" s="61"/>
      <c r="S98" s="61"/>
      <c r="T98" s="61"/>
      <c r="U98" s="61"/>
      <c r="V98" s="61"/>
      <c r="W98" s="61"/>
      <c r="X98" s="61"/>
      <c r="Y98" s="61"/>
    </row>
    <row r="99" spans="1:25" x14ac:dyDescent="0.4">
      <c r="A99" s="5">
        <f>IF(ISBLANK(Plan!A101)," - ",Plan!A101)</f>
        <v>1.9</v>
      </c>
      <c r="B99" s="5" t="str">
        <f>IF(ISBLANK(Plan!B101)," - ",Plan!B101)</f>
        <v>Emanuel</v>
      </c>
      <c r="C99" s="5" t="str">
        <f>IF(ISBLANK(Plan!C101)," - ",Plan!C101)</f>
        <v>Coach gesprekken</v>
      </c>
      <c r="D99" s="60">
        <f>Plan!D101</f>
        <v>0</v>
      </c>
      <c r="E99" s="42">
        <v>0</v>
      </c>
      <c r="F99" s="42">
        <v>0</v>
      </c>
      <c r="G99" s="42">
        <v>0</v>
      </c>
      <c r="H99" s="42">
        <v>0</v>
      </c>
      <c r="I99" s="42">
        <v>0</v>
      </c>
      <c r="J99" s="42">
        <v>0</v>
      </c>
      <c r="K99" s="42">
        <v>0</v>
      </c>
      <c r="L99" s="42">
        <v>1</v>
      </c>
      <c r="M99" s="42"/>
      <c r="N99" s="42"/>
      <c r="O99" s="42"/>
      <c r="P99" s="42"/>
      <c r="R99" s="61"/>
      <c r="S99" s="61"/>
      <c r="T99" s="61"/>
      <c r="U99" s="61"/>
      <c r="V99" s="61"/>
      <c r="W99" s="61"/>
      <c r="X99" s="61"/>
      <c r="Y99" s="61"/>
    </row>
    <row r="100" spans="1:25" x14ac:dyDescent="0.4">
      <c r="A100" s="5">
        <f>IF(ISBLANK(Plan!A102)," - ",Plan!A102)</f>
        <v>1.91</v>
      </c>
      <c r="B100" s="5" t="str">
        <f>IF(ISBLANK(Plan!B102)," - ",Plan!B102)</f>
        <v>Berkay</v>
      </c>
      <c r="C100" s="5" t="str">
        <f>IF(ISBLANK(Plan!C102)," - ",Plan!C102)</f>
        <v>Coach gesprekken</v>
      </c>
      <c r="D100" s="60">
        <f>Plan!D102</f>
        <v>0</v>
      </c>
      <c r="E100" s="42">
        <v>0</v>
      </c>
      <c r="F100" s="42">
        <v>0</v>
      </c>
      <c r="G100" s="42">
        <v>0</v>
      </c>
      <c r="H100" s="42">
        <v>0</v>
      </c>
      <c r="I100" s="42">
        <v>0</v>
      </c>
      <c r="J100" s="42">
        <v>0</v>
      </c>
      <c r="K100" s="42">
        <v>0</v>
      </c>
      <c r="L100" s="42">
        <v>1</v>
      </c>
      <c r="M100" s="42"/>
      <c r="N100" s="42"/>
      <c r="O100" s="42"/>
      <c r="P100" s="42"/>
      <c r="R100" s="61"/>
      <c r="S100" s="61"/>
      <c r="T100" s="61"/>
      <c r="U100" s="61"/>
      <c r="V100" s="61"/>
      <c r="W100" s="61"/>
      <c r="X100" s="61"/>
      <c r="Y100" s="61"/>
    </row>
    <row r="101" spans="1:25" x14ac:dyDescent="0.4">
      <c r="A101" s="5">
        <f>IF(ISBLANK(Plan!A103)," - ",Plan!A103)</f>
        <v>1.92</v>
      </c>
      <c r="B101" s="5" t="str">
        <f>IF(ISBLANK(Plan!B103)," - ",Plan!B103)</f>
        <v>Jochem</v>
      </c>
      <c r="C101" s="5" t="str">
        <f>IF(ISBLANK(Plan!C103)," - ",Plan!C103)</f>
        <v>Coach gesprekken</v>
      </c>
      <c r="D101" s="60">
        <f>Plan!D103</f>
        <v>0</v>
      </c>
      <c r="E101" s="42">
        <v>0</v>
      </c>
      <c r="F101" s="42">
        <v>0</v>
      </c>
      <c r="G101" s="42">
        <v>0</v>
      </c>
      <c r="H101" s="42">
        <v>0</v>
      </c>
      <c r="I101" s="42">
        <v>0</v>
      </c>
      <c r="J101" s="42">
        <v>0</v>
      </c>
      <c r="K101" s="42">
        <v>0</v>
      </c>
      <c r="L101" s="42">
        <v>1</v>
      </c>
      <c r="M101" s="42"/>
      <c r="N101" s="42"/>
      <c r="O101" s="42"/>
      <c r="P101" s="42"/>
      <c r="R101" s="61"/>
      <c r="S101" s="61"/>
      <c r="T101" s="61"/>
      <c r="U101" s="61"/>
      <c r="V101" s="61"/>
      <c r="W101" s="61"/>
      <c r="X101" s="61"/>
      <c r="Y101" s="61"/>
    </row>
    <row r="102" spans="1:25" x14ac:dyDescent="0.4">
      <c r="A102" s="5">
        <f>IF(ISBLANK(Plan!A104)," - ",Plan!A104)</f>
        <v>1.93</v>
      </c>
      <c r="B102" s="5" t="str">
        <f>IF(ISBLANK(Plan!B104)," - ",Plan!B104)</f>
        <v>Rick</v>
      </c>
      <c r="C102" s="5" t="str">
        <f>IF(ISBLANK(Plan!C104)," - ",Plan!C104)</f>
        <v>Coach gesprekken</v>
      </c>
      <c r="D102" s="60">
        <f>Plan!D104</f>
        <v>0</v>
      </c>
      <c r="E102" s="42">
        <v>0</v>
      </c>
      <c r="F102" s="42">
        <v>0</v>
      </c>
      <c r="G102" s="42">
        <v>0</v>
      </c>
      <c r="H102" s="42">
        <v>0</v>
      </c>
      <c r="I102" s="42">
        <v>0</v>
      </c>
      <c r="J102" s="42">
        <v>0</v>
      </c>
      <c r="K102" s="42">
        <v>0.5</v>
      </c>
      <c r="L102" s="42">
        <v>1</v>
      </c>
      <c r="M102" s="42"/>
      <c r="N102" s="42"/>
      <c r="O102" s="42"/>
      <c r="P102" s="42"/>
      <c r="R102" s="61"/>
      <c r="S102" s="61"/>
      <c r="T102" s="61"/>
      <c r="U102" s="61"/>
      <c r="V102" s="61"/>
      <c r="W102" s="61"/>
      <c r="X102" s="61"/>
      <c r="Y102" s="61"/>
    </row>
    <row r="103" spans="1:25" x14ac:dyDescent="0.4">
      <c r="A103" s="5">
        <f>IF(ISBLANK(Plan!A105)," - ",Plan!A105)</f>
        <v>1.94</v>
      </c>
      <c r="B103" s="5" t="str">
        <f>IF(ISBLANK(Plan!B105)," - ",Plan!B105)</f>
        <v>Cyn</v>
      </c>
      <c r="C103" s="5" t="str">
        <f>IF(ISBLANK(Plan!C105)," - ",Plan!C105)</f>
        <v>Presentatie maken</v>
      </c>
      <c r="D103" s="60">
        <f>Plan!D105</f>
        <v>4</v>
      </c>
      <c r="E103" s="42">
        <v>0</v>
      </c>
      <c r="F103" s="42">
        <v>0</v>
      </c>
      <c r="G103" s="42">
        <v>0</v>
      </c>
      <c r="H103" s="42">
        <v>0</v>
      </c>
      <c r="I103" s="42">
        <v>0</v>
      </c>
      <c r="J103" s="42">
        <v>0</v>
      </c>
      <c r="K103" s="42">
        <v>0.5</v>
      </c>
      <c r="L103" s="42">
        <v>1</v>
      </c>
      <c r="M103" s="55"/>
      <c r="N103" s="55"/>
      <c r="O103" s="55"/>
      <c r="P103" s="55"/>
      <c r="R103" s="61"/>
      <c r="S103" s="61"/>
      <c r="T103" s="61"/>
      <c r="U103" s="61"/>
      <c r="V103" s="61"/>
      <c r="W103" s="61"/>
      <c r="X103" s="61"/>
      <c r="Y103" s="61"/>
    </row>
    <row r="104" spans="1:25" x14ac:dyDescent="0.4">
      <c r="A104" s="5">
        <f>IF(ISBLANK(Plan!A106)," - ",Plan!A106)</f>
        <v>1.95</v>
      </c>
      <c r="B104" s="5" t="str">
        <f>IF(ISBLANK(Plan!B106)," - ",Plan!B106)</f>
        <v>Nick</v>
      </c>
      <c r="C104" s="5" t="str">
        <f>IF(ISBLANK(Plan!C106)," - ",Plan!C106)</f>
        <v>Presentatie maken</v>
      </c>
      <c r="D104" s="60">
        <f>Plan!D106</f>
        <v>4</v>
      </c>
      <c r="E104" s="42">
        <v>0</v>
      </c>
      <c r="F104" s="42">
        <v>0</v>
      </c>
      <c r="G104" s="42">
        <v>0</v>
      </c>
      <c r="H104" s="42">
        <v>0</v>
      </c>
      <c r="I104" s="42">
        <v>0</v>
      </c>
      <c r="J104" s="42">
        <v>0</v>
      </c>
      <c r="K104" s="42">
        <v>0.5</v>
      </c>
      <c r="L104" s="42">
        <v>1</v>
      </c>
      <c r="M104" s="55"/>
      <c r="N104" s="55"/>
      <c r="O104" s="55"/>
      <c r="P104" s="55"/>
      <c r="R104" s="61"/>
      <c r="S104" s="61"/>
      <c r="T104" s="61"/>
      <c r="U104" s="61"/>
      <c r="V104" s="61"/>
      <c r="W104" s="61"/>
      <c r="X104" s="61"/>
      <c r="Y104" s="61"/>
    </row>
    <row r="105" spans="1:25" x14ac:dyDescent="0.4">
      <c r="A105" s="5">
        <f>IF(ISBLANK(Plan!A107)," - ",Plan!A107)</f>
        <v>1.96</v>
      </c>
      <c r="B105" s="5" t="str">
        <f>IF(ISBLANK(Plan!B107)," - ",Plan!B107)</f>
        <v>Emanuel</v>
      </c>
      <c r="C105" s="5" t="str">
        <f>IF(ISBLANK(Plan!C107)," - ",Plan!C107)</f>
        <v>Presentatie maken</v>
      </c>
      <c r="D105" s="60">
        <f>Plan!D107</f>
        <v>4</v>
      </c>
      <c r="E105" s="42">
        <v>0</v>
      </c>
      <c r="F105" s="42">
        <v>0</v>
      </c>
      <c r="G105" s="42">
        <v>0</v>
      </c>
      <c r="H105" s="42">
        <v>0</v>
      </c>
      <c r="I105" s="42">
        <v>0</v>
      </c>
      <c r="J105" s="42">
        <v>0</v>
      </c>
      <c r="K105" s="42">
        <v>0.5</v>
      </c>
      <c r="L105" s="42">
        <v>1</v>
      </c>
      <c r="M105" s="55"/>
      <c r="N105" s="55"/>
      <c r="O105" s="55"/>
      <c r="P105" s="55"/>
      <c r="R105" s="61"/>
      <c r="S105" s="61"/>
      <c r="T105" s="61"/>
      <c r="U105" s="61"/>
      <c r="V105" s="61"/>
      <c r="W105" s="61"/>
      <c r="X105" s="61"/>
      <c r="Y105" s="61"/>
    </row>
    <row r="106" spans="1:25" x14ac:dyDescent="0.4">
      <c r="A106" s="5">
        <f>IF(ISBLANK(Plan!A108)," - ",Plan!A108)</f>
        <v>1.97</v>
      </c>
      <c r="B106" s="5" t="str">
        <f>IF(ISBLANK(Plan!B108)," - ",Plan!B108)</f>
        <v>Berkay</v>
      </c>
      <c r="C106" s="5" t="str">
        <f>IF(ISBLANK(Plan!C108)," - ",Plan!C108)</f>
        <v>Presentatie maken</v>
      </c>
      <c r="D106" s="60">
        <f>Plan!D108</f>
        <v>4</v>
      </c>
      <c r="E106" s="42">
        <v>0</v>
      </c>
      <c r="F106" s="42">
        <v>0</v>
      </c>
      <c r="G106" s="42">
        <v>0</v>
      </c>
      <c r="H106" s="42">
        <v>0</v>
      </c>
      <c r="I106" s="42">
        <v>0</v>
      </c>
      <c r="J106" s="42">
        <v>0</v>
      </c>
      <c r="K106" s="42">
        <v>0.5</v>
      </c>
      <c r="L106" s="42">
        <v>1</v>
      </c>
      <c r="M106" s="55"/>
      <c r="N106" s="55"/>
      <c r="O106" s="55"/>
      <c r="P106" s="55"/>
      <c r="R106" s="61"/>
      <c r="S106" s="61"/>
      <c r="T106" s="61"/>
      <c r="U106" s="61"/>
      <c r="V106" s="61"/>
      <c r="W106" s="61"/>
      <c r="X106" s="61"/>
      <c r="Y106" s="61"/>
    </row>
    <row r="107" spans="1:25" x14ac:dyDescent="0.4">
      <c r="A107" s="5">
        <f>IF(ISBLANK(Plan!A109)," - ",Plan!A109)</f>
        <v>1.98</v>
      </c>
      <c r="B107" s="5" t="str">
        <f>IF(ISBLANK(Plan!B109)," - ",Plan!B109)</f>
        <v>Jochem</v>
      </c>
      <c r="C107" s="5" t="str">
        <f>IF(ISBLANK(Plan!C109)," - ",Plan!C109)</f>
        <v>Presentatie maken</v>
      </c>
      <c r="D107" s="60">
        <f>Plan!D109</f>
        <v>4</v>
      </c>
      <c r="E107" s="42">
        <v>0</v>
      </c>
      <c r="F107" s="42">
        <v>0</v>
      </c>
      <c r="G107" s="42">
        <v>0</v>
      </c>
      <c r="H107" s="42">
        <v>0</v>
      </c>
      <c r="I107" s="42">
        <v>0</v>
      </c>
      <c r="J107" s="42">
        <v>0</v>
      </c>
      <c r="K107" s="42">
        <v>0.5</v>
      </c>
      <c r="L107" s="42">
        <v>1</v>
      </c>
      <c r="M107" s="55"/>
      <c r="N107" s="55"/>
      <c r="O107" s="55"/>
      <c r="P107" s="55"/>
      <c r="R107" s="61"/>
      <c r="S107" s="61"/>
      <c r="T107" s="61"/>
      <c r="U107" s="61"/>
      <c r="V107" s="61"/>
      <c r="W107" s="61"/>
      <c r="X107" s="61"/>
      <c r="Y107" s="61"/>
    </row>
    <row r="108" spans="1:25" x14ac:dyDescent="0.4">
      <c r="A108" s="5">
        <f>IF(ISBLANK(Plan!A110)," - ",Plan!A110)</f>
        <v>1.99</v>
      </c>
      <c r="B108" s="5" t="str">
        <f>IF(ISBLANK(Plan!B110)," - ",Plan!B110)</f>
        <v>Rick</v>
      </c>
      <c r="C108" s="5" t="str">
        <f>IF(ISBLANK(Plan!C110)," - ",Plan!C110)</f>
        <v>Presentatie maken</v>
      </c>
      <c r="D108" s="60">
        <f>Plan!D110</f>
        <v>6</v>
      </c>
      <c r="E108" s="42">
        <v>0</v>
      </c>
      <c r="F108" s="42">
        <v>0</v>
      </c>
      <c r="G108" s="55">
        <v>0</v>
      </c>
      <c r="H108" s="55">
        <v>0</v>
      </c>
      <c r="I108" s="55">
        <v>0</v>
      </c>
      <c r="J108" s="55">
        <v>0</v>
      </c>
      <c r="K108" s="55">
        <v>0</v>
      </c>
      <c r="L108" s="42">
        <v>1</v>
      </c>
      <c r="M108" s="55"/>
      <c r="N108" s="55"/>
      <c r="O108" s="55"/>
      <c r="P108" s="55"/>
      <c r="R108" s="61"/>
      <c r="S108" s="61"/>
      <c r="T108" s="61"/>
      <c r="U108" s="61"/>
      <c r="V108" s="61"/>
      <c r="W108" s="61"/>
      <c r="X108" s="61"/>
      <c r="Y108" s="61"/>
    </row>
    <row r="109" spans="1:25" x14ac:dyDescent="0.4">
      <c r="A109" s="5">
        <f>IF(ISBLANK(Plan!A111)," - ",Plan!A111)</f>
        <v>2</v>
      </c>
      <c r="B109" s="5" t="str">
        <f>IF(ISBLANK(Plan!B111)," - ",Plan!B111)</f>
        <v>Cyn</v>
      </c>
      <c r="C109" s="5" t="str">
        <f>IF(ISBLANK(Plan!C111)," - ",Plan!C111)</f>
        <v>Reizen naar klant + gesprek</v>
      </c>
      <c r="D109" s="60">
        <f>Plan!D111</f>
        <v>10</v>
      </c>
      <c r="E109" s="42">
        <v>0</v>
      </c>
      <c r="F109" s="42">
        <v>0</v>
      </c>
      <c r="G109" s="55">
        <v>0</v>
      </c>
      <c r="H109" s="55">
        <v>0</v>
      </c>
      <c r="I109" s="55">
        <v>0</v>
      </c>
      <c r="J109" s="55">
        <v>0</v>
      </c>
      <c r="K109" s="55">
        <v>0</v>
      </c>
      <c r="L109" s="42">
        <v>1</v>
      </c>
      <c r="M109" s="55"/>
      <c r="N109" s="55"/>
      <c r="O109" s="55"/>
      <c r="P109" s="55"/>
      <c r="R109" s="61"/>
      <c r="S109" s="61"/>
      <c r="T109" s="61"/>
      <c r="U109" s="61"/>
      <c r="V109" s="61"/>
      <c r="W109" s="61"/>
      <c r="X109" s="61"/>
      <c r="Y109" s="61"/>
    </row>
    <row r="110" spans="1:25" x14ac:dyDescent="0.4">
      <c r="A110" s="5">
        <f>IF(ISBLANK(Plan!A112)," - ",Plan!A112)</f>
        <v>2.0099999999999998</v>
      </c>
      <c r="B110" s="5" t="str">
        <f>IF(ISBLANK(Plan!B112)," - ",Plan!B112)</f>
        <v>Nick</v>
      </c>
      <c r="C110" s="5" t="str">
        <f>IF(ISBLANK(Plan!C112)," - ",Plan!C112)</f>
        <v>Reizen naar klant + gesprek</v>
      </c>
      <c r="D110" s="60">
        <f>Plan!D112</f>
        <v>10</v>
      </c>
      <c r="E110" s="42">
        <v>0</v>
      </c>
      <c r="F110" s="42">
        <v>0</v>
      </c>
      <c r="G110" s="55">
        <v>0</v>
      </c>
      <c r="H110" s="55">
        <v>0</v>
      </c>
      <c r="I110" s="55">
        <v>0</v>
      </c>
      <c r="J110" s="55">
        <v>0</v>
      </c>
      <c r="K110" s="55">
        <v>0</v>
      </c>
      <c r="L110" s="42">
        <v>1</v>
      </c>
      <c r="M110" s="55"/>
      <c r="N110" s="55"/>
      <c r="O110" s="55"/>
      <c r="P110" s="55"/>
      <c r="R110" s="61"/>
      <c r="S110" s="61"/>
      <c r="T110" s="61"/>
      <c r="U110" s="61"/>
      <c r="V110" s="61"/>
      <c r="W110" s="61"/>
      <c r="X110" s="61"/>
      <c r="Y110" s="61"/>
    </row>
    <row r="111" spans="1:25" x14ac:dyDescent="0.4">
      <c r="A111" s="5">
        <f>IF(ISBLANK(Plan!A113)," - ",Plan!A113)</f>
        <v>2.02</v>
      </c>
      <c r="B111" s="5" t="str">
        <f>IF(ISBLANK(Plan!B113)," - ",Plan!B113)</f>
        <v>Emanuel</v>
      </c>
      <c r="C111" s="5" t="str">
        <f>IF(ISBLANK(Plan!C113)," - ",Plan!C113)</f>
        <v>Reizen naar klant + gesprek</v>
      </c>
      <c r="D111" s="60">
        <f>Plan!D113</f>
        <v>10</v>
      </c>
      <c r="E111" s="42">
        <v>0</v>
      </c>
      <c r="F111" s="42">
        <v>0</v>
      </c>
      <c r="G111" s="55">
        <v>0</v>
      </c>
      <c r="H111" s="55">
        <v>0</v>
      </c>
      <c r="I111" s="55">
        <v>0</v>
      </c>
      <c r="J111" s="55">
        <v>0</v>
      </c>
      <c r="K111" s="55">
        <v>0</v>
      </c>
      <c r="L111" s="42">
        <v>1</v>
      </c>
      <c r="M111" s="55"/>
      <c r="N111" s="55"/>
      <c r="O111" s="55"/>
      <c r="P111" s="55"/>
      <c r="R111" s="61"/>
      <c r="S111" s="61"/>
      <c r="T111" s="61"/>
      <c r="U111" s="61"/>
      <c r="V111" s="61"/>
      <c r="W111" s="61"/>
      <c r="X111" s="61"/>
      <c r="Y111" s="61"/>
    </row>
    <row r="112" spans="1:25" x14ac:dyDescent="0.4">
      <c r="A112" s="5">
        <f>IF(ISBLANK(Plan!A114)," - ",Plan!A114)</f>
        <v>2.0299999999999998</v>
      </c>
      <c r="B112" s="5" t="str">
        <f>IF(ISBLANK(Plan!B114)," - ",Plan!B114)</f>
        <v>Berkay</v>
      </c>
      <c r="C112" s="5" t="str">
        <f>IF(ISBLANK(Plan!C114)," - ",Plan!C114)</f>
        <v>Reizen naar klant + gesprek</v>
      </c>
      <c r="D112" s="60">
        <f>Plan!D114</f>
        <v>10</v>
      </c>
      <c r="E112" s="42">
        <v>0</v>
      </c>
      <c r="F112" s="42">
        <v>0</v>
      </c>
      <c r="G112" s="55">
        <v>0</v>
      </c>
      <c r="H112" s="55">
        <v>0</v>
      </c>
      <c r="I112" s="55">
        <v>0</v>
      </c>
      <c r="J112" s="55">
        <v>0</v>
      </c>
      <c r="K112" s="55">
        <v>0</v>
      </c>
      <c r="L112" s="42">
        <v>1</v>
      </c>
      <c r="M112" s="55"/>
      <c r="N112" s="55"/>
      <c r="O112" s="55"/>
      <c r="P112" s="55"/>
      <c r="R112" s="61"/>
      <c r="S112" s="61"/>
      <c r="T112" s="61"/>
      <c r="U112" s="61"/>
      <c r="V112" s="61"/>
      <c r="W112" s="61"/>
      <c r="X112" s="61"/>
      <c r="Y112" s="61"/>
    </row>
    <row r="113" spans="1:25" x14ac:dyDescent="0.4">
      <c r="A113" s="5">
        <f>IF(ISBLANK(Plan!A115)," - ",Plan!A115)</f>
        <v>2.04</v>
      </c>
      <c r="B113" s="5" t="str">
        <f>IF(ISBLANK(Plan!B115)," - ",Plan!B115)</f>
        <v>Jochem</v>
      </c>
      <c r="C113" s="5" t="str">
        <f>IF(ISBLANK(Plan!C115)," - ",Plan!C115)</f>
        <v>Reizen naar klant + gesprek</v>
      </c>
      <c r="D113" s="60">
        <f>Plan!D115</f>
        <v>10</v>
      </c>
      <c r="E113" s="42">
        <v>0</v>
      </c>
      <c r="F113" s="42">
        <v>0</v>
      </c>
      <c r="G113" s="55">
        <v>0</v>
      </c>
      <c r="H113" s="55">
        <v>0</v>
      </c>
      <c r="I113" s="55">
        <v>0</v>
      </c>
      <c r="J113" s="55">
        <v>0</v>
      </c>
      <c r="K113" s="55">
        <v>0</v>
      </c>
      <c r="L113" s="42">
        <v>1</v>
      </c>
      <c r="M113" s="55"/>
      <c r="N113" s="55"/>
      <c r="O113" s="55"/>
      <c r="P113" s="55"/>
      <c r="R113" s="61"/>
      <c r="S113" s="61"/>
      <c r="T113" s="61"/>
      <c r="U113" s="61"/>
      <c r="V113" s="61"/>
      <c r="W113" s="61"/>
      <c r="X113" s="61"/>
      <c r="Y113" s="61"/>
    </row>
    <row r="114" spans="1:25" x14ac:dyDescent="0.4">
      <c r="A114" s="5">
        <f>IF(ISBLANK(Plan!A116)," - ",Plan!A116)</f>
        <v>2.0499999999999998</v>
      </c>
      <c r="B114" s="5" t="str">
        <f>IF(ISBLANK(Plan!B116)," - ",Plan!B116)</f>
        <v>Rick</v>
      </c>
      <c r="C114" s="5" t="str">
        <f>IF(ISBLANK(Plan!C116)," - ",Plan!C116)</f>
        <v>Reizen naar klant + gesprek</v>
      </c>
      <c r="D114" s="60">
        <f>Plan!D116</f>
        <v>10</v>
      </c>
      <c r="E114" s="42">
        <v>0</v>
      </c>
      <c r="F114" s="42">
        <v>0</v>
      </c>
      <c r="G114" s="55">
        <v>0</v>
      </c>
      <c r="H114" s="55">
        <v>1</v>
      </c>
      <c r="I114" s="55">
        <v>1</v>
      </c>
      <c r="J114" s="55">
        <v>1</v>
      </c>
      <c r="K114" s="55">
        <v>1</v>
      </c>
      <c r="L114" s="42">
        <v>1</v>
      </c>
      <c r="M114" s="55"/>
      <c r="N114" s="55"/>
      <c r="O114" s="55"/>
      <c r="P114" s="55"/>
      <c r="R114" s="61"/>
      <c r="S114" s="61"/>
      <c r="T114" s="61"/>
      <c r="U114" s="61"/>
      <c r="V114" s="61"/>
      <c r="W114" s="61"/>
      <c r="X114" s="61"/>
      <c r="Y114" s="61"/>
    </row>
    <row r="115" spans="1:25" x14ac:dyDescent="0.4">
      <c r="A115" s="5">
        <f>IF(ISBLANK(Plan!A117)," - ",Plan!A117)</f>
        <v>2.0699999999999998</v>
      </c>
      <c r="B115" s="5" t="str">
        <f>IF(ISBLANK(Plan!B117)," - ",Plan!B117)</f>
        <v>Berkay</v>
      </c>
      <c r="C115" s="5" t="str">
        <f>IF(ISBLANK(Plan!C117)," - ",Plan!C117)</f>
        <v>Kosten specificatie</v>
      </c>
      <c r="D115" s="60">
        <f>Plan!D117</f>
        <v>5</v>
      </c>
      <c r="E115" s="42">
        <v>0</v>
      </c>
      <c r="F115" s="42">
        <v>0</v>
      </c>
      <c r="G115" s="55">
        <v>0</v>
      </c>
      <c r="H115" s="55">
        <v>1</v>
      </c>
      <c r="I115" s="55">
        <v>1</v>
      </c>
      <c r="J115" s="55">
        <v>1</v>
      </c>
      <c r="K115" s="55">
        <v>1</v>
      </c>
      <c r="L115" s="42">
        <v>1</v>
      </c>
      <c r="M115" s="55"/>
      <c r="N115" s="55"/>
      <c r="O115" s="55"/>
      <c r="P115" s="55"/>
      <c r="R115" s="61"/>
      <c r="S115" s="61"/>
      <c r="T115" s="61"/>
      <c r="U115" s="61"/>
      <c r="V115" s="61"/>
      <c r="W115" s="61"/>
      <c r="X115" s="61"/>
      <c r="Y115" s="61"/>
    </row>
    <row r="116" spans="1:25" x14ac:dyDescent="0.4">
      <c r="A116" s="5">
        <f>IF(ISBLANK(Plan!A118)," - ",Plan!A118)</f>
        <v>2.08</v>
      </c>
      <c r="B116" s="5" t="str">
        <f>IF(ISBLANK(Plan!B118)," - ",Plan!B118)</f>
        <v>Berkay</v>
      </c>
      <c r="C116" s="5" t="str">
        <f>IF(ISBLANK(Plan!C118)," - ",Plan!C118)</f>
        <v>Meetplan</v>
      </c>
      <c r="D116" s="60">
        <f>Plan!D118</f>
        <v>4</v>
      </c>
      <c r="E116" s="42">
        <v>0</v>
      </c>
      <c r="F116" s="42">
        <v>0</v>
      </c>
      <c r="G116" s="55">
        <v>0</v>
      </c>
      <c r="H116" s="55">
        <v>0</v>
      </c>
      <c r="I116" s="55">
        <v>0.25</v>
      </c>
      <c r="J116" s="55">
        <v>0.5</v>
      </c>
      <c r="K116" s="55">
        <v>0.75</v>
      </c>
      <c r="L116" s="42">
        <v>1</v>
      </c>
      <c r="M116" s="70"/>
      <c r="N116" s="70"/>
      <c r="O116" s="70"/>
      <c r="P116" s="70"/>
      <c r="R116" s="61"/>
      <c r="S116" s="61"/>
      <c r="T116" s="61"/>
      <c r="U116" s="61"/>
      <c r="V116" s="61"/>
      <c r="W116" s="61"/>
      <c r="X116" s="61"/>
      <c r="Y116" s="61"/>
    </row>
    <row r="117" spans="1:25" x14ac:dyDescent="0.4">
      <c r="A117" s="5">
        <f>IF(ISBLANK(Plan!A119)," - ",Plan!A119)</f>
        <v>2.09</v>
      </c>
      <c r="B117" s="5" t="str">
        <f>IF(ISBLANK(Plan!B119)," - ",Plan!B119)</f>
        <v>Berkay</v>
      </c>
      <c r="C117" s="5" t="str">
        <f>IF(ISBLANK(Plan!C119)," - ",Plan!C119)</f>
        <v>Acceptatietest schrijven</v>
      </c>
      <c r="D117" s="60">
        <f>Plan!D119</f>
        <v>4</v>
      </c>
      <c r="E117" s="42">
        <v>0</v>
      </c>
      <c r="F117" s="42">
        <v>0</v>
      </c>
      <c r="G117" s="55">
        <v>0</v>
      </c>
      <c r="H117" s="55">
        <v>0</v>
      </c>
      <c r="I117" s="55">
        <v>0.25</v>
      </c>
      <c r="J117" s="55">
        <v>0.5</v>
      </c>
      <c r="K117" s="55">
        <v>0.75</v>
      </c>
      <c r="L117" s="42">
        <v>1</v>
      </c>
      <c r="M117" s="70"/>
      <c r="N117" s="70"/>
      <c r="O117" s="70"/>
      <c r="P117" s="70"/>
      <c r="R117" s="61"/>
      <c r="S117" s="61"/>
      <c r="T117" s="61"/>
      <c r="U117" s="61"/>
      <c r="V117" s="61"/>
      <c r="W117" s="61"/>
      <c r="X117" s="61"/>
      <c r="Y117" s="61"/>
    </row>
    <row r="118" spans="1:25" x14ac:dyDescent="0.4">
      <c r="A118" s="5">
        <f>IF(ISBLANK(Plan!A120)," - ",Plan!A120)</f>
        <v>2.1</v>
      </c>
      <c r="B118" s="5" t="str">
        <f>IF(ISBLANK(Plan!B120)," - ",Plan!B120)</f>
        <v>Berkay</v>
      </c>
      <c r="C118" s="5" t="str">
        <f>IF(ISBLANK(Plan!C120)," - ",Plan!C120)</f>
        <v>Acceptatietest uitvoeren</v>
      </c>
      <c r="D118" s="60">
        <f>Plan!D120</f>
        <v>3</v>
      </c>
      <c r="E118" s="42">
        <v>0</v>
      </c>
      <c r="F118" s="42">
        <v>0</v>
      </c>
      <c r="G118" s="55">
        <v>0</v>
      </c>
      <c r="H118" s="55">
        <v>0</v>
      </c>
      <c r="I118" s="55">
        <v>0</v>
      </c>
      <c r="J118" s="55">
        <v>0.33</v>
      </c>
      <c r="K118" s="55">
        <v>0.66</v>
      </c>
      <c r="L118" s="42">
        <v>1</v>
      </c>
      <c r="M118" s="70"/>
      <c r="N118" s="70"/>
      <c r="O118" s="70"/>
      <c r="P118" s="70"/>
      <c r="R118" s="61"/>
      <c r="S118" s="61"/>
      <c r="T118" s="61"/>
      <c r="U118" s="61"/>
      <c r="V118" s="61"/>
      <c r="W118" s="61"/>
      <c r="X118" s="61"/>
      <c r="Y118" s="61"/>
    </row>
    <row r="119" spans="1:25" x14ac:dyDescent="0.4">
      <c r="A119" s="5">
        <f>IF(ISBLANK(Plan!A121)," - ",Plan!A121)</f>
        <v>2.11</v>
      </c>
      <c r="B119" s="5" t="str">
        <f>IF(ISBLANK(Plan!B121)," - ",Plan!B121)</f>
        <v>Berkay</v>
      </c>
      <c r="C119" s="5" t="str">
        <f>IF(ISBLANK(Plan!C121)," - ",Plan!C121)</f>
        <v>Implementatieplan</v>
      </c>
      <c r="D119" s="60">
        <f>Plan!D121</f>
        <v>10</v>
      </c>
      <c r="E119" s="42">
        <v>0</v>
      </c>
      <c r="F119" s="42">
        <v>0</v>
      </c>
      <c r="G119" s="55">
        <v>0</v>
      </c>
      <c r="H119" s="55">
        <v>0</v>
      </c>
      <c r="I119" s="55">
        <v>0</v>
      </c>
      <c r="J119" s="55">
        <v>0.33</v>
      </c>
      <c r="K119" s="55">
        <v>0.66</v>
      </c>
      <c r="L119" s="42">
        <v>1</v>
      </c>
      <c r="M119" s="70"/>
      <c r="N119" s="70"/>
      <c r="O119" s="70"/>
      <c r="P119" s="70"/>
      <c r="R119" s="61"/>
      <c r="S119" s="61"/>
      <c r="T119" s="61"/>
      <c r="U119" s="61"/>
      <c r="V119" s="61"/>
      <c r="W119" s="61"/>
      <c r="X119" s="61"/>
      <c r="Y119" s="61"/>
    </row>
    <row r="120" spans="1:25" x14ac:dyDescent="0.4">
      <c r="A120" s="5">
        <f>IF(ISBLANK(Plan!A122)," - ",Plan!A122)</f>
        <v>2.12</v>
      </c>
      <c r="B120" s="5" t="str">
        <f>IF(ISBLANK(Plan!B122)," - ",Plan!B122)</f>
        <v>Berkay</v>
      </c>
      <c r="C120" s="5" t="str">
        <f>IF(ISBLANK(Plan!C122)," - ",Plan!C122)</f>
        <v>Informatieplan</v>
      </c>
      <c r="D120" s="60">
        <f>Plan!D122</f>
        <v>4</v>
      </c>
      <c r="E120" s="42">
        <v>0</v>
      </c>
      <c r="F120" s="42">
        <v>0</v>
      </c>
      <c r="G120" s="55">
        <v>0</v>
      </c>
      <c r="H120" s="55">
        <v>0</v>
      </c>
      <c r="I120" s="55">
        <v>0</v>
      </c>
      <c r="J120" s="55">
        <v>0.33</v>
      </c>
      <c r="K120" s="55">
        <v>0.66</v>
      </c>
      <c r="L120" s="42">
        <v>1</v>
      </c>
      <c r="M120" s="70"/>
      <c r="N120" s="70"/>
      <c r="O120" s="70"/>
      <c r="P120" s="70"/>
      <c r="R120" s="61"/>
      <c r="S120" s="61"/>
      <c r="T120" s="61"/>
      <c r="U120" s="61"/>
      <c r="V120" s="61"/>
      <c r="W120" s="61"/>
      <c r="X120" s="61"/>
      <c r="Y120" s="61"/>
    </row>
    <row r="121" spans="1:25" x14ac:dyDescent="0.4">
      <c r="A121" s="9" t="s">
        <v>204</v>
      </c>
      <c r="B121" s="9"/>
      <c r="C121" s="3"/>
      <c r="D121" s="3"/>
      <c r="E121" s="3"/>
      <c r="F121" s="3"/>
      <c r="G121" s="3"/>
      <c r="H121" s="3"/>
      <c r="I121" s="3"/>
      <c r="J121" s="3"/>
      <c r="K121" s="3"/>
      <c r="L121" s="3"/>
      <c r="M121" s="3"/>
      <c r="N121" s="3"/>
      <c r="O121" s="3"/>
      <c r="P121" s="3"/>
      <c r="R121" s="54"/>
      <c r="S121" s="54"/>
      <c r="T121" s="54"/>
      <c r="U121" s="54"/>
      <c r="V121" s="54"/>
      <c r="W121" s="54"/>
      <c r="X121" s="54"/>
      <c r="Y121" s="54"/>
    </row>
    <row r="122" spans="1:25" x14ac:dyDescent="0.4">
      <c r="D122" s="6" t="s">
        <v>209</v>
      </c>
      <c r="E122" s="46">
        <f t="shared" ref="E122:P122" si="0">SUMPRODUCT(E9:E121,$D$9:$D$121)</f>
        <v>0</v>
      </c>
      <c r="F122" s="46">
        <f t="shared" si="0"/>
        <v>0</v>
      </c>
      <c r="G122" s="46">
        <f t="shared" si="0"/>
        <v>158.88000000000002</v>
      </c>
      <c r="H122" s="46">
        <f t="shared" si="0"/>
        <v>287.80000000000007</v>
      </c>
      <c r="I122" s="46">
        <f t="shared" si="0"/>
        <v>456.05999999999989</v>
      </c>
      <c r="J122" s="46">
        <f t="shared" si="0"/>
        <v>625.31000000000017</v>
      </c>
      <c r="K122" s="46">
        <f t="shared" si="0"/>
        <v>752.10999999999979</v>
      </c>
      <c r="L122" s="46">
        <f t="shared" si="0"/>
        <v>873</v>
      </c>
      <c r="M122" s="46">
        <f t="shared" si="0"/>
        <v>0</v>
      </c>
      <c r="N122" s="46">
        <f t="shared" si="0"/>
        <v>0</v>
      </c>
      <c r="O122" s="46">
        <f t="shared" si="0"/>
        <v>0</v>
      </c>
      <c r="P122" s="46">
        <f t="shared" si="0"/>
        <v>0</v>
      </c>
    </row>
    <row r="124" spans="1:25" x14ac:dyDescent="0.4">
      <c r="C124" s="31"/>
      <c r="D124" s="31" t="str">
        <f>Report!B13</f>
        <v>Nick</v>
      </c>
      <c r="E124">
        <f t="shared" ref="E124:P130" si="1">SUMPRODUCT(($B$9:$B$102=$D124)*(E$9:E$102)*($D$9:$D$102))</f>
        <v>0</v>
      </c>
      <c r="F124">
        <f t="shared" si="1"/>
        <v>0</v>
      </c>
      <c r="G124">
        <f t="shared" si="1"/>
        <v>23.62</v>
      </c>
      <c r="H124">
        <f t="shared" si="1"/>
        <v>32.74</v>
      </c>
      <c r="I124">
        <f t="shared" si="1"/>
        <v>57.320000000000007</v>
      </c>
      <c r="J124">
        <f t="shared" si="1"/>
        <v>85.9</v>
      </c>
      <c r="K124">
        <f t="shared" si="1"/>
        <v>109.24</v>
      </c>
      <c r="L124">
        <f t="shared" si="1"/>
        <v>120</v>
      </c>
      <c r="M124">
        <f t="shared" si="1"/>
        <v>0</v>
      </c>
      <c r="N124">
        <f t="shared" si="1"/>
        <v>0</v>
      </c>
      <c r="O124">
        <f t="shared" si="1"/>
        <v>0</v>
      </c>
      <c r="P124">
        <f t="shared" si="1"/>
        <v>0</v>
      </c>
    </row>
    <row r="125" spans="1:25" x14ac:dyDescent="0.4">
      <c r="D125" s="31" t="str">
        <f>Report!B14</f>
        <v>Cyn</v>
      </c>
      <c r="E125">
        <f t="shared" si="1"/>
        <v>0</v>
      </c>
      <c r="F125">
        <f t="shared" si="1"/>
        <v>0</v>
      </c>
      <c r="G125">
        <f t="shared" si="1"/>
        <v>22.07</v>
      </c>
      <c r="H125">
        <f t="shared" si="1"/>
        <v>44.290000000000006</v>
      </c>
      <c r="I125">
        <f t="shared" si="1"/>
        <v>79.89</v>
      </c>
      <c r="J125">
        <f t="shared" si="1"/>
        <v>112.35000000000001</v>
      </c>
      <c r="K125">
        <f t="shared" si="1"/>
        <v>129.39000000000001</v>
      </c>
      <c r="L125">
        <f t="shared" si="1"/>
        <v>135</v>
      </c>
      <c r="M125">
        <f t="shared" si="1"/>
        <v>0</v>
      </c>
      <c r="N125">
        <f t="shared" si="1"/>
        <v>0</v>
      </c>
      <c r="O125">
        <f t="shared" si="1"/>
        <v>0</v>
      </c>
      <c r="P125">
        <f t="shared" si="1"/>
        <v>0</v>
      </c>
    </row>
    <row r="126" spans="1:25" x14ac:dyDescent="0.4">
      <c r="D126" s="31" t="str">
        <f>Report!B15</f>
        <v>Berkay</v>
      </c>
      <c r="E126">
        <f t="shared" si="1"/>
        <v>0</v>
      </c>
      <c r="F126">
        <f t="shared" si="1"/>
        <v>0</v>
      </c>
      <c r="G126">
        <f t="shared" si="1"/>
        <v>28.26</v>
      </c>
      <c r="H126">
        <f t="shared" si="1"/>
        <v>38.72</v>
      </c>
      <c r="I126">
        <f t="shared" si="1"/>
        <v>49.18</v>
      </c>
      <c r="J126">
        <f t="shared" si="1"/>
        <v>64</v>
      </c>
      <c r="K126">
        <f t="shared" si="1"/>
        <v>81.08</v>
      </c>
      <c r="L126">
        <f t="shared" si="1"/>
        <v>91</v>
      </c>
      <c r="M126">
        <f t="shared" si="1"/>
        <v>0</v>
      </c>
      <c r="N126">
        <f t="shared" si="1"/>
        <v>0</v>
      </c>
      <c r="O126">
        <f t="shared" si="1"/>
        <v>0</v>
      </c>
      <c r="P126">
        <f t="shared" si="1"/>
        <v>0</v>
      </c>
    </row>
    <row r="127" spans="1:25" x14ac:dyDescent="0.4">
      <c r="D127" s="31" t="str">
        <f>Report!B16</f>
        <v>Emanuel</v>
      </c>
      <c r="E127">
        <f t="shared" si="1"/>
        <v>0</v>
      </c>
      <c r="F127">
        <f t="shared" si="1"/>
        <v>0</v>
      </c>
      <c r="G127">
        <f t="shared" si="1"/>
        <v>39.65</v>
      </c>
      <c r="H127">
        <f t="shared" si="1"/>
        <v>65.789999999999992</v>
      </c>
      <c r="I127">
        <f t="shared" si="1"/>
        <v>104.71</v>
      </c>
      <c r="J127">
        <f t="shared" si="1"/>
        <v>139.44999999999999</v>
      </c>
      <c r="K127">
        <f t="shared" si="1"/>
        <v>157.97999999999999</v>
      </c>
      <c r="L127">
        <f t="shared" si="1"/>
        <v>163</v>
      </c>
      <c r="M127">
        <f t="shared" si="1"/>
        <v>0</v>
      </c>
      <c r="N127">
        <f t="shared" si="1"/>
        <v>0</v>
      </c>
      <c r="O127">
        <f t="shared" si="1"/>
        <v>0</v>
      </c>
      <c r="P127">
        <f t="shared" si="1"/>
        <v>0</v>
      </c>
    </row>
    <row r="128" spans="1:25" x14ac:dyDescent="0.4">
      <c r="D128" s="31" t="str">
        <f>Report!B17</f>
        <v>Jochem</v>
      </c>
      <c r="E128">
        <f t="shared" si="1"/>
        <v>0</v>
      </c>
      <c r="F128">
        <f t="shared" si="1"/>
        <v>0</v>
      </c>
      <c r="G128">
        <f t="shared" si="1"/>
        <v>18.48</v>
      </c>
      <c r="H128">
        <f t="shared" si="1"/>
        <v>39.96</v>
      </c>
      <c r="I128">
        <f t="shared" si="1"/>
        <v>78.66</v>
      </c>
      <c r="J128">
        <f t="shared" si="1"/>
        <v>107.2</v>
      </c>
      <c r="K128">
        <f t="shared" si="1"/>
        <v>125.9</v>
      </c>
      <c r="L128">
        <f t="shared" si="1"/>
        <v>132</v>
      </c>
      <c r="M128">
        <f t="shared" si="1"/>
        <v>0</v>
      </c>
      <c r="N128">
        <f t="shared" si="1"/>
        <v>0</v>
      </c>
      <c r="O128">
        <f t="shared" si="1"/>
        <v>0</v>
      </c>
      <c r="P128">
        <f t="shared" si="1"/>
        <v>0</v>
      </c>
    </row>
    <row r="129" spans="4:16" x14ac:dyDescent="0.4">
      <c r="D129" s="31" t="str">
        <f>Report!B18</f>
        <v>Rick</v>
      </c>
      <c r="E129">
        <f t="shared" si="1"/>
        <v>0</v>
      </c>
      <c r="F129">
        <f t="shared" si="1"/>
        <v>0</v>
      </c>
      <c r="G129">
        <f t="shared" si="1"/>
        <v>26.800000000000004</v>
      </c>
      <c r="H129">
        <f t="shared" si="1"/>
        <v>51.300000000000011</v>
      </c>
      <c r="I129">
        <f t="shared" si="1"/>
        <v>69.299999999999983</v>
      </c>
      <c r="J129">
        <f t="shared" si="1"/>
        <v>91.800000000000011</v>
      </c>
      <c r="K129">
        <f t="shared" si="1"/>
        <v>106.3</v>
      </c>
      <c r="L129">
        <f t="shared" si="1"/>
        <v>116</v>
      </c>
      <c r="M129">
        <f t="shared" si="1"/>
        <v>0</v>
      </c>
      <c r="N129">
        <f t="shared" si="1"/>
        <v>0</v>
      </c>
      <c r="O129">
        <f t="shared" si="1"/>
        <v>0</v>
      </c>
      <c r="P129">
        <f t="shared" si="1"/>
        <v>0</v>
      </c>
    </row>
    <row r="130" spans="4:16" x14ac:dyDescent="0.4">
      <c r="D130" s="31">
        <f>Report!B19</f>
        <v>0</v>
      </c>
      <c r="E130">
        <f t="shared" si="1"/>
        <v>0</v>
      </c>
      <c r="F130">
        <f t="shared" si="1"/>
        <v>0</v>
      </c>
      <c r="G130">
        <f t="shared" si="1"/>
        <v>0</v>
      </c>
      <c r="H130">
        <f t="shared" si="1"/>
        <v>0</v>
      </c>
      <c r="I130">
        <f t="shared" si="1"/>
        <v>0</v>
      </c>
      <c r="J130">
        <f t="shared" si="1"/>
        <v>0</v>
      </c>
      <c r="K130">
        <f t="shared" si="1"/>
        <v>0</v>
      </c>
      <c r="L130">
        <f t="shared" si="1"/>
        <v>0</v>
      </c>
      <c r="M130">
        <f t="shared" si="1"/>
        <v>0</v>
      </c>
      <c r="N130">
        <f t="shared" si="1"/>
        <v>0</v>
      </c>
      <c r="O130">
        <f t="shared" si="1"/>
        <v>0</v>
      </c>
      <c r="P130">
        <f t="shared" si="1"/>
        <v>0</v>
      </c>
    </row>
    <row r="132" spans="4:16" ht="12.6" x14ac:dyDescent="0.45">
      <c r="D132" s="7" t="s">
        <v>206</v>
      </c>
    </row>
  </sheetData>
  <sheetProtection algorithmName="SHA-512" hashValue="NTybKb9jvxnqHpuSB71qXbVRQbkwMT5ehcB60GcBYVI95yj57zZB+JRsQ4jzGKoW+4Puyk5/OoCrTLjlSEU7OQ==" saltValue="0oMgOgPbtSL0NR2k81HClQ==" spinCount="100000" sheet="1" formatCells="0" selectLockedCells="1" sort="0" autoFilter="0" selectUnlockedCells="1"/>
  <phoneticPr fontId="5" type="noConversion"/>
  <conditionalFormatting sqref="E9:P120">
    <cfRule type="cellIs" dxfId="0" priority="1" operator="equal">
      <formula>1</formula>
    </cfRule>
  </conditionalFormatting>
  <pageMargins left="0.5" right="0.5" top="0.25" bottom="0.25" header="0.5" footer="0.25"/>
  <pageSetup scale="89" orientation="landscape" r:id="rId1"/>
  <headerFooter alignWithMargins="0"/>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8696CC-AF32-A64E-A7C9-B42B0DA002C7}">
  <sheetPr>
    <tabColor rgb="FFFF0000"/>
  </sheetPr>
  <dimension ref="A1:C51"/>
  <sheetViews>
    <sheetView workbookViewId="0">
      <selection activeCell="B49" sqref="B49"/>
    </sheetView>
  </sheetViews>
  <sheetFormatPr defaultColWidth="11.44140625" defaultRowHeight="12.3" x14ac:dyDescent="0.4"/>
  <cols>
    <col min="2" max="2" width="49.44140625" style="5" bestFit="1" customWidth="1"/>
    <col min="3" max="3" width="13.44140625" customWidth="1"/>
  </cols>
  <sheetData>
    <row r="1" spans="1:3" x14ac:dyDescent="0.4">
      <c r="A1" t="s">
        <v>210</v>
      </c>
      <c r="B1" s="73" t="s">
        <v>211</v>
      </c>
      <c r="C1" s="31" t="s">
        <v>212</v>
      </c>
    </row>
    <row r="2" spans="1:3" x14ac:dyDescent="0.4">
      <c r="A2" s="62">
        <v>45082</v>
      </c>
      <c r="B2" s="5">
        <v>1.46</v>
      </c>
      <c r="C2" t="s">
        <v>213</v>
      </c>
    </row>
    <row r="3" spans="1:3" x14ac:dyDescent="0.4">
      <c r="A3" s="62">
        <v>45082</v>
      </c>
      <c r="B3" s="5">
        <v>1.47</v>
      </c>
      <c r="C3" t="s">
        <v>213</v>
      </c>
    </row>
    <row r="4" spans="1:3" x14ac:dyDescent="0.4">
      <c r="A4" s="62">
        <v>45083</v>
      </c>
      <c r="B4" s="5">
        <v>1.49</v>
      </c>
      <c r="C4" t="s">
        <v>213</v>
      </c>
    </row>
    <row r="5" spans="1:3" x14ac:dyDescent="0.4">
      <c r="A5" s="62">
        <v>45083</v>
      </c>
      <c r="B5" s="5">
        <v>1.5</v>
      </c>
      <c r="C5" t="s">
        <v>213</v>
      </c>
    </row>
    <row r="6" spans="1:3" x14ac:dyDescent="0.4">
      <c r="A6" s="62">
        <v>45083</v>
      </c>
      <c r="B6" s="5">
        <v>2.0699999999999998</v>
      </c>
      <c r="C6" t="s">
        <v>214</v>
      </c>
    </row>
    <row r="7" spans="1:3" x14ac:dyDescent="0.4">
      <c r="A7" s="62">
        <v>45083</v>
      </c>
      <c r="B7" s="5">
        <v>2.08</v>
      </c>
      <c r="C7" t="s">
        <v>214</v>
      </c>
    </row>
    <row r="8" spans="1:3" x14ac:dyDescent="0.4">
      <c r="A8" s="62">
        <v>45084</v>
      </c>
      <c r="B8" s="5">
        <v>2.09</v>
      </c>
      <c r="C8" t="s">
        <v>214</v>
      </c>
    </row>
    <row r="9" spans="1:3" x14ac:dyDescent="0.4">
      <c r="A9" s="62">
        <v>45084</v>
      </c>
      <c r="B9" s="5">
        <v>2.1</v>
      </c>
      <c r="C9" t="s">
        <v>214</v>
      </c>
    </row>
    <row r="10" spans="1:3" x14ac:dyDescent="0.4">
      <c r="A10" s="62">
        <v>45084</v>
      </c>
      <c r="B10" s="5">
        <v>2.11</v>
      </c>
      <c r="C10" t="s">
        <v>214</v>
      </c>
    </row>
    <row r="11" spans="1:3" x14ac:dyDescent="0.4">
      <c r="A11" s="62">
        <v>45084</v>
      </c>
      <c r="B11" s="5">
        <v>2.12</v>
      </c>
      <c r="C11" t="s">
        <v>214</v>
      </c>
    </row>
    <row r="12" spans="1:3" x14ac:dyDescent="0.4">
      <c r="A12" s="62">
        <v>45084</v>
      </c>
      <c r="B12" s="5">
        <v>2.13</v>
      </c>
      <c r="C12" t="s">
        <v>214</v>
      </c>
    </row>
    <row r="13" spans="1:3" x14ac:dyDescent="0.4">
      <c r="A13" s="62">
        <v>45086</v>
      </c>
      <c r="B13" s="5">
        <v>1.73</v>
      </c>
      <c r="C13" t="s">
        <v>215</v>
      </c>
    </row>
    <row r="14" spans="1:3" x14ac:dyDescent="0.4">
      <c r="A14" s="62">
        <v>45086</v>
      </c>
      <c r="B14" s="5">
        <v>2.1800000000000002</v>
      </c>
      <c r="C14" t="s">
        <v>215</v>
      </c>
    </row>
    <row r="15" spans="1:3" x14ac:dyDescent="0.4">
      <c r="A15" s="62">
        <v>45086</v>
      </c>
      <c r="B15" s="5">
        <v>2.19</v>
      </c>
      <c r="C15" t="s">
        <v>215</v>
      </c>
    </row>
    <row r="16" spans="1:3" x14ac:dyDescent="0.4">
      <c r="A16" s="62">
        <v>45086</v>
      </c>
      <c r="B16" s="5">
        <v>1.22</v>
      </c>
      <c r="C16" t="s">
        <v>215</v>
      </c>
    </row>
    <row r="17" spans="1:3" x14ac:dyDescent="0.4">
      <c r="A17" s="62">
        <v>45086</v>
      </c>
      <c r="B17" s="5">
        <v>1.23</v>
      </c>
      <c r="C17" t="s">
        <v>215</v>
      </c>
    </row>
    <row r="18" spans="1:3" x14ac:dyDescent="0.4">
      <c r="A18" s="62">
        <v>45086</v>
      </c>
      <c r="B18" s="5">
        <v>1.24</v>
      </c>
      <c r="C18" t="s">
        <v>215</v>
      </c>
    </row>
    <row r="19" spans="1:3" x14ac:dyDescent="0.4">
      <c r="A19" s="62">
        <v>45086</v>
      </c>
      <c r="B19" s="5">
        <v>1.24</v>
      </c>
      <c r="C19" t="s">
        <v>215</v>
      </c>
    </row>
    <row r="20" spans="1:3" x14ac:dyDescent="0.4">
      <c r="A20" s="62">
        <v>45086</v>
      </c>
      <c r="B20" s="5">
        <v>1.1399999999999999</v>
      </c>
      <c r="C20" t="s">
        <v>214</v>
      </c>
    </row>
    <row r="21" spans="1:3" x14ac:dyDescent="0.4">
      <c r="A21" s="62">
        <v>45086</v>
      </c>
      <c r="B21" s="5">
        <v>1.1499999999999999</v>
      </c>
      <c r="C21" t="s">
        <v>214</v>
      </c>
    </row>
    <row r="22" spans="1:3" x14ac:dyDescent="0.4">
      <c r="A22" s="62">
        <v>45086</v>
      </c>
      <c r="B22" s="5">
        <v>1.1599999999999999</v>
      </c>
      <c r="C22" t="s">
        <v>214</v>
      </c>
    </row>
    <row r="23" spans="1:3" x14ac:dyDescent="0.4">
      <c r="A23" s="62">
        <v>45086</v>
      </c>
      <c r="B23" s="5">
        <v>1.17</v>
      </c>
      <c r="C23" t="s">
        <v>214</v>
      </c>
    </row>
    <row r="24" spans="1:3" x14ac:dyDescent="0.4">
      <c r="A24" s="62">
        <v>45087</v>
      </c>
      <c r="B24" s="5">
        <v>1.18</v>
      </c>
      <c r="C24" t="s">
        <v>214</v>
      </c>
    </row>
    <row r="25" spans="1:3" x14ac:dyDescent="0.4">
      <c r="A25" s="62">
        <v>45087</v>
      </c>
      <c r="B25" s="5">
        <v>1.19</v>
      </c>
      <c r="C25" t="s">
        <v>214</v>
      </c>
    </row>
    <row r="26" spans="1:3" x14ac:dyDescent="0.4">
      <c r="A26" s="62">
        <v>45087</v>
      </c>
      <c r="B26" s="5">
        <v>1.2</v>
      </c>
      <c r="C26" t="s">
        <v>214</v>
      </c>
    </row>
    <row r="27" spans="1:3" x14ac:dyDescent="0.4">
      <c r="A27" s="62">
        <v>45087</v>
      </c>
      <c r="B27" s="5">
        <v>1.21</v>
      </c>
      <c r="C27" t="s">
        <v>214</v>
      </c>
    </row>
    <row r="28" spans="1:3" x14ac:dyDescent="0.4">
      <c r="A28" s="62">
        <v>45090</v>
      </c>
      <c r="B28" s="73" t="s">
        <v>216</v>
      </c>
      <c r="C28" s="31" t="s">
        <v>217</v>
      </c>
    </row>
    <row r="29" spans="1:3" x14ac:dyDescent="0.4">
      <c r="A29" s="62">
        <v>45090</v>
      </c>
      <c r="B29" s="73" t="s">
        <v>218</v>
      </c>
      <c r="C29" s="31" t="s">
        <v>217</v>
      </c>
    </row>
    <row r="30" spans="1:3" x14ac:dyDescent="0.4">
      <c r="A30" s="62">
        <v>45090</v>
      </c>
      <c r="B30" s="73" t="s">
        <v>219</v>
      </c>
      <c r="C30" s="31" t="s">
        <v>217</v>
      </c>
    </row>
    <row r="31" spans="1:3" x14ac:dyDescent="0.4">
      <c r="A31" s="62">
        <v>45090</v>
      </c>
      <c r="B31" s="73" t="s">
        <v>220</v>
      </c>
      <c r="C31" s="31" t="s">
        <v>217</v>
      </c>
    </row>
    <row r="32" spans="1:3" x14ac:dyDescent="0.4">
      <c r="A32" s="62">
        <v>45090</v>
      </c>
      <c r="B32" s="73" t="s">
        <v>221</v>
      </c>
      <c r="C32" s="31" t="s">
        <v>217</v>
      </c>
    </row>
    <row r="33" spans="1:3" x14ac:dyDescent="0.4">
      <c r="A33" s="62">
        <v>45090</v>
      </c>
      <c r="B33" s="73" t="s">
        <v>222</v>
      </c>
      <c r="C33" s="31" t="s">
        <v>217</v>
      </c>
    </row>
    <row r="34" spans="1:3" x14ac:dyDescent="0.4">
      <c r="A34" s="62">
        <v>45090</v>
      </c>
      <c r="B34" s="73" t="s">
        <v>223</v>
      </c>
      <c r="C34" s="31" t="s">
        <v>217</v>
      </c>
    </row>
    <row r="35" spans="1:3" x14ac:dyDescent="0.4">
      <c r="A35" s="62">
        <v>45090</v>
      </c>
      <c r="B35" s="73" t="s">
        <v>224</v>
      </c>
      <c r="C35" s="31" t="s">
        <v>217</v>
      </c>
    </row>
    <row r="36" spans="1:3" x14ac:dyDescent="0.4">
      <c r="A36" s="62">
        <v>45090</v>
      </c>
      <c r="B36" s="73" t="s">
        <v>225</v>
      </c>
      <c r="C36" s="31" t="s">
        <v>217</v>
      </c>
    </row>
    <row r="37" spans="1:3" x14ac:dyDescent="0.4">
      <c r="A37" s="62">
        <v>45090</v>
      </c>
      <c r="B37" s="73" t="s">
        <v>226</v>
      </c>
      <c r="C37" s="31" t="s">
        <v>217</v>
      </c>
    </row>
    <row r="38" spans="1:3" x14ac:dyDescent="0.4">
      <c r="A38" s="62">
        <v>45090</v>
      </c>
      <c r="B38" s="5">
        <v>1.49</v>
      </c>
      <c r="C38" s="31" t="s">
        <v>215</v>
      </c>
    </row>
    <row r="39" spans="1:3" x14ac:dyDescent="0.4">
      <c r="A39" s="62">
        <v>45090</v>
      </c>
      <c r="B39" s="5">
        <v>1.57</v>
      </c>
      <c r="C39" s="31" t="s">
        <v>214</v>
      </c>
    </row>
    <row r="40" spans="1:3" x14ac:dyDescent="0.4">
      <c r="A40" s="62">
        <v>45090</v>
      </c>
      <c r="B40" s="5">
        <v>1.53</v>
      </c>
      <c r="C40" s="31" t="s">
        <v>215</v>
      </c>
    </row>
    <row r="41" spans="1:3" x14ac:dyDescent="0.4">
      <c r="A41" s="62">
        <v>45090</v>
      </c>
      <c r="B41" s="5">
        <v>1.9</v>
      </c>
      <c r="C41" s="31" t="s">
        <v>215</v>
      </c>
    </row>
    <row r="42" spans="1:3" x14ac:dyDescent="0.4">
      <c r="A42" s="62">
        <v>45090</v>
      </c>
      <c r="B42" s="5">
        <v>1.46</v>
      </c>
      <c r="C42" s="31" t="s">
        <v>215</v>
      </c>
    </row>
    <row r="43" spans="1:3" x14ac:dyDescent="0.4">
      <c r="A43" s="62">
        <v>45090</v>
      </c>
      <c r="B43" s="5">
        <v>1.47</v>
      </c>
      <c r="C43" s="31" t="s">
        <v>215</v>
      </c>
    </row>
    <row r="44" spans="1:3" x14ac:dyDescent="0.4">
      <c r="A44" s="62">
        <v>45090</v>
      </c>
      <c r="B44" s="73">
        <v>1.47</v>
      </c>
      <c r="C44" s="31" t="s">
        <v>227</v>
      </c>
    </row>
    <row r="45" spans="1:3" x14ac:dyDescent="0.4">
      <c r="A45" s="62">
        <v>45090</v>
      </c>
      <c r="B45" s="5">
        <v>1.48</v>
      </c>
      <c r="C45" s="31" t="s">
        <v>215</v>
      </c>
    </row>
    <row r="46" spans="1:3" x14ac:dyDescent="0.4">
      <c r="A46" s="62">
        <v>45090</v>
      </c>
      <c r="B46" s="5">
        <v>1.55</v>
      </c>
      <c r="C46" s="31" t="s">
        <v>215</v>
      </c>
    </row>
    <row r="47" spans="1:3" x14ac:dyDescent="0.4">
      <c r="A47" s="62">
        <v>45090</v>
      </c>
      <c r="B47" s="5">
        <v>1.54</v>
      </c>
      <c r="C47" s="31" t="s">
        <v>215</v>
      </c>
    </row>
    <row r="48" spans="1:3" x14ac:dyDescent="0.4">
      <c r="A48" s="62">
        <v>45090</v>
      </c>
      <c r="B48" s="5">
        <v>1.83</v>
      </c>
      <c r="C48" s="31" t="s">
        <v>215</v>
      </c>
    </row>
    <row r="49" spans="1:1" x14ac:dyDescent="0.4">
      <c r="A49" s="62">
        <v>45090</v>
      </c>
    </row>
    <row r="50" spans="1:1" x14ac:dyDescent="0.4">
      <c r="A50" s="62">
        <v>45090</v>
      </c>
    </row>
    <row r="51" spans="1:1" x14ac:dyDescent="0.4">
      <c r="A51" s="62">
        <v>45090</v>
      </c>
    </row>
  </sheetData>
  <sheetProtection algorithmName="SHA-512" hashValue="sRjz9qh4tbLY+mTvv5hZQWI/irRllEEV5FQQP5QcJ+0B8EaId/SL3WofZOJLIHqu46cnqTok3EdE+CHRg3i4KA==" saltValue="OReUGUCnQTtoG8mt9kmg7A==" spinCount="100000" sheet="1" selectLockedCells="1" selectUnlockedCells="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5</vt:i4>
      </vt:variant>
      <vt:variant>
        <vt:lpstr>Benoemde bereiken</vt:lpstr>
      </vt:variant>
      <vt:variant>
        <vt:i4>3</vt:i4>
      </vt:variant>
    </vt:vector>
  </HeadingPairs>
  <TitlesOfParts>
    <vt:vector size="8" baseType="lpstr">
      <vt:lpstr>Report</vt:lpstr>
      <vt:lpstr>Plan</vt:lpstr>
      <vt:lpstr>AC</vt:lpstr>
      <vt:lpstr>EV</vt:lpstr>
      <vt:lpstr>Veranderingen in de Planning</vt:lpstr>
      <vt:lpstr>AC!Afdrukbereik</vt:lpstr>
      <vt:lpstr>EV!Afdrukbereik</vt:lpstr>
      <vt:lpstr>Report!Afdrukbereik</vt:lpstr>
    </vt:vector>
  </TitlesOfParts>
  <Manager/>
  <Company>Vertex42 LLC</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Earned Value Management Template</dc:title>
  <dc:subject/>
  <dc:creator>www.vertex42.com</dc:creator>
  <cp:keywords/>
  <dc:description>(c) 2012 Vertex42 LLC. All Rights Reserved.</dc:description>
  <cp:lastModifiedBy>Nick Beun</cp:lastModifiedBy>
  <cp:revision/>
  <dcterms:created xsi:type="dcterms:W3CDTF">2010-01-09T00:01:03Z</dcterms:created>
  <dcterms:modified xsi:type="dcterms:W3CDTF">2023-07-02T21:32:27Z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2012 Vertex42 LLC</vt:lpwstr>
  </property>
  <property fmtid="{D5CDD505-2E9C-101B-9397-08002B2CF9AE}" pid="3" name="Version">
    <vt:lpwstr>1.0.0</vt:lpwstr>
  </property>
</Properties>
</file>