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A88516E4-E916-452A-843A-E05901F63B8F}" xr6:coauthVersionLast="47" xr6:coauthVersionMax="47" xr10:uidLastSave="{00000000-0000-0000-0000-000000000000}"/>
  <bookViews>
    <workbookView xWindow="-120" yWindow="-120" windowWidth="21840" windowHeight="13140" firstSheet="1" activeTab="2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2" i="11" l="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E4" i="11"/>
  <c r="E13" i="11"/>
  <c r="E6" i="11"/>
  <c r="E5" i="11"/>
  <c r="E3" i="11"/>
  <c r="E12" i="11"/>
  <c r="E9" i="11"/>
  <c r="E10" i="11"/>
  <c r="E8" i="11"/>
  <c r="E11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D12" i="11"/>
  <c r="I3" i="11"/>
  <c r="H11" i="11"/>
  <c r="D10" i="11"/>
  <c r="G10" i="11"/>
  <c r="D7" i="11"/>
  <c r="D11" i="11"/>
  <c r="G7" i="11"/>
  <c r="H5" i="11"/>
  <c r="H6" i="11"/>
  <c r="G11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E7" i="11"/>
  <c r="J36" i="11"/>
  <c r="J30" i="11"/>
  <c r="D8" i="11"/>
  <c r="I8" i="11"/>
  <c r="J8" i="11"/>
  <c r="G8" i="11"/>
  <c r="H8" i="11"/>
  <c r="F29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79" i="11" s="1"/>
  <c r="P150" i="11"/>
  <c r="P149" i="11"/>
  <c r="P148" i="11"/>
  <c r="P176" i="11" s="1"/>
  <c r="P147" i="11"/>
  <c r="P175" i="11" s="1"/>
  <c r="P146" i="11"/>
  <c r="P145" i="1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56" i="11" s="1"/>
  <c r="AB171" i="11" s="1"/>
  <c r="AA121" i="11"/>
  <c r="AA130" i="11" s="1"/>
  <c r="Z121" i="11"/>
  <c r="Z143" i="11" s="1"/>
  <c r="Y121" i="11"/>
  <c r="Y143" i="11" s="1"/>
  <c r="X121" i="11"/>
  <c r="X156" i="11" s="1"/>
  <c r="X171" i="11" s="1"/>
  <c r="W121" i="11"/>
  <c r="W130" i="11" s="1"/>
  <c r="V121" i="11"/>
  <c r="V143" i="11" s="1"/>
  <c r="U121" i="11"/>
  <c r="U143" i="11" s="1"/>
  <c r="T121" i="11"/>
  <c r="T156" i="11" s="1"/>
  <c r="T171" i="11" s="1"/>
  <c r="S121" i="11"/>
  <c r="S130" i="11" s="1"/>
  <c r="R121" i="11"/>
  <c r="R143" i="11" s="1"/>
  <c r="Q121" i="11"/>
  <c r="Q143" i="11" s="1"/>
  <c r="AB108" i="11"/>
  <c r="AB117" i="11" s="1"/>
  <c r="Z108" i="11"/>
  <c r="Z144" i="11" s="1"/>
  <c r="Z153" i="11" s="1"/>
  <c r="X108" i="11"/>
  <c r="X117" i="11" s="1"/>
  <c r="V108" i="11"/>
  <c r="V144" i="11" s="1"/>
  <c r="V153" i="11" s="1"/>
  <c r="T108" i="11"/>
  <c r="T117" i="11" s="1"/>
  <c r="R108" i="11"/>
  <c r="R144" i="11" s="1"/>
  <c r="R15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AC48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AC44" i="11" s="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C42" i="11" s="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C38" i="11" s="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H36" i="11"/>
  <c r="H38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C32" i="11" s="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C24" i="11" s="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20" i="11" s="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C12" i="11" s="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C8" i="11" s="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C4" i="11" s="1"/>
  <c r="AB3" i="11"/>
  <c r="AA3" i="11"/>
  <c r="Z3" i="11"/>
  <c r="Y3" i="11"/>
  <c r="X3" i="11"/>
  <c r="W3" i="11"/>
  <c r="V3" i="11"/>
  <c r="U3" i="11"/>
  <c r="T3" i="11"/>
  <c r="S3" i="11"/>
  <c r="R3" i="11"/>
  <c r="Q3" i="11"/>
  <c r="K24" i="11"/>
  <c r="K20" i="11"/>
  <c r="K25" i="11"/>
  <c r="K21" i="11"/>
  <c r="K26" i="11"/>
  <c r="K22" i="11"/>
  <c r="K18" i="11"/>
  <c r="K23" i="11"/>
  <c r="K19" i="11"/>
  <c r="AJ10" i="11"/>
  <c r="H14" i="2"/>
  <c r="K10" i="2"/>
  <c r="H11" i="2"/>
  <c r="J6" i="2"/>
  <c r="M18" i="2"/>
  <c r="H15" i="2"/>
  <c r="K13" i="2"/>
  <c r="H7" i="2"/>
  <c r="H9" i="2"/>
  <c r="K20" i="2"/>
  <c r="H12" i="2"/>
  <c r="J5" i="2"/>
  <c r="M4" i="2"/>
  <c r="J18" i="2"/>
  <c r="J8" i="2"/>
  <c r="K12" i="2"/>
  <c r="K5" i="2"/>
  <c r="J10" i="2"/>
  <c r="K8" i="2"/>
  <c r="K6" i="2"/>
  <c r="M15" i="2"/>
  <c r="H19" i="2"/>
  <c r="H13" i="2"/>
  <c r="J16" i="2"/>
  <c r="K11" i="2"/>
  <c r="M20" i="2"/>
  <c r="M17" i="2"/>
  <c r="M13" i="2"/>
  <c r="H20" i="2"/>
  <c r="J20" i="2"/>
  <c r="J7" i="2"/>
  <c r="J11" i="2"/>
  <c r="M12" i="2"/>
  <c r="K4" i="2"/>
  <c r="H5" i="2"/>
  <c r="K16" i="2"/>
  <c r="K17" i="2"/>
  <c r="H16" i="2"/>
  <c r="M7" i="2"/>
  <c r="J4" i="2"/>
  <c r="J17" i="2"/>
  <c r="K15" i="2"/>
  <c r="K7" i="2"/>
  <c r="H10" i="2"/>
  <c r="K9" i="2"/>
  <c r="M10" i="2"/>
  <c r="J9" i="2"/>
  <c r="K18" i="2"/>
  <c r="J14" i="2"/>
  <c r="H6" i="2"/>
  <c r="H8" i="2"/>
  <c r="M6" i="2"/>
  <c r="H4" i="2"/>
  <c r="M19" i="2"/>
  <c r="J19" i="2"/>
  <c r="M9" i="2"/>
  <c r="M5" i="2"/>
  <c r="M16" i="2"/>
  <c r="J12" i="2"/>
  <c r="H17" i="2"/>
  <c r="M8" i="2"/>
  <c r="H18" i="2"/>
  <c r="M11" i="2"/>
  <c r="K14" i="2"/>
  <c r="K19" i="2"/>
  <c r="M14" i="2"/>
  <c r="J13" i="2"/>
  <c r="J15" i="2"/>
  <c r="B7" i="2"/>
  <c r="B4" i="2"/>
  <c r="B3" i="2"/>
  <c r="K3" i="2"/>
  <c r="B5" i="2"/>
  <c r="J3" i="2"/>
  <c r="I13" i="2"/>
  <c r="I14" i="2"/>
  <c r="I15" i="2"/>
  <c r="I16" i="2"/>
  <c r="I17" i="2"/>
  <c r="I18" i="2"/>
  <c r="I19" i="2"/>
  <c r="I20" i="2"/>
  <c r="I9" i="2"/>
  <c r="I11" i="2"/>
  <c r="I12" i="2"/>
  <c r="I4" i="2"/>
  <c r="I8" i="2"/>
  <c r="I3" i="2"/>
  <c r="I5" i="2"/>
  <c r="I6" i="2"/>
  <c r="I7" i="2"/>
  <c r="AJ6" i="11"/>
  <c r="AJ4" i="11"/>
  <c r="AJ8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8" i="11"/>
  <c r="AJ502" i="11"/>
  <c r="AJ506" i="11"/>
  <c r="AJ510" i="11"/>
  <c r="AJ514" i="11"/>
  <c r="AJ518" i="11"/>
  <c r="AJ522" i="11"/>
  <c r="AJ526" i="11"/>
  <c r="AJ530" i="11"/>
  <c r="AJ534" i="11"/>
  <c r="AJ538" i="11"/>
  <c r="AJ542" i="11"/>
  <c r="AJ546" i="11"/>
  <c r="AJ550" i="11"/>
  <c r="AJ554" i="11"/>
  <c r="AJ558" i="11"/>
  <c r="AJ562" i="11"/>
  <c r="AJ566" i="11"/>
  <c r="AJ570" i="11"/>
  <c r="AJ574" i="11"/>
  <c r="AJ578" i="11"/>
  <c r="AJ582" i="11"/>
  <c r="AJ586" i="11"/>
  <c r="AJ590" i="11"/>
  <c r="AJ594" i="11"/>
  <c r="AJ598" i="11"/>
  <c r="AJ602" i="11"/>
  <c r="AJ606" i="11"/>
  <c r="AJ610" i="11"/>
  <c r="AJ614" i="11"/>
  <c r="AJ618" i="11"/>
  <c r="AJ622" i="11"/>
  <c r="AJ626" i="11"/>
  <c r="AJ630" i="11"/>
  <c r="AJ634" i="11"/>
  <c r="AJ638" i="11"/>
  <c r="AJ642" i="11"/>
  <c r="AJ646" i="11"/>
  <c r="AJ650" i="11"/>
  <c r="AJ654" i="11"/>
  <c r="AJ658" i="11"/>
  <c r="AJ662" i="11"/>
  <c r="AJ666" i="11"/>
  <c r="AJ670" i="11"/>
  <c r="AJ674" i="11"/>
  <c r="AJ678" i="11"/>
  <c r="AJ682" i="11"/>
  <c r="AJ686" i="11"/>
  <c r="AJ690" i="11"/>
  <c r="AJ694" i="11"/>
  <c r="AJ698" i="11"/>
  <c r="AJ702" i="11"/>
  <c r="AJ720" i="11"/>
  <c r="AJ736" i="11"/>
  <c r="AJ12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3" i="11"/>
  <c r="AJ168" i="11"/>
  <c r="AJ174" i="11"/>
  <c r="AJ178" i="11"/>
  <c r="AJ183" i="11"/>
  <c r="AJ187" i="11"/>
  <c r="AJ191" i="11"/>
  <c r="AJ195" i="11"/>
  <c r="AJ199" i="11"/>
  <c r="AJ203" i="11"/>
  <c r="AJ207" i="11"/>
  <c r="AJ211" i="11"/>
  <c r="AJ215" i="11"/>
  <c r="AJ219" i="11"/>
  <c r="AJ223" i="11"/>
  <c r="AJ227" i="11"/>
  <c r="AJ231" i="11"/>
  <c r="AJ235" i="11"/>
  <c r="AJ239" i="11"/>
  <c r="AJ243" i="11"/>
  <c r="AJ247" i="11"/>
  <c r="AJ251" i="11"/>
  <c r="AJ255" i="11"/>
  <c r="AJ259" i="11"/>
  <c r="AJ263" i="11"/>
  <c r="AJ267" i="11"/>
  <c r="AJ271" i="11"/>
  <c r="AJ275" i="11"/>
  <c r="AJ279" i="11"/>
  <c r="AJ283" i="11"/>
  <c r="AJ287" i="11"/>
  <c r="AJ291" i="11"/>
  <c r="AJ295" i="11"/>
  <c r="AJ299" i="11"/>
  <c r="AJ303" i="11"/>
  <c r="AJ307" i="11"/>
  <c r="AJ311" i="11"/>
  <c r="AJ315" i="11"/>
  <c r="AJ319" i="11"/>
  <c r="AJ323" i="11"/>
  <c r="AJ327" i="11"/>
  <c r="AJ331" i="11"/>
  <c r="AJ335" i="11"/>
  <c r="AJ339" i="11"/>
  <c r="AJ343" i="11"/>
  <c r="AJ347" i="11"/>
  <c r="AJ351" i="11"/>
  <c r="AJ355" i="11"/>
  <c r="AJ359" i="11"/>
  <c r="AJ363" i="11"/>
  <c r="AJ367" i="11"/>
  <c r="AJ371" i="11"/>
  <c r="AJ375" i="11"/>
  <c r="AJ379" i="11"/>
  <c r="AJ383" i="11"/>
  <c r="AJ387" i="11"/>
  <c r="AJ391" i="11"/>
  <c r="AJ395" i="11"/>
  <c r="AJ399" i="11"/>
  <c r="AJ403" i="11"/>
  <c r="AJ407" i="11"/>
  <c r="AJ411" i="11"/>
  <c r="AJ415" i="11"/>
  <c r="AJ419" i="11"/>
  <c r="AJ423" i="11"/>
  <c r="AJ427" i="11"/>
  <c r="AJ431" i="11"/>
  <c r="AJ435" i="11"/>
  <c r="AJ439" i="11"/>
  <c r="AJ443" i="11"/>
  <c r="AJ447" i="11"/>
  <c r="AJ451" i="11"/>
  <c r="AJ455" i="11"/>
  <c r="AJ459" i="11"/>
  <c r="AJ463" i="11"/>
  <c r="AJ467" i="11"/>
  <c r="AJ471" i="11"/>
  <c r="AJ475" i="11"/>
  <c r="AJ479" i="11"/>
  <c r="AJ483" i="11"/>
  <c r="AJ487" i="11"/>
  <c r="AJ491" i="11"/>
  <c r="AJ495" i="11"/>
  <c r="AJ499" i="11"/>
  <c r="AJ503" i="11"/>
  <c r="AJ507" i="11"/>
  <c r="AJ511" i="11"/>
  <c r="AJ515" i="11"/>
  <c r="AJ519" i="11"/>
  <c r="AJ523" i="11"/>
  <c r="AJ527" i="11"/>
  <c r="AJ531" i="11"/>
  <c r="AJ535" i="11"/>
  <c r="AJ539" i="11"/>
  <c r="AJ543" i="11"/>
  <c r="AJ547" i="11"/>
  <c r="AJ551" i="11"/>
  <c r="AJ555" i="11"/>
  <c r="AJ559" i="11"/>
  <c r="AJ563" i="11"/>
  <c r="AJ567" i="11"/>
  <c r="AJ571" i="11"/>
  <c r="AJ575" i="11"/>
  <c r="AJ579" i="11"/>
  <c r="AJ583" i="11"/>
  <c r="AJ587" i="11"/>
  <c r="AJ591" i="11"/>
  <c r="AJ595" i="11"/>
  <c r="AJ599" i="11"/>
  <c r="AJ603" i="11"/>
  <c r="AJ607" i="11"/>
  <c r="AJ611" i="11"/>
  <c r="AJ615" i="11"/>
  <c r="AJ619" i="11"/>
  <c r="AJ623" i="11"/>
  <c r="AJ627" i="11"/>
  <c r="AJ631" i="11"/>
  <c r="AJ635" i="11"/>
  <c r="AJ639" i="11"/>
  <c r="AJ643" i="11"/>
  <c r="AJ647" i="11"/>
  <c r="AJ651" i="11"/>
  <c r="AJ655" i="11"/>
  <c r="AJ659" i="11"/>
  <c r="AJ663" i="11"/>
  <c r="AJ667" i="11"/>
  <c r="AJ671" i="11"/>
  <c r="AJ675" i="11"/>
  <c r="AJ679" i="11"/>
  <c r="AJ683" i="11"/>
  <c r="AJ687" i="11"/>
  <c r="AJ691" i="11"/>
  <c r="AJ695" i="11"/>
  <c r="AJ699" i="11"/>
  <c r="AJ703" i="11"/>
  <c r="AJ708" i="11"/>
  <c r="AJ724" i="11"/>
  <c r="AJ9" i="11"/>
  <c r="AJ13" i="11"/>
  <c r="AJ14" i="11"/>
  <c r="AJ15" i="11"/>
  <c r="AJ16" i="11"/>
  <c r="AJ17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18" i="11"/>
  <c r="AJ120" i="11"/>
  <c r="AJ125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8" i="11"/>
  <c r="AJ192" i="11"/>
  <c r="AJ196" i="11"/>
  <c r="AJ200" i="11"/>
  <c r="AJ204" i="11"/>
  <c r="AJ208" i="11"/>
  <c r="AJ212" i="11"/>
  <c r="AJ216" i="11"/>
  <c r="AJ220" i="11"/>
  <c r="AJ224" i="11"/>
  <c r="AJ228" i="11"/>
  <c r="AJ232" i="11"/>
  <c r="AJ236" i="11"/>
  <c r="AJ240" i="11"/>
  <c r="AJ244" i="11"/>
  <c r="AJ248" i="11"/>
  <c r="AJ252" i="11"/>
  <c r="AJ256" i="11"/>
  <c r="AJ260" i="11"/>
  <c r="AJ264" i="11"/>
  <c r="AJ268" i="11"/>
  <c r="AJ272" i="11"/>
  <c r="AJ276" i="11"/>
  <c r="AJ280" i="11"/>
  <c r="AJ284" i="11"/>
  <c r="AJ288" i="11"/>
  <c r="AJ292" i="11"/>
  <c r="AJ296" i="11"/>
  <c r="AJ300" i="11"/>
  <c r="AJ304" i="11"/>
  <c r="AJ308" i="11"/>
  <c r="AJ312" i="11"/>
  <c r="AJ316" i="11"/>
  <c r="AJ320" i="11"/>
  <c r="AJ324" i="11"/>
  <c r="AJ328" i="11"/>
  <c r="AJ332" i="11"/>
  <c r="AJ336" i="11"/>
  <c r="AJ340" i="11"/>
  <c r="AJ344" i="11"/>
  <c r="AJ348" i="11"/>
  <c r="AJ352" i="11"/>
  <c r="AJ356" i="11"/>
  <c r="AJ360" i="11"/>
  <c r="AJ364" i="11"/>
  <c r="AJ368" i="11"/>
  <c r="AJ372" i="11"/>
  <c r="AJ376" i="11"/>
  <c r="AJ380" i="11"/>
  <c r="AJ384" i="11"/>
  <c r="AJ388" i="11"/>
  <c r="AJ392" i="11"/>
  <c r="AJ396" i="11"/>
  <c r="AJ400" i="11"/>
  <c r="AJ404" i="11"/>
  <c r="AJ408" i="11"/>
  <c r="AJ412" i="11"/>
  <c r="AJ416" i="11"/>
  <c r="AJ420" i="11"/>
  <c r="AJ424" i="11"/>
  <c r="AJ428" i="11"/>
  <c r="AJ432" i="11"/>
  <c r="AJ436" i="11"/>
  <c r="AJ440" i="11"/>
  <c r="AJ444" i="11"/>
  <c r="AJ448" i="11"/>
  <c r="AJ452" i="11"/>
  <c r="AJ456" i="11"/>
  <c r="AJ460" i="11"/>
  <c r="AJ464" i="11"/>
  <c r="AJ468" i="11"/>
  <c r="AJ472" i="11"/>
  <c r="AJ476" i="11"/>
  <c r="AJ480" i="11"/>
  <c r="AJ484" i="11"/>
  <c r="AJ488" i="11"/>
  <c r="AJ492" i="11"/>
  <c r="AJ496" i="11"/>
  <c r="AJ500" i="11"/>
  <c r="AJ504" i="11"/>
  <c r="AJ508" i="11"/>
  <c r="AJ512" i="11"/>
  <c r="AJ516" i="11"/>
  <c r="AJ520" i="11"/>
  <c r="AJ524" i="11"/>
  <c r="AJ528" i="11"/>
  <c r="AJ532" i="11"/>
  <c r="AJ536" i="11"/>
  <c r="AJ540" i="11"/>
  <c r="AJ544" i="11"/>
  <c r="AJ548" i="11"/>
  <c r="AJ552" i="11"/>
  <c r="AJ556" i="11"/>
  <c r="AJ560" i="11"/>
  <c r="AJ564" i="11"/>
  <c r="AJ568" i="11"/>
  <c r="AJ572" i="11"/>
  <c r="AJ576" i="11"/>
  <c r="AJ580" i="11"/>
  <c r="AJ584" i="11"/>
  <c r="AJ588" i="11"/>
  <c r="AJ592" i="11"/>
  <c r="AJ596" i="11"/>
  <c r="AJ600" i="11"/>
  <c r="AJ604" i="11"/>
  <c r="AJ608" i="11"/>
  <c r="AJ612" i="11"/>
  <c r="AJ616" i="11"/>
  <c r="AJ620" i="11"/>
  <c r="AJ624" i="11"/>
  <c r="AJ628" i="11"/>
  <c r="AJ632" i="11"/>
  <c r="AJ636" i="11"/>
  <c r="AJ640" i="11"/>
  <c r="AJ644" i="11"/>
  <c r="AJ648" i="11"/>
  <c r="AJ652" i="11"/>
  <c r="AJ656" i="11"/>
  <c r="AJ660" i="11"/>
  <c r="AJ664" i="11"/>
  <c r="AJ668" i="11"/>
  <c r="AJ672" i="11"/>
  <c r="AJ676" i="11"/>
  <c r="AJ680" i="11"/>
  <c r="AJ684" i="11"/>
  <c r="AJ688" i="11"/>
  <c r="AJ692" i="11"/>
  <c r="AJ696" i="11"/>
  <c r="AJ700" i="11"/>
  <c r="AJ704" i="11"/>
  <c r="AJ712" i="11"/>
  <c r="AJ728" i="11"/>
  <c r="AI4" i="11"/>
  <c r="AI8" i="11"/>
  <c r="AI12" i="11"/>
  <c r="AI20" i="11"/>
  <c r="AI24" i="11"/>
  <c r="AI35" i="11"/>
  <c r="AI42" i="11"/>
  <c r="AI43" i="11"/>
  <c r="AI53" i="11"/>
  <c r="AI102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24" i="11"/>
  <c r="AI128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7" i="11"/>
  <c r="AI191" i="11"/>
  <c r="AI195" i="11"/>
  <c r="AI199" i="11"/>
  <c r="AI203" i="11"/>
  <c r="AI207" i="11"/>
  <c r="AI211" i="11"/>
  <c r="AI215" i="11"/>
  <c r="AI219" i="11"/>
  <c r="AI223" i="11"/>
  <c r="AI227" i="11"/>
  <c r="AI231" i="11"/>
  <c r="AI235" i="11"/>
  <c r="AI239" i="11"/>
  <c r="AI243" i="11"/>
  <c r="AI247" i="11"/>
  <c r="AI251" i="11"/>
  <c r="AI255" i="11"/>
  <c r="AI259" i="11"/>
  <c r="AI263" i="11"/>
  <c r="AI267" i="11"/>
  <c r="AI271" i="11"/>
  <c r="AI275" i="11"/>
  <c r="AI279" i="11"/>
  <c r="AI283" i="11"/>
  <c r="AI287" i="11"/>
  <c r="AI291" i="11"/>
  <c r="AI295" i="11"/>
  <c r="AI299" i="11"/>
  <c r="AI303" i="11"/>
  <c r="AI307" i="11"/>
  <c r="AI311" i="11"/>
  <c r="AI315" i="11"/>
  <c r="AI319" i="11"/>
  <c r="AI323" i="11"/>
  <c r="AI327" i="11"/>
  <c r="AI331" i="11"/>
  <c r="AI335" i="11"/>
  <c r="AI339" i="11"/>
  <c r="AI343" i="11"/>
  <c r="AI347" i="11"/>
  <c r="AI351" i="11"/>
  <c r="AI355" i="11"/>
  <c r="AI359" i="11"/>
  <c r="AI363" i="11"/>
  <c r="AI367" i="11"/>
  <c r="AI371" i="11"/>
  <c r="AI375" i="11"/>
  <c r="AI379" i="11"/>
  <c r="AI383" i="11"/>
  <c r="AI387" i="11"/>
  <c r="AI391" i="11"/>
  <c r="AI395" i="11"/>
  <c r="AI399" i="11"/>
  <c r="AI403" i="11"/>
  <c r="AI407" i="11"/>
  <c r="AI411" i="11"/>
  <c r="AI415" i="11"/>
  <c r="AI419" i="11"/>
  <c r="AI423" i="11"/>
  <c r="AI427" i="11"/>
  <c r="AI431" i="11"/>
  <c r="AI435" i="11"/>
  <c r="AI439" i="11"/>
  <c r="AI443" i="11"/>
  <c r="AI447" i="11"/>
  <c r="AI451" i="11"/>
  <c r="AI455" i="11"/>
  <c r="AI459" i="11"/>
  <c r="AI463" i="11"/>
  <c r="AI467" i="11"/>
  <c r="AI471" i="11"/>
  <c r="AI475" i="11"/>
  <c r="AI479" i="11"/>
  <c r="AI483" i="11"/>
  <c r="AI487" i="11"/>
  <c r="AI491" i="11"/>
  <c r="AI495" i="11"/>
  <c r="AI499" i="11"/>
  <c r="AI503" i="11"/>
  <c r="AI507" i="11"/>
  <c r="AI511" i="11"/>
  <c r="AI515" i="11"/>
  <c r="AI519" i="11"/>
  <c r="AI523" i="11"/>
  <c r="AI527" i="11"/>
  <c r="AI531" i="11"/>
  <c r="AI535" i="11"/>
  <c r="AI539" i="11"/>
  <c r="AI543" i="11"/>
  <c r="AI547" i="11"/>
  <c r="AI551" i="11"/>
  <c r="AI555" i="11"/>
  <c r="AI559" i="11"/>
  <c r="AI563" i="11"/>
  <c r="AI567" i="11"/>
  <c r="AI571" i="11"/>
  <c r="AI575" i="11"/>
  <c r="AI579" i="11"/>
  <c r="AI583" i="11"/>
  <c r="AI587" i="11"/>
  <c r="AI591" i="11"/>
  <c r="AI595" i="11"/>
  <c r="AI599" i="11"/>
  <c r="AI603" i="11"/>
  <c r="AI607" i="11"/>
  <c r="AI611" i="11"/>
  <c r="AI615" i="11"/>
  <c r="AI619" i="11"/>
  <c r="AI623" i="11"/>
  <c r="AI627" i="11"/>
  <c r="AI631" i="11"/>
  <c r="AI635" i="11"/>
  <c r="AI639" i="11"/>
  <c r="AI643" i="11"/>
  <c r="AI647" i="11"/>
  <c r="AI651" i="11"/>
  <c r="AI655" i="11"/>
  <c r="AI659" i="11"/>
  <c r="AI663" i="11"/>
  <c r="AI667" i="11"/>
  <c r="AI671" i="11"/>
  <c r="AI675" i="11"/>
  <c r="AI679" i="11"/>
  <c r="AI683" i="11"/>
  <c r="AI687" i="11"/>
  <c r="AI691" i="11"/>
  <c r="AI695" i="11"/>
  <c r="AI699" i="11"/>
  <c r="AI703" i="11"/>
  <c r="AI707" i="11"/>
  <c r="AI723" i="11"/>
  <c r="AI7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4" i="11"/>
  <c r="AI298" i="11"/>
  <c r="AI302" i="11"/>
  <c r="AI306" i="11"/>
  <c r="AI310" i="11"/>
  <c r="AI314" i="11"/>
  <c r="AI318" i="11"/>
  <c r="AI322" i="11"/>
  <c r="AI326" i="11"/>
  <c r="AI330" i="11"/>
  <c r="AI334" i="11"/>
  <c r="AI338" i="11"/>
  <c r="AI342" i="11"/>
  <c r="AI346" i="11"/>
  <c r="AI350" i="11"/>
  <c r="AI354" i="11"/>
  <c r="AI358" i="11"/>
  <c r="AI362" i="11"/>
  <c r="AI366" i="11"/>
  <c r="AI370" i="11"/>
  <c r="AI374" i="11"/>
  <c r="AI378" i="11"/>
  <c r="AI382" i="11"/>
  <c r="AI386" i="11"/>
  <c r="AI390" i="11"/>
  <c r="AI394" i="11"/>
  <c r="AI398" i="11"/>
  <c r="AI402" i="11"/>
  <c r="AI406" i="11"/>
  <c r="AI410" i="11"/>
  <c r="AI414" i="11"/>
  <c r="AI418" i="11"/>
  <c r="AI422" i="11"/>
  <c r="AI426" i="11"/>
  <c r="AI430" i="11"/>
  <c r="AI434" i="11"/>
  <c r="AI438" i="11"/>
  <c r="AI442" i="11"/>
  <c r="AI446" i="11"/>
  <c r="AI450" i="11"/>
  <c r="AI454" i="11"/>
  <c r="AI458" i="11"/>
  <c r="AI462" i="11"/>
  <c r="AI466" i="11"/>
  <c r="AI470" i="11"/>
  <c r="AI474" i="11"/>
  <c r="AI478" i="11"/>
  <c r="AI482" i="11"/>
  <c r="AI486" i="11"/>
  <c r="AI490" i="11"/>
  <c r="AI494" i="11"/>
  <c r="AI498" i="11"/>
  <c r="AI502" i="11"/>
  <c r="AI506" i="11"/>
  <c r="AI510" i="11"/>
  <c r="AI514" i="11"/>
  <c r="AI518" i="11"/>
  <c r="AI522" i="11"/>
  <c r="AI526" i="11"/>
  <c r="AI530" i="11"/>
  <c r="AI534" i="11"/>
  <c r="AI538" i="11"/>
  <c r="AI542" i="11"/>
  <c r="AI546" i="11"/>
  <c r="AI550" i="11"/>
  <c r="AI554" i="11"/>
  <c r="AI558" i="11"/>
  <c r="AI562" i="11"/>
  <c r="AI566" i="11"/>
  <c r="AI570" i="11"/>
  <c r="AI574" i="11"/>
  <c r="AI578" i="11"/>
  <c r="AI582" i="11"/>
  <c r="AI586" i="11"/>
  <c r="AI590" i="11"/>
  <c r="AI594" i="11"/>
  <c r="AI598" i="11"/>
  <c r="AI602" i="11"/>
  <c r="AI606" i="11"/>
  <c r="AI610" i="11"/>
  <c r="AI614" i="11"/>
  <c r="AI618" i="11"/>
  <c r="AI622" i="11"/>
  <c r="AI626" i="11"/>
  <c r="AI630" i="11"/>
  <c r="AI634" i="11"/>
  <c r="AI638" i="11"/>
  <c r="AI642" i="11"/>
  <c r="AI646" i="11"/>
  <c r="AI650" i="11"/>
  <c r="AI654" i="11"/>
  <c r="AI658" i="11"/>
  <c r="AI662" i="11"/>
  <c r="AI666" i="11"/>
  <c r="AI670" i="11"/>
  <c r="AI674" i="11"/>
  <c r="AI678" i="11"/>
  <c r="AI682" i="11"/>
  <c r="AI686" i="11"/>
  <c r="AI690" i="11"/>
  <c r="AI694" i="11"/>
  <c r="AI698" i="11"/>
  <c r="AI702" i="11"/>
  <c r="AI719" i="11"/>
  <c r="AI735" i="11"/>
  <c r="AI11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497" i="11"/>
  <c r="AI501" i="11"/>
  <c r="AI505" i="11"/>
  <c r="AI509" i="11"/>
  <c r="AI513" i="11"/>
  <c r="AI517" i="11"/>
  <c r="AI521" i="11"/>
  <c r="AI525" i="11"/>
  <c r="AI529" i="11"/>
  <c r="AI533" i="11"/>
  <c r="AI537" i="11"/>
  <c r="AI541" i="11"/>
  <c r="AI545" i="11"/>
  <c r="AI549" i="11"/>
  <c r="AI553" i="11"/>
  <c r="AI557" i="11"/>
  <c r="AI561" i="11"/>
  <c r="AI565" i="11"/>
  <c r="AI569" i="11"/>
  <c r="AI573" i="11"/>
  <c r="AI577" i="11"/>
  <c r="AI581" i="11"/>
  <c r="AI585" i="11"/>
  <c r="AI589" i="11"/>
  <c r="AI593" i="11"/>
  <c r="AI597" i="11"/>
  <c r="AI601" i="11"/>
  <c r="AI605" i="11"/>
  <c r="AI609" i="11"/>
  <c r="AI613" i="11"/>
  <c r="AI617" i="11"/>
  <c r="AI621" i="11"/>
  <c r="AI625" i="11"/>
  <c r="AI629" i="11"/>
  <c r="AI633" i="11"/>
  <c r="AI637" i="11"/>
  <c r="AI641" i="11"/>
  <c r="AI645" i="11"/>
  <c r="AI649" i="11"/>
  <c r="AI653" i="11"/>
  <c r="AI657" i="11"/>
  <c r="AI661" i="11"/>
  <c r="AI665" i="11"/>
  <c r="AI669" i="11"/>
  <c r="AI673" i="11"/>
  <c r="AI677" i="11"/>
  <c r="AI681" i="11"/>
  <c r="AI685" i="11"/>
  <c r="AI689" i="11"/>
  <c r="AI693" i="11"/>
  <c r="AI697" i="11"/>
  <c r="AI701" i="11"/>
  <c r="AI705" i="11"/>
  <c r="AI715" i="11"/>
  <c r="AI731" i="11"/>
  <c r="AI9" i="11"/>
  <c r="AJ5" i="11"/>
  <c r="AI5" i="11"/>
  <c r="AI13" i="11"/>
  <c r="U134" i="11" l="1"/>
  <c r="R134" i="11"/>
  <c r="V134" i="11"/>
  <c r="Z134" i="11"/>
  <c r="AC57" i="11"/>
  <c r="AC58" i="11"/>
  <c r="AC59" i="11"/>
  <c r="Q131" i="11"/>
  <c r="U131" i="11"/>
  <c r="Y131" i="11"/>
  <c r="AC62" i="11"/>
  <c r="U136" i="11"/>
  <c r="Y136" i="11"/>
  <c r="AC63" i="11"/>
  <c r="U137" i="11"/>
  <c r="Y137" i="11"/>
  <c r="AC65" i="11"/>
  <c r="AC67" i="11"/>
  <c r="AC69" i="11"/>
  <c r="AC70" i="11"/>
  <c r="U139" i="11"/>
  <c r="Y139" i="11"/>
  <c r="AC73" i="11"/>
  <c r="AC74" i="11"/>
  <c r="AC77" i="11"/>
  <c r="Q135" i="11"/>
  <c r="Y135" i="11"/>
  <c r="AC78" i="11"/>
  <c r="AC79" i="11"/>
  <c r="AC80" i="11"/>
  <c r="AC81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V135" i="11"/>
  <c r="AC82" i="11"/>
  <c r="AC91" i="11"/>
  <c r="AC93" i="11"/>
  <c r="AC55" i="11"/>
  <c r="Q134" i="11"/>
  <c r="Y134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AB135" i="11"/>
  <c r="AC87" i="11"/>
  <c r="AC89" i="11"/>
  <c r="T134" i="1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5" i="11"/>
  <c r="AC95" i="11"/>
  <c r="F12" i="11"/>
  <c r="F7" i="11"/>
  <c r="F11" i="11"/>
  <c r="E19" i="11"/>
  <c r="L19" i="11"/>
  <c r="E23" i="11"/>
  <c r="F23" i="11" s="1"/>
  <c r="L23" i="11"/>
  <c r="F6" i="11"/>
  <c r="F10" i="11"/>
  <c r="E18" i="11"/>
  <c r="F18" i="11" s="1"/>
  <c r="L18" i="11"/>
  <c r="F19" i="11"/>
  <c r="E22" i="11"/>
  <c r="L22" i="11"/>
  <c r="E26" i="11"/>
  <c r="F26" i="11" s="1"/>
  <c r="L26" i="11"/>
  <c r="F3" i="11"/>
  <c r="Z101" i="11"/>
  <c r="V101" i="11"/>
  <c r="R101" i="11"/>
  <c r="F5" i="11"/>
  <c r="F9" i="11"/>
  <c r="F13" i="11"/>
  <c r="E21" i="11"/>
  <c r="L21" i="11"/>
  <c r="F22" i="11"/>
  <c r="E25" i="11"/>
  <c r="F25" i="11" s="1"/>
  <c r="L25" i="11"/>
  <c r="F4" i="11"/>
  <c r="F8" i="11"/>
  <c r="E20" i="11"/>
  <c r="F20" i="11" s="1"/>
  <c r="L20" i="11"/>
  <c r="F21" i="11"/>
  <c r="E24" i="11"/>
  <c r="F24" i="11" s="1"/>
  <c r="L24" i="11"/>
  <c r="H37" i="11"/>
  <c r="I37" i="11" s="1"/>
  <c r="I38" i="11"/>
  <c r="U101" i="11"/>
  <c r="Y101" i="11"/>
  <c r="AC61" i="11"/>
  <c r="S101" i="11"/>
  <c r="W101" i="11"/>
  <c r="AA101" i="11"/>
  <c r="I32" i="11"/>
  <c r="H31" i="11"/>
  <c r="I31" i="11" s="1"/>
  <c r="T101" i="11"/>
  <c r="X101" i="11"/>
  <c r="AB101" i="11"/>
  <c r="AC11" i="11"/>
  <c r="AC6" i="11"/>
  <c r="AC10" i="11"/>
  <c r="AC18" i="11"/>
  <c r="AC22" i="11"/>
  <c r="AC26" i="11"/>
  <c r="AC27" i="11"/>
  <c r="AC28" i="11"/>
  <c r="AC30" i="11"/>
  <c r="AC33" i="11"/>
  <c r="AC37" i="11"/>
  <c r="AC39" i="11"/>
  <c r="Q100" i="11"/>
  <c r="AC100" i="11" s="1"/>
  <c r="S108" i="11"/>
  <c r="S117" i="11" s="1"/>
  <c r="W108" i="11"/>
  <c r="W117" i="11" s="1"/>
  <c r="AA108" i="11"/>
  <c r="AA117" i="11" s="1"/>
  <c r="T130" i="11"/>
  <c r="X130" i="11"/>
  <c r="AB130" i="11"/>
  <c r="S143" i="11"/>
  <c r="W143" i="11"/>
  <c r="AA143" i="11"/>
  <c r="W144" i="11"/>
  <c r="W153" i="11" s="1"/>
  <c r="Q156" i="11"/>
  <c r="Q171" i="11" s="1"/>
  <c r="U156" i="11"/>
  <c r="U171" i="11" s="1"/>
  <c r="Y156" i="11"/>
  <c r="Y171" i="11" s="1"/>
  <c r="P173" i="11"/>
  <c r="P177" i="11"/>
  <c r="AC7" i="11"/>
  <c r="AC5" i="11"/>
  <c r="AC9" i="11"/>
  <c r="AC13" i="11"/>
  <c r="AC15" i="11"/>
  <c r="AC17" i="11"/>
  <c r="AC21" i="11"/>
  <c r="AC25" i="11"/>
  <c r="AC29" i="11"/>
  <c r="AC4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R156" i="11"/>
  <c r="R171" i="11" s="1"/>
  <c r="V156" i="11"/>
  <c r="V171" i="11" s="1"/>
  <c r="Z156" i="11"/>
  <c r="Z171" i="11" s="1"/>
  <c r="P174" i="11"/>
  <c r="P178" i="11"/>
  <c r="AC3" i="11"/>
  <c r="AC35" i="11"/>
  <c r="AC43" i="11"/>
  <c r="Q99" i="11"/>
  <c r="AC99" i="11" s="1"/>
  <c r="Q101" i="11"/>
  <c r="Q108" i="11"/>
  <c r="U108" i="11"/>
  <c r="U117" i="11" s="1"/>
  <c r="Y108" i="11"/>
  <c r="Y117" i="11" s="1"/>
  <c r="R130" i="11"/>
  <c r="V130" i="11"/>
  <c r="Z130" i="11"/>
  <c r="Q144" i="11"/>
  <c r="S156" i="11"/>
  <c r="S171" i="11" s="1"/>
  <c r="W156" i="11"/>
  <c r="W171" i="11" s="1"/>
  <c r="AA156" i="11"/>
  <c r="AA171" i="11" s="1"/>
  <c r="AC52" i="11"/>
  <c r="R117" i="11"/>
  <c r="V117" i="11"/>
  <c r="Z117" i="11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B30" i="11"/>
  <c r="AD8" i="2"/>
  <c r="AD3" i="2"/>
  <c r="AD9" i="2"/>
  <c r="AD12" i="2"/>
  <c r="AD11" i="2"/>
  <c r="AD10" i="2"/>
  <c r="I10" i="2"/>
  <c r="AD20" i="2"/>
  <c r="AD19" i="2"/>
  <c r="AD18" i="2"/>
  <c r="AD17" i="2"/>
  <c r="AD16" i="2"/>
  <c r="AD15" i="2"/>
  <c r="AD14" i="2"/>
  <c r="AD13" i="2"/>
  <c r="AD7" i="2"/>
  <c r="AD6" i="2"/>
  <c r="AD5" i="2"/>
  <c r="AD4" i="2"/>
  <c r="U9" i="2"/>
  <c r="U21" i="2"/>
  <c r="U22" i="2"/>
  <c r="T26" i="2"/>
  <c r="U27" i="2"/>
  <c r="T30" i="2"/>
  <c r="U31" i="2"/>
  <c r="T34" i="2"/>
  <c r="U35" i="2"/>
  <c r="T38" i="2"/>
  <c r="U39" i="2"/>
  <c r="T42" i="2"/>
  <c r="U43" i="2"/>
  <c r="T46" i="2"/>
  <c r="U47" i="2"/>
  <c r="T50" i="2"/>
  <c r="U51" i="2"/>
  <c r="T54" i="2"/>
  <c r="U55" i="2"/>
  <c r="T58" i="2"/>
  <c r="U59" i="2"/>
  <c r="T62" i="2"/>
  <c r="U63" i="2"/>
  <c r="T67" i="2"/>
  <c r="U68" i="2"/>
  <c r="T71" i="2"/>
  <c r="U72" i="2"/>
  <c r="T75" i="2"/>
  <c r="U76" i="2"/>
  <c r="T79" i="2"/>
  <c r="U80" i="2"/>
  <c r="T83" i="2"/>
  <c r="U84" i="2"/>
  <c r="T87" i="2"/>
  <c r="U88" i="2"/>
  <c r="T91" i="2"/>
  <c r="U92" i="2"/>
  <c r="T95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59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U806" i="2"/>
  <c r="T817" i="2"/>
  <c r="U822" i="2"/>
  <c r="T833" i="2"/>
  <c r="U838" i="2"/>
  <c r="T849" i="2"/>
  <c r="U854" i="2"/>
  <c r="T865" i="2"/>
  <c r="U870" i="2"/>
  <c r="T881" i="2"/>
  <c r="U886" i="2"/>
  <c r="T897" i="2"/>
  <c r="U902" i="2"/>
  <c r="T913" i="2"/>
  <c r="U918" i="2"/>
  <c r="T929" i="2"/>
  <c r="T23" i="2"/>
  <c r="T25" i="2"/>
  <c r="U26" i="2"/>
  <c r="T29" i="2"/>
  <c r="U30" i="2"/>
  <c r="T33" i="2"/>
  <c r="U34" i="2"/>
  <c r="T37" i="2"/>
  <c r="U38" i="2"/>
  <c r="T41" i="2"/>
  <c r="U42" i="2"/>
  <c r="T45" i="2"/>
  <c r="U46" i="2"/>
  <c r="T49" i="2"/>
  <c r="U50" i="2"/>
  <c r="T53" i="2"/>
  <c r="U54" i="2"/>
  <c r="T57" i="2"/>
  <c r="U58" i="2"/>
  <c r="T61" i="2"/>
  <c r="U62" i="2"/>
  <c r="T65" i="2"/>
  <c r="T66" i="2"/>
  <c r="U67" i="2"/>
  <c r="T70" i="2"/>
  <c r="U71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13" i="2"/>
  <c r="U818" i="2"/>
  <c r="T829" i="2"/>
  <c r="U834" i="2"/>
  <c r="T845" i="2"/>
  <c r="U850" i="2"/>
  <c r="T861" i="2"/>
  <c r="U866" i="2"/>
  <c r="T877" i="2"/>
  <c r="U882" i="2"/>
  <c r="T893" i="2"/>
  <c r="U898" i="2"/>
  <c r="T909" i="2"/>
  <c r="U914" i="2"/>
  <c r="T925" i="2"/>
  <c r="U930" i="2"/>
  <c r="T13" i="2"/>
  <c r="T14" i="2"/>
  <c r="T15" i="2"/>
  <c r="T16" i="2"/>
  <c r="T17" i="2"/>
  <c r="T18" i="2"/>
  <c r="T19" i="2"/>
  <c r="T20" i="2"/>
  <c r="T10" i="2"/>
  <c r="T11" i="2"/>
  <c r="T12" i="2"/>
  <c r="U13" i="2"/>
  <c r="U14" i="2"/>
  <c r="U15" i="2"/>
  <c r="U16" i="2"/>
  <c r="U17" i="2"/>
  <c r="U18" i="2"/>
  <c r="U19" i="2"/>
  <c r="U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T809" i="2"/>
  <c r="U814" i="2"/>
  <c r="T825" i="2"/>
  <c r="U830" i="2"/>
  <c r="T841" i="2"/>
  <c r="U846" i="2"/>
  <c r="T857" i="2"/>
  <c r="U862" i="2"/>
  <c r="T873" i="2"/>
  <c r="U878" i="2"/>
  <c r="T889" i="2"/>
  <c r="U894" i="2"/>
  <c r="T905" i="2"/>
  <c r="U910" i="2"/>
  <c r="T921" i="2"/>
  <c r="U926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T1978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9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U1975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T2269" i="2"/>
  <c r="U2270" i="2"/>
  <c r="T2273" i="2"/>
  <c r="U2274" i="2"/>
  <c r="T2277" i="2"/>
  <c r="U2278" i="2"/>
  <c r="T2281" i="2"/>
  <c r="U2282" i="2"/>
  <c r="T2285" i="2"/>
  <c r="U2286" i="2"/>
  <c r="T2289" i="2"/>
  <c r="U2290" i="2"/>
  <c r="T2293" i="2"/>
  <c r="U2294" i="2"/>
  <c r="T2297" i="2"/>
  <c r="U2298" i="2"/>
  <c r="T2301" i="2"/>
  <c r="U2302" i="2"/>
  <c r="T2305" i="2"/>
  <c r="U2306" i="2"/>
  <c r="T2309" i="2"/>
  <c r="U2310" i="2"/>
  <c r="T2313" i="2"/>
  <c r="U2314" i="2"/>
  <c r="T2317" i="2"/>
  <c r="U2318" i="2"/>
  <c r="T2321" i="2"/>
  <c r="U2322" i="2"/>
  <c r="T2325" i="2"/>
  <c r="U2326" i="2"/>
  <c r="T2329" i="2"/>
  <c r="U2330" i="2"/>
  <c r="T2333" i="2"/>
  <c r="U2334" i="2"/>
  <c r="T2337" i="2"/>
  <c r="U2338" i="2"/>
  <c r="T2341" i="2"/>
  <c r="U2342" i="2"/>
  <c r="T2345" i="2"/>
  <c r="U2346" i="2"/>
  <c r="T2349" i="2"/>
  <c r="U2350" i="2"/>
  <c r="T2353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8" i="2"/>
  <c r="T2801" i="2"/>
  <c r="U2802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3" i="2"/>
  <c r="U3054" i="2"/>
  <c r="T3057" i="2"/>
  <c r="U3058" i="2"/>
  <c r="T3061" i="2"/>
  <c r="U3062" i="2"/>
  <c r="T3065" i="2"/>
  <c r="U3066" i="2"/>
  <c r="T3069" i="2"/>
  <c r="U3070" i="2"/>
  <c r="T3073" i="2"/>
  <c r="U3074" i="2"/>
  <c r="T3077" i="2"/>
  <c r="U3078" i="2"/>
  <c r="T3081" i="2"/>
  <c r="U3082" i="2"/>
  <c r="T3085" i="2"/>
  <c r="U3086" i="2"/>
  <c r="T3089" i="2"/>
  <c r="U3090" i="2"/>
  <c r="T3093" i="2"/>
  <c r="U3094" i="2"/>
  <c r="T3097" i="2"/>
  <c r="U3098" i="2"/>
  <c r="T3101" i="2"/>
  <c r="U3102" i="2"/>
  <c r="T3105" i="2"/>
  <c r="U3106" i="2"/>
  <c r="T3109" i="2"/>
  <c r="U3110" i="2"/>
  <c r="T3113" i="2"/>
  <c r="U3114" i="2"/>
  <c r="T3117" i="2"/>
  <c r="U3118" i="2"/>
  <c r="T3121" i="2"/>
  <c r="U3122" i="2"/>
  <c r="T3125" i="2"/>
  <c r="U3126" i="2"/>
  <c r="T3129" i="2"/>
  <c r="U3130" i="2"/>
  <c r="T3133" i="2"/>
  <c r="U3134" i="2"/>
  <c r="T3137" i="2"/>
  <c r="U3138" i="2"/>
  <c r="T3141" i="2"/>
  <c r="U3142" i="2"/>
  <c r="T3145" i="2"/>
  <c r="U3146" i="2"/>
  <c r="U3148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T3052" i="2"/>
  <c r="U3053" i="2"/>
  <c r="T3056" i="2"/>
  <c r="U3057" i="2"/>
  <c r="T3060" i="2"/>
  <c r="U3061" i="2"/>
  <c r="T3064" i="2"/>
  <c r="U3065" i="2"/>
  <c r="T3068" i="2"/>
  <c r="U3069" i="2"/>
  <c r="T3072" i="2"/>
  <c r="U3073" i="2"/>
  <c r="T3076" i="2"/>
  <c r="U3077" i="2"/>
  <c r="T3080" i="2"/>
  <c r="U3081" i="2"/>
  <c r="T3084" i="2"/>
  <c r="U3085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7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U3147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T3496" i="2"/>
  <c r="U3497" i="2"/>
  <c r="T3500" i="2"/>
  <c r="U3501" i="2"/>
  <c r="T3504" i="2"/>
  <c r="U3505" i="2"/>
  <c r="T3508" i="2"/>
  <c r="U3509" i="2"/>
  <c r="T3512" i="2"/>
  <c r="U3513" i="2"/>
  <c r="T3516" i="2"/>
  <c r="U3517" i="2"/>
  <c r="T3520" i="2"/>
  <c r="U3521" i="2"/>
  <c r="T3524" i="2"/>
  <c r="U3525" i="2"/>
  <c r="T3528" i="2"/>
  <c r="U3529" i="2"/>
  <c r="T3532" i="2"/>
  <c r="U3533" i="2"/>
  <c r="T3536" i="2"/>
  <c r="U3537" i="2"/>
  <c r="T3540" i="2"/>
  <c r="U3541" i="2"/>
  <c r="T3544" i="2"/>
  <c r="U3545" i="2"/>
  <c r="T3548" i="2"/>
  <c r="U3549" i="2"/>
  <c r="T3552" i="2"/>
  <c r="U3553" i="2"/>
  <c r="T3556" i="2"/>
  <c r="U3557" i="2"/>
  <c r="T3560" i="2"/>
  <c r="U3561" i="2"/>
  <c r="T3564" i="2"/>
  <c r="U3565" i="2"/>
  <c r="T3568" i="2"/>
  <c r="U3569" i="2"/>
  <c r="T3572" i="2"/>
  <c r="U3573" i="2"/>
  <c r="T3576" i="2"/>
  <c r="U3577" i="2"/>
  <c r="T3580" i="2"/>
  <c r="U3581" i="2"/>
  <c r="T3584" i="2"/>
  <c r="U3585" i="2"/>
  <c r="T3588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3" i="2"/>
  <c r="U3685" i="2"/>
  <c r="T3688" i="2"/>
  <c r="U3693" i="2"/>
  <c r="T3704" i="2"/>
  <c r="U3709" i="2"/>
  <c r="T3720" i="2"/>
  <c r="U3725" i="2"/>
  <c r="T3736" i="2"/>
  <c r="U3741" i="2"/>
  <c r="T3752" i="2"/>
  <c r="U3757" i="2"/>
  <c r="T3768" i="2"/>
  <c r="U3773" i="2"/>
  <c r="T3784" i="2"/>
  <c r="U3789" i="2"/>
  <c r="T3800" i="2"/>
  <c r="U3805" i="2"/>
  <c r="T3816" i="2"/>
  <c r="U3821" i="2"/>
  <c r="T3832" i="2"/>
  <c r="U3837" i="2"/>
  <c r="T3848" i="2"/>
  <c r="U3853" i="2"/>
  <c r="T3864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2" i="2"/>
  <c r="T3684" i="2"/>
  <c r="U3689" i="2"/>
  <c r="T3700" i="2"/>
  <c r="U3705" i="2"/>
  <c r="T3716" i="2"/>
  <c r="U3721" i="2"/>
  <c r="T3732" i="2"/>
  <c r="U3737" i="2"/>
  <c r="T3748" i="2"/>
  <c r="U3753" i="2"/>
  <c r="T3764" i="2"/>
  <c r="U3769" i="2"/>
  <c r="T3780" i="2"/>
  <c r="U3785" i="2"/>
  <c r="T3796" i="2"/>
  <c r="U3801" i="2"/>
  <c r="T3812" i="2"/>
  <c r="U3817" i="2"/>
  <c r="T3828" i="2"/>
  <c r="U3833" i="2"/>
  <c r="T3844" i="2"/>
  <c r="U3849" i="2"/>
  <c r="T3860" i="2"/>
  <c r="U3865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U3684" i="2"/>
  <c r="T3686" i="2"/>
  <c r="T3696" i="2"/>
  <c r="U3701" i="2"/>
  <c r="T3712" i="2"/>
  <c r="U3717" i="2"/>
  <c r="T3728" i="2"/>
  <c r="U3733" i="2"/>
  <c r="T3744" i="2"/>
  <c r="U3749" i="2"/>
  <c r="T3760" i="2"/>
  <c r="U3765" i="2"/>
  <c r="T3776" i="2"/>
  <c r="U3781" i="2"/>
  <c r="T3792" i="2"/>
  <c r="U3797" i="2"/>
  <c r="T3808" i="2"/>
  <c r="U3813" i="2"/>
  <c r="T3824" i="2"/>
  <c r="U3829" i="2"/>
  <c r="T3840" i="2"/>
  <c r="U3845" i="2"/>
  <c r="T3856" i="2"/>
  <c r="U3861" i="2"/>
  <c r="T3149" i="2"/>
  <c r="U3150" i="2"/>
  <c r="T3153" i="2"/>
  <c r="U3154" i="2"/>
  <c r="T3157" i="2"/>
  <c r="U3158" i="2"/>
  <c r="T3161" i="2"/>
  <c r="U3162" i="2"/>
  <c r="T3165" i="2"/>
  <c r="U3166" i="2"/>
  <c r="T3169" i="2"/>
  <c r="U3170" i="2"/>
  <c r="T3173" i="2"/>
  <c r="U3174" i="2"/>
  <c r="T3177" i="2"/>
  <c r="U3178" i="2"/>
  <c r="T3181" i="2"/>
  <c r="U3182" i="2"/>
  <c r="T3185" i="2"/>
  <c r="U3186" i="2"/>
  <c r="T3189" i="2"/>
  <c r="U3190" i="2"/>
  <c r="T3193" i="2"/>
  <c r="U3194" i="2"/>
  <c r="T3197" i="2"/>
  <c r="U3198" i="2"/>
  <c r="T3201" i="2"/>
  <c r="U3202" i="2"/>
  <c r="T3205" i="2"/>
  <c r="U3206" i="2"/>
  <c r="T3209" i="2"/>
  <c r="U3210" i="2"/>
  <c r="T3213" i="2"/>
  <c r="U3214" i="2"/>
  <c r="T3217" i="2"/>
  <c r="U3218" i="2"/>
  <c r="T3221" i="2"/>
  <c r="U3222" i="2"/>
  <c r="T3225" i="2"/>
  <c r="U3226" i="2"/>
  <c r="T3229" i="2"/>
  <c r="U3230" i="2"/>
  <c r="T3233" i="2"/>
  <c r="U3234" i="2"/>
  <c r="T3237" i="2"/>
  <c r="U3238" i="2"/>
  <c r="T3241" i="2"/>
  <c r="U3242" i="2"/>
  <c r="T3245" i="2"/>
  <c r="U3246" i="2"/>
  <c r="T3249" i="2"/>
  <c r="U3250" i="2"/>
  <c r="T3253" i="2"/>
  <c r="U3254" i="2"/>
  <c r="T3257" i="2"/>
  <c r="U3258" i="2"/>
  <c r="T3261" i="2"/>
  <c r="U3262" i="2"/>
  <c r="T3265" i="2"/>
  <c r="U3266" i="2"/>
  <c r="T3269" i="2"/>
  <c r="U3270" i="2"/>
  <c r="T3273" i="2"/>
  <c r="U3274" i="2"/>
  <c r="T3277" i="2"/>
  <c r="U3278" i="2"/>
  <c r="T3281" i="2"/>
  <c r="U3282" i="2"/>
  <c r="T3285" i="2"/>
  <c r="U3286" i="2"/>
  <c r="T3289" i="2"/>
  <c r="U3290" i="2"/>
  <c r="T3293" i="2"/>
  <c r="U3294" i="2"/>
  <c r="T3297" i="2"/>
  <c r="U3298" i="2"/>
  <c r="T3301" i="2"/>
  <c r="U3302" i="2"/>
  <c r="T3305" i="2"/>
  <c r="U3306" i="2"/>
  <c r="T3309" i="2"/>
  <c r="U3310" i="2"/>
  <c r="T3313" i="2"/>
  <c r="U3314" i="2"/>
  <c r="T3317" i="2"/>
  <c r="U3318" i="2"/>
  <c r="T3321" i="2"/>
  <c r="U3322" i="2"/>
  <c r="T3325" i="2"/>
  <c r="U3326" i="2"/>
  <c r="T3329" i="2"/>
  <c r="U3330" i="2"/>
  <c r="T3333" i="2"/>
  <c r="U3334" i="2"/>
  <c r="T3337" i="2"/>
  <c r="U3338" i="2"/>
  <c r="T3341" i="2"/>
  <c r="U3342" i="2"/>
  <c r="T3345" i="2"/>
  <c r="U3346" i="2"/>
  <c r="T3349" i="2"/>
  <c r="U3350" i="2"/>
  <c r="T3353" i="2"/>
  <c r="U3354" i="2"/>
  <c r="T3357" i="2"/>
  <c r="U3358" i="2"/>
  <c r="T3361" i="2"/>
  <c r="U3362" i="2"/>
  <c r="T3365" i="2"/>
  <c r="U3366" i="2"/>
  <c r="T3369" i="2"/>
  <c r="U3370" i="2"/>
  <c r="T3373" i="2"/>
  <c r="U3374" i="2"/>
  <c r="T3377" i="2"/>
  <c r="U3378" i="2"/>
  <c r="T3381" i="2"/>
  <c r="U3382" i="2"/>
  <c r="T3385" i="2"/>
  <c r="U3386" i="2"/>
  <c r="T3389" i="2"/>
  <c r="U3390" i="2"/>
  <c r="T3393" i="2"/>
  <c r="U3394" i="2"/>
  <c r="T3397" i="2"/>
  <c r="U3398" i="2"/>
  <c r="T3401" i="2"/>
  <c r="U3402" i="2"/>
  <c r="T3405" i="2"/>
  <c r="U3406" i="2"/>
  <c r="T3409" i="2"/>
  <c r="U3410" i="2"/>
  <c r="T3413" i="2"/>
  <c r="U3414" i="2"/>
  <c r="T3417" i="2"/>
  <c r="U3418" i="2"/>
  <c r="T3421" i="2"/>
  <c r="U3422" i="2"/>
  <c r="T3425" i="2"/>
  <c r="U3426" i="2"/>
  <c r="T3429" i="2"/>
  <c r="U3430" i="2"/>
  <c r="T3433" i="2"/>
  <c r="U3434" i="2"/>
  <c r="T3437" i="2"/>
  <c r="U3438" i="2"/>
  <c r="T3441" i="2"/>
  <c r="U3442" i="2"/>
  <c r="T3445" i="2"/>
  <c r="U3446" i="2"/>
  <c r="T3449" i="2"/>
  <c r="U3450" i="2"/>
  <c r="T3453" i="2"/>
  <c r="U3454" i="2"/>
  <c r="T3457" i="2"/>
  <c r="U3458" i="2"/>
  <c r="T3461" i="2"/>
  <c r="U3462" i="2"/>
  <c r="T3465" i="2"/>
  <c r="U3466" i="2"/>
  <c r="T3469" i="2"/>
  <c r="U3470" i="2"/>
  <c r="T3473" i="2"/>
  <c r="U3474" i="2"/>
  <c r="T3477" i="2"/>
  <c r="U3478" i="2"/>
  <c r="T3481" i="2"/>
  <c r="U3482" i="2"/>
  <c r="T3485" i="2"/>
  <c r="U3486" i="2"/>
  <c r="T3489" i="2"/>
  <c r="U3490" i="2"/>
  <c r="T3493" i="2"/>
  <c r="U3494" i="2"/>
  <c r="T3497" i="2"/>
  <c r="U3498" i="2"/>
  <c r="T3501" i="2"/>
  <c r="U3502" i="2"/>
  <c r="T3505" i="2"/>
  <c r="U3506" i="2"/>
  <c r="T3509" i="2"/>
  <c r="U3510" i="2"/>
  <c r="T3513" i="2"/>
  <c r="U3514" i="2"/>
  <c r="T3517" i="2"/>
  <c r="U3518" i="2"/>
  <c r="T3521" i="2"/>
  <c r="U3522" i="2"/>
  <c r="T3525" i="2"/>
  <c r="U3526" i="2"/>
  <c r="T3529" i="2"/>
  <c r="U3530" i="2"/>
  <c r="T3533" i="2"/>
  <c r="U3534" i="2"/>
  <c r="T3537" i="2"/>
  <c r="U3538" i="2"/>
  <c r="T3541" i="2"/>
  <c r="U3542" i="2"/>
  <c r="T3545" i="2"/>
  <c r="U3546" i="2"/>
  <c r="T3549" i="2"/>
  <c r="U3550" i="2"/>
  <c r="T3553" i="2"/>
  <c r="U3554" i="2"/>
  <c r="T3557" i="2"/>
  <c r="U3558" i="2"/>
  <c r="T3561" i="2"/>
  <c r="U3562" i="2"/>
  <c r="T3565" i="2"/>
  <c r="U3566" i="2"/>
  <c r="T3569" i="2"/>
  <c r="U3570" i="2"/>
  <c r="T3573" i="2"/>
  <c r="U3574" i="2"/>
  <c r="T3577" i="2"/>
  <c r="U3578" i="2"/>
  <c r="T3581" i="2"/>
  <c r="U3582" i="2"/>
  <c r="T3585" i="2"/>
  <c r="U3586" i="2"/>
  <c r="T3589" i="2"/>
  <c r="U3590" i="2"/>
  <c r="T3593" i="2"/>
  <c r="U3594" i="2"/>
  <c r="T3597" i="2"/>
  <c r="U3598" i="2"/>
  <c r="T3601" i="2"/>
  <c r="U3602" i="2"/>
  <c r="T3605" i="2"/>
  <c r="U3606" i="2"/>
  <c r="T3609" i="2"/>
  <c r="U3610" i="2"/>
  <c r="T3613" i="2"/>
  <c r="U3614" i="2"/>
  <c r="T3617" i="2"/>
  <c r="U3618" i="2"/>
  <c r="T3621" i="2"/>
  <c r="U3622" i="2"/>
  <c r="T3625" i="2"/>
  <c r="U3626" i="2"/>
  <c r="T3629" i="2"/>
  <c r="U3630" i="2"/>
  <c r="T3633" i="2"/>
  <c r="U3634" i="2"/>
  <c r="T3637" i="2"/>
  <c r="U3638" i="2"/>
  <c r="T3641" i="2"/>
  <c r="U3642" i="2"/>
  <c r="T3645" i="2"/>
  <c r="U3646" i="2"/>
  <c r="T3649" i="2"/>
  <c r="U3650" i="2"/>
  <c r="T3653" i="2"/>
  <c r="U3654" i="2"/>
  <c r="T3657" i="2"/>
  <c r="U3658" i="2"/>
  <c r="T3661" i="2"/>
  <c r="U3662" i="2"/>
  <c r="T3665" i="2"/>
  <c r="U3666" i="2"/>
  <c r="T3669" i="2"/>
  <c r="U3670" i="2"/>
  <c r="T3673" i="2"/>
  <c r="U3674" i="2"/>
  <c r="T3677" i="2"/>
  <c r="U3678" i="2"/>
  <c r="U3681" i="2"/>
  <c r="T3683" i="2"/>
  <c r="T3692" i="2"/>
  <c r="U3697" i="2"/>
  <c r="T3708" i="2"/>
  <c r="U3713" i="2"/>
  <c r="T3724" i="2"/>
  <c r="U3729" i="2"/>
  <c r="T3740" i="2"/>
  <c r="U3745" i="2"/>
  <c r="T3756" i="2"/>
  <c r="U3761" i="2"/>
  <c r="T3772" i="2"/>
  <c r="U3777" i="2"/>
  <c r="T3788" i="2"/>
  <c r="U3793" i="2"/>
  <c r="T3804" i="2"/>
  <c r="U3809" i="2"/>
  <c r="T3820" i="2"/>
  <c r="U3825" i="2"/>
  <c r="T3836" i="2"/>
  <c r="U3841" i="2"/>
  <c r="T3852" i="2"/>
  <c r="U3857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T4040" i="2"/>
  <c r="U4041" i="2"/>
  <c r="T4044" i="2"/>
  <c r="U4045" i="2"/>
  <c r="T4048" i="2"/>
  <c r="U4049" i="2"/>
  <c r="T4052" i="2"/>
  <c r="U4053" i="2"/>
  <c r="T4056" i="2"/>
  <c r="U4057" i="2"/>
  <c r="T4060" i="2"/>
  <c r="U4061" i="2"/>
  <c r="T4064" i="2"/>
  <c r="U4065" i="2"/>
  <c r="T4068" i="2"/>
  <c r="U4069" i="2"/>
  <c r="T4072" i="2"/>
  <c r="U4073" i="2"/>
  <c r="T4076" i="2"/>
  <c r="U4077" i="2"/>
  <c r="T4080" i="2"/>
  <c r="U4081" i="2"/>
  <c r="T4084" i="2"/>
  <c r="U4085" i="2"/>
  <c r="T4088" i="2"/>
  <c r="U4089" i="2"/>
  <c r="T4092" i="2"/>
  <c r="U4093" i="2"/>
  <c r="T4096" i="2"/>
  <c r="U4097" i="2"/>
  <c r="T4100" i="2"/>
  <c r="U4101" i="2"/>
  <c r="T4104" i="2"/>
  <c r="U4105" i="2"/>
  <c r="T4108" i="2"/>
  <c r="U4109" i="2"/>
  <c r="T4112" i="2"/>
  <c r="U4113" i="2"/>
  <c r="T4116" i="2"/>
  <c r="U4117" i="2"/>
  <c r="T4120" i="2"/>
  <c r="U4121" i="2"/>
  <c r="T4124" i="2"/>
  <c r="U4125" i="2"/>
  <c r="T4128" i="2"/>
  <c r="U4129" i="2"/>
  <c r="T4132" i="2"/>
  <c r="U4133" i="2"/>
  <c r="T4136" i="2"/>
  <c r="U4137" i="2"/>
  <c r="T4140" i="2"/>
  <c r="U4141" i="2"/>
  <c r="T4144" i="2"/>
  <c r="U4145" i="2"/>
  <c r="U4148" i="2"/>
  <c r="T4150" i="2"/>
  <c r="T4152" i="2"/>
  <c r="T4156" i="2"/>
  <c r="T4160" i="2"/>
  <c r="U4165" i="2"/>
  <c r="T4176" i="2"/>
  <c r="U4181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3" i="2"/>
  <c r="U4064" i="2"/>
  <c r="T4067" i="2"/>
  <c r="U4068" i="2"/>
  <c r="T4071" i="2"/>
  <c r="U4072" i="2"/>
  <c r="T4075" i="2"/>
  <c r="U4076" i="2"/>
  <c r="T4079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52" i="2"/>
  <c r="T4154" i="2"/>
  <c r="U4161" i="2"/>
  <c r="T4172" i="2"/>
  <c r="U4177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U4149" i="2"/>
  <c r="T4151" i="2"/>
  <c r="U4157" i="2"/>
  <c r="T4168" i="2"/>
  <c r="U4173" i="2"/>
  <c r="T4184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1" i="2"/>
  <c r="U4042" i="2"/>
  <c r="T4045" i="2"/>
  <c r="U4046" i="2"/>
  <c r="T4049" i="2"/>
  <c r="U4050" i="2"/>
  <c r="T4053" i="2"/>
  <c r="U4054" i="2"/>
  <c r="T4057" i="2"/>
  <c r="U4058" i="2"/>
  <c r="T4061" i="2"/>
  <c r="U4062" i="2"/>
  <c r="T4065" i="2"/>
  <c r="U4066" i="2"/>
  <c r="T4069" i="2"/>
  <c r="U4070" i="2"/>
  <c r="T4073" i="2"/>
  <c r="U4074" i="2"/>
  <c r="T4077" i="2"/>
  <c r="U4078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8" i="2"/>
  <c r="U4151" i="2"/>
  <c r="U4153" i="2"/>
  <c r="U4155" i="2"/>
  <c r="T4164" i="2"/>
  <c r="U4169" i="2"/>
  <c r="T4180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T4232" i="2"/>
  <c r="U4233" i="2"/>
  <c r="T4236" i="2"/>
  <c r="U4237" i="2"/>
  <c r="T4240" i="2"/>
  <c r="U4241" i="2"/>
  <c r="T4244" i="2"/>
  <c r="U4245" i="2"/>
  <c r="T424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7" i="2"/>
  <c r="T4289" i="2"/>
  <c r="U4291" i="2"/>
  <c r="T4302" i="2"/>
  <c r="U4307" i="2"/>
  <c r="T4318" i="2"/>
  <c r="U4323" i="2"/>
  <c r="T4334" i="2"/>
  <c r="U4339" i="2"/>
  <c r="T4350" i="2"/>
  <c r="U4355" i="2"/>
  <c r="T4366" i="2"/>
  <c r="U4371" i="2"/>
  <c r="T4399" i="2"/>
  <c r="T4406" i="2"/>
  <c r="T4413" i="2"/>
  <c r="U4420" i="2"/>
  <c r="U4427" i="2"/>
  <c r="U4434" i="2"/>
  <c r="T4463" i="2"/>
  <c r="T4470" i="2"/>
  <c r="T4477" i="2"/>
  <c r="U4484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6" i="2"/>
  <c r="T4298" i="2"/>
  <c r="U4303" i="2"/>
  <c r="T4314" i="2"/>
  <c r="U4319" i="2"/>
  <c r="T4330" i="2"/>
  <c r="U4335" i="2"/>
  <c r="T4346" i="2"/>
  <c r="U4351" i="2"/>
  <c r="T4362" i="2"/>
  <c r="U4367" i="2"/>
  <c r="U4379" i="2"/>
  <c r="U4386" i="2"/>
  <c r="T4415" i="2"/>
  <c r="T4422" i="2"/>
  <c r="T4429" i="2"/>
  <c r="U4436" i="2"/>
  <c r="U4443" i="2"/>
  <c r="U4450" i="2"/>
  <c r="T4479" i="2"/>
  <c r="T4486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U4286" i="2"/>
  <c r="U4288" i="2"/>
  <c r="T4290" i="2"/>
  <c r="T4294" i="2"/>
  <c r="U4299" i="2"/>
  <c r="T4310" i="2"/>
  <c r="U4315" i="2"/>
  <c r="T4326" i="2"/>
  <c r="U4331" i="2"/>
  <c r="T4342" i="2"/>
  <c r="U4347" i="2"/>
  <c r="T4358" i="2"/>
  <c r="U4363" i="2"/>
  <c r="T4374" i="2"/>
  <c r="T4381" i="2"/>
  <c r="U4388" i="2"/>
  <c r="U4395" i="2"/>
  <c r="U4402" i="2"/>
  <c r="T4431" i="2"/>
  <c r="T4438" i="2"/>
  <c r="T4445" i="2"/>
  <c r="U4452" i="2"/>
  <c r="U4459" i="2"/>
  <c r="U446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3" i="2"/>
  <c r="U4234" i="2"/>
  <c r="T4237" i="2"/>
  <c r="U4238" i="2"/>
  <c r="T4241" i="2"/>
  <c r="U4242" i="2"/>
  <c r="T4245" i="2"/>
  <c r="U4246" i="2"/>
  <c r="T4249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T4287" i="2"/>
  <c r="U4290" i="2"/>
  <c r="U4295" i="2"/>
  <c r="T4306" i="2"/>
  <c r="U4311" i="2"/>
  <c r="T4322" i="2"/>
  <c r="U4327" i="2"/>
  <c r="T4338" i="2"/>
  <c r="U4343" i="2"/>
  <c r="T4354" i="2"/>
  <c r="U4359" i="2"/>
  <c r="T4370" i="2"/>
  <c r="T4383" i="2"/>
  <c r="T4390" i="2"/>
  <c r="T4397" i="2"/>
  <c r="U4404" i="2"/>
  <c r="U4411" i="2"/>
  <c r="U4418" i="2"/>
  <c r="T4447" i="2"/>
  <c r="T4454" i="2"/>
  <c r="T4461" i="2"/>
  <c r="U4468" i="2"/>
  <c r="U4475" i="2"/>
  <c r="U4482" i="2"/>
  <c r="U4491" i="2"/>
  <c r="T4493" i="2"/>
  <c r="T4495" i="2"/>
  <c r="U4498" i="2"/>
  <c r="U4500" i="2"/>
  <c r="T4502" i="2"/>
  <c r="U4507" i="2"/>
  <c r="T4509" i="2"/>
  <c r="T4511" i="2"/>
  <c r="U4514" i="2"/>
  <c r="U4516" i="2"/>
  <c r="T4518" i="2"/>
  <c r="U4523" i="2"/>
  <c r="T4525" i="2"/>
  <c r="T4527" i="2"/>
  <c r="U4530" i="2"/>
  <c r="U4532" i="2"/>
  <c r="T4534" i="2"/>
  <c r="U4539" i="2"/>
  <c r="T4541" i="2"/>
  <c r="T4543" i="2"/>
  <c r="U4546" i="2"/>
  <c r="U4548" i="2"/>
  <c r="T4550" i="2"/>
  <c r="U4555" i="2"/>
  <c r="T4557" i="2"/>
  <c r="T4559" i="2"/>
  <c r="T4563" i="2"/>
  <c r="T4565" i="2"/>
  <c r="U4567" i="2"/>
  <c r="T4570" i="2"/>
  <c r="U4572" i="2"/>
  <c r="U4574" i="2"/>
  <c r="T4577" i="2"/>
  <c r="U4579" i="2"/>
  <c r="U4584" i="2"/>
  <c r="U4586" i="2"/>
  <c r="T4597" i="2"/>
  <c r="U4602" i="2"/>
  <c r="T4613" i="2"/>
  <c r="U4618" i="2"/>
  <c r="T4629" i="2"/>
  <c r="U4634" i="2"/>
  <c r="T4645" i="2"/>
  <c r="U4650" i="2"/>
  <c r="T4661" i="2"/>
  <c r="U4679" i="2"/>
  <c r="T4690" i="2"/>
  <c r="U4711" i="2"/>
  <c r="T4722" i="2"/>
  <c r="U4744" i="2"/>
  <c r="T4787" i="2"/>
  <c r="U4801" i="2"/>
  <c r="U4815" i="2"/>
  <c r="T4847" i="2"/>
  <c r="U4868" i="2"/>
  <c r="T4911" i="2"/>
  <c r="U4932" i="2"/>
  <c r="U4987" i="2"/>
  <c r="T5044" i="2"/>
  <c r="T5101" i="2"/>
  <c r="T4293" i="2"/>
  <c r="U4294" i="2"/>
  <c r="T4297" i="2"/>
  <c r="U4298" i="2"/>
  <c r="T4301" i="2"/>
  <c r="U4302" i="2"/>
  <c r="T4305" i="2"/>
  <c r="U4306" i="2"/>
  <c r="T4309" i="2"/>
  <c r="U4310" i="2"/>
  <c r="T4313" i="2"/>
  <c r="U4314" i="2"/>
  <c r="T4317" i="2"/>
  <c r="U4318" i="2"/>
  <c r="T4321" i="2"/>
  <c r="U4322" i="2"/>
  <c r="T4325" i="2"/>
  <c r="U4326" i="2"/>
  <c r="T4329" i="2"/>
  <c r="U4330" i="2"/>
  <c r="T4333" i="2"/>
  <c r="U4334" i="2"/>
  <c r="T4337" i="2"/>
  <c r="U4338" i="2"/>
  <c r="T4341" i="2"/>
  <c r="U4342" i="2"/>
  <c r="T4345" i="2"/>
  <c r="U4346" i="2"/>
  <c r="T4349" i="2"/>
  <c r="U4350" i="2"/>
  <c r="T4353" i="2"/>
  <c r="U4354" i="2"/>
  <c r="T4357" i="2"/>
  <c r="U4358" i="2"/>
  <c r="T4361" i="2"/>
  <c r="U4362" i="2"/>
  <c r="T4365" i="2"/>
  <c r="U4366" i="2"/>
  <c r="T4369" i="2"/>
  <c r="U4370" i="2"/>
  <c r="T4373" i="2"/>
  <c r="U4374" i="2"/>
  <c r="U4376" i="2"/>
  <c r="T4378" i="2"/>
  <c r="U4383" i="2"/>
  <c r="T4385" i="2"/>
  <c r="T4387" i="2"/>
  <c r="U4390" i="2"/>
  <c r="U4392" i="2"/>
  <c r="T4394" i="2"/>
  <c r="U4399" i="2"/>
  <c r="T4401" i="2"/>
  <c r="T4403" i="2"/>
  <c r="U4406" i="2"/>
  <c r="U4408" i="2"/>
  <c r="T4410" i="2"/>
  <c r="U4415" i="2"/>
  <c r="T4417" i="2"/>
  <c r="T4419" i="2"/>
  <c r="U4422" i="2"/>
  <c r="U4424" i="2"/>
  <c r="T4426" i="2"/>
  <c r="U4431" i="2"/>
  <c r="T4433" i="2"/>
  <c r="T4435" i="2"/>
  <c r="U4438" i="2"/>
  <c r="U4440" i="2"/>
  <c r="T4442" i="2"/>
  <c r="U4447" i="2"/>
  <c r="T4449" i="2"/>
  <c r="T4451" i="2"/>
  <c r="U4454" i="2"/>
  <c r="U4456" i="2"/>
  <c r="T4458" i="2"/>
  <c r="U4463" i="2"/>
  <c r="T4465" i="2"/>
  <c r="T4467" i="2"/>
  <c r="U4470" i="2"/>
  <c r="U4472" i="2"/>
  <c r="T4474" i="2"/>
  <c r="U4479" i="2"/>
  <c r="T4481" i="2"/>
  <c r="T4483" i="2"/>
  <c r="U4486" i="2"/>
  <c r="U4488" i="2"/>
  <c r="T4490" i="2"/>
  <c r="U4495" i="2"/>
  <c r="T4497" i="2"/>
  <c r="T4499" i="2"/>
  <c r="U4502" i="2"/>
  <c r="U4504" i="2"/>
  <c r="T4506" i="2"/>
  <c r="U4511" i="2"/>
  <c r="T4513" i="2"/>
  <c r="T4515" i="2"/>
  <c r="U4518" i="2"/>
  <c r="U4520" i="2"/>
  <c r="T4522" i="2"/>
  <c r="U4527" i="2"/>
  <c r="T4529" i="2"/>
  <c r="T4531" i="2"/>
  <c r="U4534" i="2"/>
  <c r="U4536" i="2"/>
  <c r="T4538" i="2"/>
  <c r="U4543" i="2"/>
  <c r="T4545" i="2"/>
  <c r="T4547" i="2"/>
  <c r="U4550" i="2"/>
  <c r="U4552" i="2"/>
  <c r="T4554" i="2"/>
  <c r="U4559" i="2"/>
  <c r="T4561" i="2"/>
  <c r="U4563" i="2"/>
  <c r="U4568" i="2"/>
  <c r="U4570" i="2"/>
  <c r="U4575" i="2"/>
  <c r="U4582" i="2"/>
  <c r="T4594" i="2"/>
  <c r="U4599" i="2"/>
  <c r="T4610" i="2"/>
  <c r="U4615" i="2"/>
  <c r="T4626" i="2"/>
  <c r="U4631" i="2"/>
  <c r="T4642" i="2"/>
  <c r="U4647" i="2"/>
  <c r="T4658" i="2"/>
  <c r="U4663" i="2"/>
  <c r="U4671" i="2"/>
  <c r="T4682" i="2"/>
  <c r="U4703" i="2"/>
  <c r="T4714" i="2"/>
  <c r="U4735" i="2"/>
  <c r="T4748" i="2"/>
  <c r="T4762" i="2"/>
  <c r="U4776" i="2"/>
  <c r="T4819" i="2"/>
  <c r="U4833" i="2"/>
  <c r="U4852" i="2"/>
  <c r="T4895" i="2"/>
  <c r="U4916" i="2"/>
  <c r="T4966" i="2"/>
  <c r="U4994" i="2"/>
  <c r="U5051" i="2"/>
  <c r="T5108" i="2"/>
  <c r="T5154" i="2"/>
  <c r="U4285" i="2"/>
  <c r="T4288" i="2"/>
  <c r="U4289" i="2"/>
  <c r="T4292" i="2"/>
  <c r="U4293" i="2"/>
  <c r="T4296" i="2"/>
  <c r="U4297" i="2"/>
  <c r="T4300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U4325" i="2"/>
  <c r="T4328" i="2"/>
  <c r="U4329" i="2"/>
  <c r="T4332" i="2"/>
  <c r="U4333" i="2"/>
  <c r="T4336" i="2"/>
  <c r="U4337" i="2"/>
  <c r="T4340" i="2"/>
  <c r="U4341" i="2"/>
  <c r="T4344" i="2"/>
  <c r="U4345" i="2"/>
  <c r="T4348" i="2"/>
  <c r="U4349" i="2"/>
  <c r="T4352" i="2"/>
  <c r="U4353" i="2"/>
  <c r="T4356" i="2"/>
  <c r="U4357" i="2"/>
  <c r="T4360" i="2"/>
  <c r="U4361" i="2"/>
  <c r="T4364" i="2"/>
  <c r="U4365" i="2"/>
  <c r="T4368" i="2"/>
  <c r="U4369" i="2"/>
  <c r="T4372" i="2"/>
  <c r="U4373" i="2"/>
  <c r="T4375" i="2"/>
  <c r="U4378" i="2"/>
  <c r="U4380" i="2"/>
  <c r="T4382" i="2"/>
  <c r="U4387" i="2"/>
  <c r="T4389" i="2"/>
  <c r="T4391" i="2"/>
  <c r="U4394" i="2"/>
  <c r="U4396" i="2"/>
  <c r="T4398" i="2"/>
  <c r="U4403" i="2"/>
  <c r="T4405" i="2"/>
  <c r="T4407" i="2"/>
  <c r="U4410" i="2"/>
  <c r="U4412" i="2"/>
  <c r="T4414" i="2"/>
  <c r="U4419" i="2"/>
  <c r="T4421" i="2"/>
  <c r="T4423" i="2"/>
  <c r="U4426" i="2"/>
  <c r="U4428" i="2"/>
  <c r="T4430" i="2"/>
  <c r="U4435" i="2"/>
  <c r="T4437" i="2"/>
  <c r="T4439" i="2"/>
  <c r="U4442" i="2"/>
  <c r="U4444" i="2"/>
  <c r="T4446" i="2"/>
  <c r="U4451" i="2"/>
  <c r="T4453" i="2"/>
  <c r="T4455" i="2"/>
  <c r="U4458" i="2"/>
  <c r="U4460" i="2"/>
  <c r="T4462" i="2"/>
  <c r="U4467" i="2"/>
  <c r="T4469" i="2"/>
  <c r="T4471" i="2"/>
  <c r="U4474" i="2"/>
  <c r="U4476" i="2"/>
  <c r="T4478" i="2"/>
  <c r="U4483" i="2"/>
  <c r="T4485" i="2"/>
  <c r="T4487" i="2"/>
  <c r="U4490" i="2"/>
  <c r="U4492" i="2"/>
  <c r="T4494" i="2"/>
  <c r="U4499" i="2"/>
  <c r="T4501" i="2"/>
  <c r="T4503" i="2"/>
  <c r="U4506" i="2"/>
  <c r="U4508" i="2"/>
  <c r="T4510" i="2"/>
  <c r="U4515" i="2"/>
  <c r="T4517" i="2"/>
  <c r="T4519" i="2"/>
  <c r="U4522" i="2"/>
  <c r="U4524" i="2"/>
  <c r="T4526" i="2"/>
  <c r="U4531" i="2"/>
  <c r="T4533" i="2"/>
  <c r="T4535" i="2"/>
  <c r="U4538" i="2"/>
  <c r="U4540" i="2"/>
  <c r="T4542" i="2"/>
  <c r="U4547" i="2"/>
  <c r="T4549" i="2"/>
  <c r="T4551" i="2"/>
  <c r="U4554" i="2"/>
  <c r="U4556" i="2"/>
  <c r="T4558" i="2"/>
  <c r="U4566" i="2"/>
  <c r="T4571" i="2"/>
  <c r="T4578" i="2"/>
  <c r="T4583" i="2"/>
  <c r="T4585" i="2"/>
  <c r="T4589" i="2"/>
  <c r="U4594" i="2"/>
  <c r="T4605" i="2"/>
  <c r="U4610" i="2"/>
  <c r="T4621" i="2"/>
  <c r="U4626" i="2"/>
  <c r="T4637" i="2"/>
  <c r="U4642" i="2"/>
  <c r="T4653" i="2"/>
  <c r="U4658" i="2"/>
  <c r="T4674" i="2"/>
  <c r="U4695" i="2"/>
  <c r="T4706" i="2"/>
  <c r="U4727" i="2"/>
  <c r="T4738" i="2"/>
  <c r="U4751" i="2"/>
  <c r="T4780" i="2"/>
  <c r="T4794" i="2"/>
  <c r="U4808" i="2"/>
  <c r="T4879" i="2"/>
  <c r="U4900" i="2"/>
  <c r="T4973" i="2"/>
  <c r="U5001" i="2"/>
  <c r="T5030" i="2"/>
  <c r="U5058" i="2"/>
  <c r="U5115" i="2"/>
  <c r="U516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3" i="2"/>
  <c r="U4364" i="2"/>
  <c r="T4367" i="2"/>
  <c r="U4368" i="2"/>
  <c r="T4371" i="2"/>
  <c r="U4372" i="2"/>
  <c r="U4375" i="2"/>
  <c r="T4377" i="2"/>
  <c r="T4379" i="2"/>
  <c r="U4382" i="2"/>
  <c r="U4384" i="2"/>
  <c r="T4386" i="2"/>
  <c r="U4391" i="2"/>
  <c r="T4393" i="2"/>
  <c r="T4395" i="2"/>
  <c r="U4398" i="2"/>
  <c r="U4400" i="2"/>
  <c r="T4402" i="2"/>
  <c r="U4407" i="2"/>
  <c r="T4409" i="2"/>
  <c r="T4411" i="2"/>
  <c r="U4414" i="2"/>
  <c r="U4416" i="2"/>
  <c r="T4418" i="2"/>
  <c r="U4423" i="2"/>
  <c r="T4425" i="2"/>
  <c r="T4427" i="2"/>
  <c r="U4430" i="2"/>
  <c r="U4432" i="2"/>
  <c r="T4434" i="2"/>
  <c r="U4439" i="2"/>
  <c r="T4441" i="2"/>
  <c r="T4443" i="2"/>
  <c r="U4446" i="2"/>
  <c r="U4448" i="2"/>
  <c r="T4450" i="2"/>
  <c r="U4455" i="2"/>
  <c r="T4457" i="2"/>
  <c r="T4459" i="2"/>
  <c r="U4462" i="2"/>
  <c r="U4464" i="2"/>
  <c r="T4466" i="2"/>
  <c r="U4471" i="2"/>
  <c r="T4473" i="2"/>
  <c r="T4475" i="2"/>
  <c r="U4478" i="2"/>
  <c r="U4480" i="2"/>
  <c r="T4482" i="2"/>
  <c r="U4487" i="2"/>
  <c r="T4489" i="2"/>
  <c r="T4491" i="2"/>
  <c r="U4494" i="2"/>
  <c r="U4496" i="2"/>
  <c r="T4498" i="2"/>
  <c r="U4503" i="2"/>
  <c r="T4505" i="2"/>
  <c r="T4507" i="2"/>
  <c r="U4510" i="2"/>
  <c r="U4512" i="2"/>
  <c r="T4514" i="2"/>
  <c r="U4519" i="2"/>
  <c r="T4521" i="2"/>
  <c r="T4523" i="2"/>
  <c r="U4526" i="2"/>
  <c r="U4528" i="2"/>
  <c r="T4530" i="2"/>
  <c r="U4535" i="2"/>
  <c r="T4537" i="2"/>
  <c r="T4539" i="2"/>
  <c r="U4542" i="2"/>
  <c r="U4544" i="2"/>
  <c r="T4546" i="2"/>
  <c r="U4551" i="2"/>
  <c r="T4553" i="2"/>
  <c r="T4555" i="2"/>
  <c r="U4558" i="2"/>
  <c r="U4560" i="2"/>
  <c r="T4562" i="2"/>
  <c r="T4567" i="2"/>
  <c r="T4569" i="2"/>
  <c r="T4574" i="2"/>
  <c r="U4576" i="2"/>
  <c r="T4579" i="2"/>
  <c r="T4581" i="2"/>
  <c r="U4583" i="2"/>
  <c r="T4586" i="2"/>
  <c r="U4591" i="2"/>
  <c r="T4602" i="2"/>
  <c r="U4607" i="2"/>
  <c r="T4618" i="2"/>
  <c r="U4623" i="2"/>
  <c r="T4634" i="2"/>
  <c r="U4639" i="2"/>
  <c r="T4650" i="2"/>
  <c r="U4655" i="2"/>
  <c r="T4666" i="2"/>
  <c r="U4687" i="2"/>
  <c r="T4698" i="2"/>
  <c r="U4719" i="2"/>
  <c r="T4730" i="2"/>
  <c r="T4755" i="2"/>
  <c r="U4769" i="2"/>
  <c r="U4783" i="2"/>
  <c r="T4812" i="2"/>
  <c r="T4826" i="2"/>
  <c r="T4863" i="2"/>
  <c r="U4884" i="2"/>
  <c r="T4927" i="2"/>
  <c r="T4980" i="2"/>
  <c r="T5037" i="2"/>
  <c r="U5065" i="2"/>
  <c r="T5094" i="2"/>
  <c r="U5188" i="2"/>
  <c r="T5231" i="2"/>
  <c r="U5259" i="2"/>
  <c r="T5302" i="2"/>
  <c r="U4666" i="2"/>
  <c r="T4669" i="2"/>
  <c r="U4674" i="2"/>
  <c r="T4677" i="2"/>
  <c r="U4682" i="2"/>
  <c r="T4685" i="2"/>
  <c r="U4690" i="2"/>
  <c r="T4693" i="2"/>
  <c r="U4698" i="2"/>
  <c r="T4701" i="2"/>
  <c r="U4706" i="2"/>
  <c r="T4709" i="2"/>
  <c r="U4714" i="2"/>
  <c r="T4717" i="2"/>
  <c r="U4722" i="2"/>
  <c r="T4725" i="2"/>
  <c r="U4730" i="2"/>
  <c r="T4733" i="2"/>
  <c r="U4738" i="2"/>
  <c r="U4741" i="2"/>
  <c r="U4748" i="2"/>
  <c r="T4752" i="2"/>
  <c r="U4755" i="2"/>
  <c r="T4759" i="2"/>
  <c r="T4766" i="2"/>
  <c r="U4773" i="2"/>
  <c r="U4780" i="2"/>
  <c r="T4784" i="2"/>
  <c r="U4787" i="2"/>
  <c r="T4791" i="2"/>
  <c r="T4798" i="2"/>
  <c r="U4805" i="2"/>
  <c r="U4812" i="2"/>
  <c r="T4816" i="2"/>
  <c r="U4819" i="2"/>
  <c r="T4823" i="2"/>
  <c r="T4830" i="2"/>
  <c r="U4837" i="2"/>
  <c r="T4842" i="2"/>
  <c r="U4847" i="2"/>
  <c r="T4858" i="2"/>
  <c r="U4863" i="2"/>
  <c r="T4874" i="2"/>
  <c r="U4879" i="2"/>
  <c r="T4890" i="2"/>
  <c r="U4895" i="2"/>
  <c r="T4906" i="2"/>
  <c r="U4911" i="2"/>
  <c r="T4922" i="2"/>
  <c r="U4927" i="2"/>
  <c r="T4938" i="2"/>
  <c r="T4945" i="2"/>
  <c r="T4952" i="2"/>
  <c r="U4959" i="2"/>
  <c r="U4966" i="2"/>
  <c r="U4973" i="2"/>
  <c r="T5002" i="2"/>
  <c r="T5009" i="2"/>
  <c r="T5016" i="2"/>
  <c r="U5023" i="2"/>
  <c r="U5030" i="2"/>
  <c r="U5037" i="2"/>
  <c r="T5066" i="2"/>
  <c r="T5073" i="2"/>
  <c r="T5080" i="2"/>
  <c r="U5087" i="2"/>
  <c r="U5094" i="2"/>
  <c r="U5101" i="2"/>
  <c r="T5126" i="2"/>
  <c r="U5140" i="2"/>
  <c r="U5154" i="2"/>
  <c r="T5210" i="2"/>
  <c r="U5231" i="2"/>
  <c r="U5260" i="2"/>
  <c r="T5303" i="2"/>
  <c r="U4587" i="2"/>
  <c r="T4590" i="2"/>
  <c r="U4595" i="2"/>
  <c r="T4598" i="2"/>
  <c r="U4603" i="2"/>
  <c r="T4606" i="2"/>
  <c r="U4611" i="2"/>
  <c r="T4614" i="2"/>
  <c r="U4619" i="2"/>
  <c r="T4622" i="2"/>
  <c r="U4627" i="2"/>
  <c r="T4630" i="2"/>
  <c r="U4635" i="2"/>
  <c r="T4638" i="2"/>
  <c r="U4643" i="2"/>
  <c r="T4646" i="2"/>
  <c r="U4651" i="2"/>
  <c r="T4654" i="2"/>
  <c r="U4659" i="2"/>
  <c r="T4662" i="2"/>
  <c r="U4667" i="2"/>
  <c r="T4670" i="2"/>
  <c r="U4675" i="2"/>
  <c r="T4678" i="2"/>
  <c r="U4683" i="2"/>
  <c r="T4686" i="2"/>
  <c r="U4691" i="2"/>
  <c r="T4694" i="2"/>
  <c r="U4699" i="2"/>
  <c r="T4702" i="2"/>
  <c r="U4707" i="2"/>
  <c r="T4710" i="2"/>
  <c r="U4715" i="2"/>
  <c r="T4718" i="2"/>
  <c r="U4723" i="2"/>
  <c r="T4726" i="2"/>
  <c r="U4731" i="2"/>
  <c r="T4734" i="2"/>
  <c r="U4739" i="2"/>
  <c r="T4746" i="2"/>
  <c r="U4753" i="2"/>
  <c r="U4760" i="2"/>
  <c r="T4764" i="2"/>
  <c r="U4767" i="2"/>
  <c r="T4771" i="2"/>
  <c r="T4778" i="2"/>
  <c r="U4785" i="2"/>
  <c r="U4792" i="2"/>
  <c r="T4796" i="2"/>
  <c r="U4799" i="2"/>
  <c r="T4803" i="2"/>
  <c r="T4810" i="2"/>
  <c r="U4817" i="2"/>
  <c r="U4824" i="2"/>
  <c r="T4828" i="2"/>
  <c r="U4831" i="2"/>
  <c r="T4835" i="2"/>
  <c r="T4839" i="2"/>
  <c r="U4844" i="2"/>
  <c r="T4855" i="2"/>
  <c r="U4860" i="2"/>
  <c r="T4871" i="2"/>
  <c r="U4876" i="2"/>
  <c r="T4887" i="2"/>
  <c r="U4892" i="2"/>
  <c r="T4903" i="2"/>
  <c r="U4908" i="2"/>
  <c r="T4919" i="2"/>
  <c r="U4924" i="2"/>
  <c r="T4935" i="2"/>
  <c r="T4941" i="2"/>
  <c r="T4948" i="2"/>
  <c r="U4955" i="2"/>
  <c r="U4962" i="2"/>
  <c r="U4969" i="2"/>
  <c r="T4998" i="2"/>
  <c r="T5005" i="2"/>
  <c r="T5012" i="2"/>
  <c r="U5019" i="2"/>
  <c r="U5026" i="2"/>
  <c r="U5033" i="2"/>
  <c r="T5062" i="2"/>
  <c r="T5069" i="2"/>
  <c r="T5076" i="2"/>
  <c r="U5083" i="2"/>
  <c r="U5090" i="2"/>
  <c r="U5097" i="2"/>
  <c r="T5119" i="2"/>
  <c r="T5147" i="2"/>
  <c r="T5161" i="2"/>
  <c r="T5199" i="2"/>
  <c r="U5220" i="2"/>
  <c r="U5323" i="2"/>
  <c r="T5366" i="2"/>
  <c r="U4562" i="2"/>
  <c r="U4564" i="2"/>
  <c r="T4566" i="2"/>
  <c r="U4571" i="2"/>
  <c r="T4573" i="2"/>
  <c r="T4575" i="2"/>
  <c r="U4578" i="2"/>
  <c r="U4580" i="2"/>
  <c r="T4582" i="2"/>
  <c r="U4590" i="2"/>
  <c r="T4593" i="2"/>
  <c r="U4598" i="2"/>
  <c r="T4601" i="2"/>
  <c r="U4606" i="2"/>
  <c r="T4609" i="2"/>
  <c r="U4614" i="2"/>
  <c r="T4617" i="2"/>
  <c r="U4622" i="2"/>
  <c r="T4625" i="2"/>
  <c r="U4630" i="2"/>
  <c r="T4633" i="2"/>
  <c r="U4638" i="2"/>
  <c r="T4641" i="2"/>
  <c r="U4646" i="2"/>
  <c r="T4649" i="2"/>
  <c r="U4654" i="2"/>
  <c r="T4657" i="2"/>
  <c r="U4662" i="2"/>
  <c r="T4665" i="2"/>
  <c r="U4670" i="2"/>
  <c r="T4673" i="2"/>
  <c r="U4678" i="2"/>
  <c r="T4681" i="2"/>
  <c r="U4686" i="2"/>
  <c r="T4689" i="2"/>
  <c r="U4694" i="2"/>
  <c r="T4697" i="2"/>
  <c r="U4702" i="2"/>
  <c r="T4705" i="2"/>
  <c r="U4710" i="2"/>
  <c r="T4713" i="2"/>
  <c r="U4718" i="2"/>
  <c r="T4721" i="2"/>
  <c r="U4726" i="2"/>
  <c r="T4729" i="2"/>
  <c r="U4734" i="2"/>
  <c r="T4737" i="2"/>
  <c r="T4743" i="2"/>
  <c r="T4750" i="2"/>
  <c r="U4757" i="2"/>
  <c r="U4764" i="2"/>
  <c r="T4768" i="2"/>
  <c r="U4771" i="2"/>
  <c r="T4775" i="2"/>
  <c r="T4782" i="2"/>
  <c r="U4789" i="2"/>
  <c r="U4796" i="2"/>
  <c r="T4800" i="2"/>
  <c r="U4803" i="2"/>
  <c r="T4807" i="2"/>
  <c r="T4814" i="2"/>
  <c r="U4821" i="2"/>
  <c r="U4828" i="2"/>
  <c r="T4832" i="2"/>
  <c r="U4835" i="2"/>
  <c r="U4839" i="2"/>
  <c r="T4850" i="2"/>
  <c r="U4855" i="2"/>
  <c r="T4866" i="2"/>
  <c r="U4871" i="2"/>
  <c r="T4882" i="2"/>
  <c r="U4887" i="2"/>
  <c r="T4898" i="2"/>
  <c r="U4903" i="2"/>
  <c r="T4914" i="2"/>
  <c r="U4919" i="2"/>
  <c r="T4930" i="2"/>
  <c r="U4935" i="2"/>
  <c r="U4941" i="2"/>
  <c r="T4970" i="2"/>
  <c r="T4977" i="2"/>
  <c r="T4984" i="2"/>
  <c r="U4991" i="2"/>
  <c r="U4998" i="2"/>
  <c r="U5005" i="2"/>
  <c r="T5034" i="2"/>
  <c r="T5041" i="2"/>
  <c r="T5048" i="2"/>
  <c r="U5055" i="2"/>
  <c r="U5062" i="2"/>
  <c r="U5069" i="2"/>
  <c r="T5098" i="2"/>
  <c r="T5105" i="2"/>
  <c r="T5112" i="2"/>
  <c r="T5133" i="2"/>
  <c r="U5147" i="2"/>
  <c r="T5178" i="2"/>
  <c r="U5199" i="2"/>
  <c r="T5242" i="2"/>
  <c r="U5324" i="2"/>
  <c r="T5367" i="2"/>
  <c r="T4376" i="2"/>
  <c r="U4377" i="2"/>
  <c r="T4380" i="2"/>
  <c r="U4381" i="2"/>
  <c r="T4384" i="2"/>
  <c r="U4385" i="2"/>
  <c r="T4388" i="2"/>
  <c r="U4389" i="2"/>
  <c r="T4392" i="2"/>
  <c r="U4393" i="2"/>
  <c r="T4396" i="2"/>
  <c r="U4397" i="2"/>
  <c r="T4400" i="2"/>
  <c r="U4401" i="2"/>
  <c r="T4404" i="2"/>
  <c r="U4405" i="2"/>
  <c r="T4408" i="2"/>
  <c r="U4409" i="2"/>
  <c r="T4412" i="2"/>
  <c r="U4413" i="2"/>
  <c r="T4416" i="2"/>
  <c r="U4417" i="2"/>
  <c r="T4420" i="2"/>
  <c r="U4421" i="2"/>
  <c r="T4424" i="2"/>
  <c r="U4425" i="2"/>
  <c r="T4428" i="2"/>
  <c r="U4429" i="2"/>
  <c r="T4432" i="2"/>
  <c r="U4433" i="2"/>
  <c r="T4436" i="2"/>
  <c r="U4437" i="2"/>
  <c r="T4440" i="2"/>
  <c r="U4441" i="2"/>
  <c r="T4444" i="2"/>
  <c r="U4445" i="2"/>
  <c r="T4448" i="2"/>
  <c r="U4449" i="2"/>
  <c r="T4452" i="2"/>
  <c r="U4453" i="2"/>
  <c r="T4456" i="2"/>
  <c r="U4457" i="2"/>
  <c r="T4460" i="2"/>
  <c r="U4461" i="2"/>
  <c r="T4464" i="2"/>
  <c r="U4465" i="2"/>
  <c r="T4468" i="2"/>
  <c r="U4469" i="2"/>
  <c r="T4472" i="2"/>
  <c r="U4473" i="2"/>
  <c r="T4476" i="2"/>
  <c r="U4477" i="2"/>
  <c r="T4480" i="2"/>
  <c r="U4481" i="2"/>
  <c r="T4484" i="2"/>
  <c r="U4485" i="2"/>
  <c r="T4488" i="2"/>
  <c r="U4489" i="2"/>
  <c r="T4492" i="2"/>
  <c r="U4493" i="2"/>
  <c r="T4496" i="2"/>
  <c r="U4497" i="2"/>
  <c r="T4500" i="2"/>
  <c r="U4501" i="2"/>
  <c r="T4504" i="2"/>
  <c r="U4505" i="2"/>
  <c r="T4508" i="2"/>
  <c r="U4509" i="2"/>
  <c r="T4512" i="2"/>
  <c r="U4513" i="2"/>
  <c r="T4516" i="2"/>
  <c r="U4517" i="2"/>
  <c r="T4520" i="2"/>
  <c r="U4521" i="2"/>
  <c r="T4524" i="2"/>
  <c r="U4525" i="2"/>
  <c r="T4528" i="2"/>
  <c r="U4529" i="2"/>
  <c r="T4532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T4616" i="2"/>
  <c r="U4617" i="2"/>
  <c r="T4620" i="2"/>
  <c r="U4621" i="2"/>
  <c r="T4624" i="2"/>
  <c r="U4625" i="2"/>
  <c r="T4628" i="2"/>
  <c r="U4629" i="2"/>
  <c r="T4632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T4680" i="2"/>
  <c r="U4681" i="2"/>
  <c r="T4684" i="2"/>
  <c r="U4685" i="2"/>
  <c r="T4688" i="2"/>
  <c r="U4689" i="2"/>
  <c r="T4692" i="2"/>
  <c r="U4693" i="2"/>
  <c r="T4696" i="2"/>
  <c r="U4697" i="2"/>
  <c r="T4700" i="2"/>
  <c r="U4701" i="2"/>
  <c r="T4704" i="2"/>
  <c r="U4705" i="2"/>
  <c r="T4708" i="2"/>
  <c r="U4709" i="2"/>
  <c r="T4712" i="2"/>
  <c r="U4713" i="2"/>
  <c r="T4716" i="2"/>
  <c r="U4717" i="2"/>
  <c r="T4720" i="2"/>
  <c r="U4721" i="2"/>
  <c r="T4724" i="2"/>
  <c r="U4725" i="2"/>
  <c r="T4728" i="2"/>
  <c r="U4729" i="2"/>
  <c r="T4732" i="2"/>
  <c r="U4733" i="2"/>
  <c r="T4736" i="2"/>
  <c r="U4737" i="2"/>
  <c r="T4740" i="2"/>
  <c r="U4743" i="2"/>
  <c r="U4745" i="2"/>
  <c r="T4747" i="2"/>
  <c r="U4752" i="2"/>
  <c r="T4754" i="2"/>
  <c r="T4756" i="2"/>
  <c r="U4759" i="2"/>
  <c r="U4761" i="2"/>
  <c r="T4763" i="2"/>
  <c r="U4768" i="2"/>
  <c r="T4770" i="2"/>
  <c r="T4772" i="2"/>
  <c r="U4775" i="2"/>
  <c r="U4777" i="2"/>
  <c r="T4779" i="2"/>
  <c r="U4784" i="2"/>
  <c r="T4786" i="2"/>
  <c r="T4788" i="2"/>
  <c r="U4791" i="2"/>
  <c r="U4793" i="2"/>
  <c r="T4795" i="2"/>
  <c r="U4800" i="2"/>
  <c r="T4802" i="2"/>
  <c r="T4804" i="2"/>
  <c r="U4807" i="2"/>
  <c r="U4809" i="2"/>
  <c r="T4811" i="2"/>
  <c r="U4816" i="2"/>
  <c r="T4818" i="2"/>
  <c r="T4820" i="2"/>
  <c r="U4823" i="2"/>
  <c r="U4825" i="2"/>
  <c r="T4827" i="2"/>
  <c r="U4832" i="2"/>
  <c r="T4834" i="2"/>
  <c r="T4836" i="2"/>
  <c r="U4840" i="2"/>
  <c r="T4843" i="2"/>
  <c r="U4848" i="2"/>
  <c r="T4851" i="2"/>
  <c r="U4856" i="2"/>
  <c r="T4859" i="2"/>
  <c r="U4864" i="2"/>
  <c r="T4867" i="2"/>
  <c r="U4872" i="2"/>
  <c r="T4875" i="2"/>
  <c r="U4880" i="2"/>
  <c r="T4883" i="2"/>
  <c r="U4888" i="2"/>
  <c r="T4891" i="2"/>
  <c r="U4896" i="2"/>
  <c r="T4899" i="2"/>
  <c r="U4904" i="2"/>
  <c r="T4907" i="2"/>
  <c r="U4912" i="2"/>
  <c r="T4915" i="2"/>
  <c r="U4920" i="2"/>
  <c r="T4923" i="2"/>
  <c r="U4928" i="2"/>
  <c r="T4931" i="2"/>
  <c r="U4936" i="2"/>
  <c r="U4939" i="2"/>
  <c r="U4946" i="2"/>
  <c r="T4950" i="2"/>
  <c r="U4953" i="2"/>
  <c r="T4957" i="2"/>
  <c r="T4964" i="2"/>
  <c r="U4971" i="2"/>
  <c r="U4978" i="2"/>
  <c r="T4982" i="2"/>
  <c r="U4985" i="2"/>
  <c r="T4989" i="2"/>
  <c r="T4996" i="2"/>
  <c r="U5003" i="2"/>
  <c r="U5010" i="2"/>
  <c r="T5014" i="2"/>
  <c r="U5017" i="2"/>
  <c r="T5021" i="2"/>
  <c r="T5028" i="2"/>
  <c r="U5035" i="2"/>
  <c r="U5042" i="2"/>
  <c r="T5046" i="2"/>
  <c r="U5049" i="2"/>
  <c r="T5053" i="2"/>
  <c r="T5060" i="2"/>
  <c r="U5067" i="2"/>
  <c r="U5074" i="2"/>
  <c r="T5078" i="2"/>
  <c r="U5081" i="2"/>
  <c r="T5085" i="2"/>
  <c r="T5092" i="2"/>
  <c r="U5099" i="2"/>
  <c r="U5106" i="2"/>
  <c r="T5110" i="2"/>
  <c r="U5113" i="2"/>
  <c r="T5117" i="2"/>
  <c r="T5122" i="2"/>
  <c r="T5129" i="2"/>
  <c r="U5136" i="2"/>
  <c r="U5143" i="2"/>
  <c r="U5150" i="2"/>
  <c r="U5172" i="2"/>
  <c r="T5183" i="2"/>
  <c r="U5204" i="2"/>
  <c r="T5215" i="2"/>
  <c r="U5236" i="2"/>
  <c r="T5270" i="2"/>
  <c r="U5291" i="2"/>
  <c r="T5334" i="2"/>
  <c r="U5355" i="2"/>
  <c r="T4587" i="2"/>
  <c r="U4588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U4616" i="2"/>
  <c r="T4619" i="2"/>
  <c r="U4620" i="2"/>
  <c r="T4623" i="2"/>
  <c r="U4624" i="2"/>
  <c r="T4627" i="2"/>
  <c r="U4628" i="2"/>
  <c r="T4631" i="2"/>
  <c r="U4632" i="2"/>
  <c r="T4635" i="2"/>
  <c r="U4636" i="2"/>
  <c r="T4639" i="2"/>
  <c r="U4640" i="2"/>
  <c r="T4643" i="2"/>
  <c r="U4644" i="2"/>
  <c r="T4647" i="2"/>
  <c r="U4648" i="2"/>
  <c r="T4651" i="2"/>
  <c r="U4652" i="2"/>
  <c r="T4655" i="2"/>
  <c r="U4656" i="2"/>
  <c r="T4659" i="2"/>
  <c r="U4660" i="2"/>
  <c r="T4663" i="2"/>
  <c r="U4664" i="2"/>
  <c r="T4667" i="2"/>
  <c r="U4668" i="2"/>
  <c r="T4671" i="2"/>
  <c r="U4672" i="2"/>
  <c r="T4675" i="2"/>
  <c r="U4676" i="2"/>
  <c r="T4679" i="2"/>
  <c r="U4680" i="2"/>
  <c r="T4683" i="2"/>
  <c r="U4684" i="2"/>
  <c r="T4687" i="2"/>
  <c r="U4688" i="2"/>
  <c r="T4691" i="2"/>
  <c r="U4692" i="2"/>
  <c r="T4695" i="2"/>
  <c r="U4696" i="2"/>
  <c r="T4699" i="2"/>
  <c r="U4700" i="2"/>
  <c r="T4703" i="2"/>
  <c r="U4704" i="2"/>
  <c r="T4707" i="2"/>
  <c r="U4708" i="2"/>
  <c r="T4711" i="2"/>
  <c r="U4712" i="2"/>
  <c r="T4715" i="2"/>
  <c r="U4716" i="2"/>
  <c r="T4719" i="2"/>
  <c r="U4720" i="2"/>
  <c r="T4723" i="2"/>
  <c r="U4724" i="2"/>
  <c r="T4727" i="2"/>
  <c r="U4728" i="2"/>
  <c r="T4731" i="2"/>
  <c r="U4732" i="2"/>
  <c r="T4735" i="2"/>
  <c r="U4736" i="2"/>
  <c r="T4739" i="2"/>
  <c r="U4740" i="2"/>
  <c r="T4742" i="2"/>
  <c r="T4744" i="2"/>
  <c r="U4747" i="2"/>
  <c r="U4749" i="2"/>
  <c r="T4751" i="2"/>
  <c r="U4756" i="2"/>
  <c r="T4758" i="2"/>
  <c r="T4760" i="2"/>
  <c r="U4763" i="2"/>
  <c r="U4765" i="2"/>
  <c r="T4767" i="2"/>
  <c r="U4772" i="2"/>
  <c r="T4774" i="2"/>
  <c r="T4776" i="2"/>
  <c r="U4779" i="2"/>
  <c r="U4781" i="2"/>
  <c r="T4783" i="2"/>
  <c r="U4788" i="2"/>
  <c r="T4790" i="2"/>
  <c r="T4792" i="2"/>
  <c r="U4795" i="2"/>
  <c r="U4797" i="2"/>
  <c r="T4799" i="2"/>
  <c r="U4804" i="2"/>
  <c r="T4806" i="2"/>
  <c r="T4808" i="2"/>
  <c r="U4811" i="2"/>
  <c r="U4813" i="2"/>
  <c r="T4815" i="2"/>
  <c r="U4820" i="2"/>
  <c r="T4822" i="2"/>
  <c r="T4824" i="2"/>
  <c r="U4827" i="2"/>
  <c r="U4829" i="2"/>
  <c r="T4831" i="2"/>
  <c r="U4836" i="2"/>
  <c r="T4838" i="2"/>
  <c r="U4843" i="2"/>
  <c r="T4846" i="2"/>
  <c r="U4851" i="2"/>
  <c r="T4854" i="2"/>
  <c r="U4859" i="2"/>
  <c r="T4862" i="2"/>
  <c r="U4867" i="2"/>
  <c r="T4870" i="2"/>
  <c r="U4875" i="2"/>
  <c r="T4878" i="2"/>
  <c r="U4883" i="2"/>
  <c r="T4886" i="2"/>
  <c r="U4891" i="2"/>
  <c r="T4894" i="2"/>
  <c r="U4899" i="2"/>
  <c r="T4902" i="2"/>
  <c r="U4907" i="2"/>
  <c r="T4910" i="2"/>
  <c r="U4915" i="2"/>
  <c r="T4918" i="2"/>
  <c r="U4923" i="2"/>
  <c r="T4926" i="2"/>
  <c r="U4931" i="2"/>
  <c r="T4934" i="2"/>
  <c r="U4943" i="2"/>
  <c r="U4950" i="2"/>
  <c r="T4954" i="2"/>
  <c r="U4957" i="2"/>
  <c r="T4961" i="2"/>
  <c r="T4968" i="2"/>
  <c r="U4975" i="2"/>
  <c r="U4982" i="2"/>
  <c r="T4986" i="2"/>
  <c r="U4989" i="2"/>
  <c r="T4993" i="2"/>
  <c r="T5000" i="2"/>
  <c r="U5007" i="2"/>
  <c r="U5014" i="2"/>
  <c r="T5018" i="2"/>
  <c r="U5021" i="2"/>
  <c r="T5025" i="2"/>
  <c r="T5032" i="2"/>
  <c r="U5039" i="2"/>
  <c r="U5046" i="2"/>
  <c r="T5050" i="2"/>
  <c r="U5053" i="2"/>
  <c r="T5057" i="2"/>
  <c r="T5064" i="2"/>
  <c r="U5071" i="2"/>
  <c r="U5078" i="2"/>
  <c r="T5082" i="2"/>
  <c r="U5085" i="2"/>
  <c r="T5089" i="2"/>
  <c r="T5096" i="2"/>
  <c r="U5103" i="2"/>
  <c r="U5110" i="2"/>
  <c r="T5114" i="2"/>
  <c r="U5117" i="2"/>
  <c r="U5122" i="2"/>
  <c r="T5151" i="2"/>
  <c r="T5158" i="2"/>
  <c r="T5165" i="2"/>
  <c r="U5183" i="2"/>
  <c r="T5194" i="2"/>
  <c r="U5215" i="2"/>
  <c r="T5226" i="2"/>
  <c r="T5271" i="2"/>
  <c r="U5292" i="2"/>
  <c r="T5335" i="2"/>
  <c r="U5356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0" i="2"/>
  <c r="T4942" i="2"/>
  <c r="U4945" i="2"/>
  <c r="U4947" i="2"/>
  <c r="T4949" i="2"/>
  <c r="U4954" i="2"/>
  <c r="T4956" i="2"/>
  <c r="T4958" i="2"/>
  <c r="U4961" i="2"/>
  <c r="U4963" i="2"/>
  <c r="T4965" i="2"/>
  <c r="U4970" i="2"/>
  <c r="T4972" i="2"/>
  <c r="T4974" i="2"/>
  <c r="U4977" i="2"/>
  <c r="U4979" i="2"/>
  <c r="T4981" i="2"/>
  <c r="U4986" i="2"/>
  <c r="T4988" i="2"/>
  <c r="T4990" i="2"/>
  <c r="U4993" i="2"/>
  <c r="U4995" i="2"/>
  <c r="T4997" i="2"/>
  <c r="U5002" i="2"/>
  <c r="T5004" i="2"/>
  <c r="T5006" i="2"/>
  <c r="U5009" i="2"/>
  <c r="U5011" i="2"/>
  <c r="T5013" i="2"/>
  <c r="U5018" i="2"/>
  <c r="T5020" i="2"/>
  <c r="T5022" i="2"/>
  <c r="U5025" i="2"/>
  <c r="U5027" i="2"/>
  <c r="T5029" i="2"/>
  <c r="U5034" i="2"/>
  <c r="T5036" i="2"/>
  <c r="T5038" i="2"/>
  <c r="U5041" i="2"/>
  <c r="U5043" i="2"/>
  <c r="T5045" i="2"/>
  <c r="U5050" i="2"/>
  <c r="T5052" i="2"/>
  <c r="T5054" i="2"/>
  <c r="U5057" i="2"/>
  <c r="U5059" i="2"/>
  <c r="T5061" i="2"/>
  <c r="U5066" i="2"/>
  <c r="T5068" i="2"/>
  <c r="T5070" i="2"/>
  <c r="U5073" i="2"/>
  <c r="U5075" i="2"/>
  <c r="T5077" i="2"/>
  <c r="U5082" i="2"/>
  <c r="T5084" i="2"/>
  <c r="T5086" i="2"/>
  <c r="U5089" i="2"/>
  <c r="U5091" i="2"/>
  <c r="T5093" i="2"/>
  <c r="U5098" i="2"/>
  <c r="T5100" i="2"/>
  <c r="T5102" i="2"/>
  <c r="U5105" i="2"/>
  <c r="U5107" i="2"/>
  <c r="T5109" i="2"/>
  <c r="U5114" i="2"/>
  <c r="T5116" i="2"/>
  <c r="T5118" i="2"/>
  <c r="U5120" i="2"/>
  <c r="U5127" i="2"/>
  <c r="T5131" i="2"/>
  <c r="U5134" i="2"/>
  <c r="T5138" i="2"/>
  <c r="T5145" i="2"/>
  <c r="U5152" i="2"/>
  <c r="U5159" i="2"/>
  <c r="T5163" i="2"/>
  <c r="U5166" i="2"/>
  <c r="T5170" i="2"/>
  <c r="T5175" i="2"/>
  <c r="U5180" i="2"/>
  <c r="T5191" i="2"/>
  <c r="U5196" i="2"/>
  <c r="T5207" i="2"/>
  <c r="U5212" i="2"/>
  <c r="T5223" i="2"/>
  <c r="U5228" i="2"/>
  <c r="T5239" i="2"/>
  <c r="U5244" i="2"/>
  <c r="T5254" i="2"/>
  <c r="U5275" i="2"/>
  <c r="T5286" i="2"/>
  <c r="U5307" i="2"/>
  <c r="T5318" i="2"/>
  <c r="U5339" i="2"/>
  <c r="T5350" i="2"/>
  <c r="U5371" i="2"/>
  <c r="T5382" i="2"/>
  <c r="T4840" i="2"/>
  <c r="U4841" i="2"/>
  <c r="T4844" i="2"/>
  <c r="U4845" i="2"/>
  <c r="T4848" i="2"/>
  <c r="U4849" i="2"/>
  <c r="T4852" i="2"/>
  <c r="U4853" i="2"/>
  <c r="T4856" i="2"/>
  <c r="U4857" i="2"/>
  <c r="T4860" i="2"/>
  <c r="U4861" i="2"/>
  <c r="T4864" i="2"/>
  <c r="U4865" i="2"/>
  <c r="T4868" i="2"/>
  <c r="U4869" i="2"/>
  <c r="T4872" i="2"/>
  <c r="U4873" i="2"/>
  <c r="T4876" i="2"/>
  <c r="U4877" i="2"/>
  <c r="T4880" i="2"/>
  <c r="U4881" i="2"/>
  <c r="T4884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U4942" i="2"/>
  <c r="T4944" i="2"/>
  <c r="T4946" i="2"/>
  <c r="U4949" i="2"/>
  <c r="U4951" i="2"/>
  <c r="T4953" i="2"/>
  <c r="U4958" i="2"/>
  <c r="T4960" i="2"/>
  <c r="T4962" i="2"/>
  <c r="U4965" i="2"/>
  <c r="U4967" i="2"/>
  <c r="T4969" i="2"/>
  <c r="U4974" i="2"/>
  <c r="T4976" i="2"/>
  <c r="T4978" i="2"/>
  <c r="U4981" i="2"/>
  <c r="U4983" i="2"/>
  <c r="T4985" i="2"/>
  <c r="U4990" i="2"/>
  <c r="T4992" i="2"/>
  <c r="T4994" i="2"/>
  <c r="U4997" i="2"/>
  <c r="U4999" i="2"/>
  <c r="T5001" i="2"/>
  <c r="U5006" i="2"/>
  <c r="T5008" i="2"/>
  <c r="T5010" i="2"/>
  <c r="U5013" i="2"/>
  <c r="U5015" i="2"/>
  <c r="T5017" i="2"/>
  <c r="U5022" i="2"/>
  <c r="T5024" i="2"/>
  <c r="T5026" i="2"/>
  <c r="U5029" i="2"/>
  <c r="U5031" i="2"/>
  <c r="T5033" i="2"/>
  <c r="U5038" i="2"/>
  <c r="T5040" i="2"/>
  <c r="T5042" i="2"/>
  <c r="U5045" i="2"/>
  <c r="U5047" i="2"/>
  <c r="T5049" i="2"/>
  <c r="U5054" i="2"/>
  <c r="T5056" i="2"/>
  <c r="T5058" i="2"/>
  <c r="U5061" i="2"/>
  <c r="U5063" i="2"/>
  <c r="T5065" i="2"/>
  <c r="U5070" i="2"/>
  <c r="T5072" i="2"/>
  <c r="T5074" i="2"/>
  <c r="U5077" i="2"/>
  <c r="U5079" i="2"/>
  <c r="T5081" i="2"/>
  <c r="U5086" i="2"/>
  <c r="T5088" i="2"/>
  <c r="T5090" i="2"/>
  <c r="U5093" i="2"/>
  <c r="U5095" i="2"/>
  <c r="T5097" i="2"/>
  <c r="U5102" i="2"/>
  <c r="T5104" i="2"/>
  <c r="T5106" i="2"/>
  <c r="U5109" i="2"/>
  <c r="U5111" i="2"/>
  <c r="T5113" i="2"/>
  <c r="U5118" i="2"/>
  <c r="U5124" i="2"/>
  <c r="U5131" i="2"/>
  <c r="T5135" i="2"/>
  <c r="U5138" i="2"/>
  <c r="T5142" i="2"/>
  <c r="T5149" i="2"/>
  <c r="U5156" i="2"/>
  <c r="U5163" i="2"/>
  <c r="T5167" i="2"/>
  <c r="U5170" i="2"/>
  <c r="U5175" i="2"/>
  <c r="T5186" i="2"/>
  <c r="U5191" i="2"/>
  <c r="T5202" i="2"/>
  <c r="U5207" i="2"/>
  <c r="T5218" i="2"/>
  <c r="U5223" i="2"/>
  <c r="T5234" i="2"/>
  <c r="U5239" i="2"/>
  <c r="T5255" i="2"/>
  <c r="U5276" i="2"/>
  <c r="T5287" i="2"/>
  <c r="U5308" i="2"/>
  <c r="T5319" i="2"/>
  <c r="U5340" i="2"/>
  <c r="T5351" i="2"/>
  <c r="U5372" i="2"/>
  <c r="T5383" i="2"/>
  <c r="T4939" i="2"/>
  <c r="U4940" i="2"/>
  <c r="T4943" i="2"/>
  <c r="U4944" i="2"/>
  <c r="T4947" i="2"/>
  <c r="U4948" i="2"/>
  <c r="T4951" i="2"/>
  <c r="U4952" i="2"/>
  <c r="T4955" i="2"/>
  <c r="U4956" i="2"/>
  <c r="T4959" i="2"/>
  <c r="U4960" i="2"/>
  <c r="T4963" i="2"/>
  <c r="U4964" i="2"/>
  <c r="T4967" i="2"/>
  <c r="U4968" i="2"/>
  <c r="T4971" i="2"/>
  <c r="U4972" i="2"/>
  <c r="T4975" i="2"/>
  <c r="U4976" i="2"/>
  <c r="T4979" i="2"/>
  <c r="U4980" i="2"/>
  <c r="T4983" i="2"/>
  <c r="U4984" i="2"/>
  <c r="T4987" i="2"/>
  <c r="U4988" i="2"/>
  <c r="T4991" i="2"/>
  <c r="U4992" i="2"/>
  <c r="T4995" i="2"/>
  <c r="U4996" i="2"/>
  <c r="T4999" i="2"/>
  <c r="U5000" i="2"/>
  <c r="T5003" i="2"/>
  <c r="U5004" i="2"/>
  <c r="T5007" i="2"/>
  <c r="U5008" i="2"/>
  <c r="T5011" i="2"/>
  <c r="U5012" i="2"/>
  <c r="T5015" i="2"/>
  <c r="U5016" i="2"/>
  <c r="T5019" i="2"/>
  <c r="U5020" i="2"/>
  <c r="T5023" i="2"/>
  <c r="U5024" i="2"/>
  <c r="T5027" i="2"/>
  <c r="U5028" i="2"/>
  <c r="T5031" i="2"/>
  <c r="U5032" i="2"/>
  <c r="T5035" i="2"/>
  <c r="U5036" i="2"/>
  <c r="T5039" i="2"/>
  <c r="U5040" i="2"/>
  <c r="T5043" i="2"/>
  <c r="U5044" i="2"/>
  <c r="T5047" i="2"/>
  <c r="U5048" i="2"/>
  <c r="T5051" i="2"/>
  <c r="U5052" i="2"/>
  <c r="T5055" i="2"/>
  <c r="U5056" i="2"/>
  <c r="T5059" i="2"/>
  <c r="U5060" i="2"/>
  <c r="T5063" i="2"/>
  <c r="U5064" i="2"/>
  <c r="T5067" i="2"/>
  <c r="U5068" i="2"/>
  <c r="T5071" i="2"/>
  <c r="U5072" i="2"/>
  <c r="T5075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U5119" i="2"/>
  <c r="T5121" i="2"/>
  <c r="T5123" i="2"/>
  <c r="U5126" i="2"/>
  <c r="U5128" i="2"/>
  <c r="T5130" i="2"/>
  <c r="U5135" i="2"/>
  <c r="T5137" i="2"/>
  <c r="T5139" i="2"/>
  <c r="U5142" i="2"/>
  <c r="U5144" i="2"/>
  <c r="T5146" i="2"/>
  <c r="U5151" i="2"/>
  <c r="T5153" i="2"/>
  <c r="T5155" i="2"/>
  <c r="U5158" i="2"/>
  <c r="U5160" i="2"/>
  <c r="T5162" i="2"/>
  <c r="U5167" i="2"/>
  <c r="T5169" i="2"/>
  <c r="T5171" i="2"/>
  <c r="U5176" i="2"/>
  <c r="T5179" i="2"/>
  <c r="U5184" i="2"/>
  <c r="T5187" i="2"/>
  <c r="U5192" i="2"/>
  <c r="T5195" i="2"/>
  <c r="U5200" i="2"/>
  <c r="T5203" i="2"/>
  <c r="U5208" i="2"/>
  <c r="T5211" i="2"/>
  <c r="U5216" i="2"/>
  <c r="T5219" i="2"/>
  <c r="U5224" i="2"/>
  <c r="T5227" i="2"/>
  <c r="U5232" i="2"/>
  <c r="T5235" i="2"/>
  <c r="U5240" i="2"/>
  <c r="T5243" i="2"/>
  <c r="T5246" i="2"/>
  <c r="U5251" i="2"/>
  <c r="T5262" i="2"/>
  <c r="U5267" i="2"/>
  <c r="T5278" i="2"/>
  <c r="U5283" i="2"/>
  <c r="T5294" i="2"/>
  <c r="U5299" i="2"/>
  <c r="T5310" i="2"/>
  <c r="U5315" i="2"/>
  <c r="T5326" i="2"/>
  <c r="U5331" i="2"/>
  <c r="T5342" i="2"/>
  <c r="U5347" i="2"/>
  <c r="T5358" i="2"/>
  <c r="U5363" i="2"/>
  <c r="T5374" i="2"/>
  <c r="U5379" i="2"/>
  <c r="U5123" i="2"/>
  <c r="T5125" i="2"/>
  <c r="T5127" i="2"/>
  <c r="U5130" i="2"/>
  <c r="U5132" i="2"/>
  <c r="T5134" i="2"/>
  <c r="U5139" i="2"/>
  <c r="T5141" i="2"/>
  <c r="T5143" i="2"/>
  <c r="U5146" i="2"/>
  <c r="U5148" i="2"/>
  <c r="T5150" i="2"/>
  <c r="U5155" i="2"/>
  <c r="T5157" i="2"/>
  <c r="T5159" i="2"/>
  <c r="U5162" i="2"/>
  <c r="U5164" i="2"/>
  <c r="T5166" i="2"/>
  <c r="U5171" i="2"/>
  <c r="T5174" i="2"/>
  <c r="U5179" i="2"/>
  <c r="T5182" i="2"/>
  <c r="U5187" i="2"/>
  <c r="T5190" i="2"/>
  <c r="U5195" i="2"/>
  <c r="T5198" i="2"/>
  <c r="U5203" i="2"/>
  <c r="T5206" i="2"/>
  <c r="U5211" i="2"/>
  <c r="T5214" i="2"/>
  <c r="U5219" i="2"/>
  <c r="T5222" i="2"/>
  <c r="U5227" i="2"/>
  <c r="T5230" i="2"/>
  <c r="U5235" i="2"/>
  <c r="T5238" i="2"/>
  <c r="U5243" i="2"/>
  <c r="T5247" i="2"/>
  <c r="U5252" i="2"/>
  <c r="T5263" i="2"/>
  <c r="U5268" i="2"/>
  <c r="T5279" i="2"/>
  <c r="U5284" i="2"/>
  <c r="T5295" i="2"/>
  <c r="U5300" i="2"/>
  <c r="T5311" i="2"/>
  <c r="U5316" i="2"/>
  <c r="T5327" i="2"/>
  <c r="U5332" i="2"/>
  <c r="T5343" i="2"/>
  <c r="U5348" i="2"/>
  <c r="T5359" i="2"/>
  <c r="U5364" i="2"/>
  <c r="T5375" i="2"/>
  <c r="U5380" i="2"/>
  <c r="T5386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05" i="2"/>
  <c r="U5206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T5245" i="2"/>
  <c r="U5247" i="2"/>
  <c r="T5250" i="2"/>
  <c r="U5255" i="2"/>
  <c r="T5258" i="2"/>
  <c r="U5263" i="2"/>
  <c r="T5266" i="2"/>
  <c r="U5271" i="2"/>
  <c r="T5274" i="2"/>
  <c r="U5279" i="2"/>
  <c r="T5282" i="2"/>
  <c r="U5287" i="2"/>
  <c r="T5290" i="2"/>
  <c r="U5295" i="2"/>
  <c r="T5298" i="2"/>
  <c r="U5303" i="2"/>
  <c r="T5306" i="2"/>
  <c r="U5311" i="2"/>
  <c r="T5314" i="2"/>
  <c r="U5319" i="2"/>
  <c r="T5322" i="2"/>
  <c r="U5327" i="2"/>
  <c r="T5330" i="2"/>
  <c r="U5335" i="2"/>
  <c r="T5338" i="2"/>
  <c r="U5343" i="2"/>
  <c r="T5346" i="2"/>
  <c r="U5351" i="2"/>
  <c r="T5354" i="2"/>
  <c r="U5359" i="2"/>
  <c r="T5362" i="2"/>
  <c r="U5367" i="2"/>
  <c r="T5370" i="2"/>
  <c r="U5375" i="2"/>
  <c r="T5378" i="2"/>
  <c r="U5383" i="2"/>
  <c r="U5387" i="2"/>
  <c r="T5120" i="2"/>
  <c r="U5121" i="2"/>
  <c r="T5124" i="2"/>
  <c r="U5125" i="2"/>
  <c r="T5128" i="2"/>
  <c r="U5129" i="2"/>
  <c r="T5132" i="2"/>
  <c r="U5133" i="2"/>
  <c r="T5136" i="2"/>
  <c r="U5137" i="2"/>
  <c r="T5140" i="2"/>
  <c r="U5141" i="2"/>
  <c r="T5144" i="2"/>
  <c r="U5145" i="2"/>
  <c r="T5148" i="2"/>
  <c r="U5149" i="2"/>
  <c r="T5152" i="2"/>
  <c r="U5153" i="2"/>
  <c r="T5156" i="2"/>
  <c r="U5157" i="2"/>
  <c r="T5160" i="2"/>
  <c r="U5161" i="2"/>
  <c r="T5164" i="2"/>
  <c r="U5165" i="2"/>
  <c r="T5168" i="2"/>
  <c r="U5169" i="2"/>
  <c r="T5172" i="2"/>
  <c r="U5173" i="2"/>
  <c r="T5176" i="2"/>
  <c r="U5177" i="2"/>
  <c r="T5180" i="2"/>
  <c r="U5181" i="2"/>
  <c r="T5184" i="2"/>
  <c r="U5185" i="2"/>
  <c r="T5188" i="2"/>
  <c r="U5189" i="2"/>
  <c r="T5192" i="2"/>
  <c r="U5193" i="2"/>
  <c r="T5196" i="2"/>
  <c r="U5197" i="2"/>
  <c r="T5200" i="2"/>
  <c r="U5201" i="2"/>
  <c r="T5204" i="2"/>
  <c r="U5205" i="2"/>
  <c r="T5208" i="2"/>
  <c r="U5209" i="2"/>
  <c r="T5212" i="2"/>
  <c r="U5213" i="2"/>
  <c r="T5216" i="2"/>
  <c r="U5217" i="2"/>
  <c r="T5220" i="2"/>
  <c r="U5221" i="2"/>
  <c r="T5224" i="2"/>
  <c r="U5225" i="2"/>
  <c r="T5228" i="2"/>
  <c r="U5229" i="2"/>
  <c r="T5232" i="2"/>
  <c r="U5233" i="2"/>
  <c r="T5236" i="2"/>
  <c r="U5237" i="2"/>
  <c r="T5240" i="2"/>
  <c r="U5241" i="2"/>
  <c r="T5244" i="2"/>
  <c r="U5248" i="2"/>
  <c r="T5251" i="2"/>
  <c r="U5256" i="2"/>
  <c r="T5259" i="2"/>
  <c r="U5264" i="2"/>
  <c r="T5267" i="2"/>
  <c r="U5272" i="2"/>
  <c r="T5275" i="2"/>
  <c r="U5280" i="2"/>
  <c r="T5283" i="2"/>
  <c r="U5288" i="2"/>
  <c r="T5291" i="2"/>
  <c r="U5296" i="2"/>
  <c r="T5299" i="2"/>
  <c r="U5304" i="2"/>
  <c r="T5307" i="2"/>
  <c r="U5312" i="2"/>
  <c r="T5315" i="2"/>
  <c r="U5320" i="2"/>
  <c r="T5323" i="2"/>
  <c r="U5328" i="2"/>
  <c r="T5331" i="2"/>
  <c r="U5336" i="2"/>
  <c r="T5339" i="2"/>
  <c r="U5344" i="2"/>
  <c r="T5347" i="2"/>
  <c r="U5352" i="2"/>
  <c r="T5355" i="2"/>
  <c r="U5360" i="2"/>
  <c r="T5363" i="2"/>
  <c r="U5368" i="2"/>
  <c r="T5371" i="2"/>
  <c r="U5376" i="2"/>
  <c r="T5379" i="2"/>
  <c r="U5384" i="2"/>
  <c r="T5387" i="2"/>
  <c r="U5388" i="2"/>
  <c r="U5246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5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9" i="2"/>
  <c r="U10" i="2"/>
  <c r="U11" i="2"/>
  <c r="U12" i="2"/>
  <c r="T21" i="2"/>
  <c r="T22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U810" i="2"/>
  <c r="T821" i="2"/>
  <c r="U826" i="2"/>
  <c r="T837" i="2"/>
  <c r="U842" i="2"/>
  <c r="T853" i="2"/>
  <c r="U858" i="2"/>
  <c r="T869" i="2"/>
  <c r="U874" i="2"/>
  <c r="T885" i="2"/>
  <c r="U890" i="2"/>
  <c r="T901" i="2"/>
  <c r="U906" i="2"/>
  <c r="T917" i="2"/>
  <c r="U922" i="2"/>
  <c r="Y144" i="11" l="1"/>
  <c r="Y153" i="11" s="1"/>
  <c r="U144" i="11"/>
  <c r="U153" i="11" s="1"/>
  <c r="AC101" i="11"/>
  <c r="S144" i="11"/>
  <c r="S153" i="11" s="1"/>
  <c r="AA144" i="11"/>
  <c r="AA153" i="11" s="1"/>
  <c r="J32" i="11"/>
  <c r="F33" i="11" s="1"/>
  <c r="X135" i="11"/>
  <c r="AC75" i="11"/>
  <c r="U135" i="11"/>
  <c r="AC90" i="11"/>
  <c r="AC76" i="11"/>
  <c r="AC64" i="11"/>
  <c r="Q136" i="11"/>
  <c r="AC71" i="11"/>
  <c r="AC88" i="11"/>
  <c r="Q139" i="11"/>
  <c r="AC72" i="11"/>
  <c r="AC60" i="11"/>
  <c r="AC97" i="11"/>
  <c r="Z135" i="11"/>
  <c r="AC94" i="11"/>
  <c r="AC86" i="11"/>
  <c r="AC68" i="11"/>
  <c r="Q137" i="11"/>
  <c r="AC56" i="11"/>
  <c r="AC83" i="11"/>
  <c r="R135" i="11"/>
  <c r="AC96" i="11"/>
  <c r="AC98" i="11"/>
  <c r="AC92" i="11"/>
  <c r="AC84" i="11"/>
  <c r="AC66" i="11"/>
  <c r="F34" i="11"/>
  <c r="J38" i="11"/>
  <c r="Q153" i="11"/>
  <c r="AC144" i="11"/>
  <c r="AC153" i="11" s="1"/>
  <c r="S157" i="11"/>
  <c r="T157" i="11"/>
  <c r="R157" i="11"/>
  <c r="AC135" i="11"/>
  <c r="F32" i="11"/>
  <c r="F36" i="11" s="1"/>
  <c r="F37" i="11" s="1"/>
  <c r="AA157" i="11"/>
  <c r="AB157" i="11"/>
  <c r="Z157" i="11"/>
  <c r="U157" i="11"/>
  <c r="Q117" i="11"/>
  <c r="AC108" i="11"/>
  <c r="W157" i="11"/>
  <c r="X157" i="11"/>
  <c r="AC134" i="11"/>
  <c r="V157" i="11"/>
  <c r="Q157" i="11"/>
  <c r="AC131" i="11"/>
  <c r="L13" i="2"/>
  <c r="L14" i="2"/>
  <c r="L15" i="2"/>
  <c r="L16" i="2"/>
  <c r="L17" i="2"/>
  <c r="L18" i="2"/>
  <c r="L19" i="2"/>
  <c r="L20" i="2"/>
  <c r="H3" i="2"/>
  <c r="B6" i="2"/>
  <c r="L9" i="2"/>
  <c r="L10" i="2"/>
  <c r="L11" i="2"/>
  <c r="L12" i="2"/>
  <c r="L4" i="2"/>
  <c r="L8" i="2"/>
  <c r="L3" i="2"/>
  <c r="L5" i="2"/>
  <c r="L6" i="2"/>
  <c r="L7" i="2"/>
  <c r="D12" i="2"/>
  <c r="D17" i="2"/>
  <c r="D21" i="2"/>
  <c r="D14" i="2"/>
  <c r="D18" i="2"/>
  <c r="D23" i="2"/>
  <c r="D15" i="2"/>
  <c r="D19" i="2"/>
  <c r="D24" i="2"/>
  <c r="D11" i="2"/>
  <c r="D16" i="2"/>
  <c r="D20" i="2"/>
  <c r="Q4" i="2"/>
  <c r="P9" i="2"/>
  <c r="G23" i="2"/>
  <c r="G18" i="11" l="1"/>
  <c r="Y157" i="11"/>
  <c r="H18" i="11"/>
  <c r="H20" i="11"/>
  <c r="H26" i="11"/>
  <c r="H21" i="11"/>
  <c r="H19" i="11"/>
  <c r="H25" i="11"/>
  <c r="H23" i="11"/>
  <c r="H24" i="11"/>
  <c r="H22" i="11"/>
  <c r="AB172" i="11"/>
  <c r="AB166" i="11"/>
  <c r="AA172" i="11"/>
  <c r="AA166" i="11"/>
  <c r="S172" i="11"/>
  <c r="S166" i="11"/>
  <c r="G23" i="11"/>
  <c r="G25" i="11"/>
  <c r="AC137" i="11"/>
  <c r="AC139" i="11"/>
  <c r="W172" i="11"/>
  <c r="W166" i="11"/>
  <c r="Z172" i="11"/>
  <c r="Z166" i="11"/>
  <c r="R172" i="11"/>
  <c r="R166" i="11"/>
  <c r="G19" i="11"/>
  <c r="G21" i="11"/>
  <c r="G26" i="11"/>
  <c r="G24" i="11"/>
  <c r="AC136" i="11"/>
  <c r="X172" i="11"/>
  <c r="X166" i="11"/>
  <c r="Q172" i="11"/>
  <c r="AC172" i="11" s="1"/>
  <c r="Q166" i="11"/>
  <c r="AC157" i="11"/>
  <c r="AC166" i="11" s="1"/>
  <c r="V172" i="11"/>
  <c r="V166" i="11"/>
  <c r="AC117" i="11"/>
  <c r="U172" i="11"/>
  <c r="U166" i="11"/>
  <c r="Y172" i="11"/>
  <c r="Y166" i="11"/>
  <c r="T172" i="11"/>
  <c r="T166" i="11"/>
  <c r="G22" i="11"/>
  <c r="G20" i="11"/>
  <c r="D10" i="2"/>
  <c r="D22" i="2"/>
  <c r="D13" i="2"/>
  <c r="R167" i="11" l="1"/>
  <c r="R168" i="11"/>
  <c r="W167" i="11"/>
  <c r="W168" i="11"/>
  <c r="J23" i="11"/>
  <c r="I23" i="11"/>
  <c r="I26" i="11"/>
  <c r="J26" i="11"/>
  <c r="T167" i="11"/>
  <c r="T168" i="11"/>
  <c r="Y168" i="11"/>
  <c r="Y167" i="11"/>
  <c r="U168" i="11"/>
  <c r="U167" i="11"/>
  <c r="Z167" i="11"/>
  <c r="Z168" i="11"/>
  <c r="AA167" i="11"/>
  <c r="AA168" i="11"/>
  <c r="J25" i="11"/>
  <c r="I25" i="11"/>
  <c r="M25" i="11" s="1"/>
  <c r="J20" i="11"/>
  <c r="I20" i="11"/>
  <c r="X167" i="11"/>
  <c r="X168" i="11"/>
  <c r="Q168" i="11"/>
  <c r="Q167" i="11"/>
  <c r="S167" i="11"/>
  <c r="S168" i="11"/>
  <c r="I22" i="11"/>
  <c r="J22" i="11"/>
  <c r="J19" i="11"/>
  <c r="I19" i="11"/>
  <c r="I18" i="11"/>
  <c r="J18" i="11"/>
  <c r="V167" i="11"/>
  <c r="V168" i="11"/>
  <c r="AB167" i="11"/>
  <c r="AB168" i="11"/>
  <c r="J24" i="11"/>
  <c r="I24" i="11"/>
  <c r="J21" i="11"/>
  <c r="I21" i="11"/>
  <c r="M21" i="11" s="1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M20" i="11" l="1"/>
  <c r="M23" i="11"/>
  <c r="Z111" i="11"/>
  <c r="V111" i="11"/>
  <c r="R111" i="11"/>
  <c r="S111" i="11"/>
  <c r="AB111" i="11"/>
  <c r="W111" i="11"/>
  <c r="Q111" i="11"/>
  <c r="AA111" i="11"/>
  <c r="T111" i="11"/>
  <c r="U111" i="11"/>
  <c r="X111" i="11"/>
  <c r="Y111" i="11"/>
  <c r="Z112" i="11"/>
  <c r="V112" i="11"/>
  <c r="R112" i="11"/>
  <c r="W112" i="11"/>
  <c r="Q112" i="11"/>
  <c r="AA112" i="11"/>
  <c r="T112" i="11"/>
  <c r="U112" i="11"/>
  <c r="X112" i="11"/>
  <c r="Y112" i="11"/>
  <c r="S112" i="11"/>
  <c r="AB112" i="11"/>
  <c r="M18" i="11"/>
  <c r="M22" i="11"/>
  <c r="Z115" i="11"/>
  <c r="V115" i="11"/>
  <c r="R115" i="11"/>
  <c r="S104" i="11"/>
  <c r="S138" i="11" s="1"/>
  <c r="Z104" i="11"/>
  <c r="Z138" i="11" s="1"/>
  <c r="S115" i="11"/>
  <c r="AB115" i="11"/>
  <c r="Q104" i="11"/>
  <c r="W104" i="11"/>
  <c r="W138" i="11" s="1"/>
  <c r="T104" i="11"/>
  <c r="T138" i="11" s="1"/>
  <c r="W115" i="11"/>
  <c r="U104" i="11"/>
  <c r="U138" i="11" s="1"/>
  <c r="AA104" i="11"/>
  <c r="AA138" i="11" s="1"/>
  <c r="R104" i="11"/>
  <c r="R138" i="11" s="1"/>
  <c r="X104" i="11"/>
  <c r="X138" i="11" s="1"/>
  <c r="AA115" i="11"/>
  <c r="T115" i="11"/>
  <c r="U115" i="11"/>
  <c r="Q115" i="11"/>
  <c r="Y104" i="11"/>
  <c r="Y138" i="11" s="1"/>
  <c r="V104" i="11"/>
  <c r="V138" i="11" s="1"/>
  <c r="AB104" i="11"/>
  <c r="AB138" i="11" s="1"/>
  <c r="X115" i="11"/>
  <c r="Y115" i="11"/>
  <c r="M24" i="11"/>
  <c r="M19" i="11"/>
  <c r="M26" i="11"/>
  <c r="Z114" i="11"/>
  <c r="V114" i="11"/>
  <c r="R114" i="11"/>
  <c r="X114" i="11"/>
  <c r="S114" i="11"/>
  <c r="AB114" i="11"/>
  <c r="W114" i="11"/>
  <c r="Q114" i="11"/>
  <c r="Y114" i="11"/>
  <c r="AA114" i="11"/>
  <c r="T114" i="11"/>
  <c r="U114" i="11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AC114" i="11" l="1"/>
  <c r="AC115" i="11"/>
  <c r="AC112" i="11"/>
  <c r="AC111" i="11"/>
  <c r="Z110" i="11"/>
  <c r="V110" i="11"/>
  <c r="R110" i="11"/>
  <c r="AB110" i="11"/>
  <c r="X110" i="11"/>
  <c r="T110" i="11"/>
  <c r="Y103" i="11"/>
  <c r="Y133" i="11" s="1"/>
  <c r="AB103" i="11"/>
  <c r="AB133" i="11" s="1"/>
  <c r="V103" i="11"/>
  <c r="V133" i="11" s="1"/>
  <c r="Y110" i="11"/>
  <c r="S103" i="11"/>
  <c r="S133" i="11" s="1"/>
  <c r="S110" i="11"/>
  <c r="Z103" i="11"/>
  <c r="Z133" i="11" s="1"/>
  <c r="W103" i="11"/>
  <c r="W133" i="11" s="1"/>
  <c r="Q103" i="11"/>
  <c r="W110" i="11"/>
  <c r="Q110" i="11"/>
  <c r="T103" i="11"/>
  <c r="T133" i="11" s="1"/>
  <c r="U103" i="11"/>
  <c r="U133" i="11" s="1"/>
  <c r="AA103" i="11"/>
  <c r="AA133" i="11" s="1"/>
  <c r="AA110" i="11"/>
  <c r="R103" i="11"/>
  <c r="R133" i="11" s="1"/>
  <c r="U110" i="11"/>
  <c r="X103" i="11"/>
  <c r="X133" i="11" s="1"/>
  <c r="AC104" i="11"/>
  <c r="Q138" i="11"/>
  <c r="Z113" i="11"/>
  <c r="V113" i="11"/>
  <c r="R113" i="11"/>
  <c r="AA113" i="11"/>
  <c r="T113" i="11"/>
  <c r="U113" i="11"/>
  <c r="X113" i="11"/>
  <c r="Y113" i="11"/>
  <c r="S113" i="11"/>
  <c r="AB113" i="11"/>
  <c r="W113" i="11"/>
  <c r="Q113" i="11"/>
  <c r="AC113" i="11" s="1"/>
  <c r="Z116" i="11"/>
  <c r="V116" i="11"/>
  <c r="R116" i="11"/>
  <c r="S116" i="11"/>
  <c r="X116" i="11"/>
  <c r="Q116" i="11"/>
  <c r="AA116" i="11"/>
  <c r="AB116" i="11"/>
  <c r="W116" i="11"/>
  <c r="U116" i="11"/>
  <c r="Y116" i="11"/>
  <c r="T116" i="11"/>
  <c r="Z109" i="11"/>
  <c r="V109" i="11"/>
  <c r="R109" i="11"/>
  <c r="AA102" i="11"/>
  <c r="W102" i="11"/>
  <c r="S102" i="11"/>
  <c r="AB109" i="11"/>
  <c r="X109" i="11"/>
  <c r="T109" i="11"/>
  <c r="V102" i="11"/>
  <c r="AB102" i="11"/>
  <c r="AA109" i="11"/>
  <c r="U109" i="11"/>
  <c r="U102" i="11"/>
  <c r="Z102" i="11"/>
  <c r="Y109" i="11"/>
  <c r="Y102" i="11"/>
  <c r="T102" i="11"/>
  <c r="S109" i="11"/>
  <c r="Q102" i="11"/>
  <c r="R102" i="11"/>
  <c r="X102" i="11"/>
  <c r="W109" i="11"/>
  <c r="Q109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3" i="19"/>
  <c r="D22" i="19"/>
  <c r="D20" i="19"/>
  <c r="D21" i="19"/>
  <c r="D24" i="19"/>
  <c r="D26" i="19"/>
  <c r="D25" i="19"/>
  <c r="X145" i="11" l="1"/>
  <c r="AA105" i="11"/>
  <c r="AA132" i="11"/>
  <c r="AA140" i="11" s="1"/>
  <c r="Z132" i="11"/>
  <c r="Z140" i="11" s="1"/>
  <c r="Z105" i="11"/>
  <c r="AB132" i="11"/>
  <c r="AB140" i="11" s="1"/>
  <c r="AB105" i="11"/>
  <c r="X105" i="11"/>
  <c r="X132" i="11"/>
  <c r="X140" i="11" s="1"/>
  <c r="T132" i="11"/>
  <c r="T140" i="11" s="1"/>
  <c r="T105" i="11"/>
  <c r="U132" i="11"/>
  <c r="U140" i="11" s="1"/>
  <c r="U105" i="11"/>
  <c r="V132" i="11"/>
  <c r="V140" i="11" s="1"/>
  <c r="V105" i="11"/>
  <c r="S132" i="11"/>
  <c r="S140" i="11" s="1"/>
  <c r="S105" i="11"/>
  <c r="AC116" i="11"/>
  <c r="AC102" i="11"/>
  <c r="Q105" i="11"/>
  <c r="Q132" i="11"/>
  <c r="AB145" i="11"/>
  <c r="AB158" i="11" s="1"/>
  <c r="AB173" i="11" s="1"/>
  <c r="R105" i="11"/>
  <c r="R132" i="11"/>
  <c r="R140" i="11" s="1"/>
  <c r="Y132" i="11"/>
  <c r="Y140" i="11" s="1"/>
  <c r="Y105" i="11"/>
  <c r="W105" i="11"/>
  <c r="W132" i="11"/>
  <c r="W140" i="11" s="1"/>
  <c r="Z145" i="11"/>
  <c r="Z158" i="11" s="1"/>
  <c r="Z173" i="11" s="1"/>
  <c r="AC103" i="11"/>
  <c r="Q133" i="11"/>
  <c r="AC133" i="11" s="1"/>
  <c r="Y145" i="11"/>
  <c r="Y158" i="11" s="1"/>
  <c r="Y173" i="11" s="1"/>
  <c r="AA145" i="11"/>
  <c r="AA158" i="11" s="1"/>
  <c r="AA173" i="11" s="1"/>
  <c r="R145" i="11"/>
  <c r="R158" i="11" s="1"/>
  <c r="R173" i="11" s="1"/>
  <c r="AC110" i="11"/>
  <c r="T145" i="11" s="1"/>
  <c r="T158" i="11" s="1"/>
  <c r="T173" i="11" s="1"/>
  <c r="T181" i="11" s="1"/>
  <c r="AC109" i="11"/>
  <c r="U145" i="11" s="1"/>
  <c r="U158" i="11" s="1"/>
  <c r="U173" i="11" s="1"/>
  <c r="U181" i="11" s="1"/>
  <c r="X146" i="11"/>
  <c r="X159" i="11" s="1"/>
  <c r="X174" i="11" s="1"/>
  <c r="Y148" i="11"/>
  <c r="Y161" i="11" s="1"/>
  <c r="Y176" i="11" s="1"/>
  <c r="Y152" i="11"/>
  <c r="Y165" i="11" s="1"/>
  <c r="Y180" i="11" s="1"/>
  <c r="Z152" i="11"/>
  <c r="Z165" i="11" s="1"/>
  <c r="Z180" i="11" s="1"/>
  <c r="AA146" i="11"/>
  <c r="AA159" i="11" s="1"/>
  <c r="AA174" i="11" s="1"/>
  <c r="AA150" i="11"/>
  <c r="AA163" i="11" s="1"/>
  <c r="AA178" i="11" s="1"/>
  <c r="X150" i="11"/>
  <c r="X163" i="11" s="1"/>
  <c r="X178" i="11" s="1"/>
  <c r="X149" i="11"/>
  <c r="X162" i="11" s="1"/>
  <c r="X177" i="11" s="1"/>
  <c r="X151" i="11"/>
  <c r="X164" i="11" s="1"/>
  <c r="X179" i="11" s="1"/>
  <c r="Z148" i="11"/>
  <c r="Z161" i="11" s="1"/>
  <c r="Z176" i="11" s="1"/>
  <c r="Z147" i="11"/>
  <c r="Z160" i="11" s="1"/>
  <c r="Z175" i="11" s="1"/>
  <c r="AA149" i="11"/>
  <c r="AA162" i="11" s="1"/>
  <c r="AA177" i="11" s="1"/>
  <c r="U147" i="11"/>
  <c r="U160" i="11" s="1"/>
  <c r="U175" i="11" s="1"/>
  <c r="AB151" i="11"/>
  <c r="AB164" i="11" s="1"/>
  <c r="AB179" i="11" s="1"/>
  <c r="U146" i="11"/>
  <c r="U159" i="11" s="1"/>
  <c r="U174" i="11" s="1"/>
  <c r="AB149" i="11"/>
  <c r="AB162" i="11" s="1"/>
  <c r="AB177" i="11" s="1"/>
  <c r="AB148" i="11"/>
  <c r="AB161" i="11" s="1"/>
  <c r="AB176" i="11" s="1"/>
  <c r="Y149" i="11"/>
  <c r="Y162" i="11" s="1"/>
  <c r="Y177" i="11" s="1"/>
  <c r="S147" i="11"/>
  <c r="S160" i="11" s="1"/>
  <c r="S175" i="11" s="1"/>
  <c r="Z151" i="11"/>
  <c r="Z164" i="11" s="1"/>
  <c r="Z179" i="11" s="1"/>
  <c r="V147" i="11"/>
  <c r="V160" i="11" s="1"/>
  <c r="V175" i="11" s="1"/>
  <c r="Y151" i="11"/>
  <c r="Y164" i="11" s="1"/>
  <c r="Y179" i="11" s="1"/>
  <c r="W149" i="11"/>
  <c r="W162" i="11" s="1"/>
  <c r="W177" i="11" s="1"/>
  <c r="Q147" i="11"/>
  <c r="X152" i="11"/>
  <c r="X165" i="11" s="1"/>
  <c r="X180" i="11" s="1"/>
  <c r="U150" i="11"/>
  <c r="U163" i="11" s="1"/>
  <c r="U178" i="11" s="1"/>
  <c r="AB146" i="11"/>
  <c r="AB159" i="11" s="1"/>
  <c r="AB174" i="11" s="1"/>
  <c r="AA148" i="11"/>
  <c r="AA161" i="11" s="1"/>
  <c r="AA176" i="11" s="1"/>
  <c r="Z150" i="11"/>
  <c r="Z163" i="11" s="1"/>
  <c r="Z178" i="11" s="1"/>
  <c r="Y146" i="11"/>
  <c r="Y159" i="11" s="1"/>
  <c r="Y174" i="11" s="1"/>
  <c r="AA151" i="11"/>
  <c r="AA164" i="11" s="1"/>
  <c r="AA179" i="11" s="1"/>
  <c r="R148" i="11"/>
  <c r="R161" i="11" s="1"/>
  <c r="R176" i="11" s="1"/>
  <c r="V151" i="11"/>
  <c r="V164" i="11" s="1"/>
  <c r="V179" i="11" s="1"/>
  <c r="R147" i="11"/>
  <c r="R160" i="11" s="1"/>
  <c r="R175" i="11" s="1"/>
  <c r="U151" i="11"/>
  <c r="U164" i="11" s="1"/>
  <c r="U179" i="11" s="1"/>
  <c r="S149" i="11"/>
  <c r="S162" i="11" s="1"/>
  <c r="S177" i="11" s="1"/>
  <c r="R150" i="11"/>
  <c r="R163" i="11" s="1"/>
  <c r="R178" i="11" s="1"/>
  <c r="R149" i="11"/>
  <c r="R162" i="11" s="1"/>
  <c r="R177" i="11" s="1"/>
  <c r="AA152" i="11"/>
  <c r="AA165" i="11" s="1"/>
  <c r="AA180" i="11" s="1"/>
  <c r="X147" i="11"/>
  <c r="X160" i="11" s="1"/>
  <c r="X175" i="11" s="1"/>
  <c r="X148" i="11"/>
  <c r="X161" i="11" s="1"/>
  <c r="X176" i="11" s="1"/>
  <c r="Z149" i="11"/>
  <c r="Z162" i="11" s="1"/>
  <c r="Z177" i="11" s="1"/>
  <c r="AB150" i="11"/>
  <c r="AB163" i="11" s="1"/>
  <c r="AB178" i="11" s="1"/>
  <c r="AB152" i="11"/>
  <c r="AB165" i="11" s="1"/>
  <c r="AB180" i="11" s="1"/>
  <c r="Y150" i="11"/>
  <c r="Y163" i="11" s="1"/>
  <c r="Y178" i="11" s="1"/>
  <c r="Q149" i="11"/>
  <c r="AA147" i="11"/>
  <c r="AA160" i="11" s="1"/>
  <c r="AA175" i="11" s="1"/>
  <c r="R151" i="11"/>
  <c r="R164" i="11" s="1"/>
  <c r="R179" i="11" s="1"/>
  <c r="Q151" i="11"/>
  <c r="Y147" i="11"/>
  <c r="Y160" i="11" s="1"/>
  <c r="Y175" i="11" s="1"/>
  <c r="Z146" i="11"/>
  <c r="Z159" i="11" s="1"/>
  <c r="Z174" i="11" s="1"/>
  <c r="AB147" i="11"/>
  <c r="AB160" i="11" s="1"/>
  <c r="AB175" i="11" s="1"/>
  <c r="Q150" i="11"/>
  <c r="W151" i="11"/>
  <c r="W164" i="11" s="1"/>
  <c r="W179" i="11" s="1"/>
  <c r="U149" i="11"/>
  <c r="U162" i="11" s="1"/>
  <c r="U177" i="11" s="1"/>
  <c r="S152" i="11"/>
  <c r="S165" i="11" s="1"/>
  <c r="S180" i="11" s="1"/>
  <c r="V146" i="11"/>
  <c r="V159" i="11" s="1"/>
  <c r="V174" i="11" s="1"/>
  <c r="S148" i="11"/>
  <c r="S161" i="11" s="1"/>
  <c r="S176" i="11" s="1"/>
  <c r="U152" i="11"/>
  <c r="U165" i="11" s="1"/>
  <c r="U180" i="11" s="1"/>
  <c r="Q148" i="11"/>
  <c r="Q145" i="11"/>
  <c r="T151" i="11"/>
  <c r="T164" i="11" s="1"/>
  <c r="T179" i="11" s="1"/>
  <c r="T148" i="11"/>
  <c r="T161" i="11" s="1"/>
  <c r="T176" i="11" s="1"/>
  <c r="W146" i="11"/>
  <c r="W159" i="11" s="1"/>
  <c r="W174" i="11" s="1"/>
  <c r="T149" i="11"/>
  <c r="T162" i="11" s="1"/>
  <c r="T177" i="11" s="1"/>
  <c r="Q152" i="11"/>
  <c r="W147" i="11"/>
  <c r="W160" i="11" s="1"/>
  <c r="W175" i="11" s="1"/>
  <c r="T152" i="11"/>
  <c r="T165" i="11" s="1"/>
  <c r="T180" i="11" s="1"/>
  <c r="V148" i="11"/>
  <c r="V161" i="11" s="1"/>
  <c r="V176" i="11" s="1"/>
  <c r="W152" i="11"/>
  <c r="W165" i="11" s="1"/>
  <c r="W180" i="11" s="1"/>
  <c r="T150" i="11"/>
  <c r="T163" i="11" s="1"/>
  <c r="T178" i="11" s="1"/>
  <c r="R152" i="11"/>
  <c r="R165" i="11" s="1"/>
  <c r="R180" i="11" s="1"/>
  <c r="V149" i="11"/>
  <c r="V162" i="11" s="1"/>
  <c r="V177" i="11" s="1"/>
  <c r="V150" i="11"/>
  <c r="V163" i="11" s="1"/>
  <c r="V178" i="11" s="1"/>
  <c r="T147" i="11"/>
  <c r="T160" i="11" s="1"/>
  <c r="T175" i="11" s="1"/>
  <c r="S146" i="11"/>
  <c r="S159" i="11" s="1"/>
  <c r="S174" i="11" s="1"/>
  <c r="W150" i="11"/>
  <c r="W163" i="11" s="1"/>
  <c r="W178" i="11" s="1"/>
  <c r="S150" i="11"/>
  <c r="S163" i="11" s="1"/>
  <c r="S178" i="11" s="1"/>
  <c r="T146" i="11"/>
  <c r="T159" i="11" s="1"/>
  <c r="T174" i="11" s="1"/>
  <c r="S151" i="11"/>
  <c r="S164" i="11" s="1"/>
  <c r="S179" i="11" s="1"/>
  <c r="U148" i="11"/>
  <c r="U161" i="11" s="1"/>
  <c r="U176" i="11" s="1"/>
  <c r="V152" i="11"/>
  <c r="V165" i="11" s="1"/>
  <c r="V180" i="11" s="1"/>
  <c r="W148" i="11"/>
  <c r="W161" i="11" s="1"/>
  <c r="W176" i="11" s="1"/>
  <c r="R146" i="11"/>
  <c r="R159" i="11" s="1"/>
  <c r="R174" i="11" s="1"/>
  <c r="Q146" i="11"/>
  <c r="Q164" i="11"/>
  <c r="AC138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W119" i="11" l="1"/>
  <c r="W122" i="11"/>
  <c r="W118" i="11"/>
  <c r="W145" i="11"/>
  <c r="W158" i="11" s="1"/>
  <c r="W173" i="11" s="1"/>
  <c r="W181" i="11" s="1"/>
  <c r="V122" i="11"/>
  <c r="V119" i="11"/>
  <c r="V118" i="11"/>
  <c r="T122" i="11"/>
  <c r="T118" i="11"/>
  <c r="T119" i="11"/>
  <c r="AB122" i="11"/>
  <c r="AB119" i="11"/>
  <c r="AB118" i="11"/>
  <c r="S145" i="11"/>
  <c r="S158" i="11" s="1"/>
  <c r="S173" i="11" s="1"/>
  <c r="S181" i="11" s="1"/>
  <c r="AC151" i="11"/>
  <c r="R181" i="11"/>
  <c r="Q140" i="11"/>
  <c r="AC132" i="11"/>
  <c r="AC140" i="11" s="1"/>
  <c r="V145" i="11"/>
  <c r="V158" i="11" s="1"/>
  <c r="V173" i="11" s="1"/>
  <c r="V181" i="11" s="1"/>
  <c r="AA181" i="11"/>
  <c r="Z181" i="11"/>
  <c r="R122" i="11"/>
  <c r="R118" i="11"/>
  <c r="R119" i="11"/>
  <c r="Q118" i="11"/>
  <c r="Q119" i="11"/>
  <c r="AC119" i="11" s="1"/>
  <c r="Q122" i="11"/>
  <c r="S119" i="11"/>
  <c r="S118" i="11"/>
  <c r="S122" i="11"/>
  <c r="U118" i="11"/>
  <c r="U119" i="11"/>
  <c r="U122" i="11"/>
  <c r="Z119" i="11"/>
  <c r="Z118" i="11"/>
  <c r="Z122" i="11"/>
  <c r="AA122" i="11"/>
  <c r="AA118" i="11"/>
  <c r="AA119" i="11"/>
  <c r="Y181" i="11"/>
  <c r="Y118" i="11"/>
  <c r="Y119" i="11"/>
  <c r="Y122" i="11"/>
  <c r="AB181" i="11"/>
  <c r="AD102" i="11"/>
  <c r="AC105" i="11"/>
  <c r="X122" i="11"/>
  <c r="X118" i="11"/>
  <c r="X119" i="11"/>
  <c r="X158" i="11"/>
  <c r="X173" i="11" s="1"/>
  <c r="X181" i="11" s="1"/>
  <c r="Q179" i="11"/>
  <c r="AC179" i="11" s="1"/>
  <c r="AC164" i="11"/>
  <c r="AC149" i="11"/>
  <c r="Q162" i="11"/>
  <c r="AC146" i="11"/>
  <c r="Q159" i="11"/>
  <c r="Q158" i="11"/>
  <c r="AC150" i="11"/>
  <c r="Q163" i="11"/>
  <c r="AC152" i="11"/>
  <c r="Q165" i="11"/>
  <c r="AC148" i="11"/>
  <c r="Q161" i="11"/>
  <c r="AC147" i="11"/>
  <c r="Q160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24" i="11" l="1"/>
  <c r="T123" i="11"/>
  <c r="Y124" i="11"/>
  <c r="Y123" i="11"/>
  <c r="Q123" i="11"/>
  <c r="Q124" i="11"/>
  <c r="AC122" i="11"/>
  <c r="AD61" i="11"/>
  <c r="AD67" i="11"/>
  <c r="AD89" i="11"/>
  <c r="AD100" i="11"/>
  <c r="AD70" i="11"/>
  <c r="AD69" i="11"/>
  <c r="AD93" i="11"/>
  <c r="AD65" i="11"/>
  <c r="AD91" i="11"/>
  <c r="AD59" i="11"/>
  <c r="AD95" i="11"/>
  <c r="AD57" i="11"/>
  <c r="AD87" i="11"/>
  <c r="AD74" i="11"/>
  <c r="AD73" i="11"/>
  <c r="AD62" i="11"/>
  <c r="AD79" i="11"/>
  <c r="AD63" i="11"/>
  <c r="AD99" i="11"/>
  <c r="AD78" i="11"/>
  <c r="AD58" i="11"/>
  <c r="AD85" i="11"/>
  <c r="AD82" i="11"/>
  <c r="AD81" i="11"/>
  <c r="AD80" i="11"/>
  <c r="AD55" i="11"/>
  <c r="AD77" i="11"/>
  <c r="AD83" i="11"/>
  <c r="AD75" i="11"/>
  <c r="AD96" i="11"/>
  <c r="AD71" i="11"/>
  <c r="AD90" i="11"/>
  <c r="AD68" i="11"/>
  <c r="AD86" i="11"/>
  <c r="AD56" i="11"/>
  <c r="AD76" i="11"/>
  <c r="AD94" i="11"/>
  <c r="AD88" i="11"/>
  <c r="AD64" i="11"/>
  <c r="AD72" i="11"/>
  <c r="AD92" i="11"/>
  <c r="AD97" i="11"/>
  <c r="AD60" i="11"/>
  <c r="AD101" i="11"/>
  <c r="AD98" i="11"/>
  <c r="AD66" i="11"/>
  <c r="AD84" i="11"/>
  <c r="AD104" i="11"/>
  <c r="S123" i="11"/>
  <c r="S124" i="11"/>
  <c r="R123" i="11"/>
  <c r="R124" i="11"/>
  <c r="AB123" i="11"/>
  <c r="AB124" i="11"/>
  <c r="X123" i="11"/>
  <c r="X124" i="11"/>
  <c r="AC145" i="11"/>
  <c r="AA123" i="11"/>
  <c r="AA124" i="11"/>
  <c r="W124" i="11"/>
  <c r="W123" i="11"/>
  <c r="U124" i="11"/>
  <c r="U123" i="11"/>
  <c r="Z124" i="11"/>
  <c r="Z123" i="11"/>
  <c r="AD103" i="11"/>
  <c r="V124" i="11"/>
  <c r="V123" i="11"/>
  <c r="Q175" i="11"/>
  <c r="AC175" i="11" s="1"/>
  <c r="AC160" i="11"/>
  <c r="Q180" i="11"/>
  <c r="AC180" i="11" s="1"/>
  <c r="AC165" i="11"/>
  <c r="Q173" i="11"/>
  <c r="AC158" i="11"/>
  <c r="Q177" i="11"/>
  <c r="AC177" i="11" s="1"/>
  <c r="AC162" i="11"/>
  <c r="Q176" i="11"/>
  <c r="AC176" i="11" s="1"/>
  <c r="AC161" i="11"/>
  <c r="Q178" i="11"/>
  <c r="AC178" i="11" s="1"/>
  <c r="AC163" i="11"/>
  <c r="Q174" i="11"/>
  <c r="AC174" i="11" s="1"/>
  <c r="AC159" i="1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AC173" i="11" l="1"/>
  <c r="AC181" i="11" s="1"/>
  <c r="Q181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R35" i="19" l="1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Q44" i="19" l="1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I7214" i="11"/>
  <c r="AJ7211" i="11"/>
  <c r="AI7206" i="11"/>
  <c r="AJ7203" i="11"/>
  <c r="AI7198" i="11"/>
  <c r="AJ7195" i="11"/>
  <c r="AI7190" i="11"/>
  <c r="AJ7187" i="11"/>
  <c r="AI7182" i="11"/>
  <c r="AJ7179" i="11"/>
  <c r="AI7174" i="11"/>
  <c r="AJ7171" i="11"/>
  <c r="AI7166" i="11"/>
  <c r="AJ7163" i="11"/>
  <c r="AI7158" i="11"/>
  <c r="AJ7155" i="11"/>
  <c r="AI7150" i="11"/>
  <c r="AJ7147" i="11"/>
  <c r="AI7142" i="11"/>
  <c r="AJ7139" i="11"/>
  <c r="AI7134" i="11"/>
  <c r="AJ7131" i="11"/>
  <c r="AI7126" i="11"/>
  <c r="AJ7123" i="11"/>
  <c r="AI7118" i="11"/>
  <c r="AJ7115" i="11"/>
  <c r="AI7110" i="11"/>
  <c r="AJ7107" i="11"/>
  <c r="AI7102" i="11"/>
  <c r="AJ7099" i="11"/>
  <c r="AI7094" i="11"/>
  <c r="AJ7091" i="11"/>
  <c r="AI7086" i="11"/>
  <c r="AJ7083" i="11"/>
  <c r="AI7078" i="11"/>
  <c r="AJ7075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7216" i="11"/>
  <c r="AI7211" i="11"/>
  <c r="AJ7208" i="11"/>
  <c r="AI7203" i="11"/>
  <c r="AJ7200" i="11"/>
  <c r="AI7195" i="11"/>
  <c r="AJ7192" i="11"/>
  <c r="AI7187" i="11"/>
  <c r="AJ7184" i="11"/>
  <c r="AI7179" i="11"/>
  <c r="AJ7176" i="11"/>
  <c r="AI7171" i="11"/>
  <c r="AJ7168" i="11"/>
  <c r="AI7163" i="11"/>
  <c r="AJ7160" i="11"/>
  <c r="AI7155" i="11"/>
  <c r="AJ7152" i="11"/>
  <c r="AI7147" i="11"/>
  <c r="AJ7144" i="11"/>
  <c r="AI7139" i="11"/>
  <c r="AJ7136" i="11"/>
  <c r="AI7131" i="11"/>
  <c r="AJ7128" i="11"/>
  <c r="AI7123" i="11"/>
  <c r="AJ7120" i="11"/>
  <c r="AI7115" i="11"/>
  <c r="AJ7112" i="11"/>
  <c r="AI7107" i="11"/>
  <c r="AJ7104" i="11"/>
  <c r="AI7099" i="11"/>
  <c r="AJ7096" i="11"/>
  <c r="AI7091" i="11"/>
  <c r="AJ7088" i="11"/>
  <c r="AI7083" i="11"/>
  <c r="AJ7080" i="11"/>
  <c r="AI7075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J7215" i="11"/>
  <c r="AI7210" i="11"/>
  <c r="AJ7199" i="11"/>
  <c r="AI7194" i="11"/>
  <c r="AJ7183" i="11"/>
  <c r="AI7178" i="11"/>
  <c r="AJ7167" i="11"/>
  <c r="AI7162" i="11"/>
  <c r="AJ7151" i="11"/>
  <c r="AI7146" i="11"/>
  <c r="AJ7135" i="11"/>
  <c r="AI7130" i="11"/>
  <c r="AJ7119" i="11"/>
  <c r="AI7114" i="11"/>
  <c r="AJ7103" i="11"/>
  <c r="AI7098" i="11"/>
  <c r="AJ7087" i="11"/>
  <c r="AI7082" i="11"/>
  <c r="AI7072" i="11"/>
  <c r="AJ7069" i="11"/>
  <c r="AI7064" i="11"/>
  <c r="AJ7061" i="11"/>
  <c r="AI7056" i="11"/>
  <c r="AJ7053" i="11"/>
  <c r="AI7048" i="11"/>
  <c r="AJ7045" i="11"/>
  <c r="AI7040" i="11"/>
  <c r="AJ7037" i="11"/>
  <c r="AI7032" i="11"/>
  <c r="AJ7029" i="11"/>
  <c r="AI7024" i="11"/>
  <c r="AJ7021" i="11"/>
  <c r="AI7016" i="11"/>
  <c r="AJ7013" i="11"/>
  <c r="AI7008" i="11"/>
  <c r="AJ7005" i="11"/>
  <c r="AI7000" i="11"/>
  <c r="AJ6998" i="11"/>
  <c r="AJ6996" i="11"/>
  <c r="AI6993" i="11"/>
  <c r="AI6991" i="11"/>
  <c r="AJ6989" i="11"/>
  <c r="AI6984" i="11"/>
  <c r="AJ6982" i="11"/>
  <c r="AJ6980" i="11"/>
  <c r="AI6977" i="11"/>
  <c r="AI6975" i="11"/>
  <c r="AJ6973" i="11"/>
  <c r="AI6968" i="11"/>
  <c r="AJ6966" i="11"/>
  <c r="AJ6964" i="11"/>
  <c r="AI6961" i="11"/>
  <c r="AI6959" i="11"/>
  <c r="AJ6957" i="11"/>
  <c r="AI6952" i="11"/>
  <c r="AJ6950" i="11"/>
  <c r="AJ6948" i="11"/>
  <c r="AI6945" i="11"/>
  <c r="AI6943" i="11"/>
  <c r="AJ6941" i="11"/>
  <c r="AI6936" i="11"/>
  <c r="AJ6934" i="11"/>
  <c r="AJ6932" i="11"/>
  <c r="AI6929" i="11"/>
  <c r="AI6927" i="11"/>
  <c r="AJ6925" i="11"/>
  <c r="AI6920" i="11"/>
  <c r="AJ6918" i="11"/>
  <c r="AJ6916" i="11"/>
  <c r="AI6913" i="11"/>
  <c r="AI6911" i="11"/>
  <c r="AJ6909" i="11"/>
  <c r="AI6904" i="11"/>
  <c r="AJ6902" i="11"/>
  <c r="AJ6900" i="11"/>
  <c r="AI6897" i="11"/>
  <c r="AI6895" i="11"/>
  <c r="AJ6893" i="11"/>
  <c r="AI6888" i="11"/>
  <c r="AJ6886" i="11"/>
  <c r="AJ6884" i="11"/>
  <c r="AI6881" i="11"/>
  <c r="AI6879" i="11"/>
  <c r="AJ6877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J6816" i="11"/>
  <c r="AI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I7215" i="11"/>
  <c r="AJ7204" i="11"/>
  <c r="AI7199" i="11"/>
  <c r="AJ7188" i="11"/>
  <c r="AI7183" i="11"/>
  <c r="AJ7172" i="11"/>
  <c r="AI7167" i="11"/>
  <c r="AJ7156" i="11"/>
  <c r="AI7151" i="11"/>
  <c r="AJ7140" i="11"/>
  <c r="AI7135" i="11"/>
  <c r="AJ7124" i="11"/>
  <c r="AI7119" i="11"/>
  <c r="AJ7108" i="11"/>
  <c r="AI7103" i="11"/>
  <c r="AJ7092" i="11"/>
  <c r="AI7087" i="11"/>
  <c r="AJ7076" i="11"/>
  <c r="AI7069" i="11"/>
  <c r="AJ7066" i="11"/>
  <c r="AI7061" i="11"/>
  <c r="AJ7058" i="11"/>
  <c r="AI7053" i="11"/>
  <c r="AJ7050" i="11"/>
  <c r="AI7045" i="11"/>
  <c r="AJ7042" i="11"/>
  <c r="AI7037" i="11"/>
  <c r="AJ7034" i="11"/>
  <c r="AI7029" i="11"/>
  <c r="AJ7026" i="11"/>
  <c r="AI7021" i="11"/>
  <c r="AJ7018" i="11"/>
  <c r="AI7013" i="11"/>
  <c r="AJ7010" i="11"/>
  <c r="AI7005" i="11"/>
  <c r="AJ7002" i="11"/>
  <c r="AI6996" i="11"/>
  <c r="AJ6994" i="11"/>
  <c r="AJ6992" i="11"/>
  <c r="AI6989" i="11"/>
  <c r="AI6987" i="11"/>
  <c r="AJ6985" i="11"/>
  <c r="AI6980" i="11"/>
  <c r="AJ6978" i="11"/>
  <c r="AJ6976" i="11"/>
  <c r="AI6973" i="11"/>
  <c r="AI6971" i="11"/>
  <c r="AJ6969" i="11"/>
  <c r="AI6964" i="11"/>
  <c r="AJ6962" i="11"/>
  <c r="AJ6960" i="11"/>
  <c r="AI6957" i="11"/>
  <c r="AI6955" i="11"/>
  <c r="AJ6953" i="11"/>
  <c r="AI6948" i="11"/>
  <c r="AJ6946" i="11"/>
  <c r="AJ6944" i="11"/>
  <c r="AI6941" i="11"/>
  <c r="AI6939" i="11"/>
  <c r="AJ6937" i="11"/>
  <c r="AI6932" i="11"/>
  <c r="AJ6930" i="11"/>
  <c r="AJ6928" i="11"/>
  <c r="AI6925" i="11"/>
  <c r="AI6923" i="11"/>
  <c r="AJ6921" i="11"/>
  <c r="AI6916" i="11"/>
  <c r="AJ6914" i="11"/>
  <c r="AJ6912" i="11"/>
  <c r="AI6909" i="11"/>
  <c r="AI6907" i="11"/>
  <c r="AJ6905" i="11"/>
  <c r="AI6900" i="11"/>
  <c r="AJ6898" i="11"/>
  <c r="AJ6896" i="11"/>
  <c r="AI6893" i="11"/>
  <c r="AI6891" i="11"/>
  <c r="AJ6889" i="11"/>
  <c r="AI6884" i="11"/>
  <c r="AJ6882" i="11"/>
  <c r="AJ6880" i="11"/>
  <c r="AI6877" i="11"/>
  <c r="AI6875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7202" i="11"/>
  <c r="AJ7191" i="11"/>
  <c r="AI7170" i="11"/>
  <c r="AJ7159" i="11"/>
  <c r="AI7138" i="11"/>
  <c r="AJ7127" i="11"/>
  <c r="AI7106" i="11"/>
  <c r="AJ7095" i="11"/>
  <c r="AI7074" i="11"/>
  <c r="AI7068" i="11"/>
  <c r="AJ7057" i="11"/>
  <c r="AI7052" i="11"/>
  <c r="AJ7041" i="11"/>
  <c r="AI7036" i="11"/>
  <c r="AJ7025" i="11"/>
  <c r="AI7020" i="11"/>
  <c r="AJ7009" i="11"/>
  <c r="AI7004" i="11"/>
  <c r="AI6999" i="11"/>
  <c r="AI6992" i="11"/>
  <c r="AJ6988" i="11"/>
  <c r="AI6985" i="11"/>
  <c r="AJ6981" i="11"/>
  <c r="AJ6974" i="11"/>
  <c r="AI6967" i="11"/>
  <c r="AI6960" i="11"/>
  <c r="AJ6956" i="11"/>
  <c r="AI6953" i="11"/>
  <c r="AJ6949" i="11"/>
  <c r="AJ6942" i="11"/>
  <c r="AI6935" i="11"/>
  <c r="AI6928" i="11"/>
  <c r="AJ6924" i="11"/>
  <c r="AI6921" i="11"/>
  <c r="AJ6917" i="11"/>
  <c r="AJ6910" i="11"/>
  <c r="AI6903" i="11"/>
  <c r="AI6896" i="11"/>
  <c r="AJ6892" i="11"/>
  <c r="AI6889" i="11"/>
  <c r="AJ6885" i="11"/>
  <c r="AJ6878" i="11"/>
  <c r="AI6869" i="11"/>
  <c r="AJ6866" i="11"/>
  <c r="AI6861" i="11"/>
  <c r="AJ6858" i="11"/>
  <c r="AI6853" i="11"/>
  <c r="AJ6850" i="11"/>
  <c r="AI6845" i="11"/>
  <c r="AJ6842" i="11"/>
  <c r="AI6837" i="11"/>
  <c r="AJ6834" i="11"/>
  <c r="AI6829" i="11"/>
  <c r="AJ6826" i="11"/>
  <c r="AI6821" i="11"/>
  <c r="AJ6818" i="11"/>
  <c r="AI6813" i="11"/>
  <c r="AJ6810" i="11"/>
  <c r="AI6805" i="11"/>
  <c r="AJ6802" i="11"/>
  <c r="AI6797" i="11"/>
  <c r="AJ6794" i="11"/>
  <c r="AI6789" i="11"/>
  <c r="AJ6786" i="11"/>
  <c r="AI6781" i="11"/>
  <c r="AJ6778" i="11"/>
  <c r="AI6773" i="11"/>
  <c r="AJ6770" i="11"/>
  <c r="AI6765" i="11"/>
  <c r="AJ6762" i="11"/>
  <c r="AI6757" i="11"/>
  <c r="AJ6754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7212" i="11"/>
  <c r="AI7191" i="11"/>
  <c r="AJ7180" i="11"/>
  <c r="AI7159" i="11"/>
  <c r="AJ7148" i="11"/>
  <c r="AI7127" i="11"/>
  <c r="AJ7116" i="11"/>
  <c r="AI7095" i="11"/>
  <c r="AJ7084" i="11"/>
  <c r="AJ7062" i="11"/>
  <c r="AI7057" i="11"/>
  <c r="AJ7046" i="11"/>
  <c r="AI7041" i="11"/>
  <c r="AJ7030" i="11"/>
  <c r="AI7025" i="11"/>
  <c r="AJ7014" i="11"/>
  <c r="AI7009" i="11"/>
  <c r="AI6995" i="11"/>
  <c r="AI6988" i="11"/>
  <c r="AJ6984" i="11"/>
  <c r="AI6981" i="11"/>
  <c r="AJ6977" i="11"/>
  <c r="AJ6970" i="11"/>
  <c r="AI6963" i="11"/>
  <c r="AI6956" i="11"/>
  <c r="AJ6952" i="11"/>
  <c r="AI6949" i="11"/>
  <c r="AJ6945" i="11"/>
  <c r="AJ6938" i="11"/>
  <c r="AI6931" i="11"/>
  <c r="AI6924" i="11"/>
  <c r="AJ6920" i="11"/>
  <c r="AI6917" i="11"/>
  <c r="AJ6913" i="11"/>
  <c r="AJ6906" i="11"/>
  <c r="AI6899" i="11"/>
  <c r="AI6892" i="11"/>
  <c r="AJ6888" i="11"/>
  <c r="AI6885" i="11"/>
  <c r="AJ6881" i="11"/>
  <c r="AJ6874" i="11"/>
  <c r="AJ6871" i="11"/>
  <c r="AI6866" i="11"/>
  <c r="AJ6863" i="11"/>
  <c r="AI6858" i="11"/>
  <c r="AJ6855" i="11"/>
  <c r="AI6850" i="11"/>
  <c r="AJ6847" i="11"/>
  <c r="AI6842" i="11"/>
  <c r="AJ6839" i="11"/>
  <c r="AI6834" i="11"/>
  <c r="AJ6831" i="11"/>
  <c r="AI6826" i="11"/>
  <c r="AJ6823" i="11"/>
  <c r="AI6818" i="11"/>
  <c r="AJ6815" i="11"/>
  <c r="AI6810" i="11"/>
  <c r="AJ6807" i="11"/>
  <c r="AI6802" i="11"/>
  <c r="AJ6799" i="11"/>
  <c r="AI6794" i="11"/>
  <c r="AJ6791" i="11"/>
  <c r="AI6786" i="11"/>
  <c r="AJ6783" i="11"/>
  <c r="AI6778" i="11"/>
  <c r="AJ6775" i="11"/>
  <c r="AI6770" i="11"/>
  <c r="AJ6767" i="11"/>
  <c r="AI6762" i="11"/>
  <c r="AJ6759" i="11"/>
  <c r="AI6754" i="11"/>
  <c r="AJ6751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7207" i="11"/>
  <c r="AI7186" i="11"/>
  <c r="AJ7143" i="11"/>
  <c r="AI7122" i="11"/>
  <c r="AJ7079" i="11"/>
  <c r="AJ7065" i="11"/>
  <c r="AI7044" i="11"/>
  <c r="AJ7033" i="11"/>
  <c r="AI7012" i="11"/>
  <c r="AJ7001" i="11"/>
  <c r="AJ6972" i="11"/>
  <c r="AJ6965" i="11"/>
  <c r="AJ6958" i="11"/>
  <c r="AI6951" i="11"/>
  <c r="AI6944" i="11"/>
  <c r="AI6937" i="11"/>
  <c r="AJ6908" i="11"/>
  <c r="AJ6901" i="11"/>
  <c r="AJ6894" i="11"/>
  <c r="AI6887" i="11"/>
  <c r="AI6880" i="11"/>
  <c r="AI6873" i="11"/>
  <c r="AJ6862" i="11"/>
  <c r="AI6857" i="11"/>
  <c r="AJ6846" i="11"/>
  <c r="AI6841" i="11"/>
  <c r="AJ6830" i="11"/>
  <c r="AI6825" i="11"/>
  <c r="AJ6814" i="11"/>
  <c r="AI6809" i="11"/>
  <c r="AJ6798" i="11"/>
  <c r="AI6793" i="11"/>
  <c r="AJ6782" i="11"/>
  <c r="AI6777" i="11"/>
  <c r="AJ6766" i="11"/>
  <c r="AI6761" i="11"/>
  <c r="AJ6750" i="11"/>
  <c r="AI6747" i="11"/>
  <c r="AJ6744" i="11"/>
  <c r="AI6739" i="11"/>
  <c r="AJ6736" i="11"/>
  <c r="AI6731" i="11"/>
  <c r="AJ6728" i="11"/>
  <c r="AI6723" i="11"/>
  <c r="AJ6720" i="11"/>
  <c r="AI6715" i="11"/>
  <c r="AJ6712" i="11"/>
  <c r="AI6707" i="11"/>
  <c r="AJ6704" i="11"/>
  <c r="AI6699" i="11"/>
  <c r="AJ6696" i="11"/>
  <c r="AI6691" i="11"/>
  <c r="AJ6688" i="11"/>
  <c r="AI6683" i="11"/>
  <c r="AJ6680" i="11"/>
  <c r="AI6675" i="11"/>
  <c r="AJ6672" i="11"/>
  <c r="AI6667" i="11"/>
  <c r="AJ6664" i="11"/>
  <c r="AI6659" i="11"/>
  <c r="AJ6656" i="11"/>
  <c r="AI6651" i="11"/>
  <c r="AJ6648" i="11"/>
  <c r="AI6643" i="11"/>
  <c r="AJ6640" i="11"/>
  <c r="AI6635" i="11"/>
  <c r="AJ6632" i="11"/>
  <c r="AJ6630" i="11"/>
  <c r="AJ6628" i="11"/>
  <c r="AI6625" i="11"/>
  <c r="AI6623" i="11"/>
  <c r="AJ6621" i="11"/>
  <c r="AI6616" i="11"/>
  <c r="AJ6614" i="11"/>
  <c r="AJ6612" i="11"/>
  <c r="AI6609" i="11"/>
  <c r="AI6607" i="11"/>
  <c r="AJ6605" i="11"/>
  <c r="AJ6602" i="11"/>
  <c r="AI6601" i="11"/>
  <c r="AJ6598" i="11"/>
  <c r="AI7207" i="11"/>
  <c r="AJ7164" i="11"/>
  <c r="AI7143" i="11"/>
  <c r="AJ7100" i="11"/>
  <c r="AI7079" i="11"/>
  <c r="AI7065" i="11"/>
  <c r="AJ7054" i="11"/>
  <c r="AI7033" i="11"/>
  <c r="AJ7022" i="11"/>
  <c r="AI7001" i="11"/>
  <c r="AJ6993" i="11"/>
  <c r="AJ6986" i="11"/>
  <c r="AI6979" i="11"/>
  <c r="AI6972" i="11"/>
  <c r="AI6965" i="11"/>
  <c r="AJ6936" i="11"/>
  <c r="AJ6929" i="11"/>
  <c r="AJ6922" i="11"/>
  <c r="AI6915" i="11"/>
  <c r="AI6908" i="11"/>
  <c r="AI6901" i="11"/>
  <c r="AJ6867" i="11"/>
  <c r="AI6862" i="11"/>
  <c r="AJ6851" i="11"/>
  <c r="AI6846" i="11"/>
  <c r="AJ6835" i="11"/>
  <c r="AI6830" i="11"/>
  <c r="AJ6819" i="11"/>
  <c r="AI6814" i="11"/>
  <c r="AJ6803" i="11"/>
  <c r="AI6798" i="11"/>
  <c r="AJ6787" i="11"/>
  <c r="AI6782" i="11"/>
  <c r="AJ6771" i="11"/>
  <c r="AI6766" i="11"/>
  <c r="AJ6755" i="11"/>
  <c r="AI6750" i="11"/>
  <c r="AI6744" i="11"/>
  <c r="AJ6741" i="11"/>
  <c r="AI6736" i="11"/>
  <c r="AJ6733" i="11"/>
  <c r="AI6728" i="11"/>
  <c r="AJ6725" i="11"/>
  <c r="AI6720" i="11"/>
  <c r="AJ6717" i="11"/>
  <c r="AI6712" i="11"/>
  <c r="AJ6709" i="11"/>
  <c r="AI6704" i="11"/>
  <c r="AJ6701" i="11"/>
  <c r="AI6696" i="11"/>
  <c r="AJ6693" i="11"/>
  <c r="AI6688" i="11"/>
  <c r="AJ6685" i="11"/>
  <c r="AI6680" i="11"/>
  <c r="AJ6677" i="11"/>
  <c r="AI6672" i="11"/>
  <c r="AJ6669" i="11"/>
  <c r="AI6664" i="11"/>
  <c r="AJ6661" i="11"/>
  <c r="AI6656" i="11"/>
  <c r="AJ6653" i="11"/>
  <c r="AI6648" i="11"/>
  <c r="AJ6645" i="11"/>
  <c r="AI6640" i="11"/>
  <c r="AJ6637" i="11"/>
  <c r="AI6632" i="11"/>
  <c r="AI6628" i="11"/>
  <c r="AJ6626" i="11"/>
  <c r="AJ6624" i="11"/>
  <c r="AI6621" i="11"/>
  <c r="AI6619" i="11"/>
  <c r="AJ6617" i="11"/>
  <c r="AI6612" i="11"/>
  <c r="AJ6610" i="11"/>
  <c r="AJ6608" i="11"/>
  <c r="AI6605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7175" i="11"/>
  <c r="AI7154" i="11"/>
  <c r="AJ7111" i="11"/>
  <c r="AI7090" i="11"/>
  <c r="AI7060" i="11"/>
  <c r="AJ7049" i="11"/>
  <c r="AI7028" i="11"/>
  <c r="AJ7017" i="11"/>
  <c r="AJ6997" i="11"/>
  <c r="AJ6990" i="11"/>
  <c r="AI6983" i="11"/>
  <c r="AI6976" i="11"/>
  <c r="AI6969" i="11"/>
  <c r="AJ6940" i="11"/>
  <c r="AJ6933" i="11"/>
  <c r="AJ6926" i="11"/>
  <c r="AI6919" i="11"/>
  <c r="AI6912" i="11"/>
  <c r="AI6905" i="11"/>
  <c r="AJ6876" i="11"/>
  <c r="AJ6870" i="11"/>
  <c r="AI6865" i="11"/>
  <c r="AJ6854" i="11"/>
  <c r="AI6849" i="11"/>
  <c r="AJ6838" i="11"/>
  <c r="AI6833" i="11"/>
  <c r="AJ6822" i="11"/>
  <c r="AI6817" i="11"/>
  <c r="AJ6806" i="11"/>
  <c r="AI6801" i="11"/>
  <c r="AJ6790" i="11"/>
  <c r="AI6785" i="11"/>
  <c r="AJ6774" i="11"/>
  <c r="AI6769" i="11"/>
  <c r="AJ6758" i="11"/>
  <c r="AI6753" i="11"/>
  <c r="AJ6748" i="11"/>
  <c r="AI6743" i="11"/>
  <c r="AJ6740" i="11"/>
  <c r="AI6735" i="11"/>
  <c r="AJ6732" i="11"/>
  <c r="AI6727" i="11"/>
  <c r="AJ6724" i="11"/>
  <c r="AI6719" i="11"/>
  <c r="AJ6716" i="11"/>
  <c r="AI6711" i="11"/>
  <c r="AJ6708" i="11"/>
  <c r="AI6703" i="11"/>
  <c r="AJ6700" i="11"/>
  <c r="AI6695" i="11"/>
  <c r="AJ6692" i="11"/>
  <c r="AI6687" i="11"/>
  <c r="AJ6684" i="11"/>
  <c r="AI6679" i="11"/>
  <c r="AJ6676" i="11"/>
  <c r="AI6671" i="11"/>
  <c r="AJ6668" i="11"/>
  <c r="AI6663" i="11"/>
  <c r="AJ6660" i="11"/>
  <c r="AI6655" i="11"/>
  <c r="AJ6652" i="11"/>
  <c r="AI6647" i="11"/>
  <c r="AJ6644" i="11"/>
  <c r="AI6639" i="11"/>
  <c r="AJ6636" i="11"/>
  <c r="AI6631" i="11"/>
  <c r="AJ6629" i="11"/>
  <c r="AI6624" i="11"/>
  <c r="AJ6622" i="11"/>
  <c r="AJ6620" i="11"/>
  <c r="AI6617" i="11"/>
  <c r="AI6615" i="11"/>
  <c r="AJ6613" i="11"/>
  <c r="AJ7196" i="11"/>
  <c r="AI7111" i="11"/>
  <c r="AI7049" i="11"/>
  <c r="AJ7006" i="11"/>
  <c r="AI6947" i="11"/>
  <c r="AJ6890" i="11"/>
  <c r="AJ6843" i="11"/>
  <c r="AI6822" i="11"/>
  <c r="AJ6779" i="11"/>
  <c r="AI6758" i="11"/>
  <c r="AI6732" i="11"/>
  <c r="AJ6721" i="11"/>
  <c r="AI6700" i="11"/>
  <c r="AJ6689" i="11"/>
  <c r="AI6668" i="11"/>
  <c r="AJ6657" i="11"/>
  <c r="AI6636" i="11"/>
  <c r="AI6627" i="11"/>
  <c r="AI6620" i="11"/>
  <c r="AI6613" i="11"/>
  <c r="AJ6609" i="11"/>
  <c r="AI6600" i="11"/>
  <c r="AJ6597" i="11"/>
  <c r="AI6592" i="11"/>
  <c r="AJ6590" i="11"/>
  <c r="AJ6588" i="11"/>
  <c r="AI6585" i="11"/>
  <c r="AI6583" i="11"/>
  <c r="AJ6581" i="11"/>
  <c r="AI6576" i="11"/>
  <c r="AJ6574" i="11"/>
  <c r="AJ6572" i="11"/>
  <c r="AI6569" i="11"/>
  <c r="AI6567" i="11"/>
  <c r="AJ6565" i="11"/>
  <c r="AI6560" i="11"/>
  <c r="AJ6558" i="11"/>
  <c r="AJ6556" i="11"/>
  <c r="AI6553" i="11"/>
  <c r="AI6551" i="11"/>
  <c r="AJ6549" i="11"/>
  <c r="AI6544" i="11"/>
  <c r="AJ6542" i="11"/>
  <c r="AJ6540" i="11"/>
  <c r="AI6537" i="11"/>
  <c r="AI6535" i="11"/>
  <c r="AJ6533" i="11"/>
  <c r="AI6528" i="11"/>
  <c r="AJ6526" i="11"/>
  <c r="AJ6524" i="11"/>
  <c r="AI6521" i="11"/>
  <c r="AI6519" i="11"/>
  <c r="AJ6517" i="11"/>
  <c r="AI6512" i="11"/>
  <c r="AJ6510" i="11"/>
  <c r="AJ6508" i="11"/>
  <c r="AI6505" i="11"/>
  <c r="AI6503" i="11"/>
  <c r="AJ6501" i="11"/>
  <c r="AI6496" i="11"/>
  <c r="AJ6494" i="11"/>
  <c r="AJ6492" i="11"/>
  <c r="AI6489" i="11"/>
  <c r="AI6487" i="11"/>
  <c r="AJ6485" i="11"/>
  <c r="AI6480" i="11"/>
  <c r="AJ6478" i="11"/>
  <c r="AJ6476" i="11"/>
  <c r="AI6473" i="11"/>
  <c r="AI6471" i="11"/>
  <c r="AJ6469" i="11"/>
  <c r="AI6464" i="11"/>
  <c r="AJ6462" i="11"/>
  <c r="AJ6460" i="11"/>
  <c r="AI6457" i="11"/>
  <c r="AI6455" i="11"/>
  <c r="AJ6453" i="11"/>
  <c r="AI6448" i="11"/>
  <c r="AJ6446" i="11"/>
  <c r="AJ6444" i="11"/>
  <c r="AI6441" i="11"/>
  <c r="AI6439" i="11"/>
  <c r="AJ6437" i="11"/>
  <c r="AI6432" i="11"/>
  <c r="AJ6430" i="11"/>
  <c r="AJ6428" i="11"/>
  <c r="AI6425" i="11"/>
  <c r="AI6423" i="11"/>
  <c r="AJ6421" i="11"/>
  <c r="AI6416" i="11"/>
  <c r="AJ6414" i="11"/>
  <c r="AJ6412" i="11"/>
  <c r="AI6409" i="11"/>
  <c r="AI6407" i="11"/>
  <c r="AJ6405" i="11"/>
  <c r="AI6400" i="11"/>
  <c r="AJ6398" i="11"/>
  <c r="AJ6396" i="11"/>
  <c r="AI6393" i="11"/>
  <c r="AI6391" i="11"/>
  <c r="AJ6389" i="11"/>
  <c r="AI6384" i="11"/>
  <c r="AJ6382" i="11"/>
  <c r="AJ6380" i="11"/>
  <c r="AI6377" i="11"/>
  <c r="AI6375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I7175" i="11"/>
  <c r="AJ7038" i="11"/>
  <c r="AI6997" i="11"/>
  <c r="AJ6968" i="11"/>
  <c r="AI6940" i="11"/>
  <c r="AI6883" i="11"/>
  <c r="AJ6859" i="11"/>
  <c r="AI6838" i="11"/>
  <c r="AJ6795" i="11"/>
  <c r="AI6774" i="11"/>
  <c r="AI6740" i="11"/>
  <c r="AJ6729" i="11"/>
  <c r="AI6708" i="11"/>
  <c r="AJ6697" i="11"/>
  <c r="AI6676" i="11"/>
  <c r="AJ6665" i="11"/>
  <c r="AI6644" i="11"/>
  <c r="AJ6633" i="11"/>
  <c r="AJ6625" i="11"/>
  <c r="AJ6618" i="11"/>
  <c r="AI6608" i="11"/>
  <c r="AJ6604" i="11"/>
  <c r="AI6599" i="11"/>
  <c r="AI6597" i="11"/>
  <c r="AI6595" i="11"/>
  <c r="AJ6593" i="11"/>
  <c r="AI6588" i="11"/>
  <c r="AJ6586" i="11"/>
  <c r="AJ6584" i="11"/>
  <c r="AI6581" i="11"/>
  <c r="AI6579" i="11"/>
  <c r="AJ6577" i="11"/>
  <c r="AI6572" i="11"/>
  <c r="AJ6570" i="11"/>
  <c r="AJ6568" i="11"/>
  <c r="AI6565" i="11"/>
  <c r="AI6563" i="11"/>
  <c r="AJ6561" i="11"/>
  <c r="AI6556" i="11"/>
  <c r="AJ6554" i="11"/>
  <c r="AJ6552" i="11"/>
  <c r="AI6549" i="11"/>
  <c r="AI6547" i="11"/>
  <c r="AJ6545" i="11"/>
  <c r="AI6540" i="11"/>
  <c r="AJ6538" i="11"/>
  <c r="AJ6536" i="11"/>
  <c r="AI6533" i="11"/>
  <c r="AI6531" i="11"/>
  <c r="AJ6529" i="11"/>
  <c r="AI6524" i="11"/>
  <c r="AJ6522" i="11"/>
  <c r="AJ6520" i="11"/>
  <c r="AI6517" i="11"/>
  <c r="AI6515" i="11"/>
  <c r="AJ6513" i="11"/>
  <c r="AI6508" i="11"/>
  <c r="AJ6506" i="11"/>
  <c r="AJ6504" i="11"/>
  <c r="AI6501" i="11"/>
  <c r="AI6499" i="11"/>
  <c r="AJ6497" i="11"/>
  <c r="AI6492" i="11"/>
  <c r="AJ6490" i="11"/>
  <c r="AJ6488" i="11"/>
  <c r="AI6485" i="11"/>
  <c r="AI6483" i="11"/>
  <c r="AJ6481" i="11"/>
  <c r="AI6476" i="11"/>
  <c r="AJ6474" i="11"/>
  <c r="AJ6472" i="11"/>
  <c r="AI6469" i="11"/>
  <c r="AI6467" i="11"/>
  <c r="AJ6465" i="11"/>
  <c r="AI6460" i="11"/>
  <c r="AJ6458" i="11"/>
  <c r="AJ6456" i="11"/>
  <c r="AI6453" i="11"/>
  <c r="AI6451" i="11"/>
  <c r="AJ6449" i="11"/>
  <c r="AI6444" i="11"/>
  <c r="AJ6442" i="11"/>
  <c r="AJ6440" i="11"/>
  <c r="AI6437" i="11"/>
  <c r="AI6435" i="11"/>
  <c r="AJ6433" i="11"/>
  <c r="AI6428" i="11"/>
  <c r="AJ6426" i="11"/>
  <c r="AJ6424" i="11"/>
  <c r="AI6421" i="11"/>
  <c r="AI6419" i="11"/>
  <c r="AJ6417" i="11"/>
  <c r="AI6412" i="11"/>
  <c r="AJ6410" i="11"/>
  <c r="AJ6408" i="11"/>
  <c r="AI6405" i="11"/>
  <c r="AI6403" i="11"/>
  <c r="AJ6401" i="11"/>
  <c r="AI6396" i="11"/>
  <c r="AJ6394" i="11"/>
  <c r="AJ6392" i="11"/>
  <c r="AI6389" i="11"/>
  <c r="AI6387" i="11"/>
  <c r="AJ6385" i="11"/>
  <c r="AI6380" i="11"/>
  <c r="AJ6378" i="11"/>
  <c r="AJ6376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7070" i="11"/>
  <c r="AJ6961" i="11"/>
  <c r="AI6933" i="11"/>
  <c r="AJ6904" i="11"/>
  <c r="AI6876" i="11"/>
  <c r="AI6854" i="11"/>
  <c r="AJ6811" i="11"/>
  <c r="AI6790" i="11"/>
  <c r="AI6748" i="11"/>
  <c r="AJ6737" i="11"/>
  <c r="AI6716" i="11"/>
  <c r="AJ6705" i="11"/>
  <c r="AI6684" i="11"/>
  <c r="AJ6673" i="11"/>
  <c r="AI6652" i="11"/>
  <c r="AJ6641" i="11"/>
  <c r="AJ6616" i="11"/>
  <c r="AI6611" i="11"/>
  <c r="AI6604" i="11"/>
  <c r="AJ6601" i="11"/>
  <c r="AJ6596" i="11"/>
  <c r="AI6593" i="11"/>
  <c r="AI6591" i="11"/>
  <c r="AJ6589" i="11"/>
  <c r="AI6584" i="11"/>
  <c r="AJ6582" i="11"/>
  <c r="AJ7132" i="11"/>
  <c r="AJ6954" i="11"/>
  <c r="AJ6763" i="11"/>
  <c r="AJ6713" i="11"/>
  <c r="AI6629" i="11"/>
  <c r="AJ6606" i="11"/>
  <c r="AI6596" i="11"/>
  <c r="AI6589" i="11"/>
  <c r="AJ6578" i="11"/>
  <c r="AI6571" i="11"/>
  <c r="AI6564" i="11"/>
  <c r="AJ6560" i="11"/>
  <c r="AI6557" i="11"/>
  <c r="AJ6553" i="11"/>
  <c r="AJ6546" i="11"/>
  <c r="AI6539" i="11"/>
  <c r="AI6532" i="11"/>
  <c r="AJ6528" i="11"/>
  <c r="AI6525" i="11"/>
  <c r="AJ6521" i="11"/>
  <c r="AJ6514" i="11"/>
  <c r="AI6507" i="11"/>
  <c r="AI6500" i="11"/>
  <c r="AJ6496" i="11"/>
  <c r="AI6493" i="11"/>
  <c r="AJ6489" i="11"/>
  <c r="AJ6482" i="11"/>
  <c r="AI6475" i="11"/>
  <c r="AI6468" i="11"/>
  <c r="AJ6464" i="11"/>
  <c r="AI6461" i="11"/>
  <c r="AJ6457" i="11"/>
  <c r="AJ6450" i="11"/>
  <c r="AI6443" i="11"/>
  <c r="AI6436" i="11"/>
  <c r="AJ6432" i="11"/>
  <c r="AI6429" i="11"/>
  <c r="AJ6425" i="11"/>
  <c r="AJ6418" i="11"/>
  <c r="AI6411" i="11"/>
  <c r="AI6404" i="11"/>
  <c r="AJ6400" i="11"/>
  <c r="AI6397" i="11"/>
  <c r="AJ6393" i="11"/>
  <c r="AJ6386" i="11"/>
  <c r="AI6379" i="11"/>
  <c r="AJ6372" i="11"/>
  <c r="AI6367" i="11"/>
  <c r="AJ6364" i="11"/>
  <c r="AI6359" i="11"/>
  <c r="AJ6356" i="11"/>
  <c r="AI6351" i="11"/>
  <c r="AJ6348" i="11"/>
  <c r="AI6343" i="11"/>
  <c r="AJ6340" i="11"/>
  <c r="AI6335" i="11"/>
  <c r="AJ6332" i="11"/>
  <c r="AI6327" i="11"/>
  <c r="AJ6324" i="11"/>
  <c r="AI6319" i="11"/>
  <c r="AJ6316" i="11"/>
  <c r="AI6311" i="11"/>
  <c r="AJ6308" i="11"/>
  <c r="AI6303" i="11"/>
  <c r="AJ6300" i="11"/>
  <c r="AI6295" i="11"/>
  <c r="AJ6292" i="11"/>
  <c r="AI6287" i="11"/>
  <c r="AJ6284" i="11"/>
  <c r="AI6279" i="11"/>
  <c r="AJ6276" i="11"/>
  <c r="AI6271" i="11"/>
  <c r="AJ6268" i="11"/>
  <c r="AI6263" i="11"/>
  <c r="AJ6260" i="11"/>
  <c r="AI6255" i="11"/>
  <c r="AJ6252" i="11"/>
  <c r="AI6247" i="11"/>
  <c r="AJ6244" i="11"/>
  <c r="AI6239" i="11"/>
  <c r="AJ6236" i="11"/>
  <c r="AI6231" i="11"/>
  <c r="AJ6228" i="11"/>
  <c r="AI6223" i="11"/>
  <c r="AJ6220" i="11"/>
  <c r="AI6215" i="11"/>
  <c r="AJ6212" i="11"/>
  <c r="AI6207" i="11"/>
  <c r="AJ6204" i="11"/>
  <c r="AI6199" i="11"/>
  <c r="AJ6196" i="11"/>
  <c r="AI6191" i="11"/>
  <c r="AJ6188" i="11"/>
  <c r="AI6183" i="11"/>
  <c r="AJ6180" i="11"/>
  <c r="AI6175" i="11"/>
  <c r="AJ6172" i="11"/>
  <c r="AI6167" i="11"/>
  <c r="AJ6164" i="11"/>
  <c r="AI6159" i="11"/>
  <c r="AJ6156" i="11"/>
  <c r="AI6151" i="11"/>
  <c r="AJ6148" i="11"/>
  <c r="AI6143" i="11"/>
  <c r="AJ6140" i="11"/>
  <c r="AI6135" i="11"/>
  <c r="AJ6132" i="11"/>
  <c r="AI6127" i="11"/>
  <c r="AJ6124" i="11"/>
  <c r="AI6119" i="11"/>
  <c r="AJ6116" i="11"/>
  <c r="AI6111" i="11"/>
  <c r="AJ6108" i="11"/>
  <c r="AI6103" i="11"/>
  <c r="AJ6100" i="11"/>
  <c r="AI6095" i="11"/>
  <c r="AJ6092" i="11"/>
  <c r="AI6087" i="11"/>
  <c r="AJ6084" i="11"/>
  <c r="AI6079" i="11"/>
  <c r="AJ6076" i="11"/>
  <c r="AI6071" i="11"/>
  <c r="AJ6068" i="11"/>
  <c r="AI6063" i="11"/>
  <c r="AJ6060" i="11"/>
  <c r="AI6055" i="11"/>
  <c r="AJ6052" i="11"/>
  <c r="AI6047" i="11"/>
  <c r="AJ6044" i="11"/>
  <c r="AI6039" i="11"/>
  <c r="AJ6036" i="11"/>
  <c r="AI6031" i="11"/>
  <c r="AJ6028" i="11"/>
  <c r="AI6023" i="11"/>
  <c r="AJ6020" i="11"/>
  <c r="AI6015" i="11"/>
  <c r="AJ6012" i="11"/>
  <c r="AI6007" i="11"/>
  <c r="AJ6004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J6827" i="11"/>
  <c r="AJ6745" i="11"/>
  <c r="AI6660" i="11"/>
  <c r="AI6603" i="11"/>
  <c r="AJ6594" i="11"/>
  <c r="AI6587" i="11"/>
  <c r="AJ6580" i="11"/>
  <c r="AI6577" i="11"/>
  <c r="AJ6573" i="11"/>
  <c r="AJ6566" i="11"/>
  <c r="AI6559" i="11"/>
  <c r="AI6552" i="11"/>
  <c r="AJ6548" i="11"/>
  <c r="AI6545" i="11"/>
  <c r="AJ6541" i="11"/>
  <c r="AJ6534" i="11"/>
  <c r="AI6527" i="11"/>
  <c r="AI6520" i="11"/>
  <c r="AJ6516" i="11"/>
  <c r="AI6513" i="11"/>
  <c r="AJ6509" i="11"/>
  <c r="AJ6502" i="11"/>
  <c r="AI6495" i="11"/>
  <c r="AI6488" i="11"/>
  <c r="AJ6484" i="11"/>
  <c r="AI6481" i="11"/>
  <c r="AJ6477" i="11"/>
  <c r="AJ6470" i="11"/>
  <c r="AI6463" i="11"/>
  <c r="AI6456" i="11"/>
  <c r="AJ6452" i="11"/>
  <c r="AI6449" i="11"/>
  <c r="AJ6445" i="11"/>
  <c r="AJ6438" i="11"/>
  <c r="AI6431" i="11"/>
  <c r="AI6424" i="11"/>
  <c r="AJ6420" i="11"/>
  <c r="AI6417" i="11"/>
  <c r="AJ6413" i="11"/>
  <c r="AJ6406" i="11"/>
  <c r="AI6399" i="11"/>
  <c r="AI6392" i="11"/>
  <c r="AJ6388" i="11"/>
  <c r="AI6385" i="11"/>
  <c r="AJ6381" i="11"/>
  <c r="AJ6374" i="11"/>
  <c r="AJ6371" i="11"/>
  <c r="AI6366" i="11"/>
  <c r="AJ6363" i="11"/>
  <c r="AI6358" i="11"/>
  <c r="AJ6355" i="11"/>
  <c r="AI6350" i="11"/>
  <c r="AJ6347" i="11"/>
  <c r="AI6342" i="11"/>
  <c r="AJ6339" i="11"/>
  <c r="AI6334" i="11"/>
  <c r="AJ6331" i="11"/>
  <c r="AI6326" i="11"/>
  <c r="AJ6323" i="11"/>
  <c r="AI6318" i="11"/>
  <c r="AJ6315" i="11"/>
  <c r="AI6310" i="11"/>
  <c r="AJ6307" i="11"/>
  <c r="AI6302" i="11"/>
  <c r="AJ6299" i="11"/>
  <c r="AI6294" i="11"/>
  <c r="AJ6291" i="11"/>
  <c r="AI6286" i="11"/>
  <c r="AJ6283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214" i="11"/>
  <c r="AJ6211" i="11"/>
  <c r="AI6206" i="11"/>
  <c r="AJ6203" i="11"/>
  <c r="AI6198" i="11"/>
  <c r="AJ6195" i="11"/>
  <c r="AI6190" i="11"/>
  <c r="AJ6187" i="11"/>
  <c r="AI6182" i="11"/>
  <c r="AJ6179" i="11"/>
  <c r="AI6174" i="11"/>
  <c r="AJ6171" i="11"/>
  <c r="AI6166" i="11"/>
  <c r="AJ6163" i="11"/>
  <c r="AI6158" i="11"/>
  <c r="AJ6155" i="11"/>
  <c r="AI6150" i="11"/>
  <c r="AJ6147" i="11"/>
  <c r="AI6142" i="11"/>
  <c r="AJ6139" i="11"/>
  <c r="AI6134" i="11"/>
  <c r="AJ6131" i="11"/>
  <c r="AI6126" i="11"/>
  <c r="AJ6123" i="11"/>
  <c r="AI6118" i="11"/>
  <c r="AJ6115" i="11"/>
  <c r="AI6110" i="11"/>
  <c r="AJ6107" i="11"/>
  <c r="AI6102" i="11"/>
  <c r="AJ6099" i="11"/>
  <c r="AI6094" i="11"/>
  <c r="AJ6091" i="11"/>
  <c r="AI6086" i="11"/>
  <c r="AJ6083" i="11"/>
  <c r="AI6078" i="11"/>
  <c r="AJ6075" i="11"/>
  <c r="AI6070" i="11"/>
  <c r="AJ6067" i="11"/>
  <c r="AI6062" i="11"/>
  <c r="AJ6059" i="11"/>
  <c r="AI6054" i="11"/>
  <c r="AJ6051" i="11"/>
  <c r="AI6046" i="11"/>
  <c r="AJ6043" i="11"/>
  <c r="AI6038" i="11"/>
  <c r="AJ6035" i="11"/>
  <c r="AI6030" i="11"/>
  <c r="AJ6027" i="11"/>
  <c r="AI6022" i="11"/>
  <c r="AJ6019" i="11"/>
  <c r="AI6014" i="11"/>
  <c r="AJ6011" i="11"/>
  <c r="AI6006" i="11"/>
  <c r="AJ6003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I7017" i="11"/>
  <c r="AJ6897" i="11"/>
  <c r="AJ6649" i="11"/>
  <c r="AJ6600" i="11"/>
  <c r="AJ6585" i="11"/>
  <c r="AJ6576" i="11"/>
  <c r="AJ6569" i="11"/>
  <c r="AJ6562" i="11"/>
  <c r="AI6555" i="11"/>
  <c r="AI6548" i="11"/>
  <c r="AI6541" i="11"/>
  <c r="AJ6512" i="11"/>
  <c r="AJ6505" i="11"/>
  <c r="AJ6498" i="11"/>
  <c r="AI6491" i="11"/>
  <c r="AI6484" i="11"/>
  <c r="AI6477" i="11"/>
  <c r="AJ6448" i="11"/>
  <c r="AJ6441" i="11"/>
  <c r="AJ6434" i="11"/>
  <c r="AI6427" i="11"/>
  <c r="AI6420" i="11"/>
  <c r="AI6413" i="11"/>
  <c r="AJ6384" i="11"/>
  <c r="AJ6377" i="11"/>
  <c r="AI6371" i="11"/>
  <c r="AJ6360" i="11"/>
  <c r="AI6355" i="11"/>
  <c r="AJ6344" i="11"/>
  <c r="AI6339" i="11"/>
  <c r="AJ6328" i="11"/>
  <c r="AI6323" i="11"/>
  <c r="AJ6312" i="11"/>
  <c r="AI6307" i="11"/>
  <c r="AJ6296" i="11"/>
  <c r="AI6291" i="11"/>
  <c r="AJ6280" i="11"/>
  <c r="AI6275" i="11"/>
  <c r="AJ6264" i="11"/>
  <c r="AI6259" i="11"/>
  <c r="AJ6248" i="11"/>
  <c r="AI6243" i="11"/>
  <c r="AJ6232" i="11"/>
  <c r="AI6227" i="11"/>
  <c r="AJ6216" i="11"/>
  <c r="AI6211" i="11"/>
  <c r="AJ6200" i="11"/>
  <c r="AI6195" i="11"/>
  <c r="AJ6184" i="11"/>
  <c r="AI6179" i="11"/>
  <c r="AJ6168" i="11"/>
  <c r="AI6163" i="11"/>
  <c r="AJ6152" i="11"/>
  <c r="AI6147" i="11"/>
  <c r="AJ6136" i="11"/>
  <c r="AI6131" i="11"/>
  <c r="AJ6120" i="11"/>
  <c r="AI6115" i="11"/>
  <c r="AJ6104" i="11"/>
  <c r="AI6099" i="11"/>
  <c r="AJ6088" i="11"/>
  <c r="AI6083" i="11"/>
  <c r="AJ6072" i="11"/>
  <c r="AI6067" i="11"/>
  <c r="AJ6056" i="11"/>
  <c r="AI6051" i="11"/>
  <c r="AJ6040" i="11"/>
  <c r="AI6035" i="11"/>
  <c r="AJ6024" i="11"/>
  <c r="AI6019" i="11"/>
  <c r="AJ6008" i="11"/>
  <c r="AI6003" i="11"/>
  <c r="AI5996" i="11"/>
  <c r="AJ5993" i="11"/>
  <c r="AI5988" i="11"/>
  <c r="AJ5985" i="11"/>
  <c r="AI5980" i="11"/>
  <c r="AJ5977" i="11"/>
  <c r="AI5972" i="11"/>
  <c r="AJ5969" i="11"/>
  <c r="AI5964" i="11"/>
  <c r="AJ5961" i="11"/>
  <c r="AI5956" i="11"/>
  <c r="AJ5953" i="11"/>
  <c r="AI5948" i="11"/>
  <c r="AJ5945" i="11"/>
  <c r="AI5940" i="11"/>
  <c r="AJ5937" i="11"/>
  <c r="AI5932" i="11"/>
  <c r="AJ5929" i="11"/>
  <c r="AI5924" i="11"/>
  <c r="AJ5921" i="11"/>
  <c r="AI5916" i="11"/>
  <c r="AJ5913" i="11"/>
  <c r="AI5908" i="11"/>
  <c r="AJ5905" i="11"/>
  <c r="AI5900" i="11"/>
  <c r="AJ5897" i="11"/>
  <c r="AI5892" i="11"/>
  <c r="AJ5889" i="11"/>
  <c r="AI5884" i="11"/>
  <c r="AJ5881" i="11"/>
  <c r="AI5876" i="11"/>
  <c r="AJ5873" i="11"/>
  <c r="AI5868" i="11"/>
  <c r="AJ5865" i="11"/>
  <c r="AI5860" i="11"/>
  <c r="AJ5857" i="11"/>
  <c r="AI5852" i="11"/>
  <c r="AJ5849" i="11"/>
  <c r="AI5844" i="11"/>
  <c r="AJ5841" i="11"/>
  <c r="AI5836" i="11"/>
  <c r="AJ5833" i="11"/>
  <c r="AI5829" i="11"/>
  <c r="AJ5827" i="11"/>
  <c r="AJ5825" i="11"/>
  <c r="AI5822" i="11"/>
  <c r="AI5820" i="11"/>
  <c r="AJ5818" i="11"/>
  <c r="AI5813" i="11"/>
  <c r="AJ5811" i="11"/>
  <c r="AJ5809" i="11"/>
  <c r="AI5806" i="11"/>
  <c r="AI5804" i="11"/>
  <c r="AJ5802" i="11"/>
  <c r="AI5797" i="11"/>
  <c r="AJ5795" i="11"/>
  <c r="AJ5793" i="11"/>
  <c r="AI5790" i="11"/>
  <c r="AI5788" i="11"/>
  <c r="AJ5786" i="11"/>
  <c r="AI5781" i="11"/>
  <c r="AJ5779" i="11"/>
  <c r="AJ5777" i="11"/>
  <c r="AI5774" i="11"/>
  <c r="AI5772" i="11"/>
  <c r="AJ5770" i="11"/>
  <c r="AI5765" i="11"/>
  <c r="AJ5763" i="11"/>
  <c r="AJ5761" i="11"/>
  <c r="AI5758" i="11"/>
  <c r="AI5756" i="11"/>
  <c r="AJ5754" i="11"/>
  <c r="AI5749" i="11"/>
  <c r="AJ5747" i="11"/>
  <c r="AJ5745" i="11"/>
  <c r="AI5742" i="11"/>
  <c r="AI5740" i="11"/>
  <c r="AJ5738" i="11"/>
  <c r="AI5733" i="11"/>
  <c r="AJ5731" i="11"/>
  <c r="AJ5729" i="11"/>
  <c r="AI5726" i="11"/>
  <c r="AI5724" i="11"/>
  <c r="AJ5722" i="11"/>
  <c r="AI5717" i="11"/>
  <c r="AJ5715" i="11"/>
  <c r="AJ5713" i="11"/>
  <c r="AI5710" i="11"/>
  <c r="AI5708" i="11"/>
  <c r="AJ5706" i="11"/>
  <c r="AI5701" i="11"/>
  <c r="AJ5699" i="11"/>
  <c r="AJ5697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6870" i="11"/>
  <c r="AI6724" i="11"/>
  <c r="AI6575" i="11"/>
  <c r="AI6568" i="11"/>
  <c r="AI6561" i="11"/>
  <c r="AJ6532" i="11"/>
  <c r="AJ6525" i="11"/>
  <c r="AJ6518" i="11"/>
  <c r="AI6511" i="11"/>
  <c r="AI6504" i="11"/>
  <c r="AI6497" i="11"/>
  <c r="AJ6468" i="11"/>
  <c r="AJ6461" i="11"/>
  <c r="AJ6454" i="11"/>
  <c r="AI6447" i="11"/>
  <c r="AI6440" i="11"/>
  <c r="AI6433" i="11"/>
  <c r="AJ6404" i="11"/>
  <c r="AJ6397" i="11"/>
  <c r="AJ6390" i="11"/>
  <c r="AI6383" i="11"/>
  <c r="AI6376" i="11"/>
  <c r="AI6370" i="11"/>
  <c r="AJ6359" i="11"/>
  <c r="AI6354" i="11"/>
  <c r="AJ6343" i="11"/>
  <c r="AI6338" i="11"/>
  <c r="AJ6327" i="11"/>
  <c r="AI6322" i="11"/>
  <c r="AJ6311" i="11"/>
  <c r="AI6306" i="11"/>
  <c r="AJ6295" i="11"/>
  <c r="AI6290" i="11"/>
  <c r="AJ6279" i="11"/>
  <c r="AI6274" i="11"/>
  <c r="AJ6263" i="11"/>
  <c r="AI6258" i="11"/>
  <c r="AJ6247" i="11"/>
  <c r="AI6242" i="11"/>
  <c r="AJ6231" i="11"/>
  <c r="AI6226" i="11"/>
  <c r="AJ6215" i="11"/>
  <c r="AI6210" i="11"/>
  <c r="AJ6199" i="11"/>
  <c r="AI6194" i="11"/>
  <c r="AJ6183" i="11"/>
  <c r="AI6178" i="11"/>
  <c r="AJ6167" i="11"/>
  <c r="AI6162" i="11"/>
  <c r="AJ6151" i="11"/>
  <c r="AI6146" i="11"/>
  <c r="AJ6135" i="11"/>
  <c r="AI6130" i="11"/>
  <c r="AJ6119" i="11"/>
  <c r="AI6114" i="11"/>
  <c r="AJ6103" i="11"/>
  <c r="AI6098" i="11"/>
  <c r="AJ6087" i="11"/>
  <c r="AI6082" i="11"/>
  <c r="AJ6071" i="11"/>
  <c r="AI6066" i="11"/>
  <c r="AJ6055" i="11"/>
  <c r="AI6050" i="11"/>
  <c r="AJ6039" i="11"/>
  <c r="AI6034" i="11"/>
  <c r="AJ6023" i="11"/>
  <c r="AI6018" i="11"/>
  <c r="AJ6007" i="11"/>
  <c r="AI6002" i="11"/>
  <c r="AJ5998" i="11"/>
  <c r="AI5993" i="11"/>
  <c r="AJ5990" i="11"/>
  <c r="AI5985" i="11"/>
  <c r="AJ5982" i="11"/>
  <c r="AI5977" i="11"/>
  <c r="AJ5974" i="11"/>
  <c r="AI5969" i="11"/>
  <c r="AJ5966" i="11"/>
  <c r="AI5961" i="11"/>
  <c r="AJ5958" i="11"/>
  <c r="AI5953" i="11"/>
  <c r="AJ5950" i="11"/>
  <c r="AI5945" i="11"/>
  <c r="AJ5942" i="11"/>
  <c r="AI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J5878" i="11"/>
  <c r="AI5873" i="11"/>
  <c r="AJ5870" i="11"/>
  <c r="AI5865" i="11"/>
  <c r="AJ5862" i="11"/>
  <c r="AI5857" i="11"/>
  <c r="AJ5854" i="11"/>
  <c r="AI5849" i="11"/>
  <c r="AJ5846" i="11"/>
  <c r="AI5841" i="11"/>
  <c r="AJ5838" i="11"/>
  <c r="AI5833" i="11"/>
  <c r="AJ5830" i="11"/>
  <c r="AI5825" i="11"/>
  <c r="AJ5823" i="11"/>
  <c r="AJ5821" i="11"/>
  <c r="AI5818" i="11"/>
  <c r="AI5816" i="11"/>
  <c r="AJ5814" i="11"/>
  <c r="AI5809" i="11"/>
  <c r="AJ5807" i="11"/>
  <c r="AJ5805" i="11"/>
  <c r="AI5802" i="11"/>
  <c r="AI5800" i="11"/>
  <c r="AJ5798" i="11"/>
  <c r="AI5793" i="11"/>
  <c r="AJ5791" i="11"/>
  <c r="AJ5789" i="11"/>
  <c r="AI5786" i="11"/>
  <c r="AI5784" i="11"/>
  <c r="AJ5782" i="11"/>
  <c r="AI5777" i="11"/>
  <c r="AJ5775" i="11"/>
  <c r="AJ5773" i="11"/>
  <c r="AI5770" i="11"/>
  <c r="AI5768" i="11"/>
  <c r="AJ5766" i="11"/>
  <c r="AI5761" i="11"/>
  <c r="AJ5759" i="11"/>
  <c r="AJ5757" i="11"/>
  <c r="AI5754" i="11"/>
  <c r="AI5752" i="11"/>
  <c r="AJ5750" i="11"/>
  <c r="AI5745" i="11"/>
  <c r="AJ5743" i="11"/>
  <c r="AJ5741" i="11"/>
  <c r="AI5738" i="11"/>
  <c r="AI5736" i="11"/>
  <c r="AJ5734" i="11"/>
  <c r="AI5729" i="11"/>
  <c r="AJ5727" i="11"/>
  <c r="AJ5725" i="11"/>
  <c r="AI5722" i="11"/>
  <c r="AI5720" i="11"/>
  <c r="AJ5718" i="11"/>
  <c r="AI5713" i="11"/>
  <c r="AJ5711" i="11"/>
  <c r="AJ5709" i="11"/>
  <c r="AI5706" i="11"/>
  <c r="AI5704" i="11"/>
  <c r="AJ5702" i="11"/>
  <c r="AI5697" i="11"/>
  <c r="AJ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I6806" i="11"/>
  <c r="AI6580" i="11"/>
  <c r="AJ6537" i="11"/>
  <c r="AI6523" i="11"/>
  <c r="AI6509" i="11"/>
  <c r="AJ6480" i="11"/>
  <c r="AJ6466" i="11"/>
  <c r="AI6452" i="11"/>
  <c r="AJ6409" i="11"/>
  <c r="AI6395" i="11"/>
  <c r="AI6381" i="11"/>
  <c r="AJ6368" i="11"/>
  <c r="AI6347" i="11"/>
  <c r="AJ6336" i="11"/>
  <c r="AI6315" i="11"/>
  <c r="AJ6304" i="11"/>
  <c r="AI6283" i="11"/>
  <c r="AJ6272" i="11"/>
  <c r="AI6251" i="11"/>
  <c r="AJ6240" i="11"/>
  <c r="AI6219" i="11"/>
  <c r="AJ6208" i="11"/>
  <c r="AI6187" i="11"/>
  <c r="AJ6176" i="11"/>
  <c r="AI6155" i="11"/>
  <c r="AJ6144" i="11"/>
  <c r="AI6123" i="11"/>
  <c r="AJ6112" i="11"/>
  <c r="AI6091" i="11"/>
  <c r="AJ6080" i="11"/>
  <c r="AI6059" i="11"/>
  <c r="AJ6048" i="11"/>
  <c r="AI6027" i="11"/>
  <c r="AJ6016" i="11"/>
  <c r="AJ5997" i="11"/>
  <c r="AI5992" i="11"/>
  <c r="AJ5981" i="11"/>
  <c r="AI5976" i="11"/>
  <c r="AJ5965" i="11"/>
  <c r="AI5960" i="11"/>
  <c r="AJ5949" i="11"/>
  <c r="AI5944" i="11"/>
  <c r="AJ5933" i="11"/>
  <c r="AI5928" i="11"/>
  <c r="AJ5917" i="11"/>
  <c r="AI5912" i="11"/>
  <c r="AJ5901" i="11"/>
  <c r="AI5896" i="11"/>
  <c r="AJ5885" i="11"/>
  <c r="AI5880" i="11"/>
  <c r="AJ5869" i="11"/>
  <c r="AI5864" i="11"/>
  <c r="AJ5853" i="11"/>
  <c r="AI5848" i="11"/>
  <c r="AJ5837" i="11"/>
  <c r="AI5832" i="11"/>
  <c r="AI5828" i="11"/>
  <c r="AI5821" i="11"/>
  <c r="AJ5817" i="11"/>
  <c r="AI5814" i="11"/>
  <c r="AJ5810" i="11"/>
  <c r="AJ5803" i="11"/>
  <c r="AI5796" i="11"/>
  <c r="AI5789" i="11"/>
  <c r="AJ5785" i="11"/>
  <c r="AI5782" i="11"/>
  <c r="AJ5778" i="11"/>
  <c r="AJ5771" i="11"/>
  <c r="AI5764" i="11"/>
  <c r="AI5757" i="11"/>
  <c r="AJ5753" i="11"/>
  <c r="AI5750" i="11"/>
  <c r="AJ5746" i="11"/>
  <c r="AJ5739" i="11"/>
  <c r="AI5732" i="11"/>
  <c r="AI5725" i="11"/>
  <c r="AJ5721" i="11"/>
  <c r="AI5718" i="11"/>
  <c r="AJ5714" i="11"/>
  <c r="AJ5707" i="11"/>
  <c r="AI5700" i="11"/>
  <c r="AJ5693" i="11"/>
  <c r="AI5688" i="11"/>
  <c r="AJ5685" i="11"/>
  <c r="AI5680" i="11"/>
  <c r="AJ5677" i="11"/>
  <c r="AI5672" i="11"/>
  <c r="AJ5669" i="11"/>
  <c r="AI5664" i="11"/>
  <c r="AJ5661" i="11"/>
  <c r="AI5656" i="11"/>
  <c r="AJ5653" i="11"/>
  <c r="AI5648" i="11"/>
  <c r="AJ5645" i="11"/>
  <c r="AI5640" i="11"/>
  <c r="AJ5637" i="11"/>
  <c r="AI5632" i="11"/>
  <c r="AJ5629" i="11"/>
  <c r="AI5624" i="11"/>
  <c r="AJ5621" i="11"/>
  <c r="AI5616" i="11"/>
  <c r="AJ5613" i="11"/>
  <c r="AI5608" i="11"/>
  <c r="AJ5605" i="11"/>
  <c r="AI5600" i="11"/>
  <c r="AJ5597" i="11"/>
  <c r="AI5592" i="11"/>
  <c r="AJ5589" i="11"/>
  <c r="AI5584" i="11"/>
  <c r="AJ5581" i="11"/>
  <c r="AI5576" i="11"/>
  <c r="AJ5573" i="11"/>
  <c r="AI5568" i="11"/>
  <c r="AJ5565" i="11"/>
  <c r="AI5560" i="11"/>
  <c r="AJ5557" i="11"/>
  <c r="AI5552" i="11"/>
  <c r="AJ5549" i="11"/>
  <c r="AI5544" i="11"/>
  <c r="AJ5541" i="11"/>
  <c r="AI5536" i="11"/>
  <c r="AJ5533" i="11"/>
  <c r="AI5528" i="11"/>
  <c r="AJ5525" i="11"/>
  <c r="AI5520" i="11"/>
  <c r="AJ5517" i="11"/>
  <c r="AI5512" i="11"/>
  <c r="AJ5509" i="11"/>
  <c r="AI5504" i="11"/>
  <c r="AJ5501" i="11"/>
  <c r="AI5496" i="11"/>
  <c r="AJ5493" i="11"/>
  <c r="AI5488" i="11"/>
  <c r="AJ5485" i="11"/>
  <c r="AI5480" i="11"/>
  <c r="AJ5477" i="11"/>
  <c r="AI5472" i="11"/>
  <c r="AJ5469" i="11"/>
  <c r="AI5464" i="11"/>
  <c r="AJ5461" i="11"/>
  <c r="AI5456" i="11"/>
  <c r="AJ5453" i="11"/>
  <c r="AI5448" i="11"/>
  <c r="AJ5445" i="11"/>
  <c r="AJ6564" i="11"/>
  <c r="AJ6550" i="11"/>
  <c r="AI6536" i="11"/>
  <c r="AJ6493" i="11"/>
  <c r="AI6479" i="11"/>
  <c r="AI6465" i="11"/>
  <c r="AJ6436" i="11"/>
  <c r="AJ6422" i="11"/>
  <c r="AI6408" i="11"/>
  <c r="AJ6367" i="11"/>
  <c r="AI6346" i="11"/>
  <c r="AJ6335" i="11"/>
  <c r="AI6314" i="11"/>
  <c r="AJ6303" i="11"/>
  <c r="AI6282" i="11"/>
  <c r="AJ6271" i="11"/>
  <c r="AI6250" i="11"/>
  <c r="AJ6239" i="11"/>
  <c r="AI6218" i="11"/>
  <c r="AJ6207" i="11"/>
  <c r="AI6186" i="11"/>
  <c r="AJ6175" i="11"/>
  <c r="AI6154" i="11"/>
  <c r="AJ6143" i="11"/>
  <c r="AI6122" i="11"/>
  <c r="AJ6111" i="11"/>
  <c r="AI6090" i="11"/>
  <c r="AJ6079" i="11"/>
  <c r="AI6058" i="11"/>
  <c r="AJ6047" i="11"/>
  <c r="AI6026" i="11"/>
  <c r="AJ6015" i="11"/>
  <c r="AI5997" i="11"/>
  <c r="AJ5986" i="11"/>
  <c r="AI5981" i="11"/>
  <c r="AJ5970" i="11"/>
  <c r="AI5965" i="11"/>
  <c r="AJ5954" i="11"/>
  <c r="AI5949" i="11"/>
  <c r="AJ5938" i="11"/>
  <c r="AI5933" i="11"/>
  <c r="AJ5922" i="11"/>
  <c r="AI5917" i="11"/>
  <c r="AJ5906" i="11"/>
  <c r="AI5901" i="11"/>
  <c r="AJ5890" i="11"/>
  <c r="AI5885" i="11"/>
  <c r="AJ5874" i="11"/>
  <c r="AI5869" i="11"/>
  <c r="AJ5858" i="11"/>
  <c r="AI5853" i="11"/>
  <c r="AJ5842" i="11"/>
  <c r="AI5837" i="11"/>
  <c r="AI5824" i="11"/>
  <c r="AI5817" i="11"/>
  <c r="AJ5813" i="11"/>
  <c r="AI5810" i="11"/>
  <c r="AJ5806" i="11"/>
  <c r="AJ5799" i="11"/>
  <c r="AI5792" i="11"/>
  <c r="AI5785" i="11"/>
  <c r="AJ5781" i="11"/>
  <c r="AI5778" i="11"/>
  <c r="AJ5774" i="11"/>
  <c r="AJ5767" i="11"/>
  <c r="AI5760" i="11"/>
  <c r="AI5753" i="11"/>
  <c r="AJ5749" i="11"/>
  <c r="AI5746" i="11"/>
  <c r="AJ5742" i="11"/>
  <c r="AJ5735" i="11"/>
  <c r="AI5728" i="11"/>
  <c r="AI5721" i="11"/>
  <c r="AJ5717" i="11"/>
  <c r="AI5714" i="11"/>
  <c r="AJ5710" i="11"/>
  <c r="AJ5703" i="11"/>
  <c r="AI5696" i="11"/>
  <c r="AI5693" i="11"/>
  <c r="AJ5690" i="11"/>
  <c r="AI5685" i="11"/>
  <c r="AJ5682" i="11"/>
  <c r="AI5677" i="11"/>
  <c r="AJ5674" i="11"/>
  <c r="AI5669" i="11"/>
  <c r="AJ5666" i="11"/>
  <c r="AI5661" i="11"/>
  <c r="AJ5658" i="11"/>
  <c r="AI5653" i="11"/>
  <c r="AJ5650" i="11"/>
  <c r="AI5645" i="11"/>
  <c r="AJ5642" i="11"/>
  <c r="AI5637" i="11"/>
  <c r="AJ5634" i="11"/>
  <c r="AI5629" i="11"/>
  <c r="AJ5626" i="11"/>
  <c r="AI5621" i="11"/>
  <c r="AJ5618" i="11"/>
  <c r="AI5613" i="11"/>
  <c r="AJ5610" i="11"/>
  <c r="AI5605" i="11"/>
  <c r="AJ5602" i="11"/>
  <c r="AI5597" i="11"/>
  <c r="AJ5594" i="11"/>
  <c r="AI5589" i="11"/>
  <c r="AJ5586" i="11"/>
  <c r="AI5581" i="11"/>
  <c r="AJ5578" i="11"/>
  <c r="AI5573" i="11"/>
  <c r="AJ5570" i="11"/>
  <c r="AI5565" i="11"/>
  <c r="AJ5562" i="11"/>
  <c r="AI5557" i="11"/>
  <c r="AJ5554" i="11"/>
  <c r="AI5549" i="11"/>
  <c r="AJ5546" i="11"/>
  <c r="AI5541" i="11"/>
  <c r="AJ5538" i="11"/>
  <c r="AI5533" i="11"/>
  <c r="AJ5530" i="11"/>
  <c r="AI5525" i="11"/>
  <c r="AJ5522" i="11"/>
  <c r="AI5517" i="11"/>
  <c r="AJ5514" i="11"/>
  <c r="AI5509" i="11"/>
  <c r="AJ5506" i="11"/>
  <c r="AI5501" i="11"/>
  <c r="AJ5498" i="11"/>
  <c r="AI5493" i="11"/>
  <c r="AJ5490" i="11"/>
  <c r="AI5485" i="11"/>
  <c r="AJ5482" i="11"/>
  <c r="AI5477" i="11"/>
  <c r="AJ5474" i="11"/>
  <c r="AI5469" i="11"/>
  <c r="AJ5466" i="11"/>
  <c r="AI5461" i="11"/>
  <c r="AJ5458" i="11"/>
  <c r="AI5453" i="11"/>
  <c r="AJ5450" i="11"/>
  <c r="AI5445" i="11"/>
  <c r="AJ5442" i="11"/>
  <c r="AI5437" i="11"/>
  <c r="AJ5434" i="11"/>
  <c r="AI5429" i="11"/>
  <c r="AJ5426" i="11"/>
  <c r="AI6692" i="11"/>
  <c r="AJ6592" i="11"/>
  <c r="AI6573" i="11"/>
  <c r="AJ6544" i="11"/>
  <c r="AJ6530" i="11"/>
  <c r="AI6516" i="11"/>
  <c r="AJ6473" i="11"/>
  <c r="AI6459" i="11"/>
  <c r="AI6445" i="11"/>
  <c r="AJ6416" i="11"/>
  <c r="AJ6402" i="11"/>
  <c r="AI6388" i="11"/>
  <c r="AI6363" i="11"/>
  <c r="AJ6352" i="11"/>
  <c r="AI6331" i="11"/>
  <c r="AJ6320" i="11"/>
  <c r="AI6299" i="11"/>
  <c r="AJ6288" i="11"/>
  <c r="AI6267" i="11"/>
  <c r="AJ6256" i="11"/>
  <c r="AI6235" i="11"/>
  <c r="AJ6224" i="11"/>
  <c r="AI6203" i="11"/>
  <c r="AJ6192" i="11"/>
  <c r="AI6171" i="11"/>
  <c r="AJ6160" i="11"/>
  <c r="AI6139" i="11"/>
  <c r="AJ6128" i="11"/>
  <c r="AI6107" i="11"/>
  <c r="AJ6096" i="11"/>
  <c r="AI6075" i="11"/>
  <c r="AJ6064" i="11"/>
  <c r="AI6043" i="11"/>
  <c r="AJ6032" i="11"/>
  <c r="AI6011" i="11"/>
  <c r="AJ6000" i="11"/>
  <c r="AJ5989" i="11"/>
  <c r="AI5984" i="11"/>
  <c r="AJ5973" i="11"/>
  <c r="AI5968" i="11"/>
  <c r="AJ5957" i="11"/>
  <c r="AI5952" i="11"/>
  <c r="AJ5941" i="11"/>
  <c r="AI5936" i="11"/>
  <c r="AJ5925" i="11"/>
  <c r="AI5920" i="11"/>
  <c r="AJ5909" i="11"/>
  <c r="AI5904" i="11"/>
  <c r="AJ5893" i="11"/>
  <c r="AI5888" i="11"/>
  <c r="AJ5877" i="11"/>
  <c r="AI5872" i="11"/>
  <c r="AJ5861" i="11"/>
  <c r="AI5856" i="11"/>
  <c r="AJ5845" i="11"/>
  <c r="AI5840" i="11"/>
  <c r="AI5830" i="11"/>
  <c r="AJ5826" i="11"/>
  <c r="AJ5819" i="11"/>
  <c r="AI5812" i="11"/>
  <c r="AI5805" i="11"/>
  <c r="AJ5801" i="11"/>
  <c r="AI5798" i="11"/>
  <c r="AJ5794" i="11"/>
  <c r="AJ5787" i="11"/>
  <c r="AI5780" i="11"/>
  <c r="AI5773" i="11"/>
  <c r="AJ5769" i="11"/>
  <c r="AI5766" i="11"/>
  <c r="AJ5762" i="11"/>
  <c r="AJ5755" i="11"/>
  <c r="AI5748" i="11"/>
  <c r="AI5741" i="11"/>
  <c r="AJ5737" i="11"/>
  <c r="AI5734" i="11"/>
  <c r="AJ5730" i="11"/>
  <c r="AJ5723" i="11"/>
  <c r="AI5716" i="11"/>
  <c r="AI5709" i="11"/>
  <c r="AJ5705" i="11"/>
  <c r="AI5702" i="11"/>
  <c r="AJ5698" i="11"/>
  <c r="AI5692" i="11"/>
  <c r="AJ5689" i="11"/>
  <c r="AI5684" i="11"/>
  <c r="AJ5681" i="11"/>
  <c r="AI5676" i="11"/>
  <c r="AJ5673" i="11"/>
  <c r="AI5668" i="11"/>
  <c r="AJ5665" i="11"/>
  <c r="AI5660" i="11"/>
  <c r="AJ5657" i="11"/>
  <c r="AI5652" i="11"/>
  <c r="AJ5649" i="11"/>
  <c r="AI5644" i="11"/>
  <c r="AJ5641" i="11"/>
  <c r="AI5636" i="11"/>
  <c r="AJ5633" i="11"/>
  <c r="AI5628" i="11"/>
  <c r="AJ5625" i="11"/>
  <c r="AI5620" i="11"/>
  <c r="AJ5617" i="11"/>
  <c r="AI5612" i="11"/>
  <c r="AJ5609" i="11"/>
  <c r="AI5604" i="11"/>
  <c r="AJ5601" i="11"/>
  <c r="AI5596" i="11"/>
  <c r="AJ5593" i="11"/>
  <c r="AI5588" i="11"/>
  <c r="AJ5585" i="11"/>
  <c r="AI5580" i="11"/>
  <c r="AJ5577" i="11"/>
  <c r="AI5572" i="11"/>
  <c r="AJ5569" i="11"/>
  <c r="AI5564" i="11"/>
  <c r="AJ5561" i="11"/>
  <c r="AI5556" i="11"/>
  <c r="AJ5553" i="11"/>
  <c r="AI5548" i="11"/>
  <c r="AJ5545" i="11"/>
  <c r="AI5540" i="11"/>
  <c r="AJ5537" i="11"/>
  <c r="AI5532" i="11"/>
  <c r="AJ5529" i="11"/>
  <c r="AI5524" i="11"/>
  <c r="AJ5521" i="11"/>
  <c r="AI5516" i="11"/>
  <c r="AJ5513" i="11"/>
  <c r="AI5508" i="11"/>
  <c r="AJ5505" i="11"/>
  <c r="AI5500" i="11"/>
  <c r="AJ5497" i="11"/>
  <c r="AI5492" i="11"/>
  <c r="AJ5489" i="11"/>
  <c r="AI5484" i="11"/>
  <c r="AJ5481" i="11"/>
  <c r="AI5476" i="11"/>
  <c r="AJ5473" i="11"/>
  <c r="AI5468" i="11"/>
  <c r="AJ5465" i="11"/>
  <c r="AI5460" i="11"/>
  <c r="AJ5457" i="11"/>
  <c r="AI5452" i="11"/>
  <c r="AJ5449" i="11"/>
  <c r="AI5444" i="11"/>
  <c r="AJ5441" i="11"/>
  <c r="AI5436" i="11"/>
  <c r="AJ6681" i="11"/>
  <c r="AI6543" i="11"/>
  <c r="AJ6486" i="11"/>
  <c r="AJ6429" i="11"/>
  <c r="AI6330" i="11"/>
  <c r="AJ6287" i="11"/>
  <c r="AI6202" i="11"/>
  <c r="AJ6159" i="11"/>
  <c r="AI6074" i="11"/>
  <c r="AJ6031" i="11"/>
  <c r="AJ5994" i="11"/>
  <c r="AI5973" i="11"/>
  <c r="AJ5930" i="11"/>
  <c r="AI5909" i="11"/>
  <c r="AJ5866" i="11"/>
  <c r="AI5845" i="11"/>
  <c r="AI5826" i="11"/>
  <c r="AJ5797" i="11"/>
  <c r="AJ5783" i="11"/>
  <c r="AI5769" i="11"/>
  <c r="AJ5726" i="11"/>
  <c r="AI5712" i="11"/>
  <c r="AI5698" i="11"/>
  <c r="AJ5686" i="11"/>
  <c r="AI5665" i="11"/>
  <c r="AJ5654" i="11"/>
  <c r="AI5633" i="11"/>
  <c r="AJ5622" i="11"/>
  <c r="AI5601" i="11"/>
  <c r="AJ5590" i="11"/>
  <c r="AI5569" i="11"/>
  <c r="AJ5558" i="11"/>
  <c r="AI5537" i="11"/>
  <c r="AJ5526" i="11"/>
  <c r="AI5505" i="11"/>
  <c r="AJ5494" i="11"/>
  <c r="AI5473" i="11"/>
  <c r="AJ5462" i="11"/>
  <c r="AJ5437" i="11"/>
  <c r="AI5433" i="11"/>
  <c r="AJ5429" i="11"/>
  <c r="AJ5425" i="11"/>
  <c r="AJ5422" i="11"/>
  <c r="AI5417" i="11"/>
  <c r="AJ5414" i="11"/>
  <c r="AI5409" i="11"/>
  <c r="AJ5406" i="11"/>
  <c r="AI5401" i="11"/>
  <c r="AJ5398" i="11"/>
  <c r="AI5393" i="11"/>
  <c r="AJ5390" i="11"/>
  <c r="AI5385" i="11"/>
  <c r="AJ5382" i="11"/>
  <c r="AI5377" i="11"/>
  <c r="AJ5374" i="11"/>
  <c r="AI5369" i="11"/>
  <c r="AJ5366" i="11"/>
  <c r="AI5361" i="11"/>
  <c r="AJ5358" i="11"/>
  <c r="AI5353" i="11"/>
  <c r="AJ5350" i="11"/>
  <c r="AI5345" i="11"/>
  <c r="AJ5342" i="11"/>
  <c r="AI5337" i="11"/>
  <c r="AJ5334" i="11"/>
  <c r="AI5329" i="11"/>
  <c r="AJ5326" i="11"/>
  <c r="AI5321" i="11"/>
  <c r="AJ5318" i="11"/>
  <c r="AI5313" i="11"/>
  <c r="AJ5310" i="11"/>
  <c r="AI5305" i="11"/>
  <c r="AJ5302" i="11"/>
  <c r="AI5297" i="11"/>
  <c r="AJ5294" i="11"/>
  <c r="AI5289" i="11"/>
  <c r="AJ5286" i="11"/>
  <c r="AI5281" i="11"/>
  <c r="AJ5278" i="11"/>
  <c r="AI5273" i="11"/>
  <c r="AJ5270" i="11"/>
  <c r="AI5265" i="11"/>
  <c r="AJ5262" i="11"/>
  <c r="AI5257" i="11"/>
  <c r="AJ5254" i="11"/>
  <c r="AI5249" i="11"/>
  <c r="AJ5246" i="11"/>
  <c r="AI5241" i="11"/>
  <c r="AJ5238" i="11"/>
  <c r="AI5233" i="11"/>
  <c r="AJ5230" i="11"/>
  <c r="AI5225" i="11"/>
  <c r="AJ5222" i="11"/>
  <c r="AI5217" i="11"/>
  <c r="AJ5214" i="11"/>
  <c r="AI5209" i="11"/>
  <c r="AJ5206" i="11"/>
  <c r="AI5201" i="11"/>
  <c r="AJ5198" i="11"/>
  <c r="AI5193" i="11"/>
  <c r="AJ5190" i="11"/>
  <c r="AI5185" i="11"/>
  <c r="AJ5182" i="11"/>
  <c r="AI5177" i="11"/>
  <c r="AJ5174" i="11"/>
  <c r="AI5169" i="11"/>
  <c r="AJ5166" i="11"/>
  <c r="AI5161" i="11"/>
  <c r="AJ5158" i="11"/>
  <c r="AI5153" i="11"/>
  <c r="AJ5150" i="11"/>
  <c r="AI5145" i="11"/>
  <c r="AJ5142" i="11"/>
  <c r="AI5137" i="11"/>
  <c r="AJ5135" i="11"/>
  <c r="AJ5133" i="11"/>
  <c r="AI5130" i="11"/>
  <c r="AI5128" i="11"/>
  <c r="AJ5126" i="11"/>
  <c r="AI5121" i="11"/>
  <c r="AJ5119" i="11"/>
  <c r="AJ5117" i="11"/>
  <c r="AI5114" i="11"/>
  <c r="AI5112" i="11"/>
  <c r="AJ5110" i="11"/>
  <c r="AI5105" i="11"/>
  <c r="AJ5103" i="11"/>
  <c r="AJ5101" i="11"/>
  <c r="AI5098" i="11"/>
  <c r="AI5096" i="11"/>
  <c r="AJ5094" i="11"/>
  <c r="AI5089" i="11"/>
  <c r="AJ5087" i="11"/>
  <c r="AJ5085" i="11"/>
  <c r="AI5082" i="11"/>
  <c r="AI5080" i="11"/>
  <c r="AJ5078" i="11"/>
  <c r="AI5073" i="11"/>
  <c r="AJ5071" i="11"/>
  <c r="AJ5069" i="11"/>
  <c r="AI5066" i="11"/>
  <c r="AI5064" i="11"/>
  <c r="AJ5062" i="11"/>
  <c r="AI5057" i="11"/>
  <c r="AJ5055" i="11"/>
  <c r="AJ5053" i="11"/>
  <c r="AI5050" i="11"/>
  <c r="AI5048" i="11"/>
  <c r="AJ5046" i="11"/>
  <c r="AI5041" i="11"/>
  <c r="AJ5039" i="11"/>
  <c r="AJ5037" i="11"/>
  <c r="AI5034" i="11"/>
  <c r="AI5032" i="11"/>
  <c r="AJ5030" i="11"/>
  <c r="AI5025" i="11"/>
  <c r="AJ5023" i="11"/>
  <c r="AJ5021" i="11"/>
  <c r="AI5018" i="11"/>
  <c r="AI5016" i="11"/>
  <c r="AJ5014" i="11"/>
  <c r="AI5009" i="11"/>
  <c r="AJ5007" i="11"/>
  <c r="AJ5005" i="11"/>
  <c r="AI5002" i="11"/>
  <c r="AI5000" i="11"/>
  <c r="AJ4998" i="11"/>
  <c r="AI4993" i="11"/>
  <c r="AJ4991" i="11"/>
  <c r="AJ4989" i="11"/>
  <c r="AI4986" i="11"/>
  <c r="AI4984" i="11"/>
  <c r="AJ4982" i="11"/>
  <c r="AI4977" i="11"/>
  <c r="AJ4975" i="11"/>
  <c r="AJ4973" i="11"/>
  <c r="AI4970" i="11"/>
  <c r="AI4968" i="11"/>
  <c r="AJ4966" i="11"/>
  <c r="AI4961" i="11"/>
  <c r="AJ4959" i="11"/>
  <c r="AJ4957" i="11"/>
  <c r="AI4954" i="11"/>
  <c r="AI4952" i="11"/>
  <c r="AJ4950" i="11"/>
  <c r="AI4945" i="11"/>
  <c r="AJ4943" i="11"/>
  <c r="AJ4941" i="11"/>
  <c r="AI4938" i="11"/>
  <c r="AI4936" i="11"/>
  <c r="AJ4934" i="11"/>
  <c r="AI4929" i="11"/>
  <c r="AJ4927" i="11"/>
  <c r="AJ4925" i="11"/>
  <c r="AI4922" i="11"/>
  <c r="AI4920" i="11"/>
  <c r="AJ4918" i="11"/>
  <c r="AI4913" i="11"/>
  <c r="AJ4911" i="11"/>
  <c r="AJ4909" i="11"/>
  <c r="AI4906" i="11"/>
  <c r="AI4904" i="11"/>
  <c r="AJ4902" i="11"/>
  <c r="AI4897" i="11"/>
  <c r="AJ4895" i="11"/>
  <c r="AJ4893" i="11"/>
  <c r="AI4890" i="11"/>
  <c r="AI4888" i="11"/>
  <c r="AJ4886" i="11"/>
  <c r="AI4881" i="11"/>
  <c r="AJ4879" i="11"/>
  <c r="AJ4877" i="11"/>
  <c r="AI4874" i="11"/>
  <c r="AI4872" i="11"/>
  <c r="AJ4870" i="11"/>
  <c r="AI4865" i="11"/>
  <c r="AJ4863" i="11"/>
  <c r="AJ4861" i="11"/>
  <c r="AI4858" i="11"/>
  <c r="AI4856" i="11"/>
  <c r="AJ4854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I6529" i="11"/>
  <c r="AI6472" i="11"/>
  <c r="AI6415" i="11"/>
  <c r="AI6362" i="11"/>
  <c r="AJ6319" i="11"/>
  <c r="AI6234" i="11"/>
  <c r="AJ6191" i="11"/>
  <c r="AI6106" i="11"/>
  <c r="AJ6063" i="11"/>
  <c r="AI5989" i="11"/>
  <c r="AJ5946" i="11"/>
  <c r="AI5925" i="11"/>
  <c r="AJ5882" i="11"/>
  <c r="AI5861" i="11"/>
  <c r="AJ5822" i="11"/>
  <c r="AI5808" i="11"/>
  <c r="AI5794" i="11"/>
  <c r="AJ5765" i="11"/>
  <c r="AJ5751" i="11"/>
  <c r="AI5737" i="11"/>
  <c r="AJ5694" i="11"/>
  <c r="AI5673" i="11"/>
  <c r="AJ5662" i="11"/>
  <c r="AI5641" i="11"/>
  <c r="AJ5630" i="11"/>
  <c r="AI5609" i="11"/>
  <c r="AJ5598" i="11"/>
  <c r="AI5577" i="11"/>
  <c r="AJ5566" i="11"/>
  <c r="AI5545" i="11"/>
  <c r="AJ5534" i="11"/>
  <c r="AI5513" i="11"/>
  <c r="AJ5502" i="11"/>
  <c r="AI5481" i="11"/>
  <c r="AJ5470" i="11"/>
  <c r="AI5449" i="11"/>
  <c r="AI5441" i="11"/>
  <c r="AI5432" i="11"/>
  <c r="AI5428" i="11"/>
  <c r="AI5425" i="11"/>
  <c r="AJ5421" i="11"/>
  <c r="AI5416" i="11"/>
  <c r="AJ5413" i="11"/>
  <c r="AI5408" i="11"/>
  <c r="AJ5405" i="11"/>
  <c r="AI5400" i="11"/>
  <c r="AJ5397" i="11"/>
  <c r="AI5392" i="11"/>
  <c r="AJ5389" i="11"/>
  <c r="AI5384" i="11"/>
  <c r="AJ5381" i="11"/>
  <c r="AI5376" i="11"/>
  <c r="AJ5373" i="11"/>
  <c r="AI5368" i="11"/>
  <c r="AJ5365" i="11"/>
  <c r="AI5360" i="11"/>
  <c r="AJ5357" i="11"/>
  <c r="AI5352" i="11"/>
  <c r="AJ5349" i="11"/>
  <c r="AI5344" i="11"/>
  <c r="AJ5341" i="11"/>
  <c r="AI5336" i="11"/>
  <c r="AJ5333" i="11"/>
  <c r="AI5328" i="11"/>
  <c r="AJ5325" i="11"/>
  <c r="AI5320" i="11"/>
  <c r="AJ5317" i="11"/>
  <c r="AI5312" i="11"/>
  <c r="AJ5309" i="11"/>
  <c r="AI5304" i="11"/>
  <c r="AJ5301" i="11"/>
  <c r="AI5296" i="11"/>
  <c r="AJ5293" i="11"/>
  <c r="AI5288" i="11"/>
  <c r="AJ5285" i="11"/>
  <c r="AI5280" i="11"/>
  <c r="AJ5277" i="11"/>
  <c r="AI5272" i="11"/>
  <c r="AJ5269" i="11"/>
  <c r="AI5264" i="11"/>
  <c r="AJ5261" i="11"/>
  <c r="AI5256" i="11"/>
  <c r="AJ5253" i="11"/>
  <c r="AI5248" i="11"/>
  <c r="AJ5245" i="11"/>
  <c r="AI5240" i="11"/>
  <c r="AJ5237" i="11"/>
  <c r="AI5232" i="11"/>
  <c r="AJ5229" i="11"/>
  <c r="AI5224" i="11"/>
  <c r="AJ5221" i="11"/>
  <c r="AI5216" i="11"/>
  <c r="AJ5213" i="11"/>
  <c r="AI5208" i="11"/>
  <c r="AJ5205" i="11"/>
  <c r="AI5200" i="11"/>
  <c r="AJ5197" i="11"/>
  <c r="AI5192" i="11"/>
  <c r="AJ5189" i="11"/>
  <c r="AI5184" i="11"/>
  <c r="AJ5181" i="11"/>
  <c r="AI5176" i="11"/>
  <c r="AJ5173" i="11"/>
  <c r="AI5168" i="11"/>
  <c r="AJ5165" i="11"/>
  <c r="AI5160" i="11"/>
  <c r="AJ5157" i="11"/>
  <c r="AI5152" i="11"/>
  <c r="AJ5149" i="11"/>
  <c r="AI5144" i="11"/>
  <c r="AI5142" i="11"/>
  <c r="AI5140" i="11"/>
  <c r="AJ5138" i="11"/>
  <c r="AI5133" i="11"/>
  <c r="AJ5131" i="11"/>
  <c r="AJ5129" i="11"/>
  <c r="AI5126" i="11"/>
  <c r="AI5124" i="11"/>
  <c r="AJ5122" i="11"/>
  <c r="AI5117" i="11"/>
  <c r="AJ5115" i="11"/>
  <c r="AJ5113" i="11"/>
  <c r="AI5110" i="11"/>
  <c r="AI5108" i="11"/>
  <c r="AJ5106" i="11"/>
  <c r="AI5101" i="11"/>
  <c r="AJ5099" i="11"/>
  <c r="AJ5097" i="11"/>
  <c r="AI5094" i="11"/>
  <c r="AI5092" i="11"/>
  <c r="AJ5090" i="11"/>
  <c r="AI5085" i="11"/>
  <c r="AJ5083" i="11"/>
  <c r="AJ5081" i="11"/>
  <c r="AI5078" i="11"/>
  <c r="AI5076" i="11"/>
  <c r="AJ5074" i="11"/>
  <c r="AI5069" i="11"/>
  <c r="AJ5067" i="11"/>
  <c r="AJ5065" i="11"/>
  <c r="AI5062" i="11"/>
  <c r="AI5060" i="11"/>
  <c r="AJ5058" i="11"/>
  <c r="AI5053" i="11"/>
  <c r="AJ5051" i="11"/>
  <c r="AJ5049" i="11"/>
  <c r="AI5046" i="11"/>
  <c r="AI5044" i="11"/>
  <c r="AJ5042" i="11"/>
  <c r="AI5037" i="11"/>
  <c r="AJ5035" i="11"/>
  <c r="AJ5033" i="11"/>
  <c r="AI5030" i="11"/>
  <c r="AI5028" i="11"/>
  <c r="AJ5026" i="11"/>
  <c r="AI5021" i="11"/>
  <c r="AJ5019" i="11"/>
  <c r="AJ5017" i="11"/>
  <c r="AI5014" i="11"/>
  <c r="AI5012" i="11"/>
  <c r="AJ5010" i="11"/>
  <c r="AI5005" i="11"/>
  <c r="AJ5003" i="11"/>
  <c r="AJ5001" i="11"/>
  <c r="AI4998" i="11"/>
  <c r="AI4996" i="11"/>
  <c r="AJ4994" i="11"/>
  <c r="AI4989" i="11"/>
  <c r="AJ4987" i="11"/>
  <c r="AJ4985" i="11"/>
  <c r="AI4982" i="11"/>
  <c r="AI4980" i="11"/>
  <c r="AJ4978" i="11"/>
  <c r="AI4973" i="11"/>
  <c r="AJ4971" i="11"/>
  <c r="AJ4969" i="11"/>
  <c r="AI4966" i="11"/>
  <c r="AI4964" i="11"/>
  <c r="AJ4962" i="11"/>
  <c r="AI4957" i="11"/>
  <c r="AJ4955" i="11"/>
  <c r="AJ4953" i="11"/>
  <c r="AI4950" i="11"/>
  <c r="AI4948" i="11"/>
  <c r="AJ4946" i="11"/>
  <c r="AI4941" i="11"/>
  <c r="AJ4939" i="11"/>
  <c r="AJ4937" i="11"/>
  <c r="AI4934" i="11"/>
  <c r="AI4932" i="11"/>
  <c r="AJ4930" i="11"/>
  <c r="AI4925" i="11"/>
  <c r="AJ4923" i="11"/>
  <c r="AJ4921" i="11"/>
  <c r="AI4918" i="11"/>
  <c r="AI4916" i="11"/>
  <c r="AJ4914" i="11"/>
  <c r="AI4909" i="11"/>
  <c r="AJ4907" i="11"/>
  <c r="AJ4905" i="11"/>
  <c r="AI4902" i="11"/>
  <c r="AI4900" i="11"/>
  <c r="AJ4898" i="11"/>
  <c r="AI4893" i="11"/>
  <c r="AJ4891" i="11"/>
  <c r="AJ4889" i="11"/>
  <c r="AI4886" i="11"/>
  <c r="AI4884" i="11"/>
  <c r="AJ4882" i="11"/>
  <c r="AI4877" i="11"/>
  <c r="AJ4875" i="11"/>
  <c r="AJ4873" i="11"/>
  <c r="AI4870" i="11"/>
  <c r="AI4868" i="11"/>
  <c r="AJ4866" i="11"/>
  <c r="AI4861" i="11"/>
  <c r="AJ4859" i="11"/>
  <c r="AJ4857" i="11"/>
  <c r="AI4854" i="11"/>
  <c r="AI4852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I6401" i="11"/>
  <c r="AJ6351" i="11"/>
  <c r="AI6266" i="11"/>
  <c r="AJ6223" i="11"/>
  <c r="AI6138" i="11"/>
  <c r="AJ6095" i="11"/>
  <c r="AI6010" i="11"/>
  <c r="AJ5962" i="11"/>
  <c r="AI5941" i="11"/>
  <c r="AJ5898" i="11"/>
  <c r="AI5877" i="11"/>
  <c r="AJ5834" i="11"/>
  <c r="AJ5790" i="11"/>
  <c r="AI5776" i="11"/>
  <c r="AI5762" i="11"/>
  <c r="AJ5733" i="11"/>
  <c r="AJ5719" i="11"/>
  <c r="AI5705" i="11"/>
  <c r="AI5681" i="11"/>
  <c r="AJ5670" i="11"/>
  <c r="AI5649" i="11"/>
  <c r="AJ5638" i="11"/>
  <c r="AI5617" i="11"/>
  <c r="AJ5606" i="11"/>
  <c r="AI5585" i="11"/>
  <c r="AJ5574" i="11"/>
  <c r="AI5553" i="11"/>
  <c r="AJ5542" i="11"/>
  <c r="AI5521" i="11"/>
  <c r="AJ5510" i="11"/>
  <c r="AI5489" i="11"/>
  <c r="AJ5478" i="11"/>
  <c r="AI5457" i="11"/>
  <c r="AJ5446" i="11"/>
  <c r="AI5440" i="11"/>
  <c r="AI5424" i="11"/>
  <c r="AI5421" i="11"/>
  <c r="AJ5418" i="11"/>
  <c r="AI5413" i="11"/>
  <c r="AJ5410" i="11"/>
  <c r="AI5405" i="11"/>
  <c r="AJ5402" i="11"/>
  <c r="AI5397" i="11"/>
  <c r="AJ5394" i="11"/>
  <c r="AI5389" i="11"/>
  <c r="AJ5386" i="11"/>
  <c r="AI5381" i="11"/>
  <c r="AJ5378" i="11"/>
  <c r="AI5373" i="11"/>
  <c r="AJ5370" i="11"/>
  <c r="AI5365" i="11"/>
  <c r="AJ5362" i="11"/>
  <c r="AI5357" i="11"/>
  <c r="AJ5354" i="11"/>
  <c r="AI5349" i="11"/>
  <c r="AJ5346" i="11"/>
  <c r="AI5341" i="11"/>
  <c r="AJ5338" i="11"/>
  <c r="AI5333" i="11"/>
  <c r="AJ5330" i="11"/>
  <c r="AI5325" i="11"/>
  <c r="AJ5322" i="11"/>
  <c r="AI5317" i="11"/>
  <c r="AJ5314" i="11"/>
  <c r="AI5309" i="11"/>
  <c r="AJ5306" i="11"/>
  <c r="AI5301" i="11"/>
  <c r="AJ5298" i="11"/>
  <c r="AI5293" i="11"/>
  <c r="AJ5290" i="11"/>
  <c r="AI5285" i="11"/>
  <c r="AJ5282" i="11"/>
  <c r="AI5277" i="11"/>
  <c r="AJ5274" i="11"/>
  <c r="AI5269" i="11"/>
  <c r="AJ5266" i="11"/>
  <c r="AI5261" i="11"/>
  <c r="AJ5258" i="11"/>
  <c r="AI5253" i="11"/>
  <c r="AJ5250" i="11"/>
  <c r="AI5245" i="11"/>
  <c r="AJ5242" i="11"/>
  <c r="AI5237" i="11"/>
  <c r="AJ5234" i="11"/>
  <c r="AI5229" i="11"/>
  <c r="AJ5226" i="11"/>
  <c r="AI5221" i="11"/>
  <c r="AJ5218" i="11"/>
  <c r="AI5213" i="11"/>
  <c r="AJ5210" i="11"/>
  <c r="AI5205" i="11"/>
  <c r="AJ5202" i="11"/>
  <c r="AI5197" i="11"/>
  <c r="AJ5194" i="11"/>
  <c r="AI5189" i="11"/>
  <c r="AJ5186" i="11"/>
  <c r="AI5181" i="11"/>
  <c r="AJ5178" i="11"/>
  <c r="AI5173" i="11"/>
  <c r="AJ5170" i="11"/>
  <c r="AI5165" i="11"/>
  <c r="AJ5162" i="11"/>
  <c r="AI5157" i="11"/>
  <c r="AJ5154" i="11"/>
  <c r="AI5149" i="11"/>
  <c r="AJ5146" i="11"/>
  <c r="AJ5141" i="11"/>
  <c r="AI5138" i="11"/>
  <c r="AI5136" i="11"/>
  <c r="AJ5134" i="11"/>
  <c r="AI5129" i="11"/>
  <c r="AJ5127" i="11"/>
  <c r="AJ5125" i="11"/>
  <c r="AI5122" i="11"/>
  <c r="AI5120" i="11"/>
  <c r="AJ5118" i="11"/>
  <c r="AI5113" i="11"/>
  <c r="AJ5111" i="11"/>
  <c r="AJ5109" i="11"/>
  <c r="AI5106" i="11"/>
  <c r="AI5104" i="11"/>
  <c r="AJ5102" i="11"/>
  <c r="AI5097" i="11"/>
  <c r="AJ5095" i="11"/>
  <c r="AJ5093" i="11"/>
  <c r="AI5090" i="11"/>
  <c r="AI5088" i="11"/>
  <c r="AJ5086" i="11"/>
  <c r="AI5081" i="11"/>
  <c r="AJ5079" i="11"/>
  <c r="AJ5077" i="11"/>
  <c r="AI5074" i="11"/>
  <c r="AI5072" i="11"/>
  <c r="AJ5070" i="11"/>
  <c r="AI5065" i="11"/>
  <c r="AJ5063" i="11"/>
  <c r="AJ5061" i="11"/>
  <c r="AI5058" i="11"/>
  <c r="AI5056" i="11"/>
  <c r="AJ5054" i="11"/>
  <c r="AI5049" i="11"/>
  <c r="AJ5047" i="11"/>
  <c r="AJ5045" i="11"/>
  <c r="AI5042" i="11"/>
  <c r="AI5040" i="11"/>
  <c r="AJ5038" i="11"/>
  <c r="AI5033" i="11"/>
  <c r="AJ5031" i="11"/>
  <c r="AJ5029" i="11"/>
  <c r="AI5026" i="11"/>
  <c r="AI5024" i="11"/>
  <c r="AJ5022" i="11"/>
  <c r="AI5017" i="11"/>
  <c r="AJ5015" i="11"/>
  <c r="AJ6557" i="11"/>
  <c r="AI6170" i="11"/>
  <c r="AJ5914" i="11"/>
  <c r="AJ5829" i="11"/>
  <c r="AI5625" i="11"/>
  <c r="AJ5582" i="11"/>
  <c r="AI5497" i="11"/>
  <c r="AJ5454" i="11"/>
  <c r="AJ5430" i="11"/>
  <c r="AJ5417" i="11"/>
  <c r="AI5396" i="11"/>
  <c r="AJ5385" i="11"/>
  <c r="AI5364" i="11"/>
  <c r="AJ5353" i="11"/>
  <c r="AI5332" i="11"/>
  <c r="AJ5321" i="11"/>
  <c r="AI5300" i="11"/>
  <c r="AJ5289" i="11"/>
  <c r="AI5268" i="11"/>
  <c r="AJ5257" i="11"/>
  <c r="AI5236" i="11"/>
  <c r="AJ5225" i="11"/>
  <c r="AI5204" i="11"/>
  <c r="AJ5193" i="11"/>
  <c r="AI5172" i="11"/>
  <c r="AJ5161" i="11"/>
  <c r="AI5141" i="11"/>
  <c r="AI5134" i="11"/>
  <c r="AJ5105" i="11"/>
  <c r="AJ5098" i="11"/>
  <c r="AJ5091" i="11"/>
  <c r="AI5084" i="11"/>
  <c r="AI5077" i="11"/>
  <c r="AI5070" i="11"/>
  <c r="AJ5041" i="11"/>
  <c r="AJ5034" i="11"/>
  <c r="AJ5027" i="11"/>
  <c r="AI5020" i="11"/>
  <c r="AJ5013" i="11"/>
  <c r="AI5010" i="11"/>
  <c r="AJ5006" i="11"/>
  <c r="AJ4999" i="11"/>
  <c r="AI4992" i="11"/>
  <c r="AI4985" i="11"/>
  <c r="AJ4981" i="11"/>
  <c r="AI4978" i="11"/>
  <c r="AJ4974" i="11"/>
  <c r="AJ4967" i="11"/>
  <c r="AI4960" i="11"/>
  <c r="AI4953" i="11"/>
  <c r="AJ4949" i="11"/>
  <c r="AI4946" i="11"/>
  <c r="AJ4942" i="11"/>
  <c r="AJ4935" i="11"/>
  <c r="AI4928" i="11"/>
  <c r="AI4921" i="11"/>
  <c r="AJ4917" i="11"/>
  <c r="AI4914" i="11"/>
  <c r="AJ4910" i="11"/>
  <c r="AJ4903" i="11"/>
  <c r="AI4896" i="11"/>
  <c r="AI4889" i="11"/>
  <c r="AJ4885" i="11"/>
  <c r="AI4882" i="11"/>
  <c r="AJ4878" i="11"/>
  <c r="AJ4871" i="11"/>
  <c r="AI4864" i="11"/>
  <c r="AI4857" i="11"/>
  <c r="AJ4853" i="11"/>
  <c r="AI4850" i="11"/>
  <c r="AJ4847" i="11"/>
  <c r="AI4842" i="11"/>
  <c r="AJ4839" i="11"/>
  <c r="AI4834" i="11"/>
  <c r="AJ4831" i="11"/>
  <c r="AI4826" i="11"/>
  <c r="AJ4823" i="11"/>
  <c r="AI4818" i="11"/>
  <c r="AJ4815" i="11"/>
  <c r="AI4810" i="11"/>
  <c r="AJ4807" i="11"/>
  <c r="AI4802" i="11"/>
  <c r="AJ4799" i="11"/>
  <c r="AI4794" i="11"/>
  <c r="AJ4791" i="11"/>
  <c r="AI4786" i="11"/>
  <c r="AJ4783" i="11"/>
  <c r="AI4778" i="11"/>
  <c r="AJ4775" i="11"/>
  <c r="AI4770" i="11"/>
  <c r="AJ4767" i="11"/>
  <c r="AI4762" i="11"/>
  <c r="AJ4759" i="11"/>
  <c r="AI4754" i="11"/>
  <c r="AJ4751" i="11"/>
  <c r="AI4746" i="11"/>
  <c r="AJ4743" i="11"/>
  <c r="AI4738" i="11"/>
  <c r="AJ4735" i="11"/>
  <c r="AI4730" i="11"/>
  <c r="AJ4727" i="11"/>
  <c r="AI4722" i="11"/>
  <c r="AJ4719" i="11"/>
  <c r="AI4714" i="11"/>
  <c r="AJ4711" i="11"/>
  <c r="AI4706" i="11"/>
  <c r="AJ4703" i="11"/>
  <c r="AI4698" i="11"/>
  <c r="AJ4695" i="11"/>
  <c r="AI4690" i="11"/>
  <c r="AJ4687" i="11"/>
  <c r="AI4682" i="11"/>
  <c r="AJ4679" i="11"/>
  <c r="AI4674" i="11"/>
  <c r="AJ4671" i="11"/>
  <c r="AI4666" i="11"/>
  <c r="AJ4663" i="11"/>
  <c r="AI4658" i="11"/>
  <c r="AJ4655" i="11"/>
  <c r="AI4650" i="11"/>
  <c r="AJ4647" i="11"/>
  <c r="AI4642" i="11"/>
  <c r="AJ4639" i="11"/>
  <c r="AI4634" i="11"/>
  <c r="AJ4631" i="11"/>
  <c r="AI4626" i="11"/>
  <c r="AJ4623" i="11"/>
  <c r="AI4618" i="11"/>
  <c r="AJ4615" i="11"/>
  <c r="AI4610" i="11"/>
  <c r="AJ4607" i="11"/>
  <c r="AI4602" i="11"/>
  <c r="AJ4599" i="11"/>
  <c r="AI4594" i="11"/>
  <c r="AJ4591" i="11"/>
  <c r="AI4586" i="11"/>
  <c r="AJ4583" i="11"/>
  <c r="AI4578" i="11"/>
  <c r="AJ4575" i="11"/>
  <c r="AI4570" i="11"/>
  <c r="AJ4567" i="11"/>
  <c r="AI4562" i="11"/>
  <c r="AJ4559" i="11"/>
  <c r="AI4554" i="11"/>
  <c r="AJ4551" i="11"/>
  <c r="AI4546" i="11"/>
  <c r="AJ4543" i="11"/>
  <c r="AI4538" i="11"/>
  <c r="AJ4535" i="11"/>
  <c r="AI4530" i="11"/>
  <c r="AJ4527" i="11"/>
  <c r="AI4522" i="11"/>
  <c r="AJ4519" i="11"/>
  <c r="AI4514" i="11"/>
  <c r="AJ4511" i="11"/>
  <c r="AI4506" i="11"/>
  <c r="AJ4503" i="11"/>
  <c r="AI4498" i="11"/>
  <c r="AJ4495" i="11"/>
  <c r="AI4490" i="11"/>
  <c r="AJ4487" i="11"/>
  <c r="AI4482" i="11"/>
  <c r="AJ4479" i="11"/>
  <c r="AI4474" i="11"/>
  <c r="AJ4471" i="11"/>
  <c r="AI4466" i="11"/>
  <c r="AJ4463" i="11"/>
  <c r="AI4458" i="11"/>
  <c r="AJ4455" i="11"/>
  <c r="AI4450" i="11"/>
  <c r="AJ4447" i="11"/>
  <c r="AI4442" i="11"/>
  <c r="AJ4439" i="11"/>
  <c r="AI4434" i="11"/>
  <c r="AJ4431" i="11"/>
  <c r="AI4426" i="11"/>
  <c r="AJ4423" i="11"/>
  <c r="AI4418" i="11"/>
  <c r="AJ4415" i="11"/>
  <c r="AI4410" i="11"/>
  <c r="AJ4407" i="11"/>
  <c r="AI4402" i="11"/>
  <c r="AJ4399" i="11"/>
  <c r="AI4394" i="11"/>
  <c r="AJ4391" i="11"/>
  <c r="AI4386" i="11"/>
  <c r="AJ4383" i="11"/>
  <c r="AI4378" i="11"/>
  <c r="AJ4375" i="11"/>
  <c r="AI4370" i="11"/>
  <c r="AJ4367" i="11"/>
  <c r="AI4362" i="11"/>
  <c r="AJ4359" i="11"/>
  <c r="AI4354" i="11"/>
  <c r="AJ4351" i="11"/>
  <c r="AI4346" i="11"/>
  <c r="AJ4343" i="11"/>
  <c r="AI4338" i="11"/>
  <c r="AJ4335" i="11"/>
  <c r="AI4330" i="11"/>
  <c r="AJ4327" i="11"/>
  <c r="AI4322" i="11"/>
  <c r="AJ4319" i="11"/>
  <c r="AI4314" i="11"/>
  <c r="AJ4311" i="11"/>
  <c r="AI4306" i="11"/>
  <c r="AJ4303" i="11"/>
  <c r="AI4298" i="11"/>
  <c r="AJ4295" i="11"/>
  <c r="AI4290" i="11"/>
  <c r="AJ4287" i="11"/>
  <c r="AI4282" i="11"/>
  <c r="AJ4279" i="11"/>
  <c r="AI4274" i="11"/>
  <c r="AJ4271" i="11"/>
  <c r="AI4266" i="11"/>
  <c r="AJ4263" i="11"/>
  <c r="AI4258" i="11"/>
  <c r="AJ4255" i="11"/>
  <c r="AI4250" i="11"/>
  <c r="AJ4247" i="11"/>
  <c r="AI4242" i="11"/>
  <c r="AJ4239" i="11"/>
  <c r="AI4234" i="11"/>
  <c r="AJ4231" i="11"/>
  <c r="AI4226" i="11"/>
  <c r="AJ4223" i="11"/>
  <c r="AI4218" i="11"/>
  <c r="AJ4215" i="11"/>
  <c r="AI4210" i="11"/>
  <c r="AJ4207" i="11"/>
  <c r="AI4202" i="11"/>
  <c r="AJ4199" i="11"/>
  <c r="AI4194" i="11"/>
  <c r="AJ4191" i="11"/>
  <c r="AI4186" i="11"/>
  <c r="AJ4183" i="11"/>
  <c r="AI4178" i="11"/>
  <c r="AJ4175" i="11"/>
  <c r="AI4170" i="11"/>
  <c r="AJ4167" i="11"/>
  <c r="AI4162" i="11"/>
  <c r="AJ4159" i="11"/>
  <c r="AI4154" i="11"/>
  <c r="AJ4151" i="11"/>
  <c r="AI4146" i="11"/>
  <c r="AJ4143" i="11"/>
  <c r="AI4138" i="11"/>
  <c r="AJ4135" i="11"/>
  <c r="AI4130" i="11"/>
  <c r="AJ4127" i="11"/>
  <c r="AI4122" i="11"/>
  <c r="AJ4119" i="11"/>
  <c r="AJ4116" i="11"/>
  <c r="AI4115" i="11"/>
  <c r="AJ4112" i="11"/>
  <c r="AI4111" i="11"/>
  <c r="AJ4108" i="11"/>
  <c r="AI4107" i="11"/>
  <c r="AJ4104" i="11"/>
  <c r="AJ6500" i="11"/>
  <c r="AI6298" i="11"/>
  <c r="AJ6127" i="11"/>
  <c r="AJ5978" i="11"/>
  <c r="AI5893" i="11"/>
  <c r="AJ5815" i="11"/>
  <c r="AJ5758" i="11"/>
  <c r="AJ5701" i="11"/>
  <c r="AI5657" i="11"/>
  <c r="AJ5614" i="11"/>
  <c r="AI5529" i="11"/>
  <c r="AJ5486" i="11"/>
  <c r="AI5404" i="11"/>
  <c r="AJ5393" i="11"/>
  <c r="AI5372" i="11"/>
  <c r="AJ5361" i="11"/>
  <c r="AI5340" i="11"/>
  <c r="AJ5329" i="11"/>
  <c r="AI5308" i="11"/>
  <c r="AJ5297" i="11"/>
  <c r="AI5276" i="11"/>
  <c r="AJ5265" i="11"/>
  <c r="AI5244" i="11"/>
  <c r="AJ5233" i="11"/>
  <c r="AI5212" i="11"/>
  <c r="AJ5201" i="11"/>
  <c r="AI5180" i="11"/>
  <c r="AJ5169" i="11"/>
  <c r="AI5148" i="11"/>
  <c r="AJ5139" i="11"/>
  <c r="AI5132" i="11"/>
  <c r="AI5125" i="11"/>
  <c r="AI5118" i="11"/>
  <c r="AJ5089" i="11"/>
  <c r="AJ5082" i="11"/>
  <c r="AJ5075" i="11"/>
  <c r="AI5068" i="11"/>
  <c r="AI5061" i="11"/>
  <c r="AI5054" i="11"/>
  <c r="AJ5025" i="11"/>
  <c r="AJ5018" i="11"/>
  <c r="AI5013" i="11"/>
  <c r="AJ5009" i="11"/>
  <c r="AI5006" i="11"/>
  <c r="AJ5002" i="11"/>
  <c r="AJ4995" i="11"/>
  <c r="AI4988" i="11"/>
  <c r="AI4981" i="11"/>
  <c r="AJ4977" i="11"/>
  <c r="AI4974" i="11"/>
  <c r="AJ4970" i="11"/>
  <c r="AJ4963" i="11"/>
  <c r="AI4956" i="11"/>
  <c r="AI4949" i="11"/>
  <c r="AJ4945" i="11"/>
  <c r="AI4942" i="11"/>
  <c r="AJ4938" i="11"/>
  <c r="AJ4931" i="11"/>
  <c r="AI4924" i="11"/>
  <c r="AI4917" i="11"/>
  <c r="AJ4913" i="11"/>
  <c r="AI4910" i="11"/>
  <c r="AJ4906" i="11"/>
  <c r="AJ4899" i="11"/>
  <c r="AI4892" i="11"/>
  <c r="AI4885" i="11"/>
  <c r="AJ4881" i="11"/>
  <c r="AI4878" i="11"/>
  <c r="AJ4874" i="11"/>
  <c r="AJ4867" i="11"/>
  <c r="AI4860" i="11"/>
  <c r="AI4853" i="11"/>
  <c r="AI4847" i="11"/>
  <c r="AJ4844" i="11"/>
  <c r="AI4839" i="11"/>
  <c r="AJ4836" i="11"/>
  <c r="AI4831" i="11"/>
  <c r="AJ4828" i="11"/>
  <c r="AI4823" i="11"/>
  <c r="AJ4820" i="11"/>
  <c r="AI4815" i="11"/>
  <c r="AJ4812" i="11"/>
  <c r="AI4807" i="11"/>
  <c r="AJ4804" i="11"/>
  <c r="AI4799" i="11"/>
  <c r="AJ4796" i="11"/>
  <c r="AI4791" i="11"/>
  <c r="AJ4788" i="11"/>
  <c r="AI4783" i="11"/>
  <c r="AJ4780" i="11"/>
  <c r="AI4775" i="11"/>
  <c r="AJ4772" i="11"/>
  <c r="AI4767" i="11"/>
  <c r="AJ4764" i="11"/>
  <c r="AI4759" i="11"/>
  <c r="AJ4756" i="11"/>
  <c r="AI4751" i="11"/>
  <c r="AJ4748" i="11"/>
  <c r="AI4743" i="11"/>
  <c r="AJ4740" i="11"/>
  <c r="AI4735" i="11"/>
  <c r="AJ4732" i="11"/>
  <c r="AI4727" i="11"/>
  <c r="AJ4724" i="11"/>
  <c r="AI4719" i="11"/>
  <c r="AJ4716" i="11"/>
  <c r="AI4711" i="11"/>
  <c r="AJ4708" i="11"/>
  <c r="AI4703" i="11"/>
  <c r="AJ4700" i="11"/>
  <c r="AI4695" i="11"/>
  <c r="AJ4692" i="11"/>
  <c r="AI4687" i="11"/>
  <c r="AJ4684" i="11"/>
  <c r="AI4679" i="11"/>
  <c r="AJ4676" i="11"/>
  <c r="AI4671" i="11"/>
  <c r="AJ4668" i="11"/>
  <c r="AI4663" i="11"/>
  <c r="AJ4660" i="11"/>
  <c r="AI4655" i="11"/>
  <c r="AJ4652" i="11"/>
  <c r="AI4647" i="11"/>
  <c r="AJ4644" i="11"/>
  <c r="AI4639" i="11"/>
  <c r="AJ4636" i="11"/>
  <c r="AI4631" i="11"/>
  <c r="AJ4628" i="11"/>
  <c r="AI4623" i="11"/>
  <c r="AJ4620" i="11"/>
  <c r="AI4615" i="11"/>
  <c r="AJ4612" i="11"/>
  <c r="AI4607" i="11"/>
  <c r="AJ4604" i="11"/>
  <c r="AI4599" i="11"/>
  <c r="AJ4596" i="11"/>
  <c r="AI4591" i="11"/>
  <c r="AJ4588" i="11"/>
  <c r="AI4583" i="11"/>
  <c r="AJ4580" i="11"/>
  <c r="AI4575" i="11"/>
  <c r="AJ4572" i="11"/>
  <c r="AI4567" i="11"/>
  <c r="AJ4564" i="11"/>
  <c r="AI4559" i="11"/>
  <c r="AJ4556" i="11"/>
  <c r="AI4551" i="11"/>
  <c r="AJ4548" i="11"/>
  <c r="AI4543" i="11"/>
  <c r="AJ4540" i="11"/>
  <c r="AI4535" i="11"/>
  <c r="AJ4532" i="11"/>
  <c r="AI4527" i="11"/>
  <c r="AJ4524" i="11"/>
  <c r="AI4519" i="11"/>
  <c r="AJ4516" i="11"/>
  <c r="AI4511" i="11"/>
  <c r="AJ4508" i="11"/>
  <c r="AI4503" i="11"/>
  <c r="AJ4500" i="11"/>
  <c r="AI4495" i="11"/>
  <c r="AJ4492" i="11"/>
  <c r="AI4487" i="11"/>
  <c r="AJ4484" i="11"/>
  <c r="AI4479" i="11"/>
  <c r="AJ4476" i="11"/>
  <c r="AI4471" i="11"/>
  <c r="AJ4468" i="11"/>
  <c r="AI4463" i="11"/>
  <c r="AJ4460" i="11"/>
  <c r="AI4455" i="11"/>
  <c r="AJ4452" i="11"/>
  <c r="AI4447" i="11"/>
  <c r="AJ4444" i="11"/>
  <c r="AI4439" i="11"/>
  <c r="AJ4436" i="11"/>
  <c r="AI4431" i="11"/>
  <c r="AJ4428" i="11"/>
  <c r="AI4423" i="11"/>
  <c r="AJ4420" i="11"/>
  <c r="AI4415" i="11"/>
  <c r="AJ4412" i="11"/>
  <c r="AI4407" i="11"/>
  <c r="AJ4404" i="11"/>
  <c r="AI4399" i="11"/>
  <c r="AJ4396" i="11"/>
  <c r="AI4391" i="11"/>
  <c r="AJ4388" i="11"/>
  <c r="AI4383" i="11"/>
  <c r="AJ4380" i="11"/>
  <c r="AI4375" i="11"/>
  <c r="AJ4372" i="11"/>
  <c r="AI4367" i="11"/>
  <c r="AJ4364" i="11"/>
  <c r="AI4359" i="11"/>
  <c r="AJ4356" i="11"/>
  <c r="AI4351" i="11"/>
  <c r="AJ4348" i="11"/>
  <c r="AI4343" i="11"/>
  <c r="AJ4340" i="11"/>
  <c r="AI4335" i="11"/>
  <c r="AJ4332" i="11"/>
  <c r="AI4327" i="11"/>
  <c r="AJ4324" i="11"/>
  <c r="AI4319" i="11"/>
  <c r="AJ4316" i="11"/>
  <c r="AI4311" i="11"/>
  <c r="AJ4308" i="11"/>
  <c r="AI4303" i="11"/>
  <c r="AJ4300" i="11"/>
  <c r="AI4295" i="11"/>
  <c r="AJ4292" i="11"/>
  <c r="AI4287" i="11"/>
  <c r="AJ4284" i="11"/>
  <c r="AI4279" i="11"/>
  <c r="AJ4276" i="11"/>
  <c r="AI4271" i="11"/>
  <c r="AJ4268" i="11"/>
  <c r="AI4263" i="11"/>
  <c r="AJ4260" i="11"/>
  <c r="AI4255" i="11"/>
  <c r="AJ4252" i="11"/>
  <c r="AI4247" i="11"/>
  <c r="AJ4244" i="11"/>
  <c r="AI4239" i="11"/>
  <c r="AJ4236" i="11"/>
  <c r="AI4231" i="11"/>
  <c r="AJ4228" i="11"/>
  <c r="AI4223" i="11"/>
  <c r="AJ4220" i="11"/>
  <c r="AI4215" i="11"/>
  <c r="AJ4212" i="11"/>
  <c r="AI4207" i="11"/>
  <c r="AJ4204" i="11"/>
  <c r="AJ6255" i="11"/>
  <c r="AI5957" i="11"/>
  <c r="AI5801" i="11"/>
  <c r="AI5744" i="11"/>
  <c r="AI5689" i="11"/>
  <c r="AJ5646" i="11"/>
  <c r="AI5561" i="11"/>
  <c r="AJ5518" i="11"/>
  <c r="AJ5438" i="11"/>
  <c r="AI5412" i="11"/>
  <c r="AJ5401" i="11"/>
  <c r="AI5380" i="11"/>
  <c r="AJ5369" i="11"/>
  <c r="AI5348" i="11"/>
  <c r="AJ5337" i="11"/>
  <c r="AI5316" i="11"/>
  <c r="AJ5305" i="11"/>
  <c r="AI5284" i="11"/>
  <c r="AJ5273" i="11"/>
  <c r="AI5252" i="11"/>
  <c r="AJ5241" i="11"/>
  <c r="AI5220" i="11"/>
  <c r="AJ5209" i="11"/>
  <c r="AI5188" i="11"/>
  <c r="AJ5177" i="11"/>
  <c r="AI5156" i="11"/>
  <c r="AJ5145" i="11"/>
  <c r="AJ5137" i="11"/>
  <c r="AJ5130" i="11"/>
  <c r="AJ5123" i="11"/>
  <c r="AI5116" i="11"/>
  <c r="AI5109" i="11"/>
  <c r="AI5102" i="11"/>
  <c r="AJ5073" i="11"/>
  <c r="AJ5066" i="11"/>
  <c r="AJ5059" i="11"/>
  <c r="AI5052" i="11"/>
  <c r="AI5045" i="11"/>
  <c r="AI5038" i="11"/>
  <c r="AI5008" i="11"/>
  <c r="AI5001" i="11"/>
  <c r="AJ4997" i="11"/>
  <c r="AI4994" i="11"/>
  <c r="AJ4990" i="11"/>
  <c r="AJ4983" i="11"/>
  <c r="AI4976" i="11"/>
  <c r="AI4969" i="11"/>
  <c r="AJ4965" i="11"/>
  <c r="AI4962" i="11"/>
  <c r="AJ4958" i="11"/>
  <c r="AJ4951" i="11"/>
  <c r="AI4944" i="11"/>
  <c r="AI4937" i="11"/>
  <c r="AJ4933" i="11"/>
  <c r="AI4930" i="11"/>
  <c r="AJ4926" i="11"/>
  <c r="AJ4919" i="11"/>
  <c r="AI4912" i="11"/>
  <c r="AI4905" i="11"/>
  <c r="AJ4901" i="11"/>
  <c r="AI4898" i="11"/>
  <c r="AJ4894" i="11"/>
  <c r="AJ4887" i="11"/>
  <c r="AI4880" i="11"/>
  <c r="AI4873" i="11"/>
  <c r="AJ4869" i="11"/>
  <c r="AI4866" i="11"/>
  <c r="AJ4862" i="11"/>
  <c r="AJ4855" i="11"/>
  <c r="AI4846" i="11"/>
  <c r="AJ4843" i="11"/>
  <c r="AI4838" i="11"/>
  <c r="AJ4835" i="11"/>
  <c r="AI4830" i="11"/>
  <c r="AJ4827" i="11"/>
  <c r="AI4822" i="11"/>
  <c r="AJ4819" i="11"/>
  <c r="AI4814" i="11"/>
  <c r="AJ4811" i="11"/>
  <c r="AI4806" i="11"/>
  <c r="AJ4803" i="11"/>
  <c r="AI4798" i="11"/>
  <c r="AJ4795" i="11"/>
  <c r="AI4790" i="11"/>
  <c r="AJ4787" i="11"/>
  <c r="AI4782" i="11"/>
  <c r="AJ4779" i="11"/>
  <c r="AI4774" i="11"/>
  <c r="AJ4771" i="11"/>
  <c r="AI4766" i="11"/>
  <c r="AJ4763" i="11"/>
  <c r="AI4758" i="11"/>
  <c r="AJ4755" i="11"/>
  <c r="AI4750" i="11"/>
  <c r="AJ4747" i="11"/>
  <c r="AI4742" i="11"/>
  <c r="AJ4739" i="11"/>
  <c r="AI4734" i="11"/>
  <c r="AJ4731" i="11"/>
  <c r="AI4726" i="11"/>
  <c r="AJ4723" i="11"/>
  <c r="AI4718" i="11"/>
  <c r="AJ4715" i="11"/>
  <c r="AI4710" i="11"/>
  <c r="AJ4707" i="11"/>
  <c r="AI4702" i="11"/>
  <c r="AJ4699" i="11"/>
  <c r="AI4694" i="11"/>
  <c r="AJ4691" i="11"/>
  <c r="AI4686" i="11"/>
  <c r="AJ4683" i="11"/>
  <c r="AI4678" i="11"/>
  <c r="AJ4675" i="11"/>
  <c r="AI4670" i="11"/>
  <c r="AJ4667" i="11"/>
  <c r="AI4662" i="11"/>
  <c r="AJ4659" i="11"/>
  <c r="AI4654" i="11"/>
  <c r="AJ4651" i="11"/>
  <c r="AI4646" i="11"/>
  <c r="AJ4643" i="11"/>
  <c r="AI4638" i="11"/>
  <c r="AJ4635" i="11"/>
  <c r="AI4630" i="11"/>
  <c r="AJ4627" i="11"/>
  <c r="AI4622" i="11"/>
  <c r="AJ4619" i="11"/>
  <c r="AI4614" i="11"/>
  <c r="AJ4611" i="11"/>
  <c r="AI4606" i="11"/>
  <c r="AJ4603" i="11"/>
  <c r="AI4598" i="11"/>
  <c r="AJ4595" i="11"/>
  <c r="AI4590" i="11"/>
  <c r="AJ4587" i="11"/>
  <c r="AI4582" i="11"/>
  <c r="AJ4579" i="11"/>
  <c r="AI4574" i="11"/>
  <c r="AJ4571" i="11"/>
  <c r="AI4566" i="11"/>
  <c r="AJ4563" i="11"/>
  <c r="AI4558" i="11"/>
  <c r="AJ4555" i="11"/>
  <c r="AI4550" i="11"/>
  <c r="AJ4547" i="11"/>
  <c r="AI4542" i="11"/>
  <c r="AJ4539" i="11"/>
  <c r="AI4534" i="11"/>
  <c r="AJ4531" i="11"/>
  <c r="AI4526" i="11"/>
  <c r="AJ4523" i="11"/>
  <c r="AI4518" i="11"/>
  <c r="AJ4515" i="11"/>
  <c r="AI4510" i="11"/>
  <c r="AJ4507" i="11"/>
  <c r="AI4502" i="11"/>
  <c r="AJ4499" i="11"/>
  <c r="AI4494" i="11"/>
  <c r="AJ4491" i="11"/>
  <c r="AI4486" i="11"/>
  <c r="AJ4483" i="11"/>
  <c r="AI4478" i="11"/>
  <c r="AJ4475" i="11"/>
  <c r="AI4470" i="11"/>
  <c r="AJ4467" i="11"/>
  <c r="AI4462" i="11"/>
  <c r="AJ4459" i="11"/>
  <c r="AI4454" i="11"/>
  <c r="AJ4451" i="11"/>
  <c r="AI4446" i="11"/>
  <c r="AJ4443" i="11"/>
  <c r="AI4438" i="11"/>
  <c r="AJ4435" i="11"/>
  <c r="AI4430" i="11"/>
  <c r="AJ4427" i="11"/>
  <c r="AI4422" i="11"/>
  <c r="AJ4419" i="11"/>
  <c r="AI4414" i="11"/>
  <c r="AJ4411" i="11"/>
  <c r="AI4406" i="11"/>
  <c r="AJ4403" i="11"/>
  <c r="AI4398" i="11"/>
  <c r="AJ4395" i="11"/>
  <c r="AI4390" i="11"/>
  <c r="AJ4387" i="11"/>
  <c r="AI4382" i="11"/>
  <c r="AJ4379" i="11"/>
  <c r="AI4374" i="11"/>
  <c r="AJ4371" i="11"/>
  <c r="AI4366" i="11"/>
  <c r="AJ4363" i="11"/>
  <c r="AI4358" i="11"/>
  <c r="AJ4355" i="11"/>
  <c r="AI4350" i="11"/>
  <c r="AJ4347" i="11"/>
  <c r="AI4342" i="11"/>
  <c r="AJ4339" i="11"/>
  <c r="AI4334" i="11"/>
  <c r="AJ4331" i="11"/>
  <c r="AI4326" i="11"/>
  <c r="AJ4323" i="11"/>
  <c r="AI4318" i="11"/>
  <c r="AJ4315" i="11"/>
  <c r="AI4310" i="11"/>
  <c r="AJ4307" i="11"/>
  <c r="AI4302" i="11"/>
  <c r="AJ4299" i="11"/>
  <c r="AI4294" i="11"/>
  <c r="AJ4291" i="11"/>
  <c r="AI4286" i="11"/>
  <c r="AJ4283" i="11"/>
  <c r="AI4278" i="11"/>
  <c r="AJ4275" i="11"/>
  <c r="AI4270" i="11"/>
  <c r="AJ4267" i="11"/>
  <c r="AI4262" i="11"/>
  <c r="AJ4259" i="11"/>
  <c r="AI4254" i="11"/>
  <c r="AJ4251" i="11"/>
  <c r="AI4246" i="11"/>
  <c r="AJ4243" i="11"/>
  <c r="AI4238" i="11"/>
  <c r="AJ4235" i="11"/>
  <c r="AI4230" i="11"/>
  <c r="AJ4227" i="11"/>
  <c r="AI4222" i="11"/>
  <c r="AJ4219" i="11"/>
  <c r="AI4214" i="11"/>
  <c r="AJ4211" i="11"/>
  <c r="AI4206" i="11"/>
  <c r="AJ4203" i="11"/>
  <c r="AI4198" i="11"/>
  <c r="AJ4195" i="11"/>
  <c r="AI4190" i="11"/>
  <c r="AJ4187" i="11"/>
  <c r="AI4182" i="11"/>
  <c r="AJ4179" i="11"/>
  <c r="AI4174" i="11"/>
  <c r="AJ4171" i="11"/>
  <c r="AI4166" i="11"/>
  <c r="AJ4163" i="11"/>
  <c r="AI4158" i="11"/>
  <c r="AJ4155" i="11"/>
  <c r="AI4150" i="11"/>
  <c r="AJ4147" i="11"/>
  <c r="AI4142" i="11"/>
  <c r="AJ4139" i="11"/>
  <c r="AI4134" i="11"/>
  <c r="AJ4131" i="11"/>
  <c r="AI4126" i="11"/>
  <c r="AJ4123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I6042" i="11"/>
  <c r="AJ5850" i="11"/>
  <c r="AI5730" i="11"/>
  <c r="AJ5678" i="11"/>
  <c r="AI5593" i="11"/>
  <c r="AJ5550" i="11"/>
  <c r="AI5465" i="11"/>
  <c r="AJ5433" i="11"/>
  <c r="AI5420" i="11"/>
  <c r="AJ5409" i="11"/>
  <c r="AI5388" i="11"/>
  <c r="AJ5377" i="11"/>
  <c r="AI5356" i="11"/>
  <c r="AJ5345" i="11"/>
  <c r="AI5324" i="11"/>
  <c r="AJ5313" i="11"/>
  <c r="AI5292" i="11"/>
  <c r="AJ5281" i="11"/>
  <c r="AI5260" i="11"/>
  <c r="AJ5249" i="11"/>
  <c r="AI5228" i="11"/>
  <c r="AJ5217" i="11"/>
  <c r="AI5196" i="11"/>
  <c r="AJ5185" i="11"/>
  <c r="AJ5114" i="11"/>
  <c r="AI5086" i="11"/>
  <c r="AJ5057" i="11"/>
  <c r="AI5029" i="11"/>
  <c r="AJ4993" i="11"/>
  <c r="AJ4979" i="11"/>
  <c r="AI4965" i="11"/>
  <c r="AJ4922" i="11"/>
  <c r="AI4908" i="11"/>
  <c r="AI4894" i="11"/>
  <c r="AJ4865" i="11"/>
  <c r="AJ4851" i="11"/>
  <c r="AJ4840" i="11"/>
  <c r="AI4819" i="11"/>
  <c r="AJ4808" i="11"/>
  <c r="AI4787" i="11"/>
  <c r="AJ4776" i="11"/>
  <c r="AI4755" i="11"/>
  <c r="AJ4744" i="11"/>
  <c r="AI4723" i="11"/>
  <c r="AJ4712" i="11"/>
  <c r="AI4691" i="11"/>
  <c r="AJ4680" i="11"/>
  <c r="AI4659" i="11"/>
  <c r="AJ4648" i="11"/>
  <c r="AI4627" i="11"/>
  <c r="AJ4616" i="11"/>
  <c r="AI4595" i="11"/>
  <c r="AJ4584" i="11"/>
  <c r="AI4563" i="11"/>
  <c r="AJ4552" i="11"/>
  <c r="AI4531" i="11"/>
  <c r="AJ4520" i="11"/>
  <c r="AI4499" i="11"/>
  <c r="AJ4488" i="11"/>
  <c r="AI4467" i="11"/>
  <c r="AJ4456" i="11"/>
  <c r="AI4435" i="11"/>
  <c r="AJ4424" i="11"/>
  <c r="AI4403" i="11"/>
  <c r="AJ4392" i="11"/>
  <c r="AI4371" i="11"/>
  <c r="AJ4360" i="11"/>
  <c r="AI4339" i="11"/>
  <c r="AJ4328" i="11"/>
  <c r="AI4307" i="11"/>
  <c r="AJ4296" i="11"/>
  <c r="AI4275" i="11"/>
  <c r="AJ4264" i="11"/>
  <c r="AI4243" i="11"/>
  <c r="AJ4232" i="11"/>
  <c r="AI4211" i="11"/>
  <c r="AJ4196" i="11"/>
  <c r="AI4191" i="11"/>
  <c r="AJ4180" i="11"/>
  <c r="AI4175" i="11"/>
  <c r="AJ4164" i="11"/>
  <c r="AI4159" i="11"/>
  <c r="AJ4148" i="11"/>
  <c r="AI4143" i="11"/>
  <c r="AJ4132" i="11"/>
  <c r="AI4127" i="11"/>
  <c r="AJ4117" i="11"/>
  <c r="AI4112" i="11"/>
  <c r="AJ4109" i="11"/>
  <c r="AI4104" i="11"/>
  <c r="AI4102" i="11"/>
  <c r="AJ4100" i="11"/>
  <c r="AI4095" i="11"/>
  <c r="AJ4093" i="11"/>
  <c r="AJ4091" i="11"/>
  <c r="AI4088" i="11"/>
  <c r="AI4086" i="11"/>
  <c r="AJ4084" i="11"/>
  <c r="AJ5107" i="11"/>
  <c r="AJ5050" i="11"/>
  <c r="AI5022" i="11"/>
  <c r="AI5004" i="11"/>
  <c r="AI4990" i="11"/>
  <c r="AJ4961" i="11"/>
  <c r="AJ4947" i="11"/>
  <c r="AI4933" i="11"/>
  <c r="AJ4890" i="11"/>
  <c r="AI4876" i="11"/>
  <c r="AI4862" i="11"/>
  <c r="AJ4848" i="11"/>
  <c r="AI4827" i="11"/>
  <c r="AJ4816" i="11"/>
  <c r="AI4795" i="11"/>
  <c r="AJ4784" i="11"/>
  <c r="AI4763" i="11"/>
  <c r="AJ4752" i="11"/>
  <c r="AI4731" i="11"/>
  <c r="AJ4720" i="11"/>
  <c r="AI4699" i="11"/>
  <c r="AJ4688" i="11"/>
  <c r="AI4667" i="11"/>
  <c r="AJ4656" i="11"/>
  <c r="AI4635" i="11"/>
  <c r="AJ4624" i="11"/>
  <c r="AI4603" i="11"/>
  <c r="AJ4592" i="11"/>
  <c r="AI4571" i="11"/>
  <c r="AJ4560" i="11"/>
  <c r="AI4539" i="11"/>
  <c r="AJ4528" i="11"/>
  <c r="AI4507" i="11"/>
  <c r="AJ4496" i="11"/>
  <c r="AI4475" i="11"/>
  <c r="AJ4464" i="11"/>
  <c r="AI4443" i="11"/>
  <c r="AJ4432" i="11"/>
  <c r="AI4411" i="11"/>
  <c r="AJ4400" i="11"/>
  <c r="AI4379" i="11"/>
  <c r="AJ4368" i="11"/>
  <c r="AI4347" i="11"/>
  <c r="AJ4336" i="11"/>
  <c r="AI4315" i="11"/>
  <c r="AJ4304" i="11"/>
  <c r="AI4283" i="11"/>
  <c r="AJ4272" i="11"/>
  <c r="AI4251" i="11"/>
  <c r="AJ4240" i="11"/>
  <c r="AI4219" i="11"/>
  <c r="AJ4208" i="11"/>
  <c r="AJ4200" i="11"/>
  <c r="AI4195" i="11"/>
  <c r="AJ4184" i="11"/>
  <c r="AI4179" i="11"/>
  <c r="AJ4168" i="11"/>
  <c r="AI4163" i="11"/>
  <c r="AJ4152" i="11"/>
  <c r="AI4147" i="11"/>
  <c r="AJ4136" i="11"/>
  <c r="AI4131" i="11"/>
  <c r="AJ4120" i="11"/>
  <c r="AI4114" i="11"/>
  <c r="AJ4111" i="11"/>
  <c r="AI4106" i="11"/>
  <c r="AJ4103" i="11"/>
  <c r="AI4100" i="11"/>
  <c r="AI4098" i="11"/>
  <c r="AJ4096" i="11"/>
  <c r="AI4091" i="11"/>
  <c r="AJ4089" i="11"/>
  <c r="AJ4087" i="11"/>
  <c r="AI4084" i="11"/>
  <c r="AI4082" i="11"/>
  <c r="AJ4080" i="11"/>
  <c r="AI5164" i="11"/>
  <c r="AI5100" i="11"/>
  <c r="AJ5043" i="11"/>
  <c r="AJ4986" i="11"/>
  <c r="AI4972" i="11"/>
  <c r="AI4958" i="11"/>
  <c r="AJ4929" i="11"/>
  <c r="AJ4915" i="11"/>
  <c r="AI4901" i="11"/>
  <c r="AJ4858" i="11"/>
  <c r="AI4835" i="11"/>
  <c r="AJ4824" i="11"/>
  <c r="AI4803" i="11"/>
  <c r="AJ4792" i="11"/>
  <c r="AI4771" i="11"/>
  <c r="AJ4760" i="11"/>
  <c r="AI4739" i="11"/>
  <c r="AJ4728" i="11"/>
  <c r="AI4707" i="11"/>
  <c r="AJ4696" i="11"/>
  <c r="AI4675" i="11"/>
  <c r="AJ4664" i="11"/>
  <c r="AI4643" i="11"/>
  <c r="AJ4632" i="11"/>
  <c r="AI4611" i="11"/>
  <c r="AJ4600" i="11"/>
  <c r="AI4579" i="11"/>
  <c r="AJ4568" i="11"/>
  <c r="AI4547" i="11"/>
  <c r="AJ4536" i="11"/>
  <c r="AI4515" i="11"/>
  <c r="AJ4504" i="11"/>
  <c r="AI4483" i="11"/>
  <c r="AJ4472" i="11"/>
  <c r="AI4451" i="11"/>
  <c r="AJ4440" i="11"/>
  <c r="AI4419" i="11"/>
  <c r="AJ4408" i="11"/>
  <c r="AI4387" i="11"/>
  <c r="AJ4376" i="11"/>
  <c r="AI4355" i="11"/>
  <c r="AJ4344" i="11"/>
  <c r="AI4323" i="11"/>
  <c r="AJ4312" i="11"/>
  <c r="AI4291" i="11"/>
  <c r="AJ4280" i="11"/>
  <c r="AI4259" i="11"/>
  <c r="AJ4248" i="11"/>
  <c r="AI4227" i="11"/>
  <c r="AJ4216" i="11"/>
  <c r="AI4199" i="11"/>
  <c r="AJ4188" i="11"/>
  <c r="AI4183" i="11"/>
  <c r="AJ4172" i="11"/>
  <c r="AI4167" i="11"/>
  <c r="AJ4156" i="11"/>
  <c r="AI4151" i="11"/>
  <c r="AJ4140" i="11"/>
  <c r="AI4135" i="11"/>
  <c r="AJ4124" i="11"/>
  <c r="AI4119" i="11"/>
  <c r="AI4116" i="11"/>
  <c r="AJ4113" i="11"/>
  <c r="AI4108" i="11"/>
  <c r="AJ4105" i="11"/>
  <c r="AI4103" i="11"/>
  <c r="AJ4101" i="11"/>
  <c r="AJ4099" i="11"/>
  <c r="AI4096" i="11"/>
  <c r="AI4094" i="11"/>
  <c r="AJ4092" i="11"/>
  <c r="AI4087" i="11"/>
  <c r="AJ4085" i="11"/>
  <c r="AJ4083" i="11"/>
  <c r="AI4080" i="11"/>
  <c r="AI4078" i="11"/>
  <c r="AJ5153" i="11"/>
  <c r="AJ5121" i="11"/>
  <c r="AI5093" i="11"/>
  <c r="AI5036" i="11"/>
  <c r="AJ5011" i="11"/>
  <c r="AI4997" i="11"/>
  <c r="AJ4954" i="11"/>
  <c r="AI4940" i="11"/>
  <c r="AI4926" i="11"/>
  <c r="AJ4897" i="11"/>
  <c r="AJ4883" i="11"/>
  <c r="AI4869" i="11"/>
  <c r="AI4843" i="11"/>
  <c r="AJ4832" i="11"/>
  <c r="AI4811" i="11"/>
  <c r="AJ4800" i="11"/>
  <c r="AI4779" i="11"/>
  <c r="AJ4768" i="11"/>
  <c r="AI4747" i="11"/>
  <c r="AJ4736" i="11"/>
  <c r="AI4715" i="11"/>
  <c r="AJ4704" i="11"/>
  <c r="AI4683" i="11"/>
  <c r="AJ4672" i="11"/>
  <c r="AI4651" i="11"/>
  <c r="AJ4640" i="11"/>
  <c r="AI4619" i="11"/>
  <c r="AJ4608" i="11"/>
  <c r="AI4587" i="11"/>
  <c r="AJ4576" i="11"/>
  <c r="AI4555" i="11"/>
  <c r="AJ4544" i="11"/>
  <c r="AI4523" i="11"/>
  <c r="AJ4512" i="11"/>
  <c r="AI4491" i="11"/>
  <c r="AJ4480" i="11"/>
  <c r="AI4459" i="11"/>
  <c r="AJ4448" i="11"/>
  <c r="AI4427" i="11"/>
  <c r="AJ4416" i="11"/>
  <c r="AI4395" i="11"/>
  <c r="AJ4384" i="11"/>
  <c r="AI4363" i="11"/>
  <c r="AJ4352" i="11"/>
  <c r="AI4331" i="11"/>
  <c r="AJ4320" i="11"/>
  <c r="AI4299" i="11"/>
  <c r="AJ4288" i="11"/>
  <c r="AI4267" i="11"/>
  <c r="AJ4256" i="11"/>
  <c r="AI4235" i="11"/>
  <c r="AJ4224" i="11"/>
  <c r="AI4203" i="11"/>
  <c r="AJ4192" i="11"/>
  <c r="AI4187" i="11"/>
  <c r="AJ4176" i="11"/>
  <c r="AI4171" i="11"/>
  <c r="AJ4160" i="11"/>
  <c r="AI4155" i="11"/>
  <c r="AJ4144" i="11"/>
  <c r="AI4139" i="11"/>
  <c r="AJ4128" i="11"/>
  <c r="AI4123" i="11"/>
  <c r="AI4118" i="11"/>
  <c r="AJ4115" i="11"/>
  <c r="AI4110" i="11"/>
  <c r="AJ4107" i="11"/>
  <c r="AI4099" i="11"/>
  <c r="AJ4097" i="11"/>
  <c r="AJ4095" i="11"/>
  <c r="AI4092" i="11"/>
  <c r="AI4090" i="11"/>
  <c r="AJ4088" i="11"/>
  <c r="AI4076" i="11"/>
  <c r="AI4074" i="11"/>
  <c r="AJ4072" i="11"/>
  <c r="AI4067" i="11"/>
  <c r="AJ4065" i="11"/>
  <c r="AJ4063" i="11"/>
  <c r="AI4060" i="11"/>
  <c r="AI4058" i="11"/>
  <c r="AJ4056" i="11"/>
  <c r="AI4051" i="11"/>
  <c r="AJ4049" i="11"/>
  <c r="AJ4047" i="11"/>
  <c r="AI4044" i="11"/>
  <c r="AI4042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I4083" i="11"/>
  <c r="AJ4079" i="11"/>
  <c r="AJ4077" i="11"/>
  <c r="AJ4075" i="11"/>
  <c r="AI4072" i="11"/>
  <c r="AI4070" i="11"/>
  <c r="AJ4068" i="11"/>
  <c r="AI4063" i="11"/>
  <c r="AJ4061" i="11"/>
  <c r="AJ4059" i="11"/>
  <c r="AI4056" i="11"/>
  <c r="AI4054" i="11"/>
  <c r="AJ4052" i="11"/>
  <c r="AI4047" i="11"/>
  <c r="AJ4045" i="11"/>
  <c r="AJ4043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4079" i="11"/>
  <c r="AI4075" i="11"/>
  <c r="AJ4073" i="11"/>
  <c r="AJ4071" i="11"/>
  <c r="AI4068" i="11"/>
  <c r="AI4066" i="11"/>
  <c r="AJ4064" i="11"/>
  <c r="AI4059" i="11"/>
  <c r="AJ4057" i="11"/>
  <c r="AJ4055" i="11"/>
  <c r="AI4052" i="11"/>
  <c r="AI4050" i="11"/>
  <c r="AJ4048" i="11"/>
  <c r="AI4043" i="11"/>
  <c r="AJ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4081" i="11"/>
  <c r="AJ4076" i="11"/>
  <c r="AI4071" i="11"/>
  <c r="AJ4069" i="11"/>
  <c r="AJ4067" i="11"/>
  <c r="AI4064" i="11"/>
  <c r="AI4062" i="11"/>
  <c r="AJ4060" i="11"/>
  <c r="AI4055" i="11"/>
  <c r="AJ4053" i="11"/>
  <c r="AJ4051" i="11"/>
  <c r="AI4048" i="11"/>
  <c r="AI4046" i="11"/>
  <c r="AJ4044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I3784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I3781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J3782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1" i="11"/>
  <c r="AJ3180" i="11"/>
  <c r="AI3175" i="11"/>
  <c r="AJ3164" i="11"/>
  <c r="AI3159" i="11"/>
  <c r="AJ3148" i="11"/>
  <c r="AI3143" i="11"/>
  <c r="AJ3132" i="11"/>
  <c r="AI3127" i="11"/>
  <c r="AJ3116" i="11"/>
  <c r="AI3111" i="11"/>
  <c r="AJ3100" i="11"/>
  <c r="AI3095" i="11"/>
  <c r="AI3088" i="11"/>
  <c r="AJ3085" i="11"/>
  <c r="AI3080" i="11"/>
  <c r="AJ3077" i="11"/>
  <c r="AI3072" i="11"/>
  <c r="AJ3069" i="11"/>
  <c r="AI3064" i="11"/>
  <c r="AJ3061" i="11"/>
  <c r="AI3056" i="11"/>
  <c r="AJ3053" i="11"/>
  <c r="AI3048" i="11"/>
  <c r="AJ3045" i="11"/>
  <c r="AI3040" i="11"/>
  <c r="AJ3037" i="11"/>
  <c r="AI3032" i="11"/>
  <c r="AJ3029" i="11"/>
  <c r="AI3024" i="11"/>
  <c r="AJ3021" i="11"/>
  <c r="AI3016" i="11"/>
  <c r="AJ3013" i="11"/>
  <c r="AI3008" i="11"/>
  <c r="AJ3005" i="11"/>
  <c r="AI3000" i="11"/>
  <c r="AI2996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3195" i="11"/>
  <c r="AJ3184" i="11"/>
  <c r="AI3179" i="11"/>
  <c r="AJ3168" i="11"/>
  <c r="AI3163" i="11"/>
  <c r="AJ3152" i="11"/>
  <c r="AI3147" i="11"/>
  <c r="AJ3136" i="11"/>
  <c r="AI3131" i="11"/>
  <c r="AJ3120" i="11"/>
  <c r="AI3115" i="11"/>
  <c r="AJ3104" i="11"/>
  <c r="AI3099" i="11"/>
  <c r="AI3087" i="11"/>
  <c r="AJ3084" i="11"/>
  <c r="AI3079" i="11"/>
  <c r="AJ3076" i="11"/>
  <c r="AI3071" i="11"/>
  <c r="AJ3068" i="11"/>
  <c r="AI3063" i="11"/>
  <c r="AJ3060" i="11"/>
  <c r="AI3055" i="11"/>
  <c r="AJ3052" i="11"/>
  <c r="AI3047" i="11"/>
  <c r="AJ3044" i="11"/>
  <c r="AI3039" i="11"/>
  <c r="AJ3036" i="11"/>
  <c r="AI3031" i="11"/>
  <c r="AJ3028" i="11"/>
  <c r="AI3023" i="11"/>
  <c r="AJ3020" i="11"/>
  <c r="AI3015" i="11"/>
  <c r="AJ3012" i="11"/>
  <c r="AI3007" i="11"/>
  <c r="AJ3004" i="11"/>
  <c r="AI2999" i="11"/>
  <c r="AJ2997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J3188" i="11"/>
  <c r="AI3183" i="11"/>
  <c r="AJ3172" i="11"/>
  <c r="AI3167" i="11"/>
  <c r="AJ3156" i="11"/>
  <c r="AI3151" i="11"/>
  <c r="AJ3140" i="11"/>
  <c r="AI3135" i="11"/>
  <c r="AJ3124" i="11"/>
  <c r="AI3119" i="11"/>
  <c r="AJ3108" i="11"/>
  <c r="AI3103" i="11"/>
  <c r="AJ3092" i="11"/>
  <c r="AJ3089" i="11"/>
  <c r="AI3084" i="11"/>
  <c r="AJ3081" i="11"/>
  <c r="AI3076" i="11"/>
  <c r="AJ3073" i="11"/>
  <c r="AI3068" i="11"/>
  <c r="AJ3065" i="11"/>
  <c r="AI3060" i="11"/>
  <c r="AJ3057" i="11"/>
  <c r="AI3052" i="11"/>
  <c r="AJ3049" i="11"/>
  <c r="AI3044" i="11"/>
  <c r="AJ3041" i="11"/>
  <c r="AI3036" i="11"/>
  <c r="AJ3033" i="11"/>
  <c r="AI3028" i="11"/>
  <c r="AJ3025" i="11"/>
  <c r="AI3020" i="11"/>
  <c r="AJ3017" i="11"/>
  <c r="AI3012" i="11"/>
  <c r="AJ3009" i="11"/>
  <c r="AI3004" i="11"/>
  <c r="AJ3001" i="11"/>
  <c r="AI2997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3192" i="11"/>
  <c r="AI3187" i="11"/>
  <c r="AJ3176" i="11"/>
  <c r="AI3171" i="11"/>
  <c r="AJ3160" i="11"/>
  <c r="AI3155" i="11"/>
  <c r="AJ3144" i="11"/>
  <c r="AI3139" i="11"/>
  <c r="AJ3128" i="11"/>
  <c r="AI3123" i="11"/>
  <c r="AJ3112" i="11"/>
  <c r="AI3107" i="11"/>
  <c r="AJ3096" i="11"/>
  <c r="AI3091" i="11"/>
  <c r="AJ3088" i="11"/>
  <c r="AI3083" i="11"/>
  <c r="AJ3080" i="11"/>
  <c r="AI3075" i="11"/>
  <c r="AJ3072" i="11"/>
  <c r="AI3067" i="11"/>
  <c r="AJ3064" i="11"/>
  <c r="AI3059" i="11"/>
  <c r="AJ3056" i="11"/>
  <c r="AI3051" i="11"/>
  <c r="AJ3048" i="11"/>
  <c r="AI3043" i="11"/>
  <c r="AJ3040" i="11"/>
  <c r="AI3035" i="11"/>
  <c r="AJ3032" i="11"/>
  <c r="AI3027" i="11"/>
  <c r="AJ3024" i="11"/>
  <c r="AI3019" i="11"/>
  <c r="AJ3016" i="11"/>
  <c r="AI3011" i="11"/>
  <c r="AJ3008" i="11"/>
  <c r="AI3003" i="11"/>
  <c r="AJ3000" i="11"/>
  <c r="AJ2998" i="11"/>
  <c r="AJ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17" i="11"/>
  <c r="AI1912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J1921" i="11"/>
  <c r="AI1916" i="11"/>
  <c r="AJ1905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J1925" i="11"/>
  <c r="AI1920" i="11"/>
  <c r="AJ1909" i="11"/>
  <c r="AI1905" i="11"/>
  <c r="AJ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I1924" i="11"/>
  <c r="AJ1913" i="11"/>
  <c r="AI1908" i="11"/>
  <c r="AI1904" i="11"/>
  <c r="AI1902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2" i="11"/>
  <c r="AI727" i="11"/>
  <c r="AJ716" i="11"/>
  <c r="AI711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151" i="11"/>
  <c r="AJ150" i="11"/>
  <c r="AI147" i="11"/>
  <c r="AJ146" i="11"/>
  <c r="AI143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I41" i="11"/>
  <c r="AI40" i="11"/>
  <c r="AJ39" i="11"/>
  <c r="AJ37" i="11"/>
  <c r="AI36" i="11"/>
  <c r="AI34" i="11"/>
  <c r="AJ33" i="11"/>
  <c r="AJ30" i="11"/>
  <c r="AI29" i="11"/>
  <c r="AJ28" i="11"/>
  <c r="AJ27" i="11"/>
  <c r="AJ26" i="11"/>
  <c r="AI25" i="11"/>
  <c r="AJ22" i="11"/>
  <c r="AI21" i="11"/>
  <c r="AJ18" i="11"/>
  <c r="AI17" i="11"/>
  <c r="AI16" i="11"/>
  <c r="AI15" i="11"/>
  <c r="AI1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<sst xmlns="http://schemas.openxmlformats.org/spreadsheetml/2006/main" count="18886" uniqueCount="1860">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</sst>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Data...3299700598</v>
        <stp/>
        <stp>BDP|11890849347572517576</stp>
        <tr r="C22" s="11"/>
      </tp>
      <tp t="s">
        <v>#N/A N/A</v>
        <stp/>
        <stp>BDP|17997555861076714870</stp>
        <tr r="K10" s="2"/>
      </tp>
      <tp t="s">
        <v>#N/A Requesting Data...1954686200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7.3650000000000002</v>
        <stp/>
        <stp>BDP|17126916438941211442|22</stp>
        <stp>WLQ40 Index</stp>
        <stp>LAST_PRICE</stp>
        <tr r="K26" s="11"/>
        <tr r="D27" s="19"/>
      </tp>
      <tp t="s">
        <v>#N/A N/A</v>
        <stp/>
        <stp>BDP|11672668594955036146</stp>
        <tr r="M17" s="2"/>
      </tp>
      <tp t="s">
        <v>#N/A N/A</v>
        <stp/>
        <stp>BDP|10525875546933644503</stp>
        <tr r="J20" s="2"/>
      </tp>
      <tp t="s">
        <v>#N/A Requesting Data...3838487240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13.935</v>
        <stp/>
        <stp>BDP|1817248158173027332|22</stp>
        <stp>ODF27 Comdty</stp>
        <stp>LAST_PRICE</stp>
        <tr r="I9" s="2"/>
      </tp>
      <tp t="s">
        <v>#N/A N/A</v>
        <stp/>
        <stp>BDP|13922660516409086616</stp>
        <tr r="J8" s="2"/>
      </tp>
      <tp t="s">
        <v>#N/A Requesting Data...3856888592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Data...4218422274</v>
        <stp/>
        <stp>BDP|13351826156476807351</stp>
        <tr r="I4" s="11"/>
        <tr r="I4" s="19"/>
      </tp>
      <tp t="s">
        <v>#N/A N/A</v>
        <stp/>
        <stp>BDP|16242250041598013390</stp>
        <tr r="H15" s="2"/>
      </tp>
      <tp t="s">
        <v>#N/A Requesting Data...4071621710</v>
        <stp/>
        <stp>BDP|17554782934170103895</stp>
        <tr r="I11" s="11"/>
        <tr r="I13" s="19"/>
      </tp>
      <tp t="s">
        <v>#N/A Requesting Data...4117152124</v>
        <stp/>
        <stp>BDP|11933922321687068691</stp>
        <tr r="J30" s="11"/>
        <tr r="J36" s="11"/>
      </tp>
      <tp t="s">
        <v>#N/A N/A</v>
        <stp/>
        <stp>BDP|10989192625468543075</stp>
        <tr r="M13" s="2"/>
      </tp>
      <tp t="s">
        <v>#N/A N/A</v>
        <stp/>
        <stp>BDP|10560911534449628801</stp>
        <tr r="H20" s="2"/>
      </tp>
      <tp>
        <v>13.255000000000001</v>
        <stp/>
        <stp>BDP|5994555288853599865|22</stp>
        <stp>ODF28 Comdty</stp>
        <stp>LAST_PRICE</stp>
        <tr r="I11" s="2"/>
      </tp>
      <tp t="s">
        <v>#N/A Requesting Data...3351905331</v>
        <stp/>
        <stp>BDP|15250395624748236457</stp>
        <tr r="J12" s="11"/>
        <tr r="J14" s="19"/>
      </tp>
      <tp t="s">
        <v>#N/A Requesting Data...4011180488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Data...4148225090</v>
        <stp/>
        <stp>BDP|16401139052443934902</stp>
        <tr r="H12" s="11"/>
        <tr r="H14" s="19"/>
      </tp>
      <tp t="s">
        <v>#N/A N/A</v>
        <stp/>
        <stp>BDP|13199699395971985544</stp>
        <tr r="M15" s="2"/>
      </tp>
      <tp t="s">
        <v>#N/A Requesting Data...3278759946</v>
        <stp/>
        <stp>BDP|11018397475349807400</stp>
        <tr r="J9" s="11"/>
        <tr r="J11" s="19"/>
      </tp>
      <tp t="s">
        <v>#N/A Requesting Data...3584301380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Data...3617759917</v>
        <stp/>
        <stp>BDP|18066504518365779184</stp>
        <tr r="E9" s="7"/>
      </tp>
      <tp t="s">
        <v>#N/A N/A</v>
        <stp/>
        <stp>BDP|17086933372672206359</stp>
        <tr r="J6" s="2"/>
      </tp>
      <tp>
        <v>13.295</v>
        <stp/>
        <stp>BDP|9912487711585387542|22</stp>
        <stp>ODN29 Comdty</stp>
        <stp>LAST_PRICE</stp>
        <tr r="I14" s="2"/>
      </tp>
    </main>
    <main first="bofaddin.rtdserver">
      <tp t="s">
        <v>#N/A Real Time</v>
        <stp/>
        <stp>BDP|6523699590249754009|22</stp>
        <stp>ODJ25 Comdty</stp>
        <stp>LAST_PRICE</stp>
        <tr r="I4" s="2"/>
      </tp>
      <tp t="s">
        <v>#N/A N/A</v>
        <stp/>
        <stp>BDP|18006767455723930031</stp>
        <tr r="H14" s="2"/>
      </tp>
      <tp t="s">
        <v>#N/A Requesting Data...3374246157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Data...3685400956</v>
        <stp/>
        <stp>BDP|12094132856919978643</stp>
        <tr r="G12" s="11"/>
        <tr r="G14" s="19"/>
      </tp>
      <tp t="s">
        <v>#N/A N/A</v>
        <stp/>
        <stp>BDP|13669808071184794180</stp>
        <tr r="J10" s="2"/>
      </tp>
      <tp t="s">
        <v>#N/A Requesting Data...3826501920</v>
        <stp/>
        <stp>BDP|15560487271058748776</stp>
        <tr r="R15" s="19"/>
      </tp>
      <tp t="s">
        <v>#N/A N/A</v>
        <stp/>
        <stp>BDP|12664923227122563262</stp>
        <tr r="H19" s="2"/>
      </tp>
      <tp t="s">
        <v>#N/A Requesting Data...3942085825</v>
        <stp/>
        <stp>BDP|10132886557853282798</stp>
        <tr r="R25" s="19"/>
      </tp>
      <tp t="s">
        <v>#N/A Requesting Data...4182698919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 t="s">
        <v>#N/A N/A</v>
        <stp/>
        <stp>BDH|16317808062971452024</stp>
        <tr r="P9" s="2"/>
      </tp>
      <tp>
        <v>13.63</v>
        <stp/>
        <stp>BDP|4318107740087500527|22</stp>
        <stp>ODF33 Comdty</stp>
        <stp>LAST_PRICE</stp>
        <tr r="I18" s="2"/>
      </tp>
      <tp t="s">
        <v>#N/A Requesting Data...4063973339</v>
        <stp/>
        <stp>BDP|18390658971311970670</stp>
        <tr r="D8" s="11"/>
        <tr r="D10" s="19"/>
      </tp>
      <tp t="s">
        <v>#N/A Requesting Data...4072004220</v>
        <stp/>
        <stp>BDP|15381531992630229786</stp>
        <tr r="J5" s="11"/>
        <tr r="J5" s="19"/>
      </tp>
      <tp t="s">
        <v>#N/A Requesting Data...3390093690</v>
        <stp/>
        <stp>BDP|17393541793456997356</stp>
        <tr r="H10" s="11"/>
        <tr r="H12" s="19"/>
      </tp>
      <tp t="s">
        <v>#N/A Requesting Data...4015344328</v>
        <stp/>
        <stp>BDP|16274177393281282193</stp>
        <tr r="G8" s="7"/>
      </tp>
      <tp t="s">
        <v>#N/A N/A</v>
        <stp/>
        <stp>BDP|11965837721833428627</stp>
        <tr r="M20" s="2"/>
      </tp>
      <tp t="s">
        <v>#N/A Requesting Data...3883881484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Data...4002760516</v>
        <stp/>
        <stp>BDP|15313882157430160621</stp>
        <tr r="C20" s="11"/>
      </tp>
      <tp t="s">
        <v>#N/A N/A</v>
        <stp/>
        <stp>BDP|14309772788493607646</stp>
        <tr r="M4" s="2"/>
      </tp>
      <tp t="s">
        <v>#N/A Requesting Data...3836522766</v>
        <stp/>
        <stp>BDP|14595801115303949097</stp>
        <tr r="E21" s="19"/>
      </tp>
      <tp t="s">
        <v>#N/A Requesting Data...3535159107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N/A</v>
        <stp/>
        <stp>BDP|18251230446683003334</stp>
        <tr r="B4" s="2"/>
      </tp>
      <tp t="s">
        <v>#N/A N/A</v>
        <stp/>
        <stp>BDP|16217601415257291833</stp>
        <tr r="K13" s="2"/>
      </tp>
      <tp>
        <v>13.66</v>
        <stp/>
        <stp>BDP|1730388117014610034|22</stp>
        <stp>ODF35 Comdty</stp>
        <stp>LAST_PRICE</stp>
        <tr r="I19" s="2"/>
      </tp>
      <tp t="s">
        <v>#N/A Requesting Data...4028761459</v>
        <stp/>
        <stp>BDP|12414252169111583844</stp>
        <tr r="J8" s="11"/>
        <tr r="J10" s="19"/>
      </tp>
      <tp t="s">
        <v>#N/A Requesting Data...3672810127</v>
        <stp/>
        <stp>BDP|18247308852560902123</stp>
        <tr r="I5" s="11"/>
        <tr r="I5" s="19"/>
      </tp>
      <tp t="s">
        <v>#N/A Requesting Data...3432401821</v>
        <stp/>
        <stp>BDP|12873884328186186157</stp>
        <tr r="H26" s="19"/>
      </tp>
      <tp t="s">
        <v>#N/A N/A</v>
        <stp/>
        <stp>BDP|13407403793871815004</stp>
        <tr r="K6" s="2"/>
      </tp>
      <tp t="s">
        <v>#N/A Requesting Data...3953714603</v>
        <stp/>
        <stp>BDP|18177323470082276169</stp>
        <tr r="C19" s="11"/>
      </tp>
      <tp>
        <v>13.36</v>
        <stp/>
        <stp>BDP|8635531302600770334|22</stp>
        <stp>ODF30 Comdty</stp>
        <stp>LAST_PRICE</stp>
        <tr r="I15" s="2"/>
      </tp>
      <tp>
        <v>14.893000000000001</v>
        <stp/>
        <stp>BDP|7077160752787948741|22</stp>
        <stp>ODF26 Comdty</stp>
        <stp>LAST_PRICE</stp>
        <tr r="I7" s="2"/>
      </tp>
      <tp t="s">
        <v>#N/A Requesting Data...3736426273</v>
        <stp/>
        <stp>BDP|18210740456462118495</stp>
        <tr r="G11" s="7"/>
      </tp>
      <tp t="s">
        <v>#N/A N/A</v>
        <stp/>
        <stp>BDP|13811937565742578206</stp>
        <tr r="K5" s="2"/>
      </tp>
      <tp t="s">
        <v>#N/A Requesting Data...3370461769</v>
        <stp/>
        <stp>BDP|11302641772339703592</stp>
        <tr r="J11" s="11"/>
        <tr r="J13" s="19"/>
      </tp>
      <tp t="s">
        <v>#N/A Requesting Data...3424876898</v>
        <stp/>
        <stp>BDP|18144735643102604587</stp>
        <tr r="I6" s="11"/>
        <tr r="I7" s="19"/>
      </tp>
      <tp t="s">
        <v>#N/A Requesting Data...4111465576</v>
        <stp/>
        <stp>BDP|17891750447431177959</stp>
        <tr r="I23" s="19"/>
      </tp>
      <tp t="s">
        <v>#N/A Requesting Data...3901843028</v>
        <stp/>
        <stp>BDP|13169219909279069493</stp>
        <tr r="I9" s="19"/>
      </tp>
      <tp t="s">
        <v>#N/A Requesting Data...3363469586</v>
        <stp/>
        <stp>BDP|15169911027214728631</stp>
        <tr r="I10" s="11"/>
        <tr r="I12" s="19"/>
      </tp>
      <tp t="s">
        <v>#N/A N/A</v>
        <stp/>
        <stp>BDP|12223353275989336335</stp>
        <tr r="J16" s="2"/>
      </tp>
      <tp t="s">
        <v>#N/A N/A</v>
        <stp/>
        <stp>BDP|13938612248508071558</stp>
        <tr r="J18" s="2"/>
      </tp>
      <tp t="s">
        <v>#N/A Requesting Data...3353204994</v>
        <stp/>
        <stp>BDP|15756764600217707937</stp>
        <tr r="I8" s="11"/>
        <tr r="I10" s="19"/>
      </tp>
      <tp>
        <v>8.2449999999999992</v>
        <stp/>
        <stp>BDP|15191354459661457650|22</stp>
        <stp>WLQ28 Index</stp>
        <stp>LAST_PRICE</stp>
        <tr r="K20" s="11"/>
        <tr r="D23" s="19"/>
      </tp>
      <tp>
        <v>13.42</v>
        <stp/>
        <stp>BDP|1648383418099142932|22</stp>
        <stp>ODN30 Comdty</stp>
        <stp>LAST_PRICE</stp>
        <tr r="I16" s="2"/>
      </tp>
      <tp t="s">
        <v>#N/A Requesting Data...3698928511</v>
        <stp/>
        <stp>BDP|16275844520047691695</stp>
        <tr r="I6" s="19"/>
      </tp>
      <tp t="s">
        <v>#N/A Requesting Data...3753826986</v>
        <stp/>
        <stp>BDP|16565084299882524097</stp>
        <tr r="E22" s="19"/>
      </tp>
      <tp t="s">
        <v>#N/A Requesting Data...3805285875</v>
        <stp/>
        <stp>BDP|13919009196892112561</stp>
        <tr r="G6" s="19"/>
      </tp>
      <tp t="s">
        <v>#N/A Requesting Data...4109901607</v>
        <stp/>
        <stp>BDP|10685517029532594805</stp>
        <tr r="J9" s="11"/>
        <tr r="J11" s="19"/>
      </tp>
      <tp t="s">
        <v>#N/A N/A</v>
        <stp/>
        <stp>BDP|10190007799825004140</stp>
        <tr r="J11" s="2"/>
      </tp>
      <tp t="s">
        <v>#N/A Requesting Data...3538288916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Data...4145941644</v>
        <stp/>
        <stp>BDP|10764697960379803489</stp>
        <tr r="H13" s="11"/>
        <tr r="H15" s="19"/>
      </tp>
      <tp t="s">
        <v>#N/A N/A</v>
        <stp/>
        <stp>BDP|13517598616202729838</stp>
        <tr r="K8" s="2"/>
      </tp>
      <tp t="s">
        <v>#N/A Requesting Data...3560011748</v>
        <stp/>
        <stp>BDP|17283641756651242833</stp>
        <tr r="I12" s="11"/>
        <tr r="I14" s="19"/>
      </tp>
      <tp t="s">
        <v>#N/A Requesting Data...4027198901</v>
        <stp/>
        <stp>BDP|11750802159294733595</stp>
        <tr r="D6" s="11"/>
        <tr r="D7" s="19"/>
      </tp>
      <tp t="s">
        <v>#N/A N/A</v>
        <stp/>
        <stp>BDP|13791043005266774797</stp>
        <tr r="K3" s="2"/>
      </tp>
      <tp t="s">
        <v>#N/A N/A</v>
        <stp/>
        <stp>BDP|16346012453228382996</stp>
        <tr r="M18" s="2"/>
      </tp>
      <tp>
        <v>7.9</v>
        <stp/>
        <stp>BDP|17400812045415001977|22</stp>
        <stp>WLQ30 Index</stp>
        <stp>LAST_PRICE</stp>
        <tr r="K22" s="11"/>
        <tr r="D24" s="19"/>
      </tp>
      <tp t="s">
        <v>#N/A Requesting Data...3897727465</v>
        <stp/>
        <stp>BDP|14493345555019657991</stp>
        <tr r="D21" s="11"/>
      </tp>
      <tp t="s">
        <v>#N/A N/A</v>
        <stp/>
        <stp>BDP|10381663256273547222</stp>
        <tr r="J7" s="2"/>
      </tp>
      <tp t="s">
        <v>#N/A Requesting Data...3570811577</v>
        <stp/>
        <stp>BDP|14207649066395210291</stp>
        <tr r="E13" s="11"/>
        <tr r="E15" s="19"/>
      </tp>
      <tp t="s">
        <v>#N/A Requesting Data...4010755486</v>
        <stp/>
        <stp>BDP|10329258298459125127</stp>
        <tr r="D5" s="11"/>
        <tr r="D5" s="19"/>
      </tp>
      <tp>
        <v>10.11</v>
        <stp/>
        <stp>BDP|12311044885073610825|22</stp>
        <stp>WLQ26 Index</stp>
        <stp>LAST_PRICE</stp>
        <tr r="K18" s="11"/>
        <tr r="D21" s="19"/>
      </tp>
      <tp t="s">
        <v>#N/A Requesting Data...4025558662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N/A</v>
        <stp/>
        <stp>BDP|15657766851707412375</stp>
        <tr r="H9" s="2"/>
      </tp>
      <tp t="s">
        <v>#N/A Requesting Data...3441710721</v>
        <stp/>
        <stp>BDP|10206336109409844951</stp>
        <tr r="G4" s="11"/>
        <tr r="G4" s="19"/>
      </tp>
      <tp t="s">
        <v>#N/A Requesting Data...4264556751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Data...3483103983</v>
        <stp/>
        <stp>BDP|13514466073332803207</stp>
        <tr r="E10" s="7"/>
      </tp>
      <tp t="s">
        <v>#N/A Requesting Data...4255558669</v>
        <stp/>
        <stp>BDP|15932419454602327679</stp>
        <tr r="R17" s="19"/>
      </tp>
      <tp t="s">
        <v>#N/A Requesting Data...3514715411</v>
        <stp/>
        <stp>BDP|10734617210797818067</stp>
        <tr r="H7" s="11"/>
        <tr r="H8" s="19"/>
      </tp>
      <tp t="s">
        <v>#N/A Requesting Data...3467273182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Data...3417538411</v>
        <stp/>
        <stp>BDP|12488034333200047180</stp>
        <tr r="E6" s="11"/>
        <tr r="E7" s="19"/>
      </tp>
      <tp t="s">
        <v>#N/A Requesting Data...3576919031</v>
        <stp/>
        <stp>BDP|15079044459285072518</stp>
        <tr r="C23" s="11"/>
      </tp>
      <tp t="s">
        <v>#N/A Requesting Data...3467308054</v>
        <stp/>
        <stp>BDP|12403675587034363894</stp>
        <tr r="E24" s="19"/>
      </tp>
      <tp t="s">
        <v>#N/A Requesting Data...4126972121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Data...3977348339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Data...3656580034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Data...3793461005</v>
        <stp/>
        <stp>BDP|13827638941138882945</stp>
        <tr r="D20" s="11"/>
      </tp>
      <tp t="s">
        <v>#N/A N/A</v>
        <stp/>
        <stp>BDP|15074149084105893822</stp>
        <tr r="H12" s="2"/>
      </tp>
      <tp t="s">
        <v>#N/A N/A</v>
        <stp/>
        <stp>BDP|12011324621007283512</stp>
        <tr r="K11" s="2"/>
      </tp>
      <tp t="s">
        <v>#N/A Requesting Data...3578329950</v>
        <stp/>
        <stp>BDP|13944439535751923464</stp>
        <tr r="G7" s="7"/>
      </tp>
      <tp t="s">
        <v>#N/A Requesting Data...4093360377</v>
        <stp/>
        <stp>BDP|12486181792623693882</stp>
        <tr r="I7" s="11"/>
        <tr r="I8" s="19"/>
      </tp>
      <tp t="s">
        <v>#N/A Requesting Data...4005707542</v>
        <stp/>
        <stp>BDP|15867650078552221747</stp>
        <tr r="J13" s="11"/>
        <tr r="J15" s="19"/>
      </tp>
      <tp t="s">
        <v>#N/A Requesting Data...3814774963</v>
        <stp/>
        <stp>BDP|16598361100882620607</stp>
        <tr r="E20" s="19"/>
      </tp>
      <tp t="s">
        <v>#N/A N/A</v>
        <stp/>
        <stp>BDP|14549521927542330072</stp>
        <tr r="B3" s="2"/>
      </tp>
      <tp t="s">
        <v>#N/A Requesting Data...4173767047</v>
        <stp/>
        <stp>BDP|15569729104905018670</stp>
        <tr r="G13" s="11"/>
        <tr r="G15" s="19"/>
      </tp>
      <tp t="s">
        <v>#N/A Requesting Data...3767327025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Data...3658369318</v>
        <stp/>
        <stp>BDP|15603954615614077815</stp>
        <tr r="H3" s="11"/>
        <tr r="H3" s="19"/>
      </tp>
      <tp t="s">
        <v>#N/A Requesting Data...4093582867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Data...4128155507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Data...3650864163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Data...4116039576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Data...3911881556</v>
        <stp/>
        <stp>BDP|10167746766623851495</stp>
        <tr r="H27" s="19"/>
      </tp>
      <tp t="s">
        <v>#N/A N/A</v>
        <stp/>
        <stp>BDP|15650113847534740213</stp>
        <tr r="K20" s="2"/>
      </tp>
      <tp>
        <v>7.56</v>
        <stp/>
        <stp>BDP|15206803498617246315|22</stp>
        <stp>WLK35 Index</stp>
        <stp>LAST_PRICE</stp>
        <tr r="K25" s="11"/>
        <tr r="D26" s="19"/>
      </tp>
      <tp t="s">
        <v>#N/A Requesting Data...4113381538</v>
        <stp/>
        <stp>BDP|13254377893488997629</stp>
        <tr r="D23" s="11"/>
      </tp>
      <tp t="s">
        <v>#N/A Requesting Data...4219739924</v>
        <stp/>
        <stp>BDP|17168141665277915099</stp>
        <tr r="J5" s="11"/>
        <tr r="J5" s="19"/>
      </tp>
      <tp t="s">
        <v>#N/A N/A</v>
        <stp/>
        <stp>BDP|13192264257971139213</stp>
        <tr r="B5" s="2"/>
      </tp>
      <tp t="s">
        <v>#N/A Requesting Data...3637630097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N/A</v>
        <stp/>
        <stp>BDP|13885044901445083180</stp>
        <tr r="K12" s="2"/>
      </tp>
      <tp>
        <v>7.7949999999999999</v>
        <stp/>
        <stp>BDP|11202313113777109480|22</stp>
        <stp>WLQ32 Index</stp>
        <stp>LAST_PRICE</stp>
        <tr r="K23" s="11"/>
        <tr r="D25" s="19"/>
      </tp>
      <tp t="s">
        <v>#N/A Requesting Data...4219372365</v>
        <stp/>
        <stp>BDP|11400645938887008706</stp>
        <tr r="J7" s="11"/>
        <tr r="J8" s="19"/>
      </tp>
      <tp t="s">
        <v>#N/A Requesting Data...3698467860</v>
        <stp/>
        <stp>BDP|11901617520055099407</stp>
        <tr r="H22" s="19"/>
      </tp>
      <tp t="s">
        <v>#N/A Requesting Data...3739146244</v>
        <stp/>
        <stp>BDP|15400756759381384234</stp>
        <tr r="D22" s="11"/>
      </tp>
      <tp t="s">
        <v>#N/A N/A</v>
        <stp/>
        <stp>BDP|12640648403606974635</stp>
        <tr r="H13" s="2"/>
      </tp>
      <tp t="s">
        <v>#N/A Requesting Data...4152125971</v>
        <stp/>
        <stp>BDP|16467386859441799584</stp>
        <tr r="H21" s="19"/>
      </tp>
      <tp t="s">
        <v>#N/A N/A</v>
        <stp/>
        <stp>BDP|14499871584089873959</stp>
        <tr r="J5" s="2"/>
      </tp>
      <tp t="s">
        <v>#N/A Requesting Data...3594145873</v>
        <stp/>
        <stp>BDP|15874572719711331490</stp>
        <tr r="E7" s="11"/>
        <tr r="E8" s="19"/>
      </tp>
      <tp>
        <v>8.8699999999999992</v>
        <stp/>
        <stp>BDP|18343878312230213019|22</stp>
        <stp>WLK27 Index</stp>
        <stp>LAST_PRICE</stp>
        <tr r="K19" s="11"/>
        <tr r="D22" s="19"/>
      </tp>
      <tp t="s">
        <v>#N/A Requesting Data...4038911215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Data...3698329007</v>
        <stp/>
        <stp>BDP|10311071319847809260</stp>
        <tr r="E5" s="11"/>
        <tr r="E5" s="19"/>
      </tp>
      <tp t="s">
        <v>#N/A Requesting Data...3975577719</v>
        <stp/>
        <stp>BDP|13500928233515131809</stp>
        <tr r="R29" s="19"/>
      </tp>
      <tp t="s">
        <v>#N/A N/A</v>
        <stp/>
        <stp>BDP|17886146055302615594</stp>
        <tr r="H11" s="2"/>
      </tp>
      <tp t="s">
        <v>#N/A N/A</v>
        <stp/>
        <stp>BDP|15780778072099169853</stp>
        <tr r="H7" s="2"/>
      </tp>
      <tp>
        <v>13.48</v>
        <stp/>
        <stp>BDP|9537380863981849389|22</stp>
        <stp>ODF31 Comdty</stp>
        <stp>LAST_PRICE</stp>
        <tr r="I17" s="2"/>
      </tp>
      <tp t="s">
        <v>#N/A Requesting Data...3692632677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Data...3662453514</v>
        <stp/>
        <stp>BDP|12508709024814224690</stp>
        <tr r="D13" s="11"/>
        <tr r="D15" s="19"/>
      </tp>
      <tp t="s">
        <v>#N/A Requesting Data...4284508875</v>
        <stp/>
        <stp>BDP|16680580833864261100</stp>
        <tr r="C18" s="11"/>
      </tp>
      <tp t="s">
        <v>#N/A N/A</v>
        <stp/>
        <stp>BDP|10601763240924932273</stp>
        <tr r="B7" s="2"/>
      </tp>
      <tp t="s">
        <v>#N/A Requesting Data...3867573300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Data...4293417813</v>
        <stp/>
        <stp>BDP|12246695054252844675</stp>
        <tr r="I2" s="19"/>
      </tp>
      <tp t="s">
        <v>#N/A Requesting Data...3702350528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Data...3770602105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Data...4035097619</v>
        <stp/>
        <stp>BDP|14450913867796246868</stp>
        <tr r="E4" s="11"/>
        <tr r="E4" s="19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7.6749999999999998</v>
        <stp/>
        <stp>BDP|2477436560693487840|22</stp>
        <stp>WLK33 Index</stp>
        <stp>LAST_PRICE</stp>
        <tr r="K24" s="11"/>
      </tp>
      <tp>
        <v>8.0299999999999994</v>
        <stp/>
        <stp>BDP|6555917527705726771|22</stp>
        <stp>WLK29 Index</stp>
        <stp>LAST_PRICE</stp>
        <tr r="K21" s="11"/>
      </tp>
      <tp>
        <v>13.19</v>
        <stp/>
        <stp>BDP|14180849787898400322|22</stp>
        <stp>ODN28 Comdty</stp>
        <stp>LAST_PRICE</stp>
        <tr r="I12" s="2"/>
      </tp>
      <tp>
        <v>13.595000000000001</v>
        <stp/>
        <stp>BDP|17867681293201701771|22</stp>
        <stp>ODF37 Comdty</stp>
        <stp>LAST_PRICE</stp>
        <tr r="I20" s="2"/>
      </tp>
      <tp>
        <v>14.56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13.215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13.52</v>
        <stp/>
        <stp>BDP|10099954706050596315|22</stp>
        <stp>ODN27 Comdty</stp>
        <stp>LAST_PRICE</stp>
        <tr r="I10" s="2"/>
      </tp>
      <tp>
        <v>14.9</v>
        <stp/>
        <stp>BDP|13502834249559134851|22</stp>
        <stp>BZDIOVRA Index</stp>
        <stp>LAST_PRICE</stp>
        <tr r="I3" s="2"/>
      </tp>
      <tp t="s">
        <v>#N/A N/A</v>
        <stp/>
        <stp>BDP|4638716679660660820</stp>
        <tr r="H8" s="2"/>
      </tp>
      <tp t="s">
        <v>#N/A Requesting Data...4017981579</v>
        <stp/>
        <stp>BDP|5850214959956854834</stp>
        <tr r="H2" s="19"/>
      </tp>
      <tp t="s">
        <v>#N/A Requesting Data...3662021099</v>
        <stp/>
        <stp>BDP|1643486086802458341</stp>
        <tr r="E25" s="19"/>
      </tp>
      <tp t="s">
        <v>#N/A N/A</v>
        <stp/>
        <stp>BDP|2666435789245371712</stp>
        <tr r="M16" s="2"/>
      </tp>
      <tp t="s">
        <v>#N/A Requesting Data...3716850634</v>
        <stp/>
        <stp>BDP|4157223935860898914</stp>
        <tr r="J9" s="19"/>
      </tp>
      <tp t="s">
        <v>#N/A Requesting Data...4079054314</v>
        <stp/>
        <stp>BDP|9769032697008941467</stp>
        <tr r="E3" s="11"/>
        <tr r="E3" s="19"/>
      </tp>
      <tp t="s">
        <v>#N/A N/A</v>
        <stp/>
        <stp>BDP|2187806360183599399</stp>
        <tr r="M8" s="2"/>
      </tp>
      <tp t="s">
        <v>#N/A Requesting Data...3978860901</v>
        <stp/>
        <stp>BDP|9453706824659239917</stp>
        <tr r="D3" s="11"/>
        <tr r="D3" s="19"/>
      </tp>
      <tp t="s">
        <v>#N/A Requesting Data...3689784116</v>
        <stp/>
        <stp>BDP|2992747448774164936</stp>
        <tr r="E27" s="19"/>
      </tp>
      <tp t="s">
        <v>#N/A Requesting Data...3986242595</v>
        <stp/>
        <stp>BDP|4395756221404557952</stp>
        <tr r="D2" s="19"/>
      </tp>
      <tp t="s">
        <v>#N/A Requesting Data...4174055377</v>
        <stp/>
        <stp>BDP|8426700375802659609</stp>
        <tr r="G9" s="11"/>
        <tr r="G11" s="19"/>
      </tp>
      <tp t="s">
        <v>#N/A Requesting Data...4249833380</v>
        <stp/>
        <stp>BDP|3905065737155367827</stp>
        <tr r="G6" s="11"/>
        <tr r="G7" s="19"/>
      </tp>
      <tp t="s">
        <v>#N/A Requesting Data...4241338692</v>
        <stp/>
        <stp>BDP|2001157129209643549</stp>
        <tr r="I25" s="19"/>
      </tp>
      <tp t="s">
        <v>#N/A Requesting Data...4172482543</v>
        <stp/>
        <stp>BDP|3794307997384608046</stp>
        <tr r="I3" s="11"/>
        <tr r="I3" s="19"/>
      </tp>
      <tp t="s">
        <v>#N/A Requesting Data...3964201919</v>
        <stp/>
        <stp>BDP|4275888243441819414</stp>
        <tr r="E26" s="19"/>
      </tp>
      <tp t="s">
        <v>#N/A N/A</v>
        <stp/>
        <stp>BDP|1923241929759262565</stp>
        <tr r="M11" s="2"/>
      </tp>
      <tp t="s">
        <v>#N/A Requesting Data...3944718300</v>
        <stp/>
        <stp>BDP|3331986474028834805</stp>
        <tr r="J4" s="11"/>
        <tr r="J4" s="19"/>
      </tp>
      <tp t="s">
        <v>#N/A Requesting Data...4064096400</v>
        <stp/>
        <stp>BDP|5983646568229835184</stp>
        <tr r="R20" s="19"/>
      </tp>
      <tp t="s">
        <v>#N/A Requesting Data...4270758553</v>
        <stp/>
        <stp>BDP|4734890585182203825</stp>
        <tr r="D18" s="11"/>
      </tp>
      <tp t="s">
        <v>#N/A Requesting Data...4075558173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Data...4271079218</v>
        <stp/>
        <stp>BDP|5084823412455529785</stp>
        <tr r="H4" s="11"/>
        <tr r="H4" s="19"/>
      </tp>
      <tp t="s">
        <v>#N/A Requesting Data...3756543789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N/A</v>
        <stp/>
        <stp>BDP|8235147861384390521</stp>
        <tr r="H16" s="2"/>
      </tp>
      <tp t="s">
        <v>#N/A Requesting Data...3944767528</v>
        <stp/>
        <stp>BDP|3666674876795321902</stp>
        <tr r="E6" s="19"/>
      </tp>
      <tp t="s">
        <v>#N/A N/A</v>
        <stp/>
        <stp>BDP|7052549700088374422</stp>
        <tr r="J17" s="2"/>
      </tp>
      <tp t="s">
        <v>#N/A N/A</v>
        <stp/>
        <stp>BDP|9741032815896210067</stp>
        <tr r="K4" s="2"/>
      </tp>
      <tp t="s">
        <v>#N/A Requesting Data...3959690708</v>
        <stp/>
        <stp>BDP|9882058252866127540</stp>
        <tr r="I27" s="19"/>
      </tp>
      <tp t="s">
        <v>#N/A Requesting Data...4165382405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Data...4246336779</v>
        <stp/>
        <stp>BDP|8711749621454981610</stp>
        <tr r="H9" s="11"/>
        <tr r="H11" s="19"/>
      </tp>
      <tp t="s">
        <v>#N/A Requesting Data...4007246405</v>
        <stp/>
        <stp>BDP|2124980644386234646</stp>
        <tr r="R14" s="19"/>
      </tp>
      <tp t="s">
        <v>#N/A Requesting Data...3829040538</v>
        <stp/>
        <stp>BDP|4159726335098711786</stp>
        <tr r="D4" s="11"/>
        <tr r="D4" s="19"/>
      </tp>
      <tp t="s">
        <v>#N/A Requesting Data...3842721960</v>
        <stp/>
        <stp>BDP|6600922458241548475</stp>
        <tr r="J10" s="11"/>
        <tr r="J12" s="19"/>
      </tp>
      <tp t="s">
        <v>#N/A Requesting Data...4227314499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Data...3855228019</v>
        <stp/>
        <stp>BDP|7509049474986681906</stp>
        <tr r="H24" s="19"/>
      </tp>
      <tp t="s">
        <v>#N/A Requesting Data...4263274664</v>
        <stp/>
        <stp>BDP|8651142543386755452</stp>
        <tr r="I26" s="19"/>
      </tp>
      <tp t="s">
        <v>#N/A N/A</v>
        <stp/>
        <stp>BDP|6621927915827153670</stp>
        <tr r="H10" s="2"/>
      </tp>
      <tp t="s">
        <v>#N/A Requesting Data...3885588737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N/A</v>
        <stp/>
        <stp>BDP|6401007919956475918</stp>
        <tr r="K9" s="2"/>
      </tp>
      <tp t="s">
        <v>#N/A Requesting Data...4047396109</v>
        <stp/>
        <stp>BDP|3594728727869926770</stp>
        <tr r="E10" s="11"/>
        <tr r="E12" s="19"/>
      </tp>
      <tp t="s">
        <v>#N/A Requesting Data...3847040903</v>
        <stp/>
        <stp>BDP|1295270050609935714</stp>
        <tr r="H5" s="11"/>
        <tr r="H5" s="19"/>
      </tp>
      <tp t="s">
        <v>#N/A Requesting Data...4273426107</v>
        <stp/>
        <stp>BDP|9586602971314157476</stp>
        <tr r="J6" s="11"/>
        <tr r="J7" s="19"/>
      </tp>
      <tp t="s">
        <v>#N/A Requesting Data...4005161233</v>
        <stp/>
        <stp>BDP|5897436104601965865</stp>
        <tr r="J6" s="19"/>
      </tp>
      <tp t="s">
        <v>#N/A Requesting Data...4061882310</v>
        <stp/>
        <stp>BDP|7210719112410508942</stp>
        <tr r="J9" s="19"/>
      </tp>
      <tp t="s">
        <v>#N/A Requesting Data...4140891201</v>
        <stp/>
        <stp>BDP|6258822248703087193</stp>
        <tr r="I22" s="19"/>
      </tp>
      <tp t="s">
        <v>#N/A N/A</v>
        <stp/>
        <stp>BDP|6999313489046488323</stp>
        <tr r="K15" s="2"/>
      </tp>
      <tp t="s">
        <v>#N/A N/A</v>
        <stp/>
        <stp>BDP|8414640352844636739</stp>
        <tr r="K17" s="2"/>
      </tp>
      <tp t="s">
        <v>#N/A Requesting Data...4114448053</v>
        <stp/>
        <stp>BDP|6160330820607293841</stp>
        <tr r="J6" s="19"/>
      </tp>
      <tp t="s">
        <v>#N/A Requesting Data...3952138855</v>
        <stp/>
        <stp>BDP|3315293682106022630</stp>
        <tr r="J6" s="11"/>
        <tr r="J7" s="19"/>
      </tp>
      <tp t="s">
        <v>#N/A Requesting Data...3795508415</v>
        <stp/>
        <stp>BDP|9429013316019147896</stp>
        <tr r="R21" s="19"/>
      </tp>
      <tp t="s">
        <v>#N/A N/A</v>
        <stp/>
        <stp>BDP|1723259002522187882</stp>
        <tr r="K14" s="2"/>
      </tp>
      <tp t="s">
        <v>#N/A N/A</v>
        <stp/>
        <stp>BDP|2990502423164020862</stp>
        <tr r="M9" s="2"/>
      </tp>
      <tp t="s">
        <v>#N/A N/A</v>
        <stp/>
        <stp>BDP|8612151541547457349</stp>
        <tr r="K16" s="2"/>
      </tp>
      <tp t="s">
        <v>#N/A Requesting Data...4048824440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Data...4264885939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N/A</v>
        <stp/>
        <stp>BDP|5334175834307486976</stp>
        <tr r="J14" s="2"/>
      </tp>
      <tp t="s">
        <v>#N/A Requesting Data...4115220298</v>
        <stp/>
        <stp>BDP|8154902215360295977</stp>
        <tr r="H20" s="19"/>
      </tp>
      <tp t="s">
        <v>#N/A Requesting Data...4239595604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Data...4124801876</v>
        <stp/>
        <stp>BDP|9636783809803462453</stp>
        <tr r="C25" s="11"/>
      </tp>
      <tp t="s">
        <v>#N/A Requesting Data...4034549625</v>
        <stp/>
        <stp>BDP|8805667161083002133</stp>
        <tr r="J3" s="11"/>
        <tr r="J3" s="19"/>
      </tp>
      <tp t="s">
        <v>#N/A N/A</v>
        <stp/>
        <stp>BDP|7546476684227611629</stp>
        <tr r="M7" s="2"/>
      </tp>
      <tp t="s">
        <v>#N/A Requesting Data...3863771712</v>
        <stp/>
        <stp>BDP|4774572175039586539</stp>
        <tr r="D9" s="19"/>
      </tp>
      <tp t="s">
        <v>#N/A Requesting Data...4239043931</v>
        <stp/>
        <stp>BDP|9349190465432927654</stp>
        <tr r="C26" s="11"/>
      </tp>
      <tp t="s">
        <v>#N/A N/A</v>
        <stp/>
        <stp>BDP|5332477555246563840</stp>
        <tr r="H6" s="2"/>
      </tp>
      <tp t="s">
        <v>#N/A N/A</v>
        <stp/>
        <stp>BDP|9296062114427229555</stp>
        <tr r="H5" s="2"/>
      </tp>
      <tp t="s">
        <v>#N/A Requesting Data...3830558147</v>
        <stp/>
        <stp>BDP|3131810410801081170</stp>
        <tr r="H11" s="11"/>
        <tr r="H13" s="19"/>
      </tp>
      <tp t="s">
        <v>#N/A Requesting Data...4131260984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N/A</v>
        <stp/>
        <stp>BDP|5970432481165816675</stp>
        <tr r="J9" s="2"/>
      </tp>
      <tp t="s">
        <v>#N/A Requesting Data...4136190460</v>
        <stp/>
        <stp>BDP|6428209671071195804</stp>
        <tr r="D25" s="11"/>
      </tp>
      <tp t="s">
        <v>#N/A Requesting Data...3827145019</v>
        <stp/>
        <stp>BDP|6181484335763016961</stp>
        <tr r="I21" s="19"/>
      </tp>
      <tp t="s">
        <v>#N/A Requesting Data...4077113220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Data...4160643308</v>
        <stp/>
        <stp>BDP|3612074661198875616</stp>
        <tr r="J2" s="19"/>
      </tp>
      <tp t="s">
        <v>#N/A Requesting Data...4073417127</v>
        <stp/>
        <stp>BDP|6009636741147577859</stp>
        <tr r="I20" s="19"/>
      </tp>
      <tp t="s">
        <v>#N/A Requesting Data...3993334346</v>
        <stp/>
        <stp>BDP|5416050933808437507</stp>
        <tr r="E11" s="11"/>
        <tr r="E13" s="19"/>
      </tp>
      <tp t="s">
        <v>#N/A Requesting Data...4028875599</v>
        <stp/>
        <stp>BDP|4469726952068478577</stp>
        <tr r="E2" s="19"/>
      </tp>
      <tp t="s">
        <v>#N/A Requesting Data...4018485219</v>
        <stp/>
        <stp>BDP|2514423990686244217</stp>
        <tr r="D10" s="11"/>
        <tr r="D12" s="19"/>
      </tp>
      <tp t="s">
        <v>#N/A Requesting Data...4004503330</v>
        <stp/>
        <stp>BDP|5505121907678251772</stp>
        <tr r="G5" s="11"/>
        <tr r="G5" s="19"/>
      </tp>
      <tp t="s">
        <v>#N/A N/A</v>
        <stp/>
        <stp>BDP|6717872964888555496</stp>
        <tr r="K7" s="2"/>
      </tp>
      <tp t="s">
        <v>#N/A Requesting Data...4116003994</v>
        <stp/>
        <stp>BDP|7628246514408667822</stp>
        <tr r="I13" s="11"/>
        <tr r="I15" s="19"/>
      </tp>
      <tp t="s">
        <v>#N/A Requesting Data...4259006792</v>
        <stp/>
        <stp>BDP|3463804556948818291</stp>
        <tr r="D19" s="11"/>
      </tp>
      <tp t="s">
        <v>#N/A Requesting Data...3965265283</v>
        <stp/>
        <stp>BDP|1877563044224185082</stp>
        <tr r="R11" s="19"/>
      </tp>
      <tp t="s">
        <v>#N/A N/A</v>
        <stp/>
        <stp>BDP|5999920149495631944</stp>
        <tr r="M10" s="2"/>
      </tp>
      <tp t="s">
        <v>#N/A N/A</v>
        <stp/>
        <stp>BDP|3931452041031580694</stp>
        <tr r="J19" s="2"/>
      </tp>
      <tp t="s">
        <v>#N/A Requesting Data...4162768130</v>
        <stp/>
        <stp>BDP|6086773022681627652</stp>
        <tr r="R3" s="19"/>
      </tp>
      <tp t="s">
        <v>#N/A Requesting Data...4013379704</v>
        <stp/>
        <stp>BDP|9274013617679287535</stp>
        <tr r="G9" s="19"/>
      </tp>
      <tp t="s">
        <v>#N/A Requesting Data...4246514404</v>
        <stp/>
        <stp>BDP|5458019831893466086</stp>
        <tr r="J10" s="11"/>
        <tr r="J12" s="19"/>
      </tp>
      <tp t="s">
        <v>#N/A N/A</v>
        <stp/>
        <stp>BDP|5425105562507935010</stp>
        <tr r="K18" s="2"/>
      </tp>
      <tp t="s">
        <v>#N/A Requesting Data...3998477784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Data...3947044225</v>
        <stp/>
        <stp>BDP|9507205330525513839</stp>
        <tr r="J4" s="11"/>
        <tr r="J4" s="19"/>
      </tp>
      <tp t="s">
        <v>#N/A N/A</v>
        <stp/>
        <stp>BDP|2101225401797588245</stp>
        <tr r="H18" s="2"/>
      </tp>
      <tp t="s">
        <v>#N/A N/A</v>
        <stp/>
        <stp>BDP|7380091922057856733</stp>
        <tr r="J4" s="2"/>
      </tp>
      <tp t="s">
        <v>#N/A Requesting Data...4244837096</v>
        <stp/>
        <stp>BDP|7227915130840435804</stp>
        <tr r="E23" s="19"/>
      </tp>
      <tp t="s">
        <v>#N/A Requesting Data...4135867367</v>
        <stp/>
        <stp>BDP|6648854877445314932</stp>
        <tr r="C21" s="11"/>
      </tp>
      <tp t="s">
        <v>#N/A Requesting Data...4164529758</v>
        <stp/>
        <stp>BDP|7765646974033428381</stp>
        <tr r="G12" s="7"/>
      </tp>
      <tp t="s">
        <v>#N/A Requesting Data...3984364905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Data...3967072427</v>
        <stp/>
        <stp>BDP|8996523424079587047</stp>
        <tr r="J3" s="11"/>
        <tr r="J3" s="19"/>
      </tp>
      <tp t="s">
        <v>#N/A Requesting Data...3972306632</v>
        <stp/>
        <stp>BDP|5683100328445387518</stp>
        <tr r="G9" s="7"/>
      </tp>
      <tp t="s">
        <v>#N/A Requesting Data...4213118497</v>
        <stp/>
        <stp>BDP|1822719222220999206</stp>
        <tr r="D11" s="11"/>
        <tr r="D13" s="19"/>
      </tp>
      <tp t="s">
        <v>#N/A Requesting Data...3997083683</v>
        <stp/>
        <stp>BDP|3412478252612481668</stp>
        <tr r="D12" s="11"/>
        <tr r="D14" s="19"/>
      </tp>
      <tp t="s">
        <v>#N/A N/A</v>
        <stp/>
        <stp>BDP|1687368956969111871</stp>
        <tr r="K19" s="2"/>
      </tp>
      <tp t="s">
        <v>#N/A Requesting Data...4285389703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Data...4092523108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N/A</v>
        <stp/>
        <stp>BDP|2374175931660047606</stp>
        <tr r="H17" s="2"/>
      </tp>
      <tp t="s">
        <v>#N/A Requesting Data...4058569977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N/A</v>
        <stp/>
        <stp>BDP|2479131041011745192</stp>
        <tr r="J12" s="2"/>
      </tp>
      <tp t="s">
        <v>#N/A Requesting Data...3970078759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Data...3992844415</v>
        <stp/>
        <stp>BDP|7320197849905807080</stp>
        <tr r="C24" s="11"/>
      </tp>
      <tp t="s">
        <v>#N/A Requesting Data...4057269517</v>
        <stp/>
        <stp>BDP|2190926934948613723</stp>
        <tr r="H6" s="19"/>
      </tp>
      <tp t="s">
        <v>#N/A Requesting Data...4020817173</v>
        <stp/>
        <stp>BDP|4375753900560113469</stp>
        <tr r="R10" s="19"/>
      </tp>
      <tp t="s">
        <v>#N/A N/A</v>
        <stp/>
        <stp>BDP|4463478870191165152</stp>
        <tr r="M6" s="2"/>
      </tp>
      <tp t="s">
        <v>#N/A Requesting Data...4081853253</v>
        <stp/>
        <stp>BDP|6458698369549551863</stp>
        <tr r="I9" s="11"/>
        <tr r="I11" s="19"/>
      </tp>
      <tp t="s">
        <v>#N/A Requesting Data...4036017634</v>
        <stp/>
        <stp>BDP|5090352166701754608</stp>
        <tr r="F29" s="11"/>
      </tp>
      <tp t="s">
        <v>#N/A Requesting Data...4027706111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Data...4077065005</v>
        <stp/>
        <stp>BDP|1827417845708676912</stp>
        <tr r="D7" s="11"/>
        <tr r="D8" s="19"/>
      </tp>
      <tp t="s">
        <v>#N/A Requesting Data...4085034054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Data...4046304985</v>
        <stp/>
        <stp>BDP|5901000520520466755</stp>
        <tr r="H23" s="19"/>
      </tp>
      <tp t="s">
        <v>#N/A Requesting Data...4054757641</v>
        <stp/>
        <stp>BDP|4651376489008602716</stp>
        <tr r="J12" s="11"/>
        <tr r="J14" s="19"/>
      </tp>
      <tp t="s">
        <v>#N/A Requesting Data...3990552305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Data...4118345381</v>
        <stp/>
        <stp>BDP|7009126234541041477</stp>
        <tr r="E9" s="11"/>
        <tr r="E11" s="19"/>
      </tp>
      <tp t="s">
        <v>#N/A Requesting Data...4013952213</v>
        <stp/>
        <stp>BDP|2127305658120032482</stp>
        <tr r="G10" s="11"/>
        <tr r="G12" s="19"/>
      </tp>
      <tp t="s">
        <v>#N/A Requesting Data...4179430465</v>
        <stp/>
        <stp>BDP|3552371989500988863</stp>
        <tr r="J7" s="11"/>
        <tr r="J8" s="19"/>
      </tp>
      <tp t="s">
        <v>#N/A Requesting Data...4109424709</v>
        <stp/>
        <stp>BDP|8996589861712440902</stp>
        <tr r="D26" s="11"/>
      </tp>
      <tp t="s">
        <v>#N/A Requesting Data...4215874592</v>
        <stp/>
        <stp>BDP|4226241773230894182</stp>
        <tr r="J13" s="11"/>
        <tr r="J15" s="19"/>
      </tp>
      <tp t="s">
        <v>#N/A Requesting Data...4192474171</v>
        <stp/>
        <stp>BDP|9236812778495761274</stp>
        <tr r="D9" s="11"/>
        <tr r="D11" s="19"/>
      </tp>
      <tp t="s">
        <v>#N/A Requesting Data...4223053791</v>
        <stp/>
        <stp>BDP|8787993904919445978</stp>
        <tr r="J8" s="11"/>
        <tr r="J10" s="19"/>
      </tp>
      <tp t="s">
        <v>#N/A Requesting Data...4203531590</v>
        <stp/>
        <stp>BDP|4986428474834544241</stp>
        <tr r="H9" s="19"/>
      </tp>
      <tp t="s">
        <v>#N/A N/A</v>
        <stp/>
        <stp>BDP|4027837973262682890</stp>
        <tr r="M19" s="2"/>
      </tp>
      <tp t="s">
        <v>#N/A Requesting Data...4159509512</v>
        <stp/>
        <stp>BDP|6863710481498153056</stp>
        <tr r="R4" s="19"/>
      </tp>
      <tp t="s">
        <v>#N/A Requesting Data...4294630710</v>
        <stp/>
        <stp>BDP|7977680686540306885</stp>
        <tr r="D6" s="19"/>
      </tp>
      <tp t="s">
        <v>#N/A N/A</v>
        <stp/>
        <stp>BDP|2978744912796430367</stp>
        <tr r="M5" s="2"/>
      </tp>
      <tp t="s">
        <v>#N/A Requesting Data...4290510925</v>
        <stp/>
        <stp>BDP|6463399830411977660</stp>
        <tr r="H8" s="11"/>
        <tr r="H10" s="19"/>
      </tp>
      <tp t="s">
        <v>#N/A Requesting Data...4285764978</v>
        <stp/>
        <stp>BDP|3333630846708210848</stp>
        <tr r="J2" s="19"/>
      </tp>
      <tp t="s">
        <v>#N/A N/A</v>
        <stp/>
        <stp>BDP|9887452986543877734</stp>
        <tr r="M12" s="2"/>
      </tp>
      <tp t="s">
        <v>#N/A Requesting Data...4129343423</v>
        <stp/>
        <stp>BDP|6124812264958528142</stp>
        <tr r="G6" s="7"/>
      </tp>
      <tp t="s">
        <v>#N/A Requesting Data...4198236658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Data...4141250413</v>
        <stp/>
        <stp>BDP|7576008118700462431</stp>
        <tr r="G8" s="11"/>
        <tr r="G10" s="19"/>
      </tp>
      <tp t="s">
        <v>#N/A Requesting Data...4034361160</v>
        <stp/>
        <stp>BDP|1070616809507239240</stp>
        <tr r="E8" s="11"/>
        <tr r="E10" s="19"/>
      </tp>
      <tp t="s">
        <v>#N/A Requesting Data...4272114415</v>
        <stp/>
        <stp>BDP|3915222074910115423</stp>
        <tr r="R8" s="19"/>
      </tp>
      <tp t="s">
        <v>#N/A N/A</v>
        <stp/>
        <stp>BDP|4163044537905757079</stp>
        <tr r="H4" s="2"/>
      </tp>
      <tp t="s">
        <v>#N/A Requesting Data...4209033668</v>
        <stp/>
        <stp>BDP|4623768472882485469</stp>
        <tr r="G3" s="11"/>
        <tr r="G3" s="19"/>
      </tp>
      <tp t="s">
        <v>#N/A Requesting Data...4213983584</v>
        <stp/>
        <stp>BDP|1655010175960499466</stp>
        <tr r="G7" s="11"/>
        <tr r="G8" s="19"/>
      </tp>
      <tp t="s">
        <v>#N/A Requesting Data...4070539515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Data...4075355515</v>
        <stp/>
        <stp>BDP|2569764526774212131</stp>
        <tr r="E9" s="19"/>
      </tp>
      <tp t="s">
        <v>#N/A Requesting Data...4236828033</v>
        <stp/>
        <stp>BDP|5180174984237381953</stp>
        <tr r="J11" s="11"/>
        <tr r="J13" s="19"/>
      </tp>
      <tp t="s">
        <v>#N/A Requesting Data...4173815731</v>
        <stp/>
        <stp>BDP|9595075412893390962</stp>
        <tr r="E12" s="11"/>
        <tr r="E14" s="19"/>
      </tp>
      <tp t="s">
        <v>#N/A Requesting Data...4075938028</v>
        <stp/>
        <stp>BDP|2884752705310536665</stp>
        <tr r="I24" s="19"/>
      </tp>
      <tp t="s">
        <v>#N/A Requesting Data...4184293462</v>
        <stp/>
        <stp>BDP|8786671772103883961</stp>
        <tr r="R7" s="19"/>
      </tp>
      <tp t="s">
        <v>#N/A Requesting Data...4201218812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Data...4055626222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Data...4162046351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Data...4190997735</v>
        <stp/>
        <stp>BDP|1350668238224386387</stp>
        <tr r="R26" s="19"/>
      </tp>
      <tp t="e">
        <v>#N/A</v>
        <stp/>
        <stp>BDH|6964490448384957171</stp>
        <tr r="B30" s="11"/>
      </tp>
      <tp t="s">
        <v>#N/A Real Time</v>
        <stp/>
        <stp>BDP|558791040652910541|22</stp>
        <stp>WLK25 Index</stp>
        <stp>LAST_PRICE</stp>
        <tr r="D20" s="19"/>
      </tp>
      <tp t="s">
        <v>#N/A Requesting Data...4078232119</v>
        <stp/>
        <stp>BDP|55815364648658119</stp>
        <tr r="H25" s="19"/>
      </tp>
      <tp t="s">
        <v>#N/A Requesting Data...4029986960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Data...4073580919</v>
        <stp/>
        <stp>BDP|591725260180001521</stp>
        <tr r="H6" s="11"/>
        <tr r="H7" s="19"/>
      </tp>
      <tp t="s">
        <v>#N/A Requesting Data...4176884295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Data...4152880619</v>
        <stp/>
        <stp>BDP|542154546040819345</stp>
        <tr r="G11" s="11"/>
        <tr r="G13" s="19"/>
        <tr r="R22" s="19"/>
      </tp>
      <tp t="s">
        <v>#N/A Requesting Data...4125702295</v>
        <stp/>
        <stp>BDP|162205019758440862</stp>
        <tr r="E8" s="7"/>
      </tp>
      <tp t="s">
        <v>#N/A N/A</v>
        <stp/>
        <stp>BDP|941936015845375039</stp>
        <tr r="M14" s="2"/>
      </tp>
      <tp t="s">
        <v>#N/A N/A</v>
        <stp/>
        <stp>BDP|368437973666143841</stp>
        <tr r="J15" s="2"/>
      </tp>
      <tp t="s">
        <v>#N/A Requesting Data...4242448552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Data...4056772900</v>
        <stp/>
        <stp>BDP|813990660275351546</stp>
        <tr r="R13" s="19"/>
      </tp>
      <tp t="s">
        <v>#N/A N/A</v>
        <stp/>
        <stp>BDP|394006502529987782</stp>
        <tr r="J13" s="2"/>
      </tp>
      <tp t="s">
        <v>#N/A Requesting Data...4097394046</v>
        <stp/>
        <stp>BDP|284241585389591899</stp>
        <tr r="G2" s="19"/>
      </tp>
      <tp t="s">
        <v>#N/A Requesting Data...4089828875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F11" sqref="F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tabSelected="1" workbookViewId="0">
      <selection activeCell="G18" sqref="G18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45960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>_xll.BDP(G3,"LAST_UPDATE_DT",,)</f>
        <v>29/10/2025</v>
      </c>
      <c r="C3" s="140"/>
      <c r="D3" s="17"/>
      <c r="F3" t="s">
        <v>58</v>
      </c>
      <c r="G3" t="s">
        <v>58</v>
      </c>
      <c r="H3" s="11" t="str">
        <f>d_1</f>
        <v>29/10/2025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>_xll.BDP(G3,"pX_DT_1D",,)</f>
        <v>28/10/2025</v>
      </c>
      <c r="C4" s="162"/>
      <c r="D4" s="1"/>
      <c r="F4" t="s">
        <v>911</v>
      </c>
      <c r="G4" t="s">
        <v>913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81</v>
      </c>
      <c r="Q4" s="35">
        <f ca="1">hoje</f>
        <v>45960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>_xll.BDP(G3,"PX_LAST")/100</f>
        <v>0.14899999999999999</v>
      </c>
      <c r="C5" s="199"/>
      <c r="D5" s="208"/>
      <c r="F5" t="s">
        <v>912</v>
      </c>
      <c r="G5" t="s">
        <v>914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>(1+B5)^(1/252)-1</f>
        <v>5.513106415402369E-4</v>
      </c>
      <c r="C6" s="141"/>
      <c r="D6" s="140"/>
      <c r="F6" t="s">
        <v>57</v>
      </c>
      <c r="G6" t="s">
        <v>57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9" si="2">+I6-J6</f>
        <v>#VALUE!</v>
      </c>
      <c r="M6" s="71" t="str">
        <f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>_xll.BDP("BMFXTWO Index","PX_LAST")</f>
        <v>5.3616000000000001</v>
      </c>
      <c r="C7" s="140"/>
      <c r="D7" s="217"/>
      <c r="F7" t="s">
        <v>56</v>
      </c>
      <c r="G7" t="s">
        <v>443</v>
      </c>
      <c r="H7" s="10">
        <f>VALUE(_xll.BDP(F7,"FUT_DLV_DT_LAST",,))</f>
        <v>46024</v>
      </c>
      <c r="I7" s="4">
        <f>_xll.BDP(F7,"LAST_PRICE")</f>
        <v>14.893000000000001</v>
      </c>
      <c r="J7" s="4">
        <f>_xll.BDP(F7,"PX_SETTLE",,)</f>
        <v>14.894</v>
      </c>
      <c r="K7" s="4">
        <f>_xll.BDP(F7,"PX_CLOSE_2D",,)</f>
        <v>14.895</v>
      </c>
      <c r="L7" s="4">
        <f t="shared" si="2"/>
        <v>-9.9999999999944578E-4</v>
      </c>
      <c r="M7" s="71">
        <f>_xll.BDP(F7,"FUT_CNV_RISK_FRSK",,)</f>
        <v>1.4503945466276491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>VALUE(_xll.BDP(F8,"FUT_DLV_DT_LAST",,))</f>
        <v>46204</v>
      </c>
      <c r="I8" s="4">
        <f>_xll.BDP(F8,"LAST_PRICE")</f>
        <v>14.56</v>
      </c>
      <c r="J8" s="4">
        <f>_xll.BDP(F8,"PX_SETTLE",,)</f>
        <v>14.523</v>
      </c>
      <c r="K8" s="4">
        <f>_xll.BDP(F8,"PX_CLOSE_2D",,)</f>
        <v>14.53</v>
      </c>
      <c r="L8" s="4">
        <f t="shared" si="2"/>
        <v>3.700000000000081E-2</v>
      </c>
      <c r="M8" s="71">
        <f>_xll.BDP(F8,"FUT_CNV_RISK_FRSK",,)</f>
        <v>5.2287495247874176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>VALUE(_xll.BDP(F9,"FUT_DLV_DT_LAST",,))</f>
        <v>46391</v>
      </c>
      <c r="I9" s="4">
        <f ca="1">_xll.BDP(F9,"LAST_PRICE")</f>
        <v>13.935</v>
      </c>
      <c r="J9" s="4">
        <f>_xll.BDP(F9,"PX_SETTLE",,)</f>
        <v>13.835000000000001</v>
      </c>
      <c r="K9" s="4">
        <f>_xll.BDP(F9,"PX_CLOSE_2D",,)</f>
        <v>13.837999999999999</v>
      </c>
      <c r="L9" s="4">
        <f t="shared" ca="1" si="2"/>
        <v>9.9999999999999645E-2</v>
      </c>
      <c r="M9" s="71">
        <f>_xll.BDP(F9,"FUT_CNV_RISK_FRSK",,)</f>
        <v>8.7432883537403541</v>
      </c>
      <c r="P9" s="36">
        <f ca="1">_xll.BDH(Q2,Q8:Q8,Q3,Q4,"Dir=V","Dts=S","Sort=A","Quote=C","QtTyp=P","Days=T",CONCATENATE("Per=c",Q5),"DtFmt=D","UseDPDF=Y",CONCATENATE("FX=",Q6),"cols=2;rows=7865")</f>
        <v>34519</v>
      </c>
      <c r="Q9">
        <v>1</v>
      </c>
      <c r="S9" s="42">
        <f ca="1">hoje</f>
        <v>45960</v>
      </c>
      <c r="T9" s="43">
        <f ca="1">_xll.BInterpol('Base CDI'!$H$4:$H$28,'Base CDI'!$J$4:$J$29,S9,"Cubic","Extrapolate=Linear","MultiX=Average","Skip=True","Sort=True")</f>
        <v>15.025911111111112</v>
      </c>
      <c r="U9" s="43">
        <f ca="1">_xll.BInterpol('Base CDI'!$H$4:$H$28,'Base CDI'!$I$4:$I$29,S9,"Cubic","Extrapolate=Linear","MultiX=Average","Skip=True","Sort=True")</f>
        <v>15.0114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si="3">C10*cdi_diario</f>
        <v>286529.75305106188</v>
      </c>
      <c r="F10" t="s">
        <v>1852</v>
      </c>
      <c r="G10" t="s">
        <v>1856</v>
      </c>
      <c r="H10" s="10">
        <f>VALUE(_xll.BDP(F10,"FUT_DLV_DT_LAST",,))</f>
        <v>46569</v>
      </c>
      <c r="I10" s="4">
        <f ca="1">_xll.BDP(F10,"LAST_PRICE")</f>
        <v>13.52</v>
      </c>
      <c r="J10" s="4">
        <f>_xll.BDP(F10,"PX_SETTLE",,)</f>
        <v>13.414</v>
      </c>
      <c r="K10" s="4">
        <f>_xll.BDP(F10,"PX_CLOSE_2D",,)</f>
        <v>13.4</v>
      </c>
      <c r="L10" s="4">
        <f ca="1">+I10-J10</f>
        <v>0.10599999999999987</v>
      </c>
      <c r="M10" s="71">
        <f>_xll.BDP(F10,"FUT_CNV_RISK_FRSK",,)</f>
        <v>11.772822083999927</v>
      </c>
      <c r="P10" s="10">
        <v>34520</v>
      </c>
      <c r="Q10">
        <v>1.0039800000000001</v>
      </c>
      <c r="S10" s="42">
        <f ca="1">S9+1</f>
        <v>45961</v>
      </c>
      <c r="T10" s="43">
        <f ca="1">_xll.BInterpol('Base CDI'!$H$4:$H$28,'Base CDI'!$J$4:$J$29,S10,"Cubic","Extrapolate=Linear","MultiX=Average","Skip=True","Sort=True")</f>
        <v>15.023849999999999</v>
      </c>
      <c r="U10" s="43">
        <f ca="1">_xll.BInterpol('Base CDI'!$H$4:$H$28,'Base CDI'!$I$4:$I$29,S10,"Cubic","Extrapolate=Linear","MultiX=Average","Skip=True","Sort=True")</f>
        <v>15.009550000000001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si="4">VLOOKUP(A11,$A$37:$B$67,2,0)</f>
        <v>277276486.35000002</v>
      </c>
      <c r="D11" s="9">
        <f t="shared" si="3"/>
        <v>152865.47757364126</v>
      </c>
      <c r="F11" t="s">
        <v>53</v>
      </c>
      <c r="G11" t="s">
        <v>283</v>
      </c>
      <c r="H11" s="10">
        <f>VALUE(_xll.BDP(F11,"FUT_DLV_DT_LAST",,))</f>
        <v>46755</v>
      </c>
      <c r="I11" s="4">
        <f ca="1">_xll.BDP(F11,"LAST_PRICE")</f>
        <v>13.255000000000001</v>
      </c>
      <c r="J11" s="4">
        <f>_xll.BDP(F11,"PX_SETTLE",,)</f>
        <v>13.161</v>
      </c>
      <c r="K11" s="4">
        <f>_xll.BDP(F11,"PX_CLOSE_2D",,)</f>
        <v>13.129</v>
      </c>
      <c r="L11" s="4">
        <f ca="1">+I11-J11</f>
        <v>9.4000000000001194E-2</v>
      </c>
      <c r="M11" s="71">
        <f>_xll.BDP(F11,"FUT_CNV_RISK_FRSK",,)</f>
        <v>14.547910927052726</v>
      </c>
      <c r="P11" s="10">
        <v>34521</v>
      </c>
      <c r="Q11">
        <v>1.0079959999999999</v>
      </c>
      <c r="S11" s="42">
        <f t="shared" ref="S11:S74" ca="1" si="5">S10+1</f>
        <v>45962</v>
      </c>
      <c r="T11" s="43">
        <f ca="1">_xll.BInterpol('Base CDI'!$H$4:$H$28,'Base CDI'!$J$4:$J$29,S11,"Cubic","Extrapolate=Linear","MultiX=Average","Skip=True","Sort=True")</f>
        <v>15.021788888888889</v>
      </c>
      <c r="U11" s="43">
        <f ca="1">_xll.BInterpol('Base CDI'!$H$4:$H$28,'Base CDI'!$I$4:$I$29,S11,"Cubic","Extrapolate=Linear","MultiX=Average","Skip=True","Sort=True")</f>
        <v>15.007700000000002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si="4"/>
        <v>4163570.25</v>
      </c>
      <c r="D12" s="8">
        <f t="shared" si="3"/>
        <v>2295.4205856253448</v>
      </c>
      <c r="F12" t="s">
        <v>1853</v>
      </c>
      <c r="G12" t="s">
        <v>1857</v>
      </c>
      <c r="H12" s="10">
        <f>VALUE(_xll.BDP(F12,"FUT_DLV_DT_LAST",,))</f>
        <v>46937</v>
      </c>
      <c r="I12" s="4">
        <f>_xll.BDP(F12,"LAST_PRICE")</f>
        <v>13.19</v>
      </c>
      <c r="J12" s="4">
        <f>_xll.BDP(F12,"PX_SETTLE",,)</f>
        <v>13.097</v>
      </c>
      <c r="K12" s="4">
        <f>_xll.BDP(F12,"PX_CLOSE_2D",,)</f>
        <v>13.053000000000001</v>
      </c>
      <c r="L12" s="4">
        <f>+I12-J12</f>
        <v>9.2999999999999972E-2</v>
      </c>
      <c r="M12" s="71">
        <f>_xll.BDP(F12,"FUT_CNV_RISK_FRSK",,)</f>
        <v>16.845996387986816</v>
      </c>
      <c r="P12" s="10">
        <v>34522</v>
      </c>
      <c r="Q12">
        <v>1.0120279999999999</v>
      </c>
      <c r="S12" s="42">
        <f t="shared" ca="1" si="5"/>
        <v>45963</v>
      </c>
      <c r="T12" s="43">
        <f ca="1">_xll.BInterpol('Base CDI'!$H$4:$H$28,'Base CDI'!$J$4:$J$29,S12,"Cubic","Extrapolate=Linear","MultiX=Average","Skip=True","Sort=True")</f>
        <v>15.019727777777778</v>
      </c>
      <c r="U12" s="43">
        <f ca="1">_xll.BInterpol('Base CDI'!$H$4:$H$28,'Base CDI'!$I$4:$I$29,S12,"Cubic","Extrapolate=Linear","MultiX=Average","Skip=True","Sort=True")</f>
        <v>15.005850000000001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si="3"/>
        <v>54211.874721559121</v>
      </c>
      <c r="F13" t="s">
        <v>52</v>
      </c>
      <c r="G13" t="s">
        <v>191</v>
      </c>
      <c r="H13" s="10">
        <f>VALUE(_xll.BDP(F13,"FUT_DLV_DT_LAST",,))</f>
        <v>47120</v>
      </c>
      <c r="I13" s="4">
        <f ca="1">_xll.BDP(F13,"LAST_PRICE")</f>
        <v>13.215</v>
      </c>
      <c r="J13" s="4">
        <f>_xll.BDP(F13,"PX_SETTLE",,)</f>
        <v>13.121</v>
      </c>
      <c r="K13" s="4">
        <f>_xll.BDP(F13,"PX_CLOSE_2D",,)</f>
        <v>13.076000000000001</v>
      </c>
      <c r="L13" s="4">
        <f ca="1">+I13-J13</f>
        <v>9.3999999999999417E-2</v>
      </c>
      <c r="M13" s="71">
        <f>_xll.BDP(F13,"FUT_CNV_RISK_FRSK",,)</f>
        <v>18.779040930370684</v>
      </c>
      <c r="P13" s="10">
        <v>34523</v>
      </c>
      <c r="Q13">
        <v>1.016046</v>
      </c>
      <c r="S13" s="42">
        <f t="shared" ca="1" si="5"/>
        <v>45964</v>
      </c>
      <c r="T13" s="43">
        <f ca="1">_xll.BInterpol('Base CDI'!$H$4:$H$28,'Base CDI'!$J$4:$J$29,S13,"Cubic","Extrapolate=Linear","MultiX=Average","Skip=True","Sort=True")</f>
        <v>15.017666666666667</v>
      </c>
      <c r="U13" s="43">
        <f ca="1">_xll.BInterpol('Base CDI'!$H$4:$H$28,'Base CDI'!$I$4:$I$29,S13,"Cubic","Extrapolate=Linear","MultiX=Average","Skip=True","Sort=True")</f>
        <v>15.004000000000001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si="4"/>
        <v>29535637.329999998</v>
      </c>
      <c r="D14" s="8">
        <f t="shared" si="3"/>
        <v>16283.311164702069</v>
      </c>
      <c r="F14" t="s">
        <v>1854</v>
      </c>
      <c r="G14" t="s">
        <v>1858</v>
      </c>
      <c r="H14" s="10">
        <f>VALUE(_xll.BDP(F14,"FUT_DLV_DT_LAST",,))</f>
        <v>47301</v>
      </c>
      <c r="I14" s="4">
        <f ca="1">_xll.BDP(F14,"LAST_PRICE")</f>
        <v>13.295</v>
      </c>
      <c r="J14" s="4">
        <f>_xll.BDP(F14,"PX_SETTLE",,)</f>
        <v>13.211</v>
      </c>
      <c r="K14" s="4">
        <f>_xll.BDP(F14,"PX_CLOSE_2D",,)</f>
        <v>13.164</v>
      </c>
      <c r="L14" s="4">
        <f ca="1">+I14-J14</f>
        <v>8.3999999999999631E-2</v>
      </c>
      <c r="M14" s="71">
        <f>_xll.BDP(F14,"FUT_CNV_RISK_FRSK",,)</f>
        <v>20.3691635436262</v>
      </c>
      <c r="P14" s="10">
        <v>34526</v>
      </c>
      <c r="Q14">
        <v>1.019998</v>
      </c>
      <c r="S14" s="42">
        <f t="shared" ca="1" si="5"/>
        <v>45965</v>
      </c>
      <c r="T14" s="43">
        <f ca="1">_xll.BInterpol('Base CDI'!$H$4:$H$28,'Base CDI'!$J$4:$J$29,S14,"Cubic","Extrapolate=Linear","MultiX=Average","Skip=True","Sort=True")</f>
        <v>15.015605555555556</v>
      </c>
      <c r="U14" s="43">
        <f ca="1">_xll.BInterpol('Base CDI'!$H$4:$H$28,'Base CDI'!$I$4:$I$29,S14,"Cubic","Extrapolate=Linear","MultiX=Average","Skip=True","Sort=True")</f>
        <v>15.00215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si="4"/>
        <v>32462247.489999998</v>
      </c>
      <c r="D15" s="8">
        <f t="shared" si="3"/>
        <v>17896.782489549845</v>
      </c>
      <c r="F15" t="s">
        <v>51</v>
      </c>
      <c r="G15" t="s">
        <v>444</v>
      </c>
      <c r="H15" s="10">
        <f>VALUE(_xll.BDP(F15,"FUT_DLV_DT_LAST",,))</f>
        <v>47485</v>
      </c>
      <c r="I15" s="4">
        <f>_xll.BDP(F15,"LAST_PRICE")</f>
        <v>13.36</v>
      </c>
      <c r="J15" s="4">
        <f>_xll.BDP(F15,"PX_SETTLE",,)</f>
        <v>13.279</v>
      </c>
      <c r="K15" s="4">
        <f>_xll.BDP(F15,"PX_CLOSE_2D",,)</f>
        <v>13.23</v>
      </c>
      <c r="L15" s="4">
        <f>+I15-J15</f>
        <v>8.0999999999999517E-2</v>
      </c>
      <c r="M15" s="71">
        <f>_xll.BDP(F15,"FUT_CNV_RISK_FRSK",,)</f>
        <v>21.697919575326523</v>
      </c>
      <c r="P15" s="10">
        <v>34527</v>
      </c>
      <c r="Q15">
        <v>1.02383</v>
      </c>
      <c r="S15" s="42">
        <f t="shared" ca="1" si="5"/>
        <v>45966</v>
      </c>
      <c r="T15" s="43">
        <f ca="1">_xll.BInterpol('Base CDI'!$H$4:$H$28,'Base CDI'!$J$4:$J$29,S15,"Cubic","Extrapolate=Linear","MultiX=Average","Skip=True","Sort=True")</f>
        <v>15.013544444444445</v>
      </c>
      <c r="U15" s="43">
        <f ca="1">_xll.BInterpol('Base CDI'!$H$4:$H$28,'Base CDI'!$I$4:$I$29,S15,"Cubic","Extrapolate=Linear","MultiX=Average","Skip=True","Sort=True")</f>
        <v>15.000300000000001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si="4"/>
        <v>46483873.75</v>
      </c>
      <c r="D16" s="9">
        <f t="shared" si="3"/>
        <v>25627.054258387878</v>
      </c>
      <c r="F16" t="s">
        <v>1855</v>
      </c>
      <c r="G16" t="s">
        <v>1859</v>
      </c>
      <c r="H16" s="10">
        <f>VALUE(_xll.BDP(F16,"FUT_DLV_DT_LAST",,))</f>
        <v>47665</v>
      </c>
      <c r="I16" s="4">
        <f>_xll.BDP(F16,"LAST_PRICE")</f>
        <v>13.42</v>
      </c>
      <c r="J16" s="4">
        <f>_xll.BDP(F16,"PX_SETTLE",,)</f>
        <v>13.353</v>
      </c>
      <c r="K16" s="4">
        <f>_xll.BDP(F16,"PX_CLOSE_2D",,)</f>
        <v>13.298</v>
      </c>
      <c r="L16" s="4">
        <f>+I16-J16</f>
        <v>6.7000000000000171E-2</v>
      </c>
      <c r="M16" s="71">
        <f>_xll.BDP(F16,"FUT_CNV_RISK_FRSK",,)</f>
        <v>22.755821017693961</v>
      </c>
      <c r="P16" s="10">
        <v>34528</v>
      </c>
      <c r="Q16">
        <v>1.02772</v>
      </c>
      <c r="S16" s="42">
        <f t="shared" ca="1" si="5"/>
        <v>45967</v>
      </c>
      <c r="T16" s="43">
        <f ca="1">_xll.BInterpol('Base CDI'!$H$4:$H$28,'Base CDI'!$J$4:$J$29,S16,"Cubic","Extrapolate=Linear","MultiX=Average","Skip=True","Sort=True")</f>
        <v>15.011483333333334</v>
      </c>
      <c r="U16" s="43">
        <f ca="1">_xll.BInterpol('Base CDI'!$H$4:$H$28,'Base CDI'!$I$4:$I$29,S16,"Cubic","Extrapolate=Linear","MultiX=Average","Skip=True","Sort=True")</f>
        <v>14.99845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si="4"/>
        <v>31386815.239999998</v>
      </c>
      <c r="D17" s="8">
        <f t="shared" si="3"/>
        <v>17303.885245869285</v>
      </c>
      <c r="F17" t="s">
        <v>50</v>
      </c>
      <c r="G17" t="s">
        <v>445</v>
      </c>
      <c r="H17" s="10">
        <f>VALUE(_xll.BDP(F17,"FUT_DLV_DT_LAST",,))</f>
        <v>47850</v>
      </c>
      <c r="I17" s="4">
        <f ca="1">_xll.BDP(F17,"LAST_PRICE")</f>
        <v>13.48</v>
      </c>
      <c r="J17" s="4">
        <f>_xll.BDP(F17,"PX_SETTLE",,)</f>
        <v>13.419</v>
      </c>
      <c r="K17" s="4">
        <f>_xll.BDP(F17,"PX_CLOSE_2D",,)</f>
        <v>13.362</v>
      </c>
      <c r="L17" s="4">
        <f ca="1">+I17-J17</f>
        <v>6.0999999999999943E-2</v>
      </c>
      <c r="M17" s="71">
        <f>_xll.BDP(F17,"FUT_CNV_RISK_FRSK",,)</f>
        <v>23.625018206555978</v>
      </c>
      <c r="P17" s="10">
        <v>34529</v>
      </c>
      <c r="Q17">
        <v>1.0316289999999999</v>
      </c>
      <c r="S17" s="42">
        <f t="shared" ca="1" si="5"/>
        <v>45968</v>
      </c>
      <c r="T17" s="43">
        <f ca="1">_xll.BInterpol('Base CDI'!$H$4:$H$28,'Base CDI'!$J$4:$J$29,S17,"Cubic","Extrapolate=Linear","MultiX=Average","Skip=True","Sort=True")</f>
        <v>15.009422222222222</v>
      </c>
      <c r="U17" s="43">
        <f ca="1">_xll.BInterpol('Base CDI'!$H$4:$H$28,'Base CDI'!$I$4:$I$29,S17,"Cubic","Extrapolate=Linear","MultiX=Average","Skip=True","Sort=True")</f>
        <v>14.996600000000001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si="4"/>
        <v>196356527</v>
      </c>
      <c r="D18" s="8">
        <f>C18*cdi_diario</f>
        <v>108253.44287098285</v>
      </c>
      <c r="F18" t="s">
        <v>49</v>
      </c>
      <c r="G18" t="s">
        <v>446</v>
      </c>
      <c r="H18" s="10">
        <f>VALUE(_xll.BDP(F18,"FUT_DLV_DT_LAST",,))</f>
        <v>48582</v>
      </c>
      <c r="I18" s="4">
        <f>_xll.BDP(F18,"LAST_PRICE")</f>
        <v>13.63</v>
      </c>
      <c r="J18" s="4">
        <f>_xll.BDP(F18,"PX_SETTLE",,)</f>
        <v>13.574999999999999</v>
      </c>
      <c r="K18" s="4">
        <f>_xll.BDP(F18,"PX_CLOSE_2D",,)</f>
        <v>13.513999999999999</v>
      </c>
      <c r="L18" s="4">
        <f>+I18-J18</f>
        <v>5.5000000000001492E-2</v>
      </c>
      <c r="M18" s="71">
        <f>_xll.BDP(F18,"FUT_CNV_RISK_FRSK",,)</f>
        <v>25.229872087566036</v>
      </c>
      <c r="P18" s="10">
        <v>34530</v>
      </c>
      <c r="Q18">
        <v>1.0354939999999999</v>
      </c>
      <c r="S18" s="42">
        <f t="shared" ca="1" si="5"/>
        <v>45969</v>
      </c>
      <c r="T18" s="43">
        <f ca="1">_xll.BInterpol('Base CDI'!$H$4:$H$28,'Base CDI'!$J$4:$J$29,S18,"Cubic","Extrapolate=Linear","MultiX=Average","Skip=True","Sort=True")</f>
        <v>15.007361111111111</v>
      </c>
      <c r="U18" s="43">
        <f ca="1">_xll.BInterpol('Base CDI'!$H$4:$H$28,'Base CDI'!$I$4:$I$29,S18,"Cubic","Extrapolate=Linear","MultiX=Average","Skip=True","Sort=True")</f>
        <v>14.994750000000002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si="4"/>
        <v>596309.6</v>
      </c>
      <c r="D19" s="9">
        <f t="shared" si="3"/>
        <v>328.75182813260204</v>
      </c>
      <c r="F19" t="s">
        <v>48</v>
      </c>
      <c r="G19" t="s">
        <v>447</v>
      </c>
      <c r="H19" s="10">
        <f>VALUE(_xll.BDP(F19,"FUT_DLV_DT_LAST",,))</f>
        <v>49311</v>
      </c>
      <c r="I19" s="4">
        <f ca="1">_xll.BDP(F19,"LAST_PRICE")</f>
        <v>13.66</v>
      </c>
      <c r="J19" s="4">
        <f>_xll.BDP(F19,"PX_SETTLE",,)</f>
        <v>13.603999999999999</v>
      </c>
      <c r="K19" s="4">
        <f>_xll.BDP(F19,"PX_CLOSE_2D",,)</f>
        <v>13.536</v>
      </c>
      <c r="L19" s="4">
        <f ca="1">+I19-J19</f>
        <v>5.6000000000000938E-2</v>
      </c>
      <c r="M19" s="71">
        <f>_xll.BDP(F19,"FUT_CNV_RISK_FRSK",,)</f>
        <v>24.965929064523152</v>
      </c>
      <c r="P19" s="10">
        <v>34533</v>
      </c>
      <c r="Q19">
        <v>1.0390429999999999</v>
      </c>
      <c r="S19" s="42">
        <f t="shared" ca="1" si="5"/>
        <v>45970</v>
      </c>
      <c r="T19" s="43">
        <f ca="1">_xll.BInterpol('Base CDI'!$H$4:$H$28,'Base CDI'!$J$4:$J$29,S19,"Cubic","Extrapolate=Linear","MultiX=Average","Skip=True","Sort=True")</f>
        <v>15.0053</v>
      </c>
      <c r="U19" s="43">
        <f ca="1">_xll.BInterpol('Base CDI'!$H$4:$H$28,'Base CDI'!$I$4:$I$29,S19,"Cubic","Extrapolate=Linear","MultiX=Average","Skip=True","Sort=True")</f>
        <v>14.992900000000001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si="4"/>
        <v>37451106.560000002</v>
      </c>
      <c r="D20" s="8">
        <f t="shared" si="3"/>
        <v>20647.193583985376</v>
      </c>
      <c r="F20" t="s">
        <v>282</v>
      </c>
      <c r="G20" t="s">
        <v>631</v>
      </c>
      <c r="H20" s="10">
        <f>VALUE(_xll.BDP(F20,"FUT_DLV_DT_LAST",,))</f>
        <v>50042</v>
      </c>
      <c r="I20" s="4">
        <f>_xll.BDP(F20,"LAST_PRICE")</f>
        <v>13.595000000000001</v>
      </c>
      <c r="J20" s="4">
        <f>_xll.BDP(F20,"PX_SETTLE",,)</f>
        <v>13.548</v>
      </c>
      <c r="K20" s="4">
        <f>_xll.BDP(F20,"PX_CLOSE_2D",,)</f>
        <v>13.475</v>
      </c>
      <c r="L20" s="4">
        <f>+I20-J20</f>
        <v>4.7000000000000597E-2</v>
      </c>
      <c r="M20" s="71">
        <f>_xll.BDP(F20,"FUT_CNV_RISK_FRSK",,)</f>
        <v>23.740476866625613</v>
      </c>
      <c r="P20" s="10">
        <v>34534</v>
      </c>
      <c r="Q20">
        <v>1.0424960000000001</v>
      </c>
      <c r="S20" s="42">
        <f t="shared" ca="1" si="5"/>
        <v>45971</v>
      </c>
      <c r="T20" s="43">
        <f ca="1">_xll.BInterpol('Base CDI'!$H$4:$H$28,'Base CDI'!$J$4:$J$29,S20,"Cubic","Extrapolate=Linear","MultiX=Average","Skip=True","Sort=True")</f>
        <v>15.003238888888889</v>
      </c>
      <c r="U20" s="43">
        <f ca="1">_xll.BInterpol('Base CDI'!$H$4:$H$28,'Base CDI'!$I$4:$I$29,S20,"Cubic","Extrapolate=Linear","MultiX=Average","Skip=True","Sort=True")</f>
        <v>14.991050000000001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si="4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45972</v>
      </c>
      <c r="T21" s="43">
        <f ca="1">_xll.BInterpol('Base CDI'!$H$4:$H$28,'Base CDI'!$J$4:$J$29,S21,"Cubic","Extrapolate=Linear","MultiX=Average","Skip=True","Sort=True")</f>
        <v>15.001177777777778</v>
      </c>
      <c r="U21" s="43">
        <f ca="1">_xll.BInterpol('Base CDI'!$H$4:$H$28,'Base CDI'!$I$4:$I$29,S21,"Cubic","Extrapolate=Linear","MultiX=Average","Skip=True","Sort=True")</f>
        <v>14.9892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>C22*cdi_diario</f>
        <v>6495.124272606402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5"/>
        <v>45973</v>
      </c>
      <c r="T22" s="43">
        <f ca="1">_xll.BInterpol('Base CDI'!$H$4:$H$28,'Base CDI'!$J$4:$J$29,S22,"Cubic","Extrapolate=Linear","MultiX=Average","Skip=True","Sort=True")</f>
        <v>14.999116666666668</v>
      </c>
      <c r="U22" s="43">
        <f ca="1">_xll.BInterpol('Base CDI'!$H$4:$H$28,'Base CDI'!$I$4:$I$29,S22,"Cubic","Extrapolate=Linear","MultiX=Average","Skip=True","Sort=True")</f>
        <v>14.987350000000001</v>
      </c>
    </row>
    <row r="23" spans="1:30" ht="15.75" thickBot="1" x14ac:dyDescent="0.3">
      <c r="A23" s="2" t="s">
        <v>909</v>
      </c>
      <c r="B23" s="14" t="s">
        <v>915</v>
      </c>
      <c r="C23" s="8">
        <f>VLOOKUP(A23,$A$37:$B$67,2,0)</f>
        <v>41443700.799999997</v>
      </c>
      <c r="D23" s="8">
        <f t="shared" si="3"/>
        <v>22848.353275849629</v>
      </c>
      <c r="F23" s="38">
        <v>46395</v>
      </c>
      <c r="G23" s="41">
        <f>_xll.BInterpol('Base CDI'!$H$3:$H$29,'Base CDI'!$J$3:$J$30,F23,"Cubic","Extrapolate=Linear","MultiX=Average","Skip=True","Sort=True")</f>
        <v>13.821884981139441</v>
      </c>
      <c r="H23" s="10"/>
      <c r="L23" s="4"/>
      <c r="P23" s="10">
        <v>34537</v>
      </c>
      <c r="Q23">
        <v>1.0524340000000001</v>
      </c>
      <c r="S23" s="42">
        <f t="shared" ca="1" si="5"/>
        <v>45974</v>
      </c>
      <c r="T23" s="43">
        <f ca="1">_xll.BInterpol('Base CDI'!$H$4:$H$28,'Base CDI'!$J$4:$J$29,S23,"Cubic","Extrapolate=Linear","MultiX=Average","Skip=True","Sort=True")</f>
        <v>14.997055555555555</v>
      </c>
      <c r="U23" s="43">
        <f ca="1">_xll.BInterpol('Base CDI'!$H$4:$H$28,'Base CDI'!$I$4:$I$29,S23,"Cubic","Extrapolate=Linear","MultiX=Average","Skip=True","Sort=True")</f>
        <v>14.9855</v>
      </c>
    </row>
    <row r="24" spans="1:30" x14ac:dyDescent="0.25">
      <c r="A24" s="2" t="s">
        <v>280</v>
      </c>
      <c r="B24" s="14" t="s">
        <v>280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45975</v>
      </c>
      <c r="T24" s="43">
        <f ca="1">_xll.BInterpol('Base CDI'!$H$4:$H$28,'Base CDI'!$J$4:$J$29,S24,"Cubic","Extrapolate=Linear","MultiX=Average","Skip=True","Sort=True")</f>
        <v>14.994994444444444</v>
      </c>
      <c r="U24" s="43">
        <f ca="1">_xll.BInterpol('Base CDI'!$H$4:$H$28,'Base CDI'!$I$4:$I$29,S24,"Cubic","Extrapolate=Linear","MultiX=Average","Skip=True","Sort=True")</f>
        <v>14.983650000000001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45976</v>
      </c>
      <c r="T25" s="43">
        <f ca="1">_xll.BInterpol('Base CDI'!$H$4:$H$28,'Base CDI'!$J$4:$J$29,S25,"Cubic","Extrapolate=Linear","MultiX=Average","Skip=True","Sort=True")</f>
        <v>14.992933333333333</v>
      </c>
      <c r="U25" s="43">
        <f ca="1">_xll.BInterpol('Base CDI'!$H$4:$H$28,'Base CDI'!$I$4:$I$29,S25,"Cubic","Extrapolate=Linear","MultiX=Average","Skip=True","Sort=True")</f>
        <v>14.981800000000002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45977</v>
      </c>
      <c r="T26" s="43">
        <f ca="1">_xll.BInterpol('Base CDI'!$H$4:$H$28,'Base CDI'!$J$4:$J$29,S26,"Cubic","Extrapolate=Linear","MultiX=Average","Skip=True","Sort=True")</f>
        <v>14.990872222222222</v>
      </c>
      <c r="U26" s="43">
        <f ca="1">_xll.BInterpol('Base CDI'!$H$4:$H$28,'Base CDI'!$I$4:$I$29,S26,"Cubic","Extrapolate=Linear","MultiX=Average","Skip=True","Sort=True")</f>
        <v>14.979950000000001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45978</v>
      </c>
      <c r="T27" s="43">
        <f ca="1">_xll.BInterpol('Base CDI'!$H$4:$H$28,'Base CDI'!$J$4:$J$29,S27,"Cubic","Extrapolate=Linear","MultiX=Average","Skip=True","Sort=True")</f>
        <v>14.988811111111112</v>
      </c>
      <c r="U27" s="43">
        <f ca="1">_xll.BInterpol('Base CDI'!$H$4:$H$28,'Base CDI'!$I$4:$I$29,S27,"Cubic","Extrapolate=Linear","MultiX=Average","Skip=True","Sort=True")</f>
        <v>14.978100000000001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45979</v>
      </c>
      <c r="T28" s="43">
        <f ca="1">_xll.BInterpol('Base CDI'!$H$4:$H$28,'Base CDI'!$J$4:$J$29,S28,"Cubic","Extrapolate=Linear","MultiX=Average","Skip=True","Sort=True")</f>
        <v>14.986750000000001</v>
      </c>
      <c r="U28" s="43">
        <f ca="1">_xll.BInterpol('Base CDI'!$H$4:$H$28,'Base CDI'!$I$4:$I$29,S28,"Cubic","Extrapolate=Linear","MultiX=Average","Skip=True","Sort=True")</f>
        <v>14.97625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45980</v>
      </c>
      <c r="T29" s="43">
        <f ca="1">_xll.BInterpol('Base CDI'!$H$4:$H$28,'Base CDI'!$J$4:$J$29,S29,"Cubic","Extrapolate=Linear","MultiX=Average","Skip=True","Sort=True")</f>
        <v>14.98468888888889</v>
      </c>
      <c r="U29" s="43">
        <f ca="1">_xll.BInterpol('Base CDI'!$H$4:$H$28,'Base CDI'!$I$4:$I$29,S29,"Cubic","Extrapolate=Linear","MultiX=Average","Skip=True","Sort=True")</f>
        <v>14.974400000000001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45981</v>
      </c>
      <c r="T30" s="43">
        <f ca="1">_xll.BInterpol('Base CDI'!$H$4:$H$28,'Base CDI'!$J$4:$J$29,S30,"Cubic","Extrapolate=Linear","MultiX=Average","Skip=True","Sort=True")</f>
        <v>14.982627777777777</v>
      </c>
      <c r="U30" s="43">
        <f ca="1">_xll.BInterpol('Base CDI'!$H$4:$H$28,'Base CDI'!$I$4:$I$29,S30,"Cubic","Extrapolate=Linear","MultiX=Average","Skip=True","Sort=True")</f>
        <v>14.97255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45982</v>
      </c>
      <c r="T31" s="43">
        <f ca="1">_xll.BInterpol('Base CDI'!$H$4:$H$28,'Base CDI'!$J$4:$J$29,S31,"Cubic","Extrapolate=Linear","MultiX=Average","Skip=True","Sort=True")</f>
        <v>14.980566666666666</v>
      </c>
      <c r="U31" s="43">
        <f ca="1">_xll.BInterpol('Base CDI'!$H$4:$H$28,'Base CDI'!$I$4:$I$29,S31,"Cubic","Extrapolate=Linear","MultiX=Average","Skip=True","Sort=True")</f>
        <v>14.970700000000001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45983</v>
      </c>
      <c r="T32" s="43">
        <f ca="1">_xll.BInterpol('Base CDI'!$H$4:$H$28,'Base CDI'!$J$4:$J$29,S32,"Cubic","Extrapolate=Linear","MultiX=Average","Skip=True","Sort=True")</f>
        <v>14.978505555555556</v>
      </c>
      <c r="U32" s="43">
        <f ca="1">_xll.BInterpol('Base CDI'!$H$4:$H$28,'Base CDI'!$I$4:$I$29,S32,"Cubic","Extrapolate=Linear","MultiX=Average","Skip=True","Sort=True")</f>
        <v>14.968850000000002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45984</v>
      </c>
      <c r="T33" s="43">
        <f ca="1">_xll.BInterpol('Base CDI'!$H$4:$H$28,'Base CDI'!$J$4:$J$29,S33,"Cubic","Extrapolate=Linear","MultiX=Average","Skip=True","Sort=True")</f>
        <v>14.976444444444445</v>
      </c>
      <c r="U33" s="43">
        <f ca="1">_xll.BInterpol('Base CDI'!$H$4:$H$28,'Base CDI'!$I$4:$I$29,S33,"Cubic","Extrapolate=Linear","MultiX=Average","Skip=True","Sort=True")</f>
        <v>14.967000000000001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45985</v>
      </c>
      <c r="T34" s="43">
        <f ca="1">_xll.BInterpol('Base CDI'!$H$4:$H$28,'Base CDI'!$J$4:$J$29,S34,"Cubic","Extrapolate=Linear","MultiX=Average","Skip=True","Sort=True")</f>
        <v>14.974383333333334</v>
      </c>
      <c r="U34" s="43">
        <f ca="1">_xll.BInterpol('Base CDI'!$H$4:$H$28,'Base CDI'!$I$4:$I$29,S34,"Cubic","Extrapolate=Linear","MultiX=Average","Skip=True","Sort=True")</f>
        <v>14.965150000000001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45986</v>
      </c>
      <c r="T35" s="43">
        <f ca="1">_xll.BInterpol('Base CDI'!$H$4:$H$28,'Base CDI'!$J$4:$J$29,S35,"Cubic","Extrapolate=Linear","MultiX=Average","Skip=True","Sort=True")</f>
        <v>14.972322222222223</v>
      </c>
      <c r="U35" s="43">
        <f ca="1">_xll.BInterpol('Base CDI'!$H$4:$H$28,'Base CDI'!$I$4:$I$29,S35,"Cubic","Extrapolate=Linear","MultiX=Average","Skip=True","Sort=True")</f>
        <v>14.9633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45987</v>
      </c>
      <c r="T36" s="43">
        <f ca="1">_xll.BInterpol('Base CDI'!$H$4:$H$28,'Base CDI'!$J$4:$J$29,S36,"Cubic","Extrapolate=Linear","MultiX=Average","Skip=True","Sort=True")</f>
        <v>14.970261111111112</v>
      </c>
      <c r="U36" s="43">
        <f ca="1">_xll.BInterpol('Base CDI'!$H$4:$H$28,'Base CDI'!$I$4:$I$29,S36,"Cubic","Extrapolate=Linear","MultiX=Average","Skip=True","Sort=True")</f>
        <v>14.961450000000001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45988</v>
      </c>
      <c r="T37" s="43">
        <f ca="1">_xll.BInterpol('Base CDI'!$H$4:$H$28,'Base CDI'!$J$4:$J$29,S37,"Cubic","Extrapolate=Linear","MultiX=Average","Skip=True","Sort=True")</f>
        <v>14.9682</v>
      </c>
      <c r="U37" s="43">
        <f ca="1">_xll.BInterpol('Base CDI'!$H$4:$H$28,'Base CDI'!$I$4:$I$29,S37,"Cubic","Extrapolate=Linear","MultiX=Average","Skip=True","Sort=True")</f>
        <v>14.9596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5"/>
        <v>45989</v>
      </c>
      <c r="T38" s="43">
        <f ca="1">_xll.BInterpol('Base CDI'!$H$4:$H$28,'Base CDI'!$J$4:$J$29,S38,"Cubic","Extrapolate=Linear","MultiX=Average","Skip=True","Sort=True")</f>
        <v>14.966138888888889</v>
      </c>
      <c r="U38" s="43">
        <f ca="1">_xll.BInterpol('Base CDI'!$H$4:$H$28,'Base CDI'!$I$4:$I$29,S38,"Cubic","Extrapolate=Linear","MultiX=Average","Skip=True","Sort=True")</f>
        <v>14.957750000000001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45990</v>
      </c>
      <c r="T39" s="43">
        <f ca="1">_xll.BInterpol('Base CDI'!$H$4:$H$28,'Base CDI'!$J$4:$J$29,S39,"Cubic","Extrapolate=Linear","MultiX=Average","Skip=True","Sort=True")</f>
        <v>14.964077777777778</v>
      </c>
      <c r="U39" s="43">
        <f ca="1">_xll.BInterpol('Base CDI'!$H$4:$H$28,'Base CDI'!$I$4:$I$29,S39,"Cubic","Extrapolate=Linear","MultiX=Average","Skip=True","Sort=True")</f>
        <v>14.955900000000002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5"/>
        <v>45991</v>
      </c>
      <c r="T40" s="43">
        <f ca="1">_xll.BInterpol('Base CDI'!$H$4:$H$28,'Base CDI'!$J$4:$J$29,S40,"Cubic","Extrapolate=Linear","MultiX=Average","Skip=True","Sort=True")</f>
        <v>14.962016666666667</v>
      </c>
      <c r="U40" s="43">
        <f ca="1">_xll.BInterpol('Base CDI'!$H$4:$H$28,'Base CDI'!$I$4:$I$29,S40,"Cubic","Extrapolate=Linear","MultiX=Average","Skip=True","Sort=True")</f>
        <v>14.954050000000001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5"/>
        <v>45992</v>
      </c>
      <c r="T41" s="43">
        <f ca="1">_xll.BInterpol('Base CDI'!$H$4:$H$28,'Base CDI'!$J$4:$J$29,S41,"Cubic","Extrapolate=Linear","MultiX=Average","Skip=True","Sort=True")</f>
        <v>14.959955555555556</v>
      </c>
      <c r="U41" s="43">
        <f ca="1">_xll.BInterpol('Base CDI'!$H$4:$H$28,'Base CDI'!$I$4:$I$29,S41,"Cubic","Extrapolate=Linear","MultiX=Average","Skip=True","Sort=True")</f>
        <v>14.952200000000001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5"/>
        <v>45993</v>
      </c>
      <c r="T42" s="43">
        <f ca="1">_xll.BInterpol('Base CDI'!$H$4:$H$28,'Base CDI'!$J$4:$J$29,S42,"Cubic","Extrapolate=Linear","MultiX=Average","Skip=True","Sort=True")</f>
        <v>14.957894444444445</v>
      </c>
      <c r="U42" s="43">
        <f ca="1">_xll.BInterpol('Base CDI'!$H$4:$H$28,'Base CDI'!$I$4:$I$29,S42,"Cubic","Extrapolate=Linear","MultiX=Average","Skip=True","Sort=True")</f>
        <v>14.95035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45994</v>
      </c>
      <c r="T43" s="43">
        <f ca="1">_xll.BInterpol('Base CDI'!$H$4:$H$28,'Base CDI'!$J$4:$J$29,S43,"Cubic","Extrapolate=Linear","MultiX=Average","Skip=True","Sort=True")</f>
        <v>14.955833333333334</v>
      </c>
      <c r="U43" s="43">
        <f ca="1">_xll.BInterpol('Base CDI'!$H$4:$H$28,'Base CDI'!$I$4:$I$29,S43,"Cubic","Extrapolate=Linear","MultiX=Average","Skip=True","Sort=True")</f>
        <v>14.948500000000001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5"/>
        <v>45995</v>
      </c>
      <c r="T44" s="43">
        <f ca="1">_xll.BInterpol('Base CDI'!$H$4:$H$28,'Base CDI'!$J$4:$J$29,S44,"Cubic","Extrapolate=Linear","MultiX=Average","Skip=True","Sort=True")</f>
        <v>14.953772222222222</v>
      </c>
      <c r="U44" s="43">
        <f ca="1">_xll.BInterpol('Base CDI'!$H$4:$H$28,'Base CDI'!$I$4:$I$29,S44,"Cubic","Extrapolate=Linear","MultiX=Average","Skip=True","Sort=True")</f>
        <v>14.94665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5"/>
        <v>45996</v>
      </c>
      <c r="T45" s="43">
        <f ca="1">_xll.BInterpol('Base CDI'!$H$4:$H$28,'Base CDI'!$J$4:$J$29,S45,"Cubic","Extrapolate=Linear","MultiX=Average","Skip=True","Sort=True")</f>
        <v>14.951711111111111</v>
      </c>
      <c r="U45" s="43">
        <f ca="1">_xll.BInterpol('Base CDI'!$H$4:$H$28,'Base CDI'!$I$4:$I$29,S45,"Cubic","Extrapolate=Linear","MultiX=Average","Skip=True","Sort=True")</f>
        <v>14.944800000000001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45997</v>
      </c>
      <c r="T46" s="43">
        <f ca="1">_xll.BInterpol('Base CDI'!$H$4:$H$28,'Base CDI'!$J$4:$J$29,S46,"Cubic","Extrapolate=Linear","MultiX=Average","Skip=True","Sort=True")</f>
        <v>14.94965</v>
      </c>
      <c r="U46" s="43">
        <f ca="1">_xll.BInterpol('Base CDI'!$H$4:$H$28,'Base CDI'!$I$4:$I$29,S46,"Cubic","Extrapolate=Linear","MultiX=Average","Skip=True","Sort=True")</f>
        <v>14.942950000000002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5"/>
        <v>45998</v>
      </c>
      <c r="T47" s="43">
        <f ca="1">_xll.BInterpol('Base CDI'!$H$4:$H$28,'Base CDI'!$J$4:$J$29,S47,"Cubic","Extrapolate=Linear","MultiX=Average","Skip=True","Sort=True")</f>
        <v>14.947588888888889</v>
      </c>
      <c r="U47" s="43">
        <f ca="1">_xll.BInterpol('Base CDI'!$H$4:$H$28,'Base CDI'!$I$4:$I$29,S47,"Cubic","Extrapolate=Linear","MultiX=Average","Skip=True","Sort=True")</f>
        <v>14.9411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45999</v>
      </c>
      <c r="T48" s="43">
        <f ca="1">_xll.BInterpol('Base CDI'!$H$4:$H$28,'Base CDI'!$J$4:$J$29,S48,"Cubic","Extrapolate=Linear","MultiX=Average","Skip=True","Sort=True")</f>
        <v>14.945527777777778</v>
      </c>
      <c r="U48" s="43">
        <f ca="1">_xll.BInterpol('Base CDI'!$H$4:$H$28,'Base CDI'!$I$4:$I$29,S48,"Cubic","Extrapolate=Linear","MultiX=Average","Skip=True","Sort=True")</f>
        <v>14.939250000000001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46000</v>
      </c>
      <c r="T49" s="43">
        <f ca="1">_xll.BInterpol('Base CDI'!$H$4:$H$28,'Base CDI'!$J$4:$J$29,S49,"Cubic","Extrapolate=Linear","MultiX=Average","Skip=True","Sort=True")</f>
        <v>14.943466666666668</v>
      </c>
      <c r="U49" s="43">
        <f ca="1">_xll.BInterpol('Base CDI'!$H$4:$H$28,'Base CDI'!$I$4:$I$29,S49,"Cubic","Extrapolate=Linear","MultiX=Average","Skip=True","Sort=True")</f>
        <v>14.9374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46001</v>
      </c>
      <c r="T50" s="43">
        <f ca="1">_xll.BInterpol('Base CDI'!$H$4:$H$28,'Base CDI'!$J$4:$J$29,S50,"Cubic","Extrapolate=Linear","MultiX=Average","Skip=True","Sort=True")</f>
        <v>14.941405555555555</v>
      </c>
      <c r="U50" s="43">
        <f ca="1">_xll.BInterpol('Base CDI'!$H$4:$H$28,'Base CDI'!$I$4:$I$29,S50,"Cubic","Extrapolate=Linear","MultiX=Average","Skip=True","Sort=True")</f>
        <v>14.935550000000001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46002</v>
      </c>
      <c r="T51" s="43">
        <f ca="1">_xll.BInterpol('Base CDI'!$H$4:$H$28,'Base CDI'!$J$4:$J$29,S51,"Cubic","Extrapolate=Linear","MultiX=Average","Skip=True","Sort=True")</f>
        <v>14.939344444444444</v>
      </c>
      <c r="U51" s="43">
        <f ca="1">_xll.BInterpol('Base CDI'!$H$4:$H$28,'Base CDI'!$I$4:$I$29,S51,"Cubic","Extrapolate=Linear","MultiX=Average","Skip=True","Sort=True")</f>
        <v>14.9337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46003</v>
      </c>
      <c r="T52" s="43">
        <f ca="1">_xll.BInterpol('Base CDI'!$H$4:$H$28,'Base CDI'!$J$4:$J$29,S52,"Cubic","Extrapolate=Linear","MultiX=Average","Skip=True","Sort=True")</f>
        <v>14.937283333333333</v>
      </c>
      <c r="U52" s="43">
        <f ca="1">_xll.BInterpol('Base CDI'!$H$4:$H$28,'Base CDI'!$I$4:$I$29,S52,"Cubic","Extrapolate=Linear","MultiX=Average","Skip=True","Sort=True")</f>
        <v>14.931850000000001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46004</v>
      </c>
      <c r="T53" s="43">
        <f ca="1">_xll.BInterpol('Base CDI'!$H$4:$H$28,'Base CDI'!$J$4:$J$29,S53,"Cubic","Extrapolate=Linear","MultiX=Average","Skip=True","Sort=True")</f>
        <v>14.935222222222222</v>
      </c>
      <c r="U53" s="43">
        <f ca="1">_xll.BInterpol('Base CDI'!$H$4:$H$28,'Base CDI'!$I$4:$I$29,S53,"Cubic","Extrapolate=Linear","MultiX=Average","Skip=True","Sort=True")</f>
        <v>14.930000000000001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5"/>
        <v>46005</v>
      </c>
      <c r="T54" s="43">
        <f ca="1">_xll.BInterpol('Base CDI'!$H$4:$H$28,'Base CDI'!$J$4:$J$29,S54,"Cubic","Extrapolate=Linear","MultiX=Average","Skip=True","Sort=True")</f>
        <v>14.933161111111112</v>
      </c>
      <c r="U54" s="43">
        <f ca="1">_xll.BInterpol('Base CDI'!$H$4:$H$28,'Base CDI'!$I$4:$I$29,S54,"Cubic","Extrapolate=Linear","MultiX=Average","Skip=True","Sort=True")</f>
        <v>14.92815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5"/>
        <v>46006</v>
      </c>
      <c r="T55" s="43">
        <f ca="1">_xll.BInterpol('Base CDI'!$H$4:$H$28,'Base CDI'!$J$4:$J$29,S55,"Cubic","Extrapolate=Linear","MultiX=Average","Skip=True","Sort=True")</f>
        <v>14.931100000000001</v>
      </c>
      <c r="U55" s="43">
        <f ca="1">_xll.BInterpol('Base CDI'!$H$4:$H$28,'Base CDI'!$I$4:$I$29,S55,"Cubic","Extrapolate=Linear","MultiX=Average","Skip=True","Sort=True")</f>
        <v>14.926300000000001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5"/>
        <v>46007</v>
      </c>
      <c r="T56" s="43">
        <f ca="1">_xll.BInterpol('Base CDI'!$H$4:$H$28,'Base CDI'!$J$4:$J$29,S56,"Cubic","Extrapolate=Linear","MultiX=Average","Skip=True","Sort=True")</f>
        <v>14.92903888888889</v>
      </c>
      <c r="U56" s="43">
        <f ca="1">_xll.BInterpol('Base CDI'!$H$4:$H$28,'Base CDI'!$I$4:$I$29,S56,"Cubic","Extrapolate=Linear","MultiX=Average","Skip=True","Sort=True")</f>
        <v>14.92445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5"/>
        <v>46008</v>
      </c>
      <c r="T57" s="43">
        <f ca="1">_xll.BInterpol('Base CDI'!$H$4:$H$28,'Base CDI'!$J$4:$J$29,S57,"Cubic","Extrapolate=Linear","MultiX=Average","Skip=True","Sort=True")</f>
        <v>14.926977777777777</v>
      </c>
      <c r="U57" s="43">
        <f ca="1">_xll.BInterpol('Base CDI'!$H$4:$H$28,'Base CDI'!$I$4:$I$29,S57,"Cubic","Extrapolate=Linear","MultiX=Average","Skip=True","Sort=True")</f>
        <v>14.922600000000001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46009</v>
      </c>
      <c r="T58" s="43">
        <f ca="1">_xll.BInterpol('Base CDI'!$H$4:$H$28,'Base CDI'!$J$4:$J$29,S58,"Cubic","Extrapolate=Linear","MultiX=Average","Skip=True","Sort=True")</f>
        <v>14.924916666666666</v>
      </c>
      <c r="U58" s="43">
        <f ca="1">_xll.BInterpol('Base CDI'!$H$4:$H$28,'Base CDI'!$I$4:$I$29,S58,"Cubic","Extrapolate=Linear","MultiX=Average","Skip=True","Sort=True")</f>
        <v>14.92075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5"/>
        <v>46010</v>
      </c>
      <c r="T59" s="43">
        <f ca="1">_xll.BInterpol('Base CDI'!$H$4:$H$28,'Base CDI'!$J$4:$J$29,S59,"Cubic","Extrapolate=Linear","MultiX=Average","Skip=True","Sort=True")</f>
        <v>14.922855555555556</v>
      </c>
      <c r="U59" s="43">
        <f ca="1">_xll.BInterpol('Base CDI'!$H$4:$H$28,'Base CDI'!$I$4:$I$29,S59,"Cubic","Extrapolate=Linear","MultiX=Average","Skip=True","Sort=True")</f>
        <v>14.918900000000001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46011</v>
      </c>
      <c r="T60" s="43">
        <f ca="1">_xll.BInterpol('Base CDI'!$H$4:$H$28,'Base CDI'!$J$4:$J$29,S60,"Cubic","Extrapolate=Linear","MultiX=Average","Skip=True","Sort=True")</f>
        <v>14.920794444444445</v>
      </c>
      <c r="U60" s="43">
        <f ca="1">_xll.BInterpol('Base CDI'!$H$4:$H$28,'Base CDI'!$I$4:$I$29,S60,"Cubic","Extrapolate=Linear","MultiX=Average","Skip=True","Sort=True")</f>
        <v>14.917050000000001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5"/>
        <v>46012</v>
      </c>
      <c r="T61" s="43">
        <f ca="1">_xll.BInterpol('Base CDI'!$H$4:$H$28,'Base CDI'!$J$4:$J$29,S61,"Cubic","Extrapolate=Linear","MultiX=Average","Skip=True","Sort=True")</f>
        <v>14.918733333333334</v>
      </c>
      <c r="U61" s="43">
        <f ca="1">_xll.BInterpol('Base CDI'!$H$4:$H$28,'Base CDI'!$I$4:$I$29,S61,"Cubic","Extrapolate=Linear","MultiX=Average","Skip=True","Sort=True")</f>
        <v>14.9152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5"/>
        <v>46013</v>
      </c>
      <c r="T62" s="43">
        <f ca="1">_xll.BInterpol('Base CDI'!$H$4:$H$28,'Base CDI'!$J$4:$J$29,S62,"Cubic","Extrapolate=Linear","MultiX=Average","Skip=True","Sort=True")</f>
        <v>14.916672222222223</v>
      </c>
      <c r="U62" s="43">
        <f ca="1">_xll.BInterpol('Base CDI'!$H$4:$H$28,'Base CDI'!$I$4:$I$29,S62,"Cubic","Extrapolate=Linear","MultiX=Average","Skip=True","Sort=True")</f>
        <v>14.913350000000001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5"/>
        <v>46014</v>
      </c>
      <c r="T63" s="43">
        <f ca="1">_xll.BInterpol('Base CDI'!$H$4:$H$28,'Base CDI'!$J$4:$J$29,S63,"Cubic","Extrapolate=Linear","MultiX=Average","Skip=True","Sort=True")</f>
        <v>14.91461111111111</v>
      </c>
      <c r="U63" s="43">
        <f ca="1">_xll.BInterpol('Base CDI'!$H$4:$H$28,'Base CDI'!$I$4:$I$29,S63,"Cubic","Extrapolate=Linear","MultiX=Average","Skip=True","Sort=True")</f>
        <v>14.9115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5"/>
        <v>46015</v>
      </c>
      <c r="T64" s="43">
        <f ca="1">_xll.BInterpol('Base CDI'!$H$4:$H$28,'Base CDI'!$J$4:$J$29,S64,"Cubic","Extrapolate=Linear","MultiX=Average","Skip=True","Sort=True")</f>
        <v>14.91255</v>
      </c>
      <c r="U64" s="43">
        <f ca="1">_xll.BInterpol('Base CDI'!$H$4:$H$28,'Base CDI'!$I$4:$I$29,S64,"Cubic","Extrapolate=Linear","MultiX=Average","Skip=True","Sort=True")</f>
        <v>14.909650000000001</v>
      </c>
    </row>
    <row r="65" spans="1:21" x14ac:dyDescent="0.25">
      <c r="P65" s="10">
        <v>34598</v>
      </c>
      <c r="Q65">
        <v>1.1373219999999999</v>
      </c>
      <c r="S65" s="42">
        <f t="shared" ca="1" si="5"/>
        <v>46016</v>
      </c>
      <c r="T65" s="43">
        <f ca="1">_xll.BInterpol('Base CDI'!$H$4:$H$28,'Base CDI'!$J$4:$J$29,S65,"Cubic","Extrapolate=Linear","MultiX=Average","Skip=True","Sort=True")</f>
        <v>14.910488888888889</v>
      </c>
      <c r="U65" s="43">
        <f ca="1">_xll.BInterpol('Base CDI'!$H$4:$H$28,'Base CDI'!$I$4:$I$29,S65,"Cubic","Extrapolate=Linear","MultiX=Average","Skip=True","Sort=True")</f>
        <v>14.9078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46017</v>
      </c>
      <c r="T66" s="43">
        <f ca="1">_xll.BInterpol('Base CDI'!$H$4:$H$28,'Base CDI'!$J$4:$J$29,S66,"Cubic","Extrapolate=Linear","MultiX=Average","Skip=True","Sort=True")</f>
        <v>14.908427777777778</v>
      </c>
      <c r="U66" s="43">
        <f ca="1">_xll.BInterpol('Base CDI'!$H$4:$H$28,'Base CDI'!$I$4:$I$29,S66,"Cubic","Extrapolate=Linear","MultiX=Average","Skip=True","Sort=True")</f>
        <v>14.905950000000001</v>
      </c>
    </row>
    <row r="67" spans="1:21" x14ac:dyDescent="0.25">
      <c r="P67" s="10">
        <v>34600</v>
      </c>
      <c r="Q67">
        <v>1.141405</v>
      </c>
      <c r="S67" s="42">
        <f t="shared" ca="1" si="5"/>
        <v>46018</v>
      </c>
      <c r="T67" s="43">
        <f ca="1">_xll.BInterpol('Base CDI'!$H$4:$H$28,'Base CDI'!$J$4:$J$29,S67,"Cubic","Extrapolate=Linear","MultiX=Average","Skip=True","Sort=True")</f>
        <v>14.906366666666667</v>
      </c>
      <c r="U67" s="43">
        <f ca="1">_xll.BInterpol('Base CDI'!$H$4:$H$28,'Base CDI'!$I$4:$I$29,S67,"Cubic","Extrapolate=Linear","MultiX=Average","Skip=True","Sort=True")</f>
        <v>14.904100000000001</v>
      </c>
    </row>
    <row r="68" spans="1:21" x14ac:dyDescent="0.25">
      <c r="P68" s="10">
        <v>34603</v>
      </c>
      <c r="Q68">
        <v>1.143448</v>
      </c>
      <c r="S68" s="42">
        <f t="shared" ca="1" si="5"/>
        <v>46019</v>
      </c>
      <c r="T68" s="43">
        <f ca="1">_xll.BInterpol('Base CDI'!$H$4:$H$28,'Base CDI'!$J$4:$J$29,S68,"Cubic","Extrapolate=Linear","MultiX=Average","Skip=True","Sort=True")</f>
        <v>14.904305555555556</v>
      </c>
      <c r="U68" s="43">
        <f ca="1">_xll.BInterpol('Base CDI'!$H$4:$H$28,'Base CDI'!$I$4:$I$29,S68,"Cubic","Extrapolate=Linear","MultiX=Average","Skip=True","Sort=True")</f>
        <v>14.90225</v>
      </c>
    </row>
    <row r="69" spans="1:21" x14ac:dyDescent="0.25">
      <c r="P69" s="10">
        <v>34604</v>
      </c>
      <c r="Q69">
        <v>1.1454949999999999</v>
      </c>
      <c r="S69" s="42">
        <f t="shared" ca="1" si="5"/>
        <v>46020</v>
      </c>
      <c r="T69" s="43">
        <f ca="1">_xll.BInterpol('Base CDI'!$H$4:$H$28,'Base CDI'!$J$4:$J$29,S69,"Cubic","Extrapolate=Linear","MultiX=Average","Skip=True","Sort=True")</f>
        <v>14.902244444444445</v>
      </c>
      <c r="U69" s="43">
        <f ca="1">_xll.BInterpol('Base CDI'!$H$4:$H$28,'Base CDI'!$I$4:$I$29,S69,"Cubic","Extrapolate=Linear","MultiX=Average","Skip=True","Sort=True")</f>
        <v>14.900400000000001</v>
      </c>
    </row>
    <row r="70" spans="1:21" x14ac:dyDescent="0.25">
      <c r="P70" s="10">
        <v>34605</v>
      </c>
      <c r="Q70">
        <v>1.1475569999999999</v>
      </c>
      <c r="S70" s="42">
        <f t="shared" ca="1" si="5"/>
        <v>46021</v>
      </c>
      <c r="T70" s="43">
        <f ca="1">_xll.BInterpol('Base CDI'!$H$4:$H$28,'Base CDI'!$J$4:$J$29,S70,"Cubic","Extrapolate=Linear","MultiX=Average","Skip=True","Sort=True")</f>
        <v>14.900183333333333</v>
      </c>
      <c r="U70" s="43">
        <f ca="1">_xll.BInterpol('Base CDI'!$H$4:$H$28,'Base CDI'!$I$4:$I$29,S70,"Cubic","Extrapolate=Linear","MultiX=Average","Skip=True","Sort=True")</f>
        <v>14.89855</v>
      </c>
    </row>
    <row r="71" spans="1:21" x14ac:dyDescent="0.25">
      <c r="P71" s="10">
        <v>34606</v>
      </c>
      <c r="Q71">
        <v>1.1496230000000001</v>
      </c>
      <c r="S71" s="42">
        <f t="shared" ca="1" si="5"/>
        <v>46022</v>
      </c>
      <c r="T71" s="43">
        <f ca="1">_xll.BInterpol('Base CDI'!$H$4:$H$28,'Base CDI'!$J$4:$J$29,S71,"Cubic","Extrapolate=Linear","MultiX=Average","Skip=True","Sort=True")</f>
        <v>14.898122222222222</v>
      </c>
      <c r="U71" s="43">
        <f ca="1">_xll.BInterpol('Base CDI'!$H$4:$H$28,'Base CDI'!$I$4:$I$29,S71,"Cubic","Extrapolate=Linear","MultiX=Average","Skip=True","Sort=True")</f>
        <v>14.896700000000001</v>
      </c>
    </row>
    <row r="72" spans="1:21" x14ac:dyDescent="0.25">
      <c r="P72" s="10">
        <v>34607</v>
      </c>
      <c r="Q72">
        <v>1.1516960000000001</v>
      </c>
      <c r="S72" s="42">
        <f t="shared" ca="1" si="5"/>
        <v>46023</v>
      </c>
      <c r="T72" s="43">
        <f ca="1">_xll.BInterpol('Base CDI'!$H$4:$H$28,'Base CDI'!$J$4:$J$29,S72,"Cubic","Extrapolate=Linear","MultiX=Average","Skip=True","Sort=True")</f>
        <v>14.896061111111111</v>
      </c>
      <c r="U72" s="43">
        <f ca="1">_xll.BInterpol('Base CDI'!$H$4:$H$28,'Base CDI'!$I$4:$I$29,S72,"Cubic","Extrapolate=Linear","MultiX=Average","Skip=True","Sort=True")</f>
        <v>14.89485</v>
      </c>
    </row>
    <row r="73" spans="1:21" x14ac:dyDescent="0.25">
      <c r="P73" s="10">
        <v>34611</v>
      </c>
      <c r="Q73">
        <v>1.153934</v>
      </c>
      <c r="S73" s="42">
        <f t="shared" ca="1" si="5"/>
        <v>46024</v>
      </c>
      <c r="T73" s="43">
        <f ca="1">_xll.BInterpol('Base CDI'!$H$4:$H$28,'Base CDI'!$J$4:$J$29,S73,"Cubic","Extrapolate=Linear","MultiX=Average","Skip=True","Sort=True")</f>
        <v>14.894</v>
      </c>
      <c r="U73" s="43">
        <f ca="1">_xll.BInterpol('Base CDI'!$H$4:$H$28,'Base CDI'!$I$4:$I$29,S73,"Cubic","Extrapolate=Linear","MultiX=Average","Skip=True","Sort=True")</f>
        <v>14.893000000000001</v>
      </c>
    </row>
    <row r="74" spans="1:21" x14ac:dyDescent="0.25">
      <c r="P74" s="10">
        <v>34612</v>
      </c>
      <c r="Q74">
        <v>1.156096</v>
      </c>
      <c r="S74" s="42">
        <f t="shared" ca="1" si="5"/>
        <v>46025</v>
      </c>
      <c r="T74" s="43">
        <f ca="1">_xll.BInterpol('Base CDI'!$H$4:$H$28,'Base CDI'!$J$4:$J$29,S74,"Cubic","Extrapolate=Linear","MultiX=Average","Skip=True","Sort=True")</f>
        <v>14.892445824404948</v>
      </c>
      <c r="U74" s="43">
        <f ca="1">_xll.BInterpol('Base CDI'!$H$4:$H$28,'Base CDI'!$I$4:$I$29,S74,"Cubic","Extrapolate=Linear","MultiX=Average","Skip=True","Sort=True")</f>
        <v>14.891604024000809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46026</v>
      </c>
      <c r="T75" s="43">
        <f ca="1">_xll.BInterpol('Base CDI'!$H$4:$H$28,'Base CDI'!$J$4:$J$29,S75,"Cubic","Extrapolate=Linear","MultiX=Average","Skip=True","Sort=True")</f>
        <v>14.890891554930052</v>
      </c>
      <c r="U75" s="43">
        <f ca="1">_xll.BInterpol('Base CDI'!$H$4:$H$28,'Base CDI'!$I$4:$I$29,S75,"Cubic","Extrapolate=Linear","MultiX=Average","Skip=True","Sort=True")</f>
        <v>14.890207963920504</v>
      </c>
    </row>
    <row r="76" spans="1:21" x14ac:dyDescent="0.25">
      <c r="P76" s="10">
        <v>34614</v>
      </c>
      <c r="Q76">
        <v>1.1604699999999999</v>
      </c>
      <c r="S76" s="42">
        <f t="shared" ca="1" si="6"/>
        <v>46027</v>
      </c>
      <c r="T76" s="43">
        <f ca="1">_xll.BInterpol('Base CDI'!$H$4:$H$28,'Base CDI'!$J$4:$J$29,S76,"Cubic","Extrapolate=Linear","MultiX=Average","Skip=True","Sort=True")</f>
        <v>14.889337097695467</v>
      </c>
      <c r="U76" s="43">
        <f ca="1">_xll.BInterpol('Base CDI'!$H$4:$H$28,'Base CDI'!$I$4:$I$29,S76,"Cubic","Extrapolate=Linear","MultiX=Average","Skip=True","Sort=True")</f>
        <v>14.888811735677972</v>
      </c>
    </row>
    <row r="77" spans="1:21" x14ac:dyDescent="0.25">
      <c r="P77" s="10">
        <v>34617</v>
      </c>
      <c r="Q77">
        <v>1.162663</v>
      </c>
      <c r="S77" s="42">
        <f t="shared" ca="1" si="6"/>
        <v>46028</v>
      </c>
      <c r="T77" s="43">
        <f ca="1">_xll.BInterpol('Base CDI'!$H$4:$H$28,'Base CDI'!$J$4:$J$29,S77,"Cubic","Extrapolate=Linear","MultiX=Average","Skip=True","Sort=True")</f>
        <v>14.887782358821346</v>
      </c>
      <c r="U77" s="43">
        <f ca="1">_xll.BInterpol('Base CDI'!$H$4:$H$28,'Base CDI'!$I$4:$I$29,S77,"Cubic","Extrapolate=Linear","MultiX=Average","Skip=True","Sort=True")</f>
        <v>14.887415255192098</v>
      </c>
    </row>
    <row r="78" spans="1:21" x14ac:dyDescent="0.25">
      <c r="P78" s="10">
        <v>34618</v>
      </c>
      <c r="Q78">
        <v>1.164849</v>
      </c>
      <c r="S78" s="42">
        <f t="shared" ca="1" si="6"/>
        <v>46029</v>
      </c>
      <c r="T78" s="43">
        <f ca="1">_xll.BInterpol('Base CDI'!$H$4:$H$28,'Base CDI'!$J$4:$J$29,S78,"Cubic","Extrapolate=Linear","MultiX=Average","Skip=True","Sort=True")</f>
        <v>14.886227244427845</v>
      </c>
      <c r="U78" s="43">
        <f ca="1">_xll.BInterpol('Base CDI'!$H$4:$H$28,'Base CDI'!$I$4:$I$29,S78,"Cubic","Extrapolate=Linear","MultiX=Average","Skip=True","Sort=True")</f>
        <v>14.88601843838177</v>
      </c>
    </row>
    <row r="79" spans="1:21" x14ac:dyDescent="0.25">
      <c r="P79" s="10">
        <v>34620</v>
      </c>
      <c r="Q79">
        <v>1.1670389999999999</v>
      </c>
      <c r="S79" s="42">
        <f t="shared" ca="1" si="6"/>
        <v>46030</v>
      </c>
      <c r="T79" s="43">
        <f ca="1">_xll.BInterpol('Base CDI'!$H$4:$H$28,'Base CDI'!$J$4:$J$29,S79,"Cubic","Extrapolate=Linear","MultiX=Average","Skip=True","Sort=True")</f>
        <v>14.884671660635119</v>
      </c>
      <c r="U79" s="43">
        <f ca="1">_xll.BInterpol('Base CDI'!$H$4:$H$28,'Base CDI'!$I$4:$I$29,S79,"Cubic","Extrapolate=Linear","MultiX=Average","Skip=True","Sort=True")</f>
        <v>14.884621201165871</v>
      </c>
    </row>
    <row r="80" spans="1:21" x14ac:dyDescent="0.25">
      <c r="P80" s="10">
        <v>34621</v>
      </c>
      <c r="Q80">
        <v>1.1692370000000001</v>
      </c>
      <c r="S80" s="42">
        <f t="shared" ca="1" si="6"/>
        <v>46031</v>
      </c>
      <c r="T80" s="43">
        <f ca="1">_xll.BInterpol('Base CDI'!$H$4:$H$28,'Base CDI'!$J$4:$J$29,S80,"Cubic","Extrapolate=Linear","MultiX=Average","Skip=True","Sort=True")</f>
        <v>14.883115513563324</v>
      </c>
      <c r="U80" s="43">
        <f ca="1">_xll.BInterpol('Base CDI'!$H$4:$H$28,'Base CDI'!$I$4:$I$29,S80,"Cubic","Extrapolate=Linear","MultiX=Average","Skip=True","Sort=True")</f>
        <v>14.883223459463292</v>
      </c>
    </row>
    <row r="81" spans="16:21" x14ac:dyDescent="0.25">
      <c r="P81" s="10">
        <v>34624</v>
      </c>
      <c r="Q81">
        <v>1.1714389999999999</v>
      </c>
      <c r="S81" s="42">
        <f t="shared" ca="1" si="6"/>
        <v>46032</v>
      </c>
      <c r="T81" s="43">
        <f ca="1">_xll.BInterpol('Base CDI'!$H$4:$H$28,'Base CDI'!$J$4:$J$29,S81,"Cubic","Extrapolate=Linear","MultiX=Average","Skip=True","Sort=True")</f>
        <v>14.881558709332614</v>
      </c>
      <c r="U81" s="43">
        <f ca="1">_xll.BInterpol('Base CDI'!$H$4:$H$28,'Base CDI'!$I$4:$I$29,S81,"Cubic","Extrapolate=Linear","MultiX=Average","Skip=True","Sort=True")</f>
        <v>14.881825129192915</v>
      </c>
    </row>
    <row r="82" spans="16:21" x14ac:dyDescent="0.25">
      <c r="P82" s="10">
        <v>34625</v>
      </c>
      <c r="Q82">
        <v>1.1736409999999999</v>
      </c>
      <c r="S82" s="42">
        <f t="shared" ca="1" si="6"/>
        <v>46033</v>
      </c>
      <c r="T82" s="43">
        <f ca="1">_xll.BInterpol('Base CDI'!$H$4:$H$28,'Base CDI'!$J$4:$J$29,S82,"Cubic","Extrapolate=Linear","MultiX=Average","Skip=True","Sort=True")</f>
        <v>14.880001154063144</v>
      </c>
      <c r="U82" s="43">
        <f ca="1">_xll.BInterpol('Base CDI'!$H$4:$H$28,'Base CDI'!$I$4:$I$29,S82,"Cubic","Extrapolate=Linear","MultiX=Average","Skip=True","Sort=True")</f>
        <v>14.880426126273628</v>
      </c>
    </row>
    <row r="83" spans="16:21" x14ac:dyDescent="0.25">
      <c r="P83" s="10">
        <v>34626</v>
      </c>
      <c r="Q83">
        <v>1.1758470000000001</v>
      </c>
      <c r="S83" s="42">
        <f t="shared" ca="1" si="6"/>
        <v>46034</v>
      </c>
      <c r="T83" s="43">
        <f ca="1">_xll.BInterpol('Base CDI'!$H$4:$H$28,'Base CDI'!$J$4:$J$29,S83,"Cubic","Extrapolate=Linear","MultiX=Average","Skip=True","Sort=True")</f>
        <v>14.878442753875072</v>
      </c>
      <c r="U83" s="43">
        <f ca="1">_xll.BInterpol('Base CDI'!$H$4:$H$28,'Base CDI'!$I$4:$I$29,S83,"Cubic","Extrapolate=Linear","MultiX=Average","Skip=True","Sort=True")</f>
        <v>14.879026366624316</v>
      </c>
    </row>
    <row r="84" spans="16:21" x14ac:dyDescent="0.25">
      <c r="P84" s="10">
        <v>34627</v>
      </c>
      <c r="Q84">
        <v>1.1780619999999999</v>
      </c>
      <c r="S84" s="42">
        <f t="shared" ca="1" si="6"/>
        <v>46035</v>
      </c>
      <c r="T84" s="43">
        <f ca="1">_xll.BInterpol('Base CDI'!$H$4:$H$28,'Base CDI'!$J$4:$J$29,S84,"Cubic","Extrapolate=Linear","MultiX=Average","Skip=True","Sort=True")</f>
        <v>14.876883414888548</v>
      </c>
      <c r="U84" s="43">
        <f ca="1">_xll.BInterpol('Base CDI'!$H$4:$H$28,'Base CDI'!$I$4:$I$29,S84,"Cubic","Extrapolate=Linear","MultiX=Average","Skip=True","Sort=True")</f>
        <v>14.877625766163868</v>
      </c>
    </row>
    <row r="85" spans="16:21" x14ac:dyDescent="0.25">
      <c r="P85" s="10">
        <v>34628</v>
      </c>
      <c r="Q85">
        <v>1.1802809999999999</v>
      </c>
      <c r="S85" s="42">
        <f t="shared" ca="1" si="6"/>
        <v>46036</v>
      </c>
      <c r="T85" s="43">
        <f ca="1">_xll.BInterpol('Base CDI'!$H$4:$H$28,'Base CDI'!$J$4:$J$29,S85,"Cubic","Extrapolate=Linear","MultiX=Average","Skip=True","Sort=True")</f>
        <v>14.87532304322373</v>
      </c>
      <c r="U85" s="43">
        <f ca="1">_xll.BInterpol('Base CDI'!$H$4:$H$28,'Base CDI'!$I$4:$I$29,S85,"Cubic","Extrapolate=Linear","MultiX=Average","Skip=True","Sort=True")</f>
        <v>14.876224240811169</v>
      </c>
    </row>
    <row r="86" spans="16:21" x14ac:dyDescent="0.25">
      <c r="P86" s="10">
        <v>34631</v>
      </c>
      <c r="Q86">
        <v>1.1825030000000001</v>
      </c>
      <c r="S86" s="42">
        <f t="shared" ca="1" si="6"/>
        <v>46037</v>
      </c>
      <c r="T86" s="43">
        <f ca="1">_xll.BInterpol('Base CDI'!$H$4:$H$28,'Base CDI'!$J$4:$J$29,S86,"Cubic","Extrapolate=Linear","MultiX=Average","Skip=True","Sort=True")</f>
        <v>14.873761545000773</v>
      </c>
      <c r="U86" s="43">
        <f ca="1">_xll.BInterpol('Base CDI'!$H$4:$H$28,'Base CDI'!$I$4:$I$29,S86,"Cubic","Extrapolate=Linear","MultiX=Average","Skip=True","Sort=True")</f>
        <v>14.874821706485104</v>
      </c>
    </row>
    <row r="87" spans="16:21" x14ac:dyDescent="0.25">
      <c r="P87" s="10">
        <v>34632</v>
      </c>
      <c r="Q87">
        <v>1.184734</v>
      </c>
      <c r="S87" s="42">
        <f t="shared" ca="1" si="6"/>
        <v>46038</v>
      </c>
      <c r="T87" s="43">
        <f ca="1">_xll.BInterpol('Base CDI'!$H$4:$H$28,'Base CDI'!$J$4:$J$29,S87,"Cubic","Extrapolate=Linear","MultiX=Average","Skip=True","Sort=True")</f>
        <v>14.872198826339833</v>
      </c>
      <c r="U87" s="43">
        <f ca="1">_xll.BInterpol('Base CDI'!$H$4:$H$28,'Base CDI'!$I$4:$I$29,S87,"Cubic","Extrapolate=Linear","MultiX=Average","Skip=True","Sort=True")</f>
        <v>14.87341807910456</v>
      </c>
    </row>
    <row r="88" spans="16:21" x14ac:dyDescent="0.25">
      <c r="P88" s="10">
        <v>34633</v>
      </c>
      <c r="Q88">
        <v>1.1869700000000001</v>
      </c>
      <c r="S88" s="42">
        <f t="shared" ca="1" si="6"/>
        <v>46039</v>
      </c>
      <c r="T88" s="43">
        <f ca="1">_xll.BInterpol('Base CDI'!$H$4:$H$28,'Base CDI'!$J$4:$J$29,S88,"Cubic","Extrapolate=Linear","MultiX=Average","Skip=True","Sort=True")</f>
        <v>14.870634793361061</v>
      </c>
      <c r="U88" s="43">
        <f ca="1">_xll.BInterpol('Base CDI'!$H$4:$H$28,'Base CDI'!$I$4:$I$29,S88,"Cubic","Extrapolate=Linear","MultiX=Average","Skip=True","Sort=True")</f>
        <v>14.872013274588424</v>
      </c>
    </row>
    <row r="89" spans="16:21" x14ac:dyDescent="0.25">
      <c r="P89" s="10">
        <v>34634</v>
      </c>
      <c r="Q89">
        <v>1.189209</v>
      </c>
      <c r="S89" s="42">
        <f t="shared" ca="1" si="6"/>
        <v>46040</v>
      </c>
      <c r="T89" s="43">
        <f ca="1">_xll.BInterpol('Base CDI'!$H$4:$H$28,'Base CDI'!$J$4:$J$29,S89,"Cubic","Extrapolate=Linear","MultiX=Average","Skip=True","Sort=True")</f>
        <v>14.869069352184617</v>
      </c>
      <c r="U89" s="43">
        <f ca="1">_xll.BInterpol('Base CDI'!$H$4:$H$28,'Base CDI'!$I$4:$I$29,S89,"Cubic","Extrapolate=Linear","MultiX=Average","Skip=True","Sort=True")</f>
        <v>14.870607208855581</v>
      </c>
    </row>
    <row r="90" spans="16:21" x14ac:dyDescent="0.25">
      <c r="P90" s="10">
        <v>34635</v>
      </c>
      <c r="Q90">
        <v>1.191457</v>
      </c>
      <c r="S90" s="42">
        <f t="shared" ca="1" si="6"/>
        <v>46041</v>
      </c>
      <c r="T90" s="43">
        <f ca="1">_xll.BInterpol('Base CDI'!$H$4:$H$28,'Base CDI'!$J$4:$J$29,S90,"Cubic","Extrapolate=Linear","MultiX=Average","Skip=True","Sort=True")</f>
        <v>14.867502408930653</v>
      </c>
      <c r="U90" s="43">
        <f ca="1">_xll.BInterpol('Base CDI'!$H$4:$H$28,'Base CDI'!$I$4:$I$29,S90,"Cubic","Extrapolate=Linear","MultiX=Average","Skip=True","Sort=True")</f>
        <v>14.869199797824917</v>
      </c>
    </row>
    <row r="91" spans="16:21" x14ac:dyDescent="0.25">
      <c r="P91" s="10">
        <v>34638</v>
      </c>
      <c r="Q91">
        <v>1.193705</v>
      </c>
      <c r="S91" s="42">
        <f t="shared" ca="1" si="6"/>
        <v>46042</v>
      </c>
      <c r="T91" s="43">
        <f ca="1">_xll.BInterpol('Base CDI'!$H$4:$H$28,'Base CDI'!$J$4:$J$29,S91,"Cubic","Extrapolate=Linear","MultiX=Average","Skip=True","Sort=True")</f>
        <v>14.865933869719326</v>
      </c>
      <c r="U91" s="43">
        <f ca="1">_xll.BInterpol('Base CDI'!$H$4:$H$28,'Base CDI'!$I$4:$I$29,S91,"Cubic","Extrapolate=Linear","MultiX=Average","Skip=True","Sort=True")</f>
        <v>14.86779095741532</v>
      </c>
    </row>
    <row r="92" spans="16:21" x14ac:dyDescent="0.25">
      <c r="P92" s="10">
        <v>34639</v>
      </c>
      <c r="Q92">
        <v>1.1961079999999999</v>
      </c>
      <c r="S92" s="42">
        <f t="shared" ca="1" si="6"/>
        <v>46043</v>
      </c>
      <c r="T92" s="43">
        <f ca="1">_xll.BInterpol('Base CDI'!$H$4:$H$28,'Base CDI'!$J$4:$J$29,S92,"Cubic","Extrapolate=Linear","MultiX=Average","Skip=True","Sort=True")</f>
        <v>14.864363640670788</v>
      </c>
      <c r="U92" s="43">
        <f ca="1">_xll.BInterpol('Base CDI'!$H$4:$H$28,'Base CDI'!$I$4:$I$29,S92,"Cubic","Extrapolate=Linear","MultiX=Average","Skip=True","Sort=True")</f>
        <v>14.866380603545675</v>
      </c>
    </row>
    <row r="93" spans="16:21" x14ac:dyDescent="0.25">
      <c r="P93" s="10">
        <v>34641</v>
      </c>
      <c r="Q93">
        <v>1.198528</v>
      </c>
      <c r="S93" s="42">
        <f t="shared" ca="1" si="6"/>
        <v>46044</v>
      </c>
      <c r="T93" s="43">
        <f ca="1">_xll.BInterpol('Base CDI'!$H$4:$H$28,'Base CDI'!$J$4:$J$29,S93,"Cubic","Extrapolate=Linear","MultiX=Average","Skip=True","Sort=True")</f>
        <v>14.862791627905198</v>
      </c>
      <c r="U93" s="43">
        <f ca="1">_xll.BInterpol('Base CDI'!$H$4:$H$28,'Base CDI'!$I$4:$I$29,S93,"Cubic","Extrapolate=Linear","MultiX=Average","Skip=True","Sort=True")</f>
        <v>14.864968652134868</v>
      </c>
    </row>
    <row r="94" spans="16:21" x14ac:dyDescent="0.25">
      <c r="P94" s="10">
        <v>34642</v>
      </c>
      <c r="Q94">
        <v>1.2009529999999999</v>
      </c>
      <c r="S94" s="42">
        <f t="shared" ca="1" si="6"/>
        <v>46045</v>
      </c>
      <c r="T94" s="43">
        <f ca="1">_xll.BInterpol('Base CDI'!$H$4:$H$28,'Base CDI'!$J$4:$J$29,S94,"Cubic","Extrapolate=Linear","MultiX=Average","Skip=True","Sort=True")</f>
        <v>14.861217737542708</v>
      </c>
      <c r="U94" s="43">
        <f ca="1">_xll.BInterpol('Base CDI'!$H$4:$H$28,'Base CDI'!$I$4:$I$29,S94,"Cubic","Extrapolate=Linear","MultiX=Average","Skip=True","Sort=True")</f>
        <v>14.863555019101787</v>
      </c>
    </row>
    <row r="95" spans="16:21" x14ac:dyDescent="0.25">
      <c r="P95" s="10">
        <v>34645</v>
      </c>
      <c r="Q95">
        <v>1.203387</v>
      </c>
      <c r="S95" s="42">
        <f t="shared" ca="1" si="6"/>
        <v>46046</v>
      </c>
      <c r="T95" s="43">
        <f ca="1">_xll.BInterpol('Base CDI'!$H$4:$H$28,'Base CDI'!$J$4:$J$29,S95,"Cubic","Extrapolate=Linear","MultiX=Average","Skip=True","Sort=True")</f>
        <v>14.859641875703476</v>
      </c>
      <c r="U95" s="43">
        <f ca="1">_xll.BInterpol('Base CDI'!$H$4:$H$28,'Base CDI'!$I$4:$I$29,S95,"Cubic","Extrapolate=Linear","MultiX=Average","Skip=True","Sort=True")</f>
        <v>14.862139620365316</v>
      </c>
    </row>
    <row r="96" spans="16:21" x14ac:dyDescent="0.25">
      <c r="P96" s="10">
        <v>34646</v>
      </c>
      <c r="Q96">
        <v>1.205838</v>
      </c>
      <c r="S96" s="42">
        <f t="shared" ca="1" si="6"/>
        <v>46047</v>
      </c>
      <c r="T96" s="43">
        <f ca="1">_xll.BInterpol('Base CDI'!$H$4:$H$28,'Base CDI'!$J$4:$J$29,S96,"Cubic","Extrapolate=Linear","MultiX=Average","Skip=True","Sort=True")</f>
        <v>14.858063948507652</v>
      </c>
      <c r="U96" s="43">
        <f ca="1">_xll.BInterpol('Base CDI'!$H$4:$H$28,'Base CDI'!$I$4:$I$29,S96,"Cubic","Extrapolate=Linear","MultiX=Average","Skip=True","Sort=True")</f>
        <v>14.860722371844343</v>
      </c>
    </row>
    <row r="97" spans="16:21" x14ac:dyDescent="0.25">
      <c r="P97" s="10">
        <v>34647</v>
      </c>
      <c r="Q97">
        <v>1.2082980000000001</v>
      </c>
      <c r="S97" s="42">
        <f t="shared" ca="1" si="6"/>
        <v>46048</v>
      </c>
      <c r="T97" s="43">
        <f ca="1">_xll.BInterpol('Base CDI'!$H$4:$H$28,'Base CDI'!$J$4:$J$29,S97,"Cubic","Extrapolate=Linear","MultiX=Average","Skip=True","Sort=True")</f>
        <v>14.856483862075397</v>
      </c>
      <c r="U97" s="43">
        <f ca="1">_xll.BInterpol('Base CDI'!$H$4:$H$28,'Base CDI'!$I$4:$I$29,S97,"Cubic","Extrapolate=Linear","MultiX=Average","Skip=True","Sort=True")</f>
        <v>14.859303189457753</v>
      </c>
    </row>
    <row r="98" spans="16:21" x14ac:dyDescent="0.25">
      <c r="P98" s="10">
        <v>34648</v>
      </c>
      <c r="Q98">
        <v>1.2107669999999999</v>
      </c>
      <c r="S98" s="42">
        <f t="shared" ca="1" si="6"/>
        <v>46049</v>
      </c>
      <c r="T98" s="43">
        <f ca="1">_xll.BInterpol('Base CDI'!$H$4:$H$28,'Base CDI'!$J$4:$J$29,S98,"Cubic","Extrapolate=Linear","MultiX=Average","Skip=True","Sort=True")</f>
        <v>14.854901522526863</v>
      </c>
      <c r="U98" s="43">
        <f ca="1">_xll.BInterpol('Base CDI'!$H$4:$H$28,'Base CDI'!$I$4:$I$29,S98,"Cubic","Extrapolate=Linear","MultiX=Average","Skip=True","Sort=True")</f>
        <v>14.857881989124431</v>
      </c>
    </row>
    <row r="99" spans="16:21" x14ac:dyDescent="0.25">
      <c r="P99" s="10">
        <v>34649</v>
      </c>
      <c r="Q99">
        <v>1.2132369999999999</v>
      </c>
      <c r="S99" s="42">
        <f t="shared" ca="1" si="6"/>
        <v>46050</v>
      </c>
      <c r="T99" s="43">
        <f ca="1">_xll.BInterpol('Base CDI'!$H$4:$H$28,'Base CDI'!$J$4:$J$29,S99,"Cubic","Extrapolate=Linear","MultiX=Average","Skip=True","Sort=True")</f>
        <v>14.853316835982204</v>
      </c>
      <c r="U99" s="43">
        <f ca="1">_xll.BInterpol('Base CDI'!$H$4:$H$28,'Base CDI'!$I$4:$I$29,S99,"Cubic","Extrapolate=Linear","MultiX=Average","Skip=True","Sort=True")</f>
        <v>14.856458686763267</v>
      </c>
    </row>
    <row r="100" spans="16:21" x14ac:dyDescent="0.25">
      <c r="P100" s="10">
        <v>34652</v>
      </c>
      <c r="Q100">
        <v>1.2157</v>
      </c>
      <c r="S100" s="42">
        <f t="shared" ca="1" si="6"/>
        <v>46051</v>
      </c>
      <c r="T100" s="43">
        <f ca="1">_xll.BInterpol('Base CDI'!$H$4:$H$28,'Base CDI'!$J$4:$J$29,S100,"Cubic","Extrapolate=Linear","MultiX=Average","Skip=True","Sort=True")</f>
        <v>14.851729708561576</v>
      </c>
      <c r="U100" s="43">
        <f ca="1">_xll.BInterpol('Base CDI'!$H$4:$H$28,'Base CDI'!$I$4:$I$29,S100,"Cubic","Extrapolate=Linear","MultiX=Average","Skip=True","Sort=True")</f>
        <v>14.855033198293144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46052</v>
      </c>
      <c r="T101" s="43">
        <f ca="1">_xll.BInterpol('Base CDI'!$H$4:$H$28,'Base CDI'!$J$4:$J$29,S101,"Cubic","Extrapolate=Linear","MultiX=Average","Skip=True","Sort=True")</f>
        <v>14.850140046385137</v>
      </c>
      <c r="U101" s="43">
        <f ca="1">_xll.BInterpol('Base CDI'!$H$4:$H$28,'Base CDI'!$I$4:$I$29,S101,"Cubic","Extrapolate=Linear","MultiX=Average","Skip=True","Sort=True")</f>
        <v>14.85360543963295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46053</v>
      </c>
      <c r="T102" s="43">
        <f ca="1">_xll.BInterpol('Base CDI'!$H$4:$H$28,'Base CDI'!$J$4:$J$29,S102,"Cubic","Extrapolate=Linear","MultiX=Average","Skip=True","Sort=True")</f>
        <v>14.848547755573039</v>
      </c>
      <c r="U102" s="43">
        <f ca="1">_xll.BInterpol('Base CDI'!$H$4:$H$28,'Base CDI'!$I$4:$I$29,S102,"Cubic","Extrapolate=Linear","MultiX=Average","Skip=True","Sort=True")</f>
        <v>14.852175326701571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46054</v>
      </c>
      <c r="T103" s="43">
        <f ca="1">_xll.BInterpol('Base CDI'!$H$4:$H$28,'Base CDI'!$J$4:$J$29,S103,"Cubic","Extrapolate=Linear","MultiX=Average","Skip=True","Sort=True")</f>
        <v>14.846952742245437</v>
      </c>
      <c r="U103" s="43">
        <f ca="1">_xll.BInterpol('Base CDI'!$H$4:$H$28,'Base CDI'!$I$4:$I$29,S103,"Cubic","Extrapolate=Linear","MultiX=Average","Skip=True","Sort=True")</f>
        <v>14.850742775417892</v>
      </c>
    </row>
    <row r="104" spans="16:21" x14ac:dyDescent="0.25">
      <c r="P104" s="10">
        <v>34659</v>
      </c>
      <c r="Q104">
        <v>1.225597</v>
      </c>
      <c r="S104" s="42">
        <f t="shared" ca="1" si="6"/>
        <v>46055</v>
      </c>
      <c r="T104" s="43">
        <f ca="1">_xll.BInterpol('Base CDI'!$H$4:$H$28,'Base CDI'!$J$4:$J$29,S104,"Cubic","Extrapolate=Linear","MultiX=Average","Skip=True","Sort=True")</f>
        <v>14.845354912522485</v>
      </c>
      <c r="U104" s="43">
        <f ca="1">_xll.BInterpol('Base CDI'!$H$4:$H$28,'Base CDI'!$I$4:$I$29,S104,"Cubic","Extrapolate=Linear","MultiX=Average","Skip=True","Sort=True")</f>
        <v>14.8493077017008</v>
      </c>
    </row>
    <row r="105" spans="16:21" x14ac:dyDescent="0.25">
      <c r="P105" s="10">
        <v>34660</v>
      </c>
      <c r="Q105">
        <v>1.228081</v>
      </c>
      <c r="S105" s="42">
        <f t="shared" ca="1" si="6"/>
        <v>46056</v>
      </c>
      <c r="T105" s="43">
        <f ca="1">_xll.BInterpol('Base CDI'!$H$4:$H$28,'Base CDI'!$J$4:$J$29,S105,"Cubic","Extrapolate=Linear","MultiX=Average","Skip=True","Sort=True")</f>
        <v>14.843754172524342</v>
      </c>
      <c r="U105" s="43">
        <f ca="1">_xll.BInterpol('Base CDI'!$H$4:$H$28,'Base CDI'!$I$4:$I$29,S105,"Cubic","Extrapolate=Linear","MultiX=Average","Skip=True","Sort=True")</f>
        <v>14.847870021469182</v>
      </c>
    </row>
    <row r="106" spans="16:21" x14ac:dyDescent="0.25">
      <c r="P106" s="10">
        <v>34661</v>
      </c>
      <c r="Q106">
        <v>1.230566</v>
      </c>
      <c r="S106" s="42">
        <f t="shared" ca="1" si="6"/>
        <v>46057</v>
      </c>
      <c r="T106" s="43">
        <f ca="1">_xll.BInterpol('Base CDI'!$H$4:$H$28,'Base CDI'!$J$4:$J$29,S106,"Cubic","Extrapolate=Linear","MultiX=Average","Skip=True","Sort=True")</f>
        <v>14.842150428371159</v>
      </c>
      <c r="U106" s="43">
        <f ca="1">_xll.BInterpol('Base CDI'!$H$4:$H$28,'Base CDI'!$I$4:$I$29,S106,"Cubic","Extrapolate=Linear","MultiX=Average","Skip=True","Sort=True")</f>
        <v>14.846429650641923</v>
      </c>
    </row>
    <row r="107" spans="16:21" x14ac:dyDescent="0.25">
      <c r="P107" s="10">
        <v>34662</v>
      </c>
      <c r="Q107">
        <v>1.233052</v>
      </c>
      <c r="S107" s="42">
        <f t="shared" ca="1" si="6"/>
        <v>46058</v>
      </c>
      <c r="T107" s="43">
        <f ca="1">_xll.BInterpol('Base CDI'!$H$4:$H$28,'Base CDI'!$J$4:$J$29,S107,"Cubic","Extrapolate=Linear","MultiX=Average","Skip=True","Sort=True")</f>
        <v>14.840543586183093</v>
      </c>
      <c r="U107" s="43">
        <f ca="1">_xll.BInterpol('Base CDI'!$H$4:$H$28,'Base CDI'!$I$4:$I$29,S107,"Cubic","Extrapolate=Linear","MultiX=Average","Skip=True","Sort=True")</f>
        <v>14.844986505137911</v>
      </c>
    </row>
    <row r="108" spans="16:21" x14ac:dyDescent="0.25">
      <c r="P108" s="10">
        <v>34663</v>
      </c>
      <c r="Q108">
        <v>1.235538</v>
      </c>
      <c r="S108" s="42">
        <f t="shared" ca="1" si="6"/>
        <v>46059</v>
      </c>
      <c r="T108" s="43">
        <f ca="1">_xll.BInterpol('Base CDI'!$H$4:$H$28,'Base CDI'!$J$4:$J$29,S108,"Cubic","Extrapolate=Linear","MultiX=Average","Skip=True","Sort=True")</f>
        <v>14.838933552080301</v>
      </c>
      <c r="U108" s="43">
        <f ca="1">_xll.BInterpol('Base CDI'!$H$4:$H$28,'Base CDI'!$I$4:$I$29,S108,"Cubic","Extrapolate=Linear","MultiX=Average","Skip=True","Sort=True")</f>
        <v>14.843540500876029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46060</v>
      </c>
      <c r="T109" s="43">
        <f ca="1">_xll.BInterpol('Base CDI'!$H$4:$H$28,'Base CDI'!$J$4:$J$29,S109,"Cubic","Extrapolate=Linear","MultiX=Average","Skip=True","Sort=True")</f>
        <v>14.837320232182934</v>
      </c>
      <c r="U109" s="43">
        <f ca="1">_xll.BInterpol('Base CDI'!$H$4:$H$28,'Base CDI'!$I$4:$I$29,S109,"Cubic","Extrapolate=Linear","MultiX=Average","Skip=True","Sort=True")</f>
        <v>14.842091553775166</v>
      </c>
    </row>
    <row r="110" spans="16:21" x14ac:dyDescent="0.25">
      <c r="P110" s="10">
        <v>34667</v>
      </c>
      <c r="Q110">
        <v>1.240518</v>
      </c>
      <c r="S110" s="42">
        <f t="shared" ca="1" si="6"/>
        <v>46061</v>
      </c>
      <c r="T110" s="43">
        <f ca="1">_xll.BInterpol('Base CDI'!$H$4:$H$28,'Base CDI'!$J$4:$J$29,S110,"Cubic","Extrapolate=Linear","MultiX=Average","Skip=True","Sort=True")</f>
        <v>14.83570353261115</v>
      </c>
      <c r="U110" s="43">
        <f ca="1">_xll.BInterpol('Base CDI'!$H$4:$H$28,'Base CDI'!$I$4:$I$29,S110,"Cubic","Extrapolate=Linear","MultiX=Average","Skip=True","Sort=True")</f>
        <v>14.840639579754209</v>
      </c>
    </row>
    <row r="111" spans="16:21" x14ac:dyDescent="0.25">
      <c r="P111" s="10">
        <v>34668</v>
      </c>
      <c r="Q111">
        <v>1.242991</v>
      </c>
      <c r="S111" s="42">
        <f t="shared" ca="1" si="6"/>
        <v>46062</v>
      </c>
      <c r="T111" s="43">
        <f ca="1">_xll.BInterpol('Base CDI'!$H$4:$H$28,'Base CDI'!$J$4:$J$29,S111,"Cubic","Extrapolate=Linear","MultiX=Average","Skip=True","Sort=True")</f>
        <v>14.834083359485103</v>
      </c>
      <c r="U111" s="43">
        <f ca="1">_xll.BInterpol('Base CDI'!$H$4:$H$28,'Base CDI'!$I$4:$I$29,S111,"Cubic","Extrapolate=Linear","MultiX=Average","Skip=True","Sort=True")</f>
        <v>14.83918449473204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46063</v>
      </c>
      <c r="T112" s="43">
        <f ca="1">_xll.BInterpol('Base CDI'!$H$4:$H$28,'Base CDI'!$J$4:$J$29,S112,"Cubic","Extrapolate=Linear","MultiX=Average","Skip=True","Sort=True")</f>
        <v>14.832459618924947</v>
      </c>
      <c r="U112" s="43">
        <f ca="1">_xll.BInterpol('Base CDI'!$H$4:$H$28,'Base CDI'!$I$4:$I$29,S112,"Cubic","Extrapolate=Linear","MultiX=Average","Skip=True","Sort=True")</f>
        <v>14.837726214627549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46064</v>
      </c>
      <c r="T113" s="43">
        <f ca="1">_xll.BInterpol('Base CDI'!$H$4:$H$28,'Base CDI'!$J$4:$J$29,S113,"Cubic","Extrapolate=Linear","MultiX=Average","Skip=True","Sort=True")</f>
        <v>14.83083221705084</v>
      </c>
      <c r="U113" s="43">
        <f ca="1">_xll.BInterpol('Base CDI'!$H$4:$H$28,'Base CDI'!$I$4:$I$29,S113,"Cubic","Extrapolate=Linear","MultiX=Average","Skip=True","Sort=True")</f>
        <v>14.836264655359622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46065</v>
      </c>
      <c r="T114" s="43">
        <f ca="1">_xll.BInterpol('Base CDI'!$H$4:$H$28,'Base CDI'!$J$4:$J$29,S114,"Cubic","Extrapolate=Linear","MultiX=Average","Skip=True","Sort=True")</f>
        <v>14.829201059982934</v>
      </c>
      <c r="U114" s="43">
        <f ca="1">_xll.BInterpol('Base CDI'!$H$4:$H$28,'Base CDI'!$I$4:$I$29,S114,"Cubic","Extrapolate=Linear","MultiX=Average","Skip=True","Sort=True")</f>
        <v>14.834799732847143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46066</v>
      </c>
      <c r="T115" s="43">
        <f ca="1">_xll.BInterpol('Base CDI'!$H$4:$H$28,'Base CDI'!$J$4:$J$29,S115,"Cubic","Extrapolate=Linear","MultiX=Average","Skip=True","Sort=True")</f>
        <v>14.827566053841386</v>
      </c>
      <c r="U115" s="43">
        <f ca="1">_xll.BInterpol('Base CDI'!$H$4:$H$28,'Base CDI'!$I$4:$I$29,S115,"Cubic","Extrapolate=Linear","MultiX=Average","Skip=True","Sort=True")</f>
        <v>14.833331363009002</v>
      </c>
    </row>
    <row r="116" spans="16:21" x14ac:dyDescent="0.25">
      <c r="P116" s="10">
        <v>34675</v>
      </c>
      <c r="Q116">
        <v>1.254327</v>
      </c>
      <c r="S116" s="42">
        <f t="shared" ca="1" si="6"/>
        <v>46067</v>
      </c>
      <c r="T116" s="43">
        <f ca="1">_xll.BInterpol('Base CDI'!$H$4:$H$28,'Base CDI'!$J$4:$J$29,S116,"Cubic","Extrapolate=Linear","MultiX=Average","Skip=True","Sort=True")</f>
        <v>14.825927104746349</v>
      </c>
      <c r="U116" s="43">
        <f ca="1">_xll.BInterpol('Base CDI'!$H$4:$H$28,'Base CDI'!$I$4:$I$29,S116,"Cubic","Extrapolate=Linear","MultiX=Average","Skip=True","Sort=True")</f>
        <v>14.831859461764081</v>
      </c>
    </row>
    <row r="117" spans="16:21" x14ac:dyDescent="0.25">
      <c r="P117" s="10">
        <v>34676</v>
      </c>
      <c r="Q117">
        <v>1.256526</v>
      </c>
      <c r="S117" s="42">
        <f t="shared" ca="1" si="6"/>
        <v>46068</v>
      </c>
      <c r="T117" s="43">
        <f ca="1">_xll.BInterpol('Base CDI'!$H$4:$H$28,'Base CDI'!$J$4:$J$29,S117,"Cubic","Extrapolate=Linear","MultiX=Average","Skip=True","Sort=True")</f>
        <v>14.82428411881798</v>
      </c>
      <c r="U117" s="43">
        <f ca="1">_xll.BInterpol('Base CDI'!$H$4:$H$28,'Base CDI'!$I$4:$I$29,S117,"Cubic","Extrapolate=Linear","MultiX=Average","Skip=True","Sort=True")</f>
        <v>14.830383945031269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46069</v>
      </c>
      <c r="T118" s="43">
        <f ca="1">_xll.BInterpol('Base CDI'!$H$4:$H$28,'Base CDI'!$J$4:$J$29,S118,"Cubic","Extrapolate=Linear","MultiX=Average","Skip=True","Sort=True")</f>
        <v>14.822637002176434</v>
      </c>
      <c r="U118" s="43">
        <f ca="1">_xll.BInterpol('Base CDI'!$H$4:$H$28,'Base CDI'!$I$4:$I$29,S118,"Cubic","Extrapolate=Linear","MultiX=Average","Skip=True","Sort=True")</f>
        <v>14.82890472872945</v>
      </c>
    </row>
    <row r="119" spans="16:21" x14ac:dyDescent="0.25">
      <c r="P119" s="10">
        <v>34680</v>
      </c>
      <c r="Q119">
        <v>1.260928</v>
      </c>
      <c r="S119" s="42">
        <f t="shared" ca="1" si="6"/>
        <v>46070</v>
      </c>
      <c r="T119" s="43">
        <f ca="1">_xll.BInterpol('Base CDI'!$H$4:$H$28,'Base CDI'!$J$4:$J$29,S119,"Cubic","Extrapolate=Linear","MultiX=Average","Skip=True","Sort=True")</f>
        <v>14.820985660941865</v>
      </c>
      <c r="U119" s="43">
        <f ca="1">_xll.BInterpol('Base CDI'!$H$4:$H$28,'Base CDI'!$I$4:$I$29,S119,"Cubic","Extrapolate=Linear","MultiX=Average","Skip=True","Sort=True")</f>
        <v>14.827421728777514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46071</v>
      </c>
      <c r="T120" s="43">
        <f ca="1">_xll.BInterpol('Base CDI'!$H$4:$H$28,'Base CDI'!$J$4:$J$29,S120,"Cubic","Extrapolate=Linear","MultiX=Average","Skip=True","Sort=True")</f>
        <v>14.819330001234428</v>
      </c>
      <c r="U120" s="43">
        <f ca="1">_xll.BInterpol('Base CDI'!$H$4:$H$28,'Base CDI'!$I$4:$I$29,S120,"Cubic","Extrapolate=Linear","MultiX=Average","Skip=True","Sort=True")</f>
        <v>14.825934861094343</v>
      </c>
    </row>
    <row r="121" spans="16:21" x14ac:dyDescent="0.25">
      <c r="P121" s="10">
        <v>34682</v>
      </c>
      <c r="Q121">
        <v>1.265336</v>
      </c>
      <c r="S121" s="42">
        <f t="shared" ca="1" si="6"/>
        <v>46072</v>
      </c>
      <c r="T121" s="43">
        <f ca="1">_xll.BInterpol('Base CDI'!$H$4:$H$28,'Base CDI'!$J$4:$J$29,S121,"Cubic","Extrapolate=Linear","MultiX=Average","Skip=True","Sort=True")</f>
        <v>14.817669929174279</v>
      </c>
      <c r="U121" s="43">
        <f ca="1">_xll.BInterpol('Base CDI'!$H$4:$H$28,'Base CDI'!$I$4:$I$29,S121,"Cubic","Extrapolate=Linear","MultiX=Average","Skip=True","Sort=True")</f>
        <v>14.824444041598825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46073</v>
      </c>
      <c r="T122" s="43">
        <f ca="1">_xll.BInterpol('Base CDI'!$H$4:$H$28,'Base CDI'!$J$4:$J$29,S122,"Cubic","Extrapolate=Linear","MultiX=Average","Skip=True","Sort=True")</f>
        <v>14.816005350881573</v>
      </c>
      <c r="U122" s="43">
        <f ca="1">_xll.BInterpol('Base CDI'!$H$4:$H$28,'Base CDI'!$I$4:$I$29,S122,"Cubic","Extrapolate=Linear","MultiX=Average","Skip=True","Sort=True")</f>
        <v>14.822949186209847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46074</v>
      </c>
      <c r="T123" s="43">
        <f ca="1">_xll.BInterpol('Base CDI'!$H$4:$H$28,'Base CDI'!$J$4:$J$29,S123,"Cubic","Extrapolate=Linear","MultiX=Average","Skip=True","Sort=True")</f>
        <v>14.814336172476466</v>
      </c>
      <c r="U123" s="43">
        <f ca="1">_xll.BInterpol('Base CDI'!$H$4:$H$28,'Base CDI'!$I$4:$I$29,S123,"Cubic","Extrapolate=Linear","MultiX=Average","Skip=True","Sort=True")</f>
        <v>14.821450210846294</v>
      </c>
    </row>
    <row r="124" spans="16:21" x14ac:dyDescent="0.25">
      <c r="P124" s="10">
        <v>34687</v>
      </c>
      <c r="Q124">
        <v>1.271712</v>
      </c>
      <c r="S124" s="42">
        <f t="shared" ca="1" si="6"/>
        <v>46075</v>
      </c>
      <c r="T124" s="43">
        <f ca="1">_xll.BInterpol('Base CDI'!$H$4:$H$28,'Base CDI'!$J$4:$J$29,S124,"Cubic","Extrapolate=Linear","MultiX=Average","Skip=True","Sort=True")</f>
        <v>14.81266230007911</v>
      </c>
      <c r="U124" s="43">
        <f ca="1">_xll.BInterpol('Base CDI'!$H$4:$H$28,'Base CDI'!$I$4:$I$29,S124,"Cubic","Extrapolate=Linear","MultiX=Average","Skip=True","Sort=True")</f>
        <v>14.819947031427054</v>
      </c>
    </row>
    <row r="125" spans="16:21" x14ac:dyDescent="0.25">
      <c r="P125" s="10">
        <v>34688</v>
      </c>
      <c r="Q125">
        <v>1.273814</v>
      </c>
      <c r="S125" s="42">
        <f t="shared" ca="1" si="6"/>
        <v>46076</v>
      </c>
      <c r="T125" s="43">
        <f ca="1">_xll.BInterpol('Base CDI'!$H$4:$H$28,'Base CDI'!$J$4:$J$29,S125,"Cubic","Extrapolate=Linear","MultiX=Average","Skip=True","Sort=True")</f>
        <v>14.810983639809661</v>
      </c>
      <c r="U125" s="43">
        <f ca="1">_xll.BInterpol('Base CDI'!$H$4:$H$28,'Base CDI'!$I$4:$I$29,S125,"Cubic","Extrapolate=Linear","MultiX=Average","Skip=True","Sort=True")</f>
        <v>14.81843956387101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46077</v>
      </c>
      <c r="T126" s="43">
        <f ca="1">_xll.BInterpol('Base CDI'!$H$4:$H$28,'Base CDI'!$J$4:$J$29,S126,"Cubic","Extrapolate=Linear","MultiX=Average","Skip=True","Sort=True")</f>
        <v>14.809300097788277</v>
      </c>
      <c r="U126" s="43">
        <f ca="1">_xll.BInterpol('Base CDI'!$H$4:$H$28,'Base CDI'!$I$4:$I$29,S126,"Cubic","Extrapolate=Linear","MultiX=Average","Skip=True","Sort=True")</f>
        <v>14.816927724097052</v>
      </c>
    </row>
    <row r="127" spans="16:21" x14ac:dyDescent="0.25">
      <c r="P127" s="10">
        <v>34690</v>
      </c>
      <c r="Q127">
        <v>1.278043</v>
      </c>
      <c r="S127" s="42">
        <f t="shared" ca="1" si="6"/>
        <v>46078</v>
      </c>
      <c r="T127" s="43">
        <f ca="1">_xll.BInterpol('Base CDI'!$H$4:$H$28,'Base CDI'!$J$4:$J$29,S127,"Cubic","Extrapolate=Linear","MultiX=Average","Skip=True","Sort=True")</f>
        <v>14.807611580135109</v>
      </c>
      <c r="U127" s="43">
        <f ca="1">_xll.BInterpol('Base CDI'!$H$4:$H$28,'Base CDI'!$I$4:$I$29,S127,"Cubic","Extrapolate=Linear","MultiX=Average","Skip=True","Sort=True")</f>
        <v>14.815411428024063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46079</v>
      </c>
      <c r="T128" s="43">
        <f ca="1">_xll.BInterpol('Base CDI'!$H$4:$H$28,'Base CDI'!$J$4:$J$29,S128,"Cubic","Extrapolate=Linear","MultiX=Average","Skip=True","Sort=True")</f>
        <v>14.805917992970317</v>
      </c>
      <c r="U128" s="43">
        <f ca="1">_xll.BInterpol('Base CDI'!$H$4:$H$28,'Base CDI'!$I$4:$I$29,S128,"Cubic","Extrapolate=Linear","MultiX=Average","Skip=True","Sort=True")</f>
        <v>14.813890591570933</v>
      </c>
    </row>
    <row r="129" spans="16:21" x14ac:dyDescent="0.25">
      <c r="P129" s="10">
        <v>34694</v>
      </c>
      <c r="Q129">
        <v>1.282311</v>
      </c>
      <c r="S129" s="42">
        <f t="shared" ca="1" si="6"/>
        <v>46080</v>
      </c>
      <c r="T129" s="43">
        <f ca="1">_xll.BInterpol('Base CDI'!$H$4:$H$28,'Base CDI'!$J$4:$J$29,S129,"Cubic","Extrapolate=Linear","MultiX=Average","Skip=True","Sort=True")</f>
        <v>14.80421924241405</v>
      </c>
      <c r="U129" s="43">
        <f ca="1">_xll.BInterpol('Base CDI'!$H$4:$H$28,'Base CDI'!$I$4:$I$29,S129,"Cubic","Extrapolate=Linear","MultiX=Average","Skip=True","Sort=True")</f>
        <v>14.812365130656545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46081</v>
      </c>
      <c r="T130" s="43">
        <f ca="1">_xll.BInterpol('Base CDI'!$H$4:$H$28,'Base CDI'!$J$4:$J$29,S130,"Cubic","Extrapolate=Linear","MultiX=Average","Skip=True","Sort=True")</f>
        <v>14.802515234586467</v>
      </c>
      <c r="U130" s="43">
        <f ca="1">_xll.BInterpol('Base CDI'!$H$4:$H$28,'Base CDI'!$I$4:$I$29,S130,"Cubic","Extrapolate=Linear","MultiX=Average","Skip=True","Sort=True")</f>
        <v>14.810834961199784</v>
      </c>
    </row>
    <row r="131" spans="16:21" x14ac:dyDescent="0.25">
      <c r="P131" s="10">
        <v>34696</v>
      </c>
      <c r="Q131">
        <v>1.286627</v>
      </c>
      <c r="S131" s="42">
        <f t="shared" ca="1" si="6"/>
        <v>46082</v>
      </c>
      <c r="T131" s="43">
        <f ca="1">_xll.BInterpol('Base CDI'!$H$4:$H$28,'Base CDI'!$J$4:$J$29,S131,"Cubic","Extrapolate=Linear","MultiX=Average","Skip=True","Sort=True")</f>
        <v>14.800805875607724</v>
      </c>
      <c r="U131" s="43">
        <f ca="1">_xll.BInterpol('Base CDI'!$H$4:$H$28,'Base CDI'!$I$4:$I$29,S131,"Cubic","Extrapolate=Linear","MultiX=Average","Skip=True","Sort=True")</f>
        <v>14.809299999119542</v>
      </c>
    </row>
    <row r="132" spans="16:21" x14ac:dyDescent="0.25">
      <c r="P132" s="10">
        <v>34697</v>
      </c>
      <c r="Q132">
        <v>1.288789</v>
      </c>
      <c r="S132" s="42">
        <f t="shared" ca="1" si="6"/>
        <v>46083</v>
      </c>
      <c r="T132" s="43">
        <f ca="1">_xll.BInterpol('Base CDI'!$H$4:$H$28,'Base CDI'!$J$4:$J$29,S132,"Cubic","Extrapolate=Linear","MultiX=Average","Skip=True","Sort=True")</f>
        <v>14.799091071597971</v>
      </c>
      <c r="U132" s="43">
        <f ca="1">_xll.BInterpol('Base CDI'!$H$4:$H$28,'Base CDI'!$I$4:$I$29,S132,"Cubic","Extrapolate=Linear","MultiX=Average","Skip=True","Sort=True")</f>
        <v>14.807760160334698</v>
      </c>
    </row>
    <row r="133" spans="16:21" x14ac:dyDescent="0.25">
      <c r="P133" s="10">
        <v>34698</v>
      </c>
      <c r="Q133">
        <v>1.290915</v>
      </c>
      <c r="S133" s="42">
        <f t="shared" ca="1" si="6"/>
        <v>46084</v>
      </c>
      <c r="T133" s="43">
        <f ca="1">_xll.BInterpol('Base CDI'!$H$4:$H$28,'Base CDI'!$J$4:$J$29,S133,"Cubic","Extrapolate=Linear","MultiX=Average","Skip=True","Sort=True")</f>
        <v>14.797370728677368</v>
      </c>
      <c r="U133" s="43">
        <f ca="1">_xll.BInterpol('Base CDI'!$H$4:$H$28,'Base CDI'!$I$4:$I$29,S133,"Cubic","Extrapolate=Linear","MultiX=Average","Skip=True","Sort=True")</f>
        <v>14.806215360764146</v>
      </c>
    </row>
    <row r="134" spans="16:21" x14ac:dyDescent="0.25">
      <c r="P134" s="10">
        <v>34701</v>
      </c>
      <c r="Q134">
        <v>1.293045</v>
      </c>
      <c r="S134" s="42">
        <f t="shared" ca="1" si="6"/>
        <v>46085</v>
      </c>
      <c r="T134" s="43">
        <f ca="1">_xll.BInterpol('Base CDI'!$H$4:$H$28,'Base CDI'!$J$4:$J$29,S134,"Cubic","Extrapolate=Linear","MultiX=Average","Skip=True","Sort=True")</f>
        <v>14.795644752966068</v>
      </c>
      <c r="U134" s="43">
        <f ca="1">_xll.BInterpol('Base CDI'!$H$4:$H$28,'Base CDI'!$I$4:$I$29,S134,"Cubic","Extrapolate=Linear","MultiX=Average","Skip=True","Sort=True")</f>
        <v>14.804665516326764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46086</v>
      </c>
      <c r="T135" s="43">
        <f ca="1">_xll.BInterpol('Base CDI'!$H$4:$H$28,'Base CDI'!$J$4:$J$29,S135,"Cubic","Extrapolate=Linear","MultiX=Average","Skip=True","Sort=True")</f>
        <v>14.793913050584226</v>
      </c>
      <c r="U135" s="43">
        <f ca="1">_xll.BInterpol('Base CDI'!$H$4:$H$28,'Base CDI'!$I$4:$I$29,S135,"Cubic","Extrapolate=Linear","MultiX=Average","Skip=True","Sort=True")</f>
        <v>14.803110542941445</v>
      </c>
    </row>
    <row r="136" spans="16:21" x14ac:dyDescent="0.25">
      <c r="P136" s="10">
        <v>34703</v>
      </c>
      <c r="Q136">
        <v>1.297169</v>
      </c>
      <c r="S136" s="42">
        <f t="shared" ca="1" si="6"/>
        <v>46087</v>
      </c>
      <c r="T136" s="43">
        <f ca="1">_xll.BInterpol('Base CDI'!$H$4:$H$28,'Base CDI'!$J$4:$J$29,S136,"Cubic","Extrapolate=Linear","MultiX=Average","Skip=True","Sort=True")</f>
        <v>14.792175527651999</v>
      </c>
      <c r="U136" s="43">
        <f ca="1">_xll.BInterpol('Base CDI'!$H$4:$H$28,'Base CDI'!$I$4:$I$29,S136,"Cubic","Extrapolate=Linear","MultiX=Average","Skip=True","Sort=True")</f>
        <v>14.801550356527072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46088</v>
      </c>
      <c r="T137" s="43">
        <f ca="1">_xll.BInterpol('Base CDI'!$H$4:$H$28,'Base CDI'!$J$4:$J$29,S137,"Cubic","Extrapolate=Linear","MultiX=Average","Skip=True","Sort=True")</f>
        <v>14.790432090289539</v>
      </c>
      <c r="U137" s="43">
        <f ca="1">_xll.BInterpol('Base CDI'!$H$4:$H$28,'Base CDI'!$I$4:$I$29,S137,"Cubic","Extrapolate=Linear","MultiX=Average","Skip=True","Sort=True")</f>
        <v>14.799984873002531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46089</v>
      </c>
      <c r="T138" s="43">
        <f ca="1">_xll.BInterpol('Base CDI'!$H$4:$H$28,'Base CDI'!$J$4:$J$29,S138,"Cubic","Extrapolate=Linear","MultiX=Average","Skip=True","Sort=True")</f>
        <v>14.788682644617003</v>
      </c>
      <c r="U138" s="43">
        <f ca="1">_xll.BInterpol('Base CDI'!$H$4:$H$28,'Base CDI'!$I$4:$I$29,S138,"Cubic","Extrapolate=Linear","MultiX=Average","Skip=True","Sort=True")</f>
        <v>14.798414008286711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46090</v>
      </c>
      <c r="T139" s="43">
        <f ca="1">_xll.BInterpol('Base CDI'!$H$4:$H$28,'Base CDI'!$J$4:$J$29,S139,"Cubic","Extrapolate=Linear","MultiX=Average","Skip=True","Sort=True")</f>
        <v>14.786927096754546</v>
      </c>
      <c r="U139" s="43">
        <f ca="1">_xll.BInterpol('Base CDI'!$H$4:$H$28,'Base CDI'!$I$4:$I$29,S139,"Cubic","Extrapolate=Linear","MultiX=Average","Skip=True","Sort=True")</f>
        <v>14.796837678298495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46091</v>
      </c>
      <c r="T140" s="43">
        <f ca="1">_xll.BInterpol('Base CDI'!$H$4:$H$28,'Base CDI'!$J$4:$J$29,S140,"Cubic","Extrapolate=Linear","MultiX=Average","Skip=True","Sort=True")</f>
        <v>14.785165352822322</v>
      </c>
      <c r="U140" s="43">
        <f ca="1">_xll.BInterpol('Base CDI'!$H$4:$H$28,'Base CDI'!$I$4:$I$29,S140,"Cubic","Extrapolate=Linear","MultiX=Average","Skip=True","Sort=True")</f>
        <v>14.79525579895677</v>
      </c>
    </row>
    <row r="141" spans="16:21" x14ac:dyDescent="0.25">
      <c r="P141" s="10">
        <v>34710</v>
      </c>
      <c r="Q141">
        <v>1.307401</v>
      </c>
      <c r="S141" s="42">
        <f t="shared" ca="1" si="7"/>
        <v>46092</v>
      </c>
      <c r="T141" s="43">
        <f ca="1">_xll.BInterpol('Base CDI'!$H$4:$H$28,'Base CDI'!$J$4:$J$29,S141,"Cubic","Extrapolate=Linear","MultiX=Average","Skip=True","Sort=True")</f>
        <v>14.783397318940487</v>
      </c>
      <c r="U141" s="43">
        <f ca="1">_xll.BInterpol('Base CDI'!$H$4:$H$28,'Base CDI'!$I$4:$I$29,S141,"Cubic","Extrapolate=Linear","MultiX=Average","Skip=True","Sort=True")</f>
        <v>14.793668286180424</v>
      </c>
    </row>
    <row r="142" spans="16:21" x14ac:dyDescent="0.25">
      <c r="P142" s="10">
        <v>34711</v>
      </c>
      <c r="Q142">
        <v>1.309388</v>
      </c>
      <c r="S142" s="42">
        <f t="shared" ca="1" si="7"/>
        <v>46093</v>
      </c>
      <c r="T142" s="43">
        <f ca="1">_xll.BInterpol('Base CDI'!$H$4:$H$28,'Base CDI'!$J$4:$J$29,S142,"Cubic","Extrapolate=Linear","MultiX=Average","Skip=True","Sort=True")</f>
        <v>14.781622901229197</v>
      </c>
      <c r="U142" s="43">
        <f ca="1">_xll.BInterpol('Base CDI'!$H$4:$H$28,'Base CDI'!$I$4:$I$29,S142,"Cubic","Extrapolate=Linear","MultiX=Average","Skip=True","Sort=True")</f>
        <v>14.792075055888342</v>
      </c>
    </row>
    <row r="143" spans="16:21" x14ac:dyDescent="0.25">
      <c r="P143" s="10">
        <v>34712</v>
      </c>
      <c r="Q143">
        <v>1.311396</v>
      </c>
      <c r="S143" s="42">
        <f t="shared" ca="1" si="7"/>
        <v>46094</v>
      </c>
      <c r="T143" s="43">
        <f ca="1">_xll.BInterpol('Base CDI'!$H$4:$H$28,'Base CDI'!$J$4:$J$29,S143,"Cubic","Extrapolate=Linear","MultiX=Average","Skip=True","Sort=True")</f>
        <v>14.779842005808604</v>
      </c>
      <c r="U143" s="43">
        <f ca="1">_xll.BInterpol('Base CDI'!$H$4:$H$28,'Base CDI'!$I$4:$I$29,S143,"Cubic","Extrapolate=Linear","MultiX=Average","Skip=True","Sort=True")</f>
        <v>14.790476023999409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46095</v>
      </c>
      <c r="T144" s="43">
        <f ca="1">_xll.BInterpol('Base CDI'!$H$4:$H$28,'Base CDI'!$J$4:$J$29,S144,"Cubic","Extrapolate=Linear","MultiX=Average","Skip=True","Sort=True")</f>
        <v>14.778054538798866</v>
      </c>
      <c r="U144" s="43">
        <f ca="1">_xll.BInterpol('Base CDI'!$H$4:$H$28,'Base CDI'!$I$4:$I$29,S144,"Cubic","Extrapolate=Linear","MultiX=Average","Skip=True","Sort=True")</f>
        <v>14.788871106432513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46096</v>
      </c>
      <c r="T145" s="43">
        <f ca="1">_xll.BInterpol('Base CDI'!$H$4:$H$28,'Base CDI'!$J$4:$J$29,S145,"Cubic","Extrapolate=Linear","MultiX=Average","Skip=True","Sort=True")</f>
        <v>14.776260406320135</v>
      </c>
      <c r="U145" s="43">
        <f ca="1">_xll.BInterpol('Base CDI'!$H$4:$H$28,'Base CDI'!$I$4:$I$29,S145,"Cubic","Extrapolate=Linear","MultiX=Average","Skip=True","Sort=True")</f>
        <v>14.787260219106541</v>
      </c>
    </row>
    <row r="146" spans="16:21" x14ac:dyDescent="0.25">
      <c r="P146" s="10">
        <v>34717</v>
      </c>
      <c r="Q146">
        <v>1.317464</v>
      </c>
      <c r="S146" s="42">
        <f t="shared" ca="1" si="7"/>
        <v>46097</v>
      </c>
      <c r="T146" s="43">
        <f ca="1">_xll.BInterpol('Base CDI'!$H$4:$H$28,'Base CDI'!$J$4:$J$29,S146,"Cubic","Extrapolate=Linear","MultiX=Average","Skip=True","Sort=True")</f>
        <v>14.77445951449257</v>
      </c>
      <c r="U146" s="43">
        <f ca="1">_xll.BInterpol('Base CDI'!$H$4:$H$28,'Base CDI'!$I$4:$I$29,S146,"Cubic","Extrapolate=Linear","MultiX=Average","Skip=True","Sort=True")</f>
        <v>14.785643277940377</v>
      </c>
    </row>
    <row r="147" spans="16:21" x14ac:dyDescent="0.25">
      <c r="P147" s="10">
        <v>34718</v>
      </c>
      <c r="Q147">
        <v>1.319493</v>
      </c>
      <c r="S147" s="42">
        <f t="shared" ca="1" si="7"/>
        <v>46098</v>
      </c>
      <c r="T147" s="43">
        <f ca="1">_xll.BInterpol('Base CDI'!$H$4:$H$28,'Base CDI'!$J$4:$J$29,S147,"Cubic","Extrapolate=Linear","MultiX=Average","Skip=True","Sort=True")</f>
        <v>14.772651769436324</v>
      </c>
      <c r="U147" s="43">
        <f ca="1">_xll.BInterpol('Base CDI'!$H$4:$H$28,'Base CDI'!$I$4:$I$29,S147,"Cubic","Extrapolate=Linear","MultiX=Average","Skip=True","Sort=True")</f>
        <v>14.784020198852907</v>
      </c>
    </row>
    <row r="148" spans="16:21" x14ac:dyDescent="0.25">
      <c r="P148" s="10">
        <v>34719</v>
      </c>
      <c r="Q148">
        <v>1.321534</v>
      </c>
      <c r="S148" s="42">
        <f t="shared" ca="1" si="7"/>
        <v>46099</v>
      </c>
      <c r="T148" s="43">
        <f ca="1">_xll.BInterpol('Base CDI'!$H$4:$H$28,'Base CDI'!$J$4:$J$29,S148,"Cubic","Extrapolate=Linear","MultiX=Average","Skip=True","Sort=True")</f>
        <v>14.770837077271551</v>
      </c>
      <c r="U148" s="43">
        <f ca="1">_xll.BInterpol('Base CDI'!$H$4:$H$28,'Base CDI'!$I$4:$I$29,S148,"Cubic","Extrapolate=Linear","MultiX=Average","Skip=True","Sort=True")</f>
        <v>14.782390897763019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46100</v>
      </c>
      <c r="T149" s="43">
        <f ca="1">_xll.BInterpol('Base CDI'!$H$4:$H$28,'Base CDI'!$J$4:$J$29,S149,"Cubic","Extrapolate=Linear","MultiX=Average","Skip=True","Sort=True")</f>
        <v>14.769015344118408</v>
      </c>
      <c r="U149" s="43">
        <f ca="1">_xll.BInterpol('Base CDI'!$H$4:$H$28,'Base CDI'!$I$4:$I$29,S149,"Cubic","Extrapolate=Linear","MultiX=Average","Skip=True","Sort=True")</f>
        <v>14.7807552905896</v>
      </c>
    </row>
    <row r="150" spans="16:21" x14ac:dyDescent="0.25">
      <c r="P150" s="10">
        <v>34723</v>
      </c>
      <c r="Q150">
        <v>1.32559</v>
      </c>
      <c r="S150" s="42">
        <f t="shared" ca="1" si="7"/>
        <v>46101</v>
      </c>
      <c r="T150" s="43">
        <f ca="1">_xll.BInterpol('Base CDI'!$H$4:$H$28,'Base CDI'!$J$4:$J$29,S150,"Cubic","Extrapolate=Linear","MultiX=Average","Skip=True","Sort=True")</f>
        <v>14.767186476097049</v>
      </c>
      <c r="U150" s="43">
        <f ca="1">_xll.BInterpol('Base CDI'!$H$4:$H$28,'Base CDI'!$I$4:$I$29,S150,"Cubic","Extrapolate=Linear","MultiX=Average","Skip=True","Sort=True")</f>
        <v>14.779113293251534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46102</v>
      </c>
      <c r="T151" s="43">
        <f ca="1">_xll.BInterpol('Base CDI'!$H$4:$H$28,'Base CDI'!$J$4:$J$29,S151,"Cubic","Extrapolate=Linear","MultiX=Average","Skip=True","Sort=True")</f>
        <v>14.765350379327629</v>
      </c>
      <c r="U151" s="43">
        <f ca="1">_xll.BInterpol('Base CDI'!$H$4:$H$28,'Base CDI'!$I$4:$I$29,S151,"Cubic","Extrapolate=Linear","MultiX=Average","Skip=True","Sort=True")</f>
        <v>14.777464821667708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46103</v>
      </c>
      <c r="T152" s="43">
        <f ca="1">_xll.BInterpol('Base CDI'!$H$4:$H$28,'Base CDI'!$J$4:$J$29,S152,"Cubic","Extrapolate=Linear","MultiX=Average","Skip=True","Sort=True")</f>
        <v>14.763506959930304</v>
      </c>
      <c r="U152" s="43">
        <f ca="1">_xll.BInterpol('Base CDI'!$H$4:$H$28,'Base CDI'!$I$4:$I$29,S152,"Cubic","Extrapolate=Linear","MultiX=Average","Skip=True","Sort=True")</f>
        <v>14.775809791757009</v>
      </c>
    </row>
    <row r="153" spans="16:21" x14ac:dyDescent="0.25">
      <c r="P153" s="10">
        <v>34726</v>
      </c>
      <c r="Q153">
        <v>1.331599</v>
      </c>
      <c r="S153" s="42">
        <f t="shared" ca="1" si="7"/>
        <v>46104</v>
      </c>
      <c r="T153" s="43">
        <f ca="1">_xll.BInterpol('Base CDI'!$H$4:$H$28,'Base CDI'!$J$4:$J$29,S153,"Cubic","Extrapolate=Linear","MultiX=Average","Skip=True","Sort=True")</f>
        <v>14.761656124025228</v>
      </c>
      <c r="U153" s="43">
        <f ca="1">_xll.BInterpol('Base CDI'!$H$4:$H$28,'Base CDI'!$I$4:$I$29,S153,"Cubic","Extrapolate=Linear","MultiX=Average","Skip=True","Sort=True")</f>
        <v>14.774148119438323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46105</v>
      </c>
      <c r="T154" s="43">
        <f ca="1">_xll.BInterpol('Base CDI'!$H$4:$H$28,'Base CDI'!$J$4:$J$29,S154,"Cubic","Extrapolate=Linear","MultiX=Average","Skip=True","Sort=True")</f>
        <v>14.759797777732555</v>
      </c>
      <c r="U154" s="43">
        <f ca="1">_xll.BInterpol('Base CDI'!$H$4:$H$28,'Base CDI'!$I$4:$I$29,S154,"Cubic","Extrapolate=Linear","MultiX=Average","Skip=True","Sort=True")</f>
        <v>14.772479720630534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46106</v>
      </c>
      <c r="T155" s="43">
        <f ca="1">_xll.BInterpol('Base CDI'!$H$4:$H$28,'Base CDI'!$J$4:$J$29,S155,"Cubic","Extrapolate=Linear","MultiX=Average","Skip=True","Sort=True")</f>
        <v>14.757931827172444</v>
      </c>
      <c r="U155" s="43">
        <f ca="1">_xll.BInterpol('Base CDI'!$H$4:$H$28,'Base CDI'!$I$4:$I$29,S155,"Cubic","Extrapolate=Linear","MultiX=Average","Skip=True","Sort=True")</f>
        <v>14.770804511252532</v>
      </c>
    </row>
    <row r="156" spans="16:21" x14ac:dyDescent="0.25">
      <c r="P156" s="10">
        <v>34731</v>
      </c>
      <c r="Q156">
        <v>1.337979</v>
      </c>
      <c r="S156" s="42">
        <f t="shared" ca="1" si="7"/>
        <v>46107</v>
      </c>
      <c r="T156" s="43">
        <f ca="1">_xll.BInterpol('Base CDI'!$H$4:$H$28,'Base CDI'!$J$4:$J$29,S156,"Cubic","Extrapolate=Linear","MultiX=Average","Skip=True","Sort=True")</f>
        <v>14.756058178465045</v>
      </c>
      <c r="U156" s="43">
        <f ca="1">_xll.BInterpol('Base CDI'!$H$4:$H$28,'Base CDI'!$I$4:$I$29,S156,"Cubic","Extrapolate=Linear","MultiX=Average","Skip=True","Sort=True")</f>
        <v>14.7691224072232</v>
      </c>
    </row>
    <row r="157" spans="16:21" x14ac:dyDescent="0.25">
      <c r="P157" s="10">
        <v>34732</v>
      </c>
      <c r="Q157">
        <v>1.34036</v>
      </c>
      <c r="S157" s="42">
        <f t="shared" ca="1" si="7"/>
        <v>46108</v>
      </c>
      <c r="T157" s="43">
        <f ca="1">_xll.BInterpol('Base CDI'!$H$4:$H$28,'Base CDI'!$J$4:$J$29,S157,"Cubic","Extrapolate=Linear","MultiX=Average","Skip=True","Sort=True")</f>
        <v>14.754176737730518</v>
      </c>
      <c r="U157" s="43">
        <f ca="1">_xll.BInterpol('Base CDI'!$H$4:$H$28,'Base CDI'!$I$4:$I$29,S157,"Cubic","Extrapolate=Linear","MultiX=Average","Skip=True","Sort=True")</f>
        <v>14.767433324461427</v>
      </c>
    </row>
    <row r="158" spans="16:21" x14ac:dyDescent="0.25">
      <c r="P158" s="10">
        <v>34733</v>
      </c>
      <c r="Q158">
        <v>1.342746</v>
      </c>
      <c r="S158" s="42">
        <f t="shared" ca="1" si="7"/>
        <v>46109</v>
      </c>
      <c r="T158" s="43">
        <f ca="1">_xll.BInterpol('Base CDI'!$H$4:$H$28,'Base CDI'!$J$4:$J$29,S158,"Cubic","Extrapolate=Linear","MultiX=Average","Skip=True","Sort=True")</f>
        <v>14.752287411089014</v>
      </c>
      <c r="U158" s="43">
        <f ca="1">_xll.BInterpol('Base CDI'!$H$4:$H$28,'Base CDI'!$I$4:$I$29,S158,"Cubic","Extrapolate=Linear","MultiX=Average","Skip=True","Sort=True")</f>
        <v>14.765737178886097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46110</v>
      </c>
      <c r="T159" s="43">
        <f ca="1">_xll.BInterpol('Base CDI'!$H$4:$H$28,'Base CDI'!$J$4:$J$29,S159,"Cubic","Extrapolate=Linear","MultiX=Average","Skip=True","Sort=True")</f>
        <v>14.75039010466069</v>
      </c>
      <c r="U159" s="43">
        <f ca="1">_xll.BInterpol('Base CDI'!$H$4:$H$28,'Base CDI'!$I$4:$I$29,S159,"Cubic","Extrapolate=Linear","MultiX=Average","Skip=True","Sort=True")</f>
        <v>14.764033886416096</v>
      </c>
    </row>
    <row r="160" spans="16:21" x14ac:dyDescent="0.25">
      <c r="P160" s="10">
        <v>34737</v>
      </c>
      <c r="Q160">
        <v>1.347548</v>
      </c>
      <c r="S160" s="42">
        <f t="shared" ca="1" si="7"/>
        <v>46111</v>
      </c>
      <c r="T160" s="43">
        <f ca="1">_xll.BInterpol('Base CDI'!$H$4:$H$28,'Base CDI'!$J$4:$J$29,S160,"Cubic","Extrapolate=Linear","MultiX=Average","Skip=True","Sort=True")</f>
        <v>14.748484724565701</v>
      </c>
      <c r="U160" s="43">
        <f ca="1">_xll.BInterpol('Base CDI'!$H$4:$H$28,'Base CDI'!$I$4:$I$29,S160,"Cubic","Extrapolate=Linear","MultiX=Average","Skip=True","Sort=True")</f>
        <v>14.762323362970312</v>
      </c>
    </row>
    <row r="161" spans="16:21" x14ac:dyDescent="0.25">
      <c r="P161" s="10">
        <v>34738</v>
      </c>
      <c r="Q161">
        <v>1.349961</v>
      </c>
      <c r="S161" s="42">
        <f t="shared" ca="1" si="7"/>
        <v>46112</v>
      </c>
      <c r="T161" s="43">
        <f ca="1">_xll.BInterpol('Base CDI'!$H$4:$H$28,'Base CDI'!$J$4:$J$29,S161,"Cubic","Extrapolate=Linear","MultiX=Average","Skip=True","Sort=True")</f>
        <v>14.746571176924203</v>
      </c>
      <c r="U161" s="43">
        <f ca="1">_xll.BInterpol('Base CDI'!$H$4:$H$28,'Base CDI'!$I$4:$I$29,S161,"Cubic","Extrapolate=Linear","MultiX=Average","Skip=True","Sort=True")</f>
        <v>14.76060552446763</v>
      </c>
    </row>
    <row r="162" spans="16:21" x14ac:dyDescent="0.25">
      <c r="P162" s="10">
        <v>34739</v>
      </c>
      <c r="Q162">
        <v>1.352373</v>
      </c>
      <c r="S162" s="42">
        <f t="shared" ca="1" si="7"/>
        <v>46113</v>
      </c>
      <c r="T162" s="43">
        <f ca="1">_xll.BInterpol('Base CDI'!$H$4:$H$28,'Base CDI'!$J$4:$J$29,S162,"Cubic","Extrapolate=Linear","MultiX=Average","Skip=True","Sort=True")</f>
        <v>14.744649367856349</v>
      </c>
      <c r="U162" s="43">
        <f ca="1">_xll.BInterpol('Base CDI'!$H$4:$H$28,'Base CDI'!$I$4:$I$29,S162,"Cubic","Extrapolate=Linear","MultiX=Average","Skip=True","Sort=True")</f>
        <v>14.758880286826939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46114</v>
      </c>
      <c r="T163" s="43">
        <f ca="1">_xll.BInterpol('Base CDI'!$H$4:$H$28,'Base CDI'!$J$4:$J$29,S163,"Cubic","Extrapolate=Linear","MultiX=Average","Skip=True","Sort=True")</f>
        <v>14.742719203482293</v>
      </c>
      <c r="U163" s="43">
        <f ca="1">_xll.BInterpol('Base CDI'!$H$4:$H$28,'Base CDI'!$I$4:$I$29,S163,"Cubic","Extrapolate=Linear","MultiX=Average","Skip=True","Sort=True")</f>
        <v>14.75714756596712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46115</v>
      </c>
      <c r="T164" s="43">
        <f ca="1">_xll.BInterpol('Base CDI'!$H$4:$H$28,'Base CDI'!$J$4:$J$29,S164,"Cubic","Extrapolate=Linear","MultiX=Average","Skip=True","Sort=True")</f>
        <v>14.740780589922196</v>
      </c>
      <c r="U164" s="43">
        <f ca="1">_xll.BInterpol('Base CDI'!$H$4:$H$28,'Base CDI'!$I$4:$I$29,S164,"Cubic","Extrapolate=Linear","MultiX=Average","Skip=True","Sort=True")</f>
        <v>14.755407277807064</v>
      </c>
    </row>
    <row r="165" spans="16:21" x14ac:dyDescent="0.25">
      <c r="P165" s="10">
        <v>34744</v>
      </c>
      <c r="Q165">
        <v>1.359666</v>
      </c>
      <c r="S165" s="42">
        <f t="shared" ca="1" si="7"/>
        <v>46116</v>
      </c>
      <c r="T165" s="43">
        <f ca="1">_xll.BInterpol('Base CDI'!$H$4:$H$28,'Base CDI'!$J$4:$J$29,S165,"Cubic","Extrapolate=Linear","MultiX=Average","Skip=True","Sort=True")</f>
        <v>14.738833433296206</v>
      </c>
      <c r="U165" s="43">
        <f ca="1">_xll.BInterpol('Base CDI'!$H$4:$H$28,'Base CDI'!$I$4:$I$29,S165,"Cubic","Extrapolate=Linear","MultiX=Average","Skip=True","Sort=True")</f>
        <v>14.753659338265654</v>
      </c>
    </row>
    <row r="166" spans="16:21" x14ac:dyDescent="0.25">
      <c r="P166" s="10">
        <v>34745</v>
      </c>
      <c r="Q166">
        <v>1.362109</v>
      </c>
      <c r="S166" s="42">
        <f t="shared" ca="1" si="7"/>
        <v>46117</v>
      </c>
      <c r="T166" s="43">
        <f ca="1">_xll.BInterpol('Base CDI'!$H$4:$H$28,'Base CDI'!$J$4:$J$29,S166,"Cubic","Extrapolate=Linear","MultiX=Average","Skip=True","Sort=True")</f>
        <v>14.736877639724481</v>
      </c>
      <c r="U166" s="43">
        <f ca="1">_xll.BInterpol('Base CDI'!$H$4:$H$28,'Base CDI'!$I$4:$I$29,S166,"Cubic","Extrapolate=Linear","MultiX=Average","Skip=True","Sort=True")</f>
        <v>14.75190366326178</v>
      </c>
    </row>
    <row r="167" spans="16:21" x14ac:dyDescent="0.25">
      <c r="P167" s="10">
        <v>34746</v>
      </c>
      <c r="Q167">
        <v>1.364552</v>
      </c>
      <c r="S167" s="42">
        <f t="shared" ca="1" si="7"/>
        <v>46118</v>
      </c>
      <c r="T167" s="43">
        <f ca="1">_xll.BInterpol('Base CDI'!$H$4:$H$28,'Base CDI'!$J$4:$J$29,S167,"Cubic","Extrapolate=Linear","MultiX=Average","Skip=True","Sort=True")</f>
        <v>14.734913115327178</v>
      </c>
      <c r="U167" s="43">
        <f ca="1">_xll.BInterpol('Base CDI'!$H$4:$H$28,'Base CDI'!$I$4:$I$29,S167,"Cubic","Extrapolate=Linear","MultiX=Average","Skip=True","Sort=True")</f>
        <v>14.750140168714324</v>
      </c>
    </row>
    <row r="168" spans="16:21" x14ac:dyDescent="0.25">
      <c r="P168" s="10">
        <v>34747</v>
      </c>
      <c r="Q168">
        <v>1.367008</v>
      </c>
      <c r="S168" s="42">
        <f t="shared" ca="1" si="7"/>
        <v>46119</v>
      </c>
      <c r="T168" s="43">
        <f ca="1">_xll.BInterpol('Base CDI'!$H$4:$H$28,'Base CDI'!$J$4:$J$29,S168,"Cubic","Extrapolate=Linear","MultiX=Average","Skip=True","Sort=True")</f>
        <v>14.732939766224449</v>
      </c>
      <c r="U168" s="43">
        <f ca="1">_xll.BInterpol('Base CDI'!$H$4:$H$28,'Base CDI'!$I$4:$I$29,S168,"Cubic","Extrapolate=Linear","MultiX=Average","Skip=True","Sort=True")</f>
        <v>14.748368770542175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46120</v>
      </c>
      <c r="T169" s="43">
        <f ca="1">_xll.BInterpol('Base CDI'!$H$4:$H$28,'Base CDI'!$J$4:$J$29,S169,"Cubic","Extrapolate=Linear","MultiX=Average","Skip=True","Sort=True")</f>
        <v>14.73095749853645</v>
      </c>
      <c r="U169" s="43">
        <f ca="1">_xll.BInterpol('Base CDI'!$H$4:$H$28,'Base CDI'!$I$4:$I$29,S169,"Cubic","Extrapolate=Linear","MultiX=Average","Skip=True","Sort=True")</f>
        <v>14.746589384664219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46121</v>
      </c>
      <c r="T170" s="43">
        <f ca="1">_xll.BInterpol('Base CDI'!$H$4:$H$28,'Base CDI'!$J$4:$J$29,S170,"Cubic","Extrapolate=Linear","MultiX=Average","Skip=True","Sort=True")</f>
        <v>14.728966218383338</v>
      </c>
      <c r="U170" s="43">
        <f ca="1">_xll.BInterpol('Base CDI'!$H$4:$H$28,'Base CDI'!$I$4:$I$29,S170,"Cubic","Extrapolate=Linear","MultiX=Average","Skip=True","Sort=True")</f>
        <v>14.74480192699934</v>
      </c>
    </row>
    <row r="171" spans="16:21" x14ac:dyDescent="0.25">
      <c r="P171" s="10">
        <v>34752</v>
      </c>
      <c r="Q171">
        <v>1.374403</v>
      </c>
      <c r="S171" s="42">
        <f t="shared" ca="1" si="7"/>
        <v>46122</v>
      </c>
      <c r="T171" s="43">
        <f ca="1">_xll.BInterpol('Base CDI'!$H$4:$H$28,'Base CDI'!$J$4:$J$29,S171,"Cubic","Extrapolate=Linear","MultiX=Average","Skip=True","Sort=True")</f>
        <v>14.726965831885265</v>
      </c>
      <c r="U171" s="43">
        <f ca="1">_xll.BInterpol('Base CDI'!$H$4:$H$28,'Base CDI'!$I$4:$I$29,S171,"Cubic","Extrapolate=Linear","MultiX=Average","Skip=True","Sort=True")</f>
        <v>14.743006313466427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46123</v>
      </c>
      <c r="T172" s="43">
        <f ca="1">_xll.BInterpol('Base CDI'!$H$4:$H$28,'Base CDI'!$J$4:$J$29,S172,"Cubic","Extrapolate=Linear","MultiX=Average","Skip=True","Sort=True")</f>
        <v>14.724956245162387</v>
      </c>
      <c r="U172" s="43">
        <f ca="1">_xll.BInterpol('Base CDI'!$H$4:$H$28,'Base CDI'!$I$4:$I$29,S172,"Cubic","Extrapolate=Linear","MultiX=Average","Skip=True","Sort=True")</f>
        <v>14.741202459984365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46124</v>
      </c>
      <c r="T173" s="43">
        <f ca="1">_xll.BInterpol('Base CDI'!$H$4:$H$28,'Base CDI'!$J$4:$J$29,S173,"Cubic","Extrapolate=Linear","MultiX=Average","Skip=True","Sort=True")</f>
        <v>14.722937364334859</v>
      </c>
      <c r="U173" s="43">
        <f ca="1">_xll.BInterpol('Base CDI'!$H$4:$H$28,'Base CDI'!$I$4:$I$29,S173,"Cubic","Extrapolate=Linear","MultiX=Average","Skip=True","Sort=True")</f>
        <v>14.739390282472039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46125</v>
      </c>
      <c r="T174" s="43">
        <f ca="1">_xll.BInterpol('Base CDI'!$H$4:$H$28,'Base CDI'!$J$4:$J$29,S174,"Cubic","Extrapolate=Linear","MultiX=Average","Skip=True","Sort=True")</f>
        <v>14.720909095522838</v>
      </c>
      <c r="U174" s="43">
        <f ca="1">_xll.BInterpol('Base CDI'!$H$4:$H$28,'Base CDI'!$I$4:$I$29,S174,"Cubic","Extrapolate=Linear","MultiX=Average","Skip=True","Sort=True")</f>
        <v>14.737569696848338</v>
      </c>
    </row>
    <row r="175" spans="16:21" x14ac:dyDescent="0.25">
      <c r="P175" s="10">
        <v>34760</v>
      </c>
      <c r="Q175">
        <v>1.383229</v>
      </c>
      <c r="S175" s="42">
        <f t="shared" ca="1" si="7"/>
        <v>46126</v>
      </c>
      <c r="T175" s="43">
        <f ca="1">_xll.BInterpol('Base CDI'!$H$4:$H$28,'Base CDI'!$J$4:$J$29,S175,"Cubic","Extrapolate=Linear","MultiX=Average","Skip=True","Sort=True")</f>
        <v>14.718871344846479</v>
      </c>
      <c r="U175" s="43">
        <f ca="1">_xll.BInterpol('Base CDI'!$H$4:$H$28,'Base CDI'!$I$4:$I$29,S175,"Cubic","Extrapolate=Linear","MultiX=Average","Skip=True","Sort=True")</f>
        <v>14.735740619032146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46127</v>
      </c>
      <c r="T176" s="43">
        <f ca="1">_xll.BInterpol('Base CDI'!$H$4:$H$28,'Base CDI'!$J$4:$J$29,S176,"Cubic","Extrapolate=Linear","MultiX=Average","Skip=True","Sort=True")</f>
        <v>14.716824018425934</v>
      </c>
      <c r="U176" s="43">
        <f ca="1">_xll.BInterpol('Base CDI'!$H$4:$H$28,'Base CDI'!$I$4:$I$29,S176,"Cubic","Extrapolate=Linear","MultiX=Average","Skip=True","Sort=True")</f>
        <v>14.733902964942351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46128</v>
      </c>
      <c r="T177" s="43">
        <f ca="1">_xll.BInterpol('Base CDI'!$H$4:$H$28,'Base CDI'!$J$4:$J$29,S177,"Cubic","Extrapolate=Linear","MultiX=Average","Skip=True","Sort=True")</f>
        <v>14.714767022381359</v>
      </c>
      <c r="U177" s="43">
        <f ca="1">_xll.BInterpol('Base CDI'!$H$4:$H$28,'Base CDI'!$I$4:$I$29,S177,"Cubic","Extrapolate=Linear","MultiX=Average","Skip=True","Sort=True")</f>
        <v>14.732056650497837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46129</v>
      </c>
      <c r="T178" s="43">
        <f ca="1">_xll.BInterpol('Base CDI'!$H$4:$H$28,'Base CDI'!$J$4:$J$29,S178,"Cubic","Extrapolate=Linear","MultiX=Average","Skip=True","Sort=True")</f>
        <v>14.712700262832909</v>
      </c>
      <c r="U178" s="43">
        <f ca="1">_xll.BInterpol('Base CDI'!$H$4:$H$28,'Base CDI'!$I$4:$I$29,S178,"Cubic","Extrapolate=Linear","MultiX=Average","Skip=True","Sort=True")</f>
        <v>14.730201591617492</v>
      </c>
    </row>
    <row r="179" spans="16:21" x14ac:dyDescent="0.25">
      <c r="P179" s="10">
        <v>34766</v>
      </c>
      <c r="Q179">
        <v>1.391019</v>
      </c>
      <c r="S179" s="42">
        <f t="shared" ca="1" si="7"/>
        <v>46130</v>
      </c>
      <c r="T179" s="43">
        <f ca="1">_xll.BInterpol('Base CDI'!$H$4:$H$28,'Base CDI'!$J$4:$J$29,S179,"Cubic","Extrapolate=Linear","MultiX=Average","Skip=True","Sort=True")</f>
        <v>14.710623645900743</v>
      </c>
      <c r="U179" s="43">
        <f ca="1">_xll.BInterpol('Base CDI'!$H$4:$H$28,'Base CDI'!$I$4:$I$29,S179,"Cubic","Extrapolate=Linear","MultiX=Average","Skip=True","Sort=True")</f>
        <v>14.728337704220202</v>
      </c>
    </row>
    <row r="180" spans="16:21" x14ac:dyDescent="0.25">
      <c r="P180" s="10">
        <v>34767</v>
      </c>
      <c r="Q180">
        <v>1.392995</v>
      </c>
      <c r="S180" s="42">
        <f t="shared" ca="1" si="7"/>
        <v>46131</v>
      </c>
      <c r="T180" s="43">
        <f ca="1">_xll.BInterpol('Base CDI'!$H$4:$H$28,'Base CDI'!$J$4:$J$29,S180,"Cubic","Extrapolate=Linear","MultiX=Average","Skip=True","Sort=True")</f>
        <v>14.70853707770501</v>
      </c>
      <c r="U180" s="43">
        <f ca="1">_xll.BInterpol('Base CDI'!$H$4:$H$28,'Base CDI'!$I$4:$I$29,S180,"Cubic","Extrapolate=Linear","MultiX=Average","Skip=True","Sort=True")</f>
        <v>14.726464904224853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46132</v>
      </c>
      <c r="T181" s="43">
        <f ca="1">_xll.BInterpol('Base CDI'!$H$4:$H$28,'Base CDI'!$J$4:$J$29,S181,"Cubic","Extrapolate=Linear","MultiX=Average","Skip=True","Sort=True")</f>
        <v>14.706440464365869</v>
      </c>
      <c r="U181" s="43">
        <f ca="1">_xll.BInterpol('Base CDI'!$H$4:$H$28,'Base CDI'!$I$4:$I$29,S181,"Cubic","Extrapolate=Linear","MultiX=Average","Skip=True","Sort=True")</f>
        <v>14.724583107550332</v>
      </c>
    </row>
    <row r="182" spans="16:21" x14ac:dyDescent="0.25">
      <c r="P182" s="10">
        <v>34771</v>
      </c>
      <c r="Q182">
        <v>1.39846</v>
      </c>
      <c r="S182" s="42">
        <f t="shared" ca="1" si="7"/>
        <v>46133</v>
      </c>
      <c r="T182" s="43">
        <f ca="1">_xll.BInterpol('Base CDI'!$H$4:$H$28,'Base CDI'!$J$4:$J$29,S182,"Cubic","Extrapolate=Linear","MultiX=Average","Skip=True","Sort=True")</f>
        <v>14.704333712003475</v>
      </c>
      <c r="U182" s="43">
        <f ca="1">_xll.BInterpol('Base CDI'!$H$4:$H$28,'Base CDI'!$I$4:$I$29,S182,"Cubic","Extrapolate=Linear","MultiX=Average","Skip=True","Sort=True")</f>
        <v>14.722692230115523</v>
      </c>
    </row>
    <row r="183" spans="16:21" x14ac:dyDescent="0.25">
      <c r="P183" s="10">
        <v>34772</v>
      </c>
      <c r="Q183">
        <v>1.401397</v>
      </c>
      <c r="S183" s="42">
        <f t="shared" ca="1" si="7"/>
        <v>46134</v>
      </c>
      <c r="T183" s="43">
        <f ca="1">_xll.BInterpol('Base CDI'!$H$4:$H$28,'Base CDI'!$J$4:$J$29,S183,"Cubic","Extrapolate=Linear","MultiX=Average","Skip=True","Sort=True")</f>
        <v>14.70221672673798</v>
      </c>
      <c r="U183" s="43">
        <f ca="1">_xll.BInterpol('Base CDI'!$H$4:$H$28,'Base CDI'!$I$4:$I$29,S183,"Cubic","Extrapolate=Linear","MultiX=Average","Skip=True","Sort=True")</f>
        <v>14.720792187839315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46135</v>
      </c>
      <c r="T184" s="43">
        <f ca="1">_xll.BInterpol('Base CDI'!$H$4:$H$28,'Base CDI'!$J$4:$J$29,S184,"Cubic","Extrapolate=Linear","MultiX=Average","Skip=True","Sort=True")</f>
        <v>14.700089414689542</v>
      </c>
      <c r="U184" s="43">
        <f ca="1">_xll.BInterpol('Base CDI'!$H$4:$H$28,'Base CDI'!$I$4:$I$29,S184,"Cubic","Extrapolate=Linear","MultiX=Average","Skip=True","Sort=True")</f>
        <v>14.718882896640592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46136</v>
      </c>
      <c r="T185" s="43">
        <f ca="1">_xll.BInterpol('Base CDI'!$H$4:$H$28,'Base CDI'!$J$4:$J$29,S185,"Cubic","Extrapolate=Linear","MultiX=Average","Skip=True","Sort=True")</f>
        <v>14.697951681978315</v>
      </c>
      <c r="U185" s="43">
        <f ca="1">_xll.BInterpol('Base CDI'!$H$4:$H$28,'Base CDI'!$I$4:$I$29,S185,"Cubic","Extrapolate=Linear","MultiX=Average","Skip=True","Sort=True")</f>
        <v>14.71696427243824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46137</v>
      </c>
      <c r="T186" s="43">
        <f ca="1">_xll.BInterpol('Base CDI'!$H$4:$H$28,'Base CDI'!$J$4:$J$29,S186,"Cubic","Extrapolate=Linear","MultiX=Average","Skip=True","Sort=True")</f>
        <v>14.695803434724455</v>
      </c>
      <c r="U186" s="43">
        <f ca="1">_xll.BInterpol('Base CDI'!$H$4:$H$28,'Base CDI'!$I$4:$I$29,S186,"Cubic","Extrapolate=Linear","MultiX=Average","Skip=True","Sort=True")</f>
        <v>14.715036231151148</v>
      </c>
    </row>
    <row r="187" spans="16:21" x14ac:dyDescent="0.25">
      <c r="P187" s="10">
        <v>34778</v>
      </c>
      <c r="Q187">
        <v>1.412787</v>
      </c>
      <c r="S187" s="42">
        <f t="shared" ca="1" si="7"/>
        <v>46138</v>
      </c>
      <c r="T187" s="43">
        <f ca="1">_xll.BInterpol('Base CDI'!$H$4:$H$28,'Base CDI'!$J$4:$J$29,S187,"Cubic","Extrapolate=Linear","MultiX=Average","Skip=True","Sort=True")</f>
        <v>14.693644579048115</v>
      </c>
      <c r="U187" s="43">
        <f ca="1">_xll.BInterpol('Base CDI'!$H$4:$H$28,'Base CDI'!$I$4:$I$29,S187,"Cubic","Extrapolate=Linear","MultiX=Average","Skip=True","Sort=True")</f>
        <v>14.713098688698201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46139</v>
      </c>
      <c r="T188" s="43">
        <f ca="1">_xll.BInterpol('Base CDI'!$H$4:$H$28,'Base CDI'!$J$4:$J$29,S188,"Cubic","Extrapolate=Linear","MultiX=Average","Skip=True","Sort=True")</f>
        <v>14.691475021069452</v>
      </c>
      <c r="U188" s="43">
        <f ca="1">_xll.BInterpol('Base CDI'!$H$4:$H$28,'Base CDI'!$I$4:$I$29,S188,"Cubic","Extrapolate=Linear","MultiX=Average","Skip=True","Sort=True")</f>
        <v>14.711151560998283</v>
      </c>
    </row>
    <row r="189" spans="16:21" x14ac:dyDescent="0.25">
      <c r="P189" s="10">
        <v>34780</v>
      </c>
      <c r="Q189">
        <v>1.418501</v>
      </c>
      <c r="S189" s="42">
        <f t="shared" ca="1" si="7"/>
        <v>46140</v>
      </c>
      <c r="T189" s="43">
        <f ca="1">_xll.BInterpol('Base CDI'!$H$4:$H$28,'Base CDI'!$J$4:$J$29,S189,"Cubic","Extrapolate=Linear","MultiX=Average","Skip=True","Sort=True")</f>
        <v>14.689294666908621</v>
      </c>
      <c r="U189" s="43">
        <f ca="1">_xll.BInterpol('Base CDI'!$H$4:$H$28,'Base CDI'!$I$4:$I$29,S189,"Cubic","Extrapolate=Linear","MultiX=Average","Skip=True","Sort=True")</f>
        <v>14.709194763970284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46141</v>
      </c>
      <c r="T190" s="43">
        <f ca="1">_xll.BInterpol('Base CDI'!$H$4:$H$28,'Base CDI'!$J$4:$J$29,S190,"Cubic","Extrapolate=Linear","MultiX=Average","Skip=True","Sort=True")</f>
        <v>14.687103422685777</v>
      </c>
      <c r="U190" s="43">
        <f ca="1">_xll.BInterpol('Base CDI'!$H$4:$H$28,'Base CDI'!$I$4:$I$29,S190,"Cubic","Extrapolate=Linear","MultiX=Average","Skip=True","Sort=True")</f>
        <v>14.707228213533087</v>
      </c>
    </row>
    <row r="191" spans="16:21" x14ac:dyDescent="0.25">
      <c r="P191" s="10">
        <v>34782</v>
      </c>
      <c r="Q191">
        <v>1.424228</v>
      </c>
      <c r="S191" s="42">
        <f t="shared" ca="1" si="7"/>
        <v>46142</v>
      </c>
      <c r="T191" s="43">
        <f ca="1">_xll.BInterpol('Base CDI'!$H$4:$H$28,'Base CDI'!$J$4:$J$29,S191,"Cubic","Extrapolate=Linear","MultiX=Average","Skip=True","Sort=True")</f>
        <v>14.684901194521073</v>
      </c>
      <c r="U191" s="43">
        <f ca="1">_xll.BInterpol('Base CDI'!$H$4:$H$28,'Base CDI'!$I$4:$I$29,S191,"Cubic","Extrapolate=Linear","MultiX=Average","Skip=True","Sort=True")</f>
        <v>14.705251825605581</v>
      </c>
    </row>
    <row r="192" spans="16:21" x14ac:dyDescent="0.25">
      <c r="P192" s="10">
        <v>34785</v>
      </c>
      <c r="Q192">
        <v>1.4271</v>
      </c>
      <c r="S192" s="42">
        <f t="shared" ca="1" si="7"/>
        <v>46143</v>
      </c>
      <c r="T192" s="43">
        <f ca="1">_xll.BInterpol('Base CDI'!$H$4:$H$28,'Base CDI'!$J$4:$J$29,S192,"Cubic","Extrapolate=Linear","MultiX=Average","Skip=True","Sort=True")</f>
        <v>14.682687888534666</v>
      </c>
      <c r="U192" s="43">
        <f ca="1">_xll.BInterpol('Base CDI'!$H$4:$H$28,'Base CDI'!$I$4:$I$29,S192,"Cubic","Extrapolate=Linear","MultiX=Average","Skip=True","Sort=True")</f>
        <v>14.703265516106649</v>
      </c>
    </row>
    <row r="193" spans="16:21" x14ac:dyDescent="0.25">
      <c r="P193" s="10">
        <v>34786</v>
      </c>
      <c r="Q193">
        <v>1.429978</v>
      </c>
      <c r="S193" s="42">
        <f t="shared" ca="1" si="7"/>
        <v>46144</v>
      </c>
      <c r="T193" s="43">
        <f ca="1">_xll.BInterpol('Base CDI'!$H$4:$H$28,'Base CDI'!$J$4:$J$29,S193,"Cubic","Extrapolate=Linear","MultiX=Average","Skip=True","Sort=True")</f>
        <v>14.680463410846711</v>
      </c>
      <c r="U193" s="43">
        <f ca="1">_xll.BInterpol('Base CDI'!$H$4:$H$28,'Base CDI'!$I$4:$I$29,S193,"Cubic","Extrapolate=Linear","MultiX=Average","Skip=True","Sort=True")</f>
        <v>14.701269200955181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46145</v>
      </c>
      <c r="T194" s="43">
        <f ca="1">_xll.BInterpol('Base CDI'!$H$4:$H$28,'Base CDI'!$J$4:$J$29,S194,"Cubic","Extrapolate=Linear","MultiX=Average","Skip=True","Sort=True")</f>
        <v>14.678227667577362</v>
      </c>
      <c r="U194" s="43">
        <f ca="1">_xll.BInterpol('Base CDI'!$H$4:$H$28,'Base CDI'!$I$4:$I$29,S194,"Cubic","Extrapolate=Linear","MultiX=Average","Skip=True","Sort=True")</f>
        <v>14.699262796070061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46146</v>
      </c>
      <c r="T195" s="43">
        <f ca="1">_xll.BInterpol('Base CDI'!$H$4:$H$28,'Base CDI'!$J$4:$J$29,S195,"Cubic","Extrapolate=Linear","MultiX=Average","Skip=True","Sort=True")</f>
        <v>14.675980564846775</v>
      </c>
      <c r="U195" s="43">
        <f ca="1">_xll.BInterpol('Base CDI'!$H$4:$H$28,'Base CDI'!$I$4:$I$29,S195,"Cubic","Extrapolate=Linear","MultiX=Average","Skip=True","Sort=True")</f>
        <v>14.697246217370173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46147</v>
      </c>
      <c r="T196" s="43">
        <f ca="1">_xll.BInterpol('Base CDI'!$H$4:$H$28,'Base CDI'!$J$4:$J$29,S196,"Cubic","Extrapolate=Linear","MultiX=Average","Skip=True","Sort=True")</f>
        <v>14.673722008775103</v>
      </c>
      <c r="U196" s="43">
        <f ca="1">_xll.BInterpol('Base CDI'!$H$4:$H$28,'Base CDI'!$I$4:$I$29,S196,"Cubic","Extrapolate=Linear","MultiX=Average","Skip=True","Sort=True")</f>
        <v>14.695219380774409</v>
      </c>
    </row>
    <row r="197" spans="16:21" x14ac:dyDescent="0.25">
      <c r="P197" s="10">
        <v>34792</v>
      </c>
      <c r="Q197">
        <v>1.442186</v>
      </c>
      <c r="S197" s="42">
        <f t="shared" ca="1" si="7"/>
        <v>46148</v>
      </c>
      <c r="T197" s="43">
        <f ca="1">_xll.BInterpol('Base CDI'!$H$4:$H$28,'Base CDI'!$J$4:$J$29,S197,"Cubic","Extrapolate=Linear","MultiX=Average","Skip=True","Sort=True")</f>
        <v>14.671451905482506</v>
      </c>
      <c r="U197" s="43">
        <f ca="1">_xll.BInterpol('Base CDI'!$H$4:$H$28,'Base CDI'!$I$4:$I$29,S197,"Cubic","Extrapolate=Linear","MultiX=Average","Skip=True","Sort=True")</f>
        <v>14.693182202201649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46149</v>
      </c>
      <c r="T198" s="43">
        <f ca="1">_xll.BInterpol('Base CDI'!$H$4:$H$28,'Base CDI'!$J$4:$J$29,S198,"Cubic","Extrapolate=Linear","MultiX=Average","Skip=True","Sort=True")</f>
        <v>14.669170161089134</v>
      </c>
      <c r="U198" s="43">
        <f ca="1">_xll.BInterpol('Base CDI'!$H$4:$H$28,'Base CDI'!$I$4:$I$29,S198,"Cubic","Extrapolate=Linear","MultiX=Average","Skip=True","Sort=True")</f>
        <v>14.691134597570784</v>
      </c>
    </row>
    <row r="199" spans="16:21" x14ac:dyDescent="0.25">
      <c r="P199" s="10">
        <v>34794</v>
      </c>
      <c r="Q199">
        <v>1.44929</v>
      </c>
      <c r="S199" s="42">
        <f t="shared" ca="1" si="7"/>
        <v>46150</v>
      </c>
      <c r="T199" s="43">
        <f ca="1">_xll.BInterpol('Base CDI'!$H$4:$H$28,'Base CDI'!$J$4:$J$29,S199,"Cubic","Extrapolate=Linear","MultiX=Average","Skip=True","Sort=True")</f>
        <v>14.666876681715143</v>
      </c>
      <c r="U199" s="43">
        <f ca="1">_xll.BInterpol('Base CDI'!$H$4:$H$28,'Base CDI'!$I$4:$I$29,S199,"Cubic","Extrapolate=Linear","MultiX=Average","Skip=True","Sort=True")</f>
        <v>14.689076482800699</v>
      </c>
    </row>
    <row r="200" spans="16:21" x14ac:dyDescent="0.25">
      <c r="P200" s="10">
        <v>34795</v>
      </c>
      <c r="Q200">
        <v>1.452855</v>
      </c>
      <c r="S200" s="42">
        <f t="shared" ca="1" si="7"/>
        <v>46151</v>
      </c>
      <c r="T200" s="43">
        <f ca="1">_xll.BInterpol('Base CDI'!$H$4:$H$28,'Base CDI'!$J$4:$J$29,S200,"Cubic","Extrapolate=Linear","MultiX=Average","Skip=True","Sort=True")</f>
        <v>14.66457137348069</v>
      </c>
      <c r="U200" s="43">
        <f ca="1">_xll.BInterpol('Base CDI'!$H$4:$H$28,'Base CDI'!$I$4:$I$29,S200,"Cubic","Extrapolate=Linear","MultiX=Average","Skip=True","Sort=True")</f>
        <v>14.687007773810279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46152</v>
      </c>
      <c r="T201" s="43">
        <f ca="1">_xll.BInterpol('Base CDI'!$H$4:$H$28,'Base CDI'!$J$4:$J$29,S201,"Cubic","Extrapolate=Linear","MultiX=Average","Skip=True","Sort=True")</f>
        <v>14.66225414250593</v>
      </c>
      <c r="U201" s="43">
        <f ca="1">_xll.BInterpol('Base CDI'!$H$4:$H$28,'Base CDI'!$I$4:$I$29,S201,"Cubic","Extrapolate=Linear","MultiX=Average","Skip=True","Sort=True")</f>
        <v>14.684928386518411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46153</v>
      </c>
      <c r="T202" s="43">
        <f ca="1">_xll.BInterpol('Base CDI'!$H$4:$H$28,'Base CDI'!$J$4:$J$29,S202,"Cubic","Extrapolate=Linear","MultiX=Average","Skip=True","Sort=True")</f>
        <v>14.659924894911017</v>
      </c>
      <c r="U202" s="43">
        <f ca="1">_xll.BInterpol('Base CDI'!$H$4:$H$28,'Base CDI'!$I$4:$I$29,S202,"Cubic","Extrapolate=Linear","MultiX=Average","Skip=True","Sort=True")</f>
        <v>14.682838236843981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46154</v>
      </c>
      <c r="T203" s="43">
        <f ca="1">_xll.BInterpol('Base CDI'!$H$4:$H$28,'Base CDI'!$J$4:$J$29,S203,"Cubic","Extrapolate=Linear","MultiX=Average","Skip=True","Sort=True")</f>
        <v>14.657583536816105</v>
      </c>
      <c r="U203" s="43">
        <f ca="1">_xll.BInterpol('Base CDI'!$H$4:$H$28,'Base CDI'!$I$4:$I$29,S203,"Cubic","Extrapolate=Linear","MultiX=Average","Skip=True","Sort=True")</f>
        <v>14.680737240705875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46155</v>
      </c>
      <c r="T204" s="43">
        <f ca="1">_xll.BInterpol('Base CDI'!$H$4:$H$28,'Base CDI'!$J$4:$J$29,S204,"Cubic","Extrapolate=Linear","MultiX=Average","Skip=True","Sort=True")</f>
        <v>14.655229974341351</v>
      </c>
      <c r="U204" s="43">
        <f ca="1">_xll.BInterpol('Base CDI'!$H$4:$H$28,'Base CDI'!$I$4:$I$29,S204,"Cubic","Extrapolate=Linear","MultiX=Average","Skip=True","Sort=True")</f>
        <v>14.67862531402298</v>
      </c>
    </row>
    <row r="205" spans="16:21" x14ac:dyDescent="0.25">
      <c r="P205" s="10">
        <v>34806</v>
      </c>
      <c r="Q205">
        <v>1.470907</v>
      </c>
      <c r="S205" s="42">
        <f t="shared" ca="1" si="8"/>
        <v>46156</v>
      </c>
      <c r="T205" s="43">
        <f ca="1">_xll.BInterpol('Base CDI'!$H$4:$H$28,'Base CDI'!$J$4:$J$29,S205,"Cubic","Extrapolate=Linear","MultiX=Average","Skip=True","Sort=True")</f>
        <v>14.65286411360691</v>
      </c>
      <c r="U205" s="43">
        <f ca="1">_xll.BInterpol('Base CDI'!$H$4:$H$28,'Base CDI'!$I$4:$I$29,S205,"Cubic","Extrapolate=Linear","MultiX=Average","Skip=True","Sort=True")</f>
        <v>14.676502372714182</v>
      </c>
    </row>
    <row r="206" spans="16:21" x14ac:dyDescent="0.25">
      <c r="P206" s="10">
        <v>34807</v>
      </c>
      <c r="Q206">
        <v>1.474564</v>
      </c>
      <c r="S206" s="42">
        <f t="shared" ca="1" si="8"/>
        <v>46157</v>
      </c>
      <c r="T206" s="43">
        <f ca="1">_xll.BInterpol('Base CDI'!$H$4:$H$28,'Base CDI'!$J$4:$J$29,S206,"Cubic","Extrapolate=Linear","MultiX=Average","Skip=True","Sort=True")</f>
        <v>14.650485860732934</v>
      </c>
      <c r="U206" s="43">
        <f ca="1">_xll.BInterpol('Base CDI'!$H$4:$H$28,'Base CDI'!$I$4:$I$29,S206,"Cubic","Extrapolate=Linear","MultiX=Average","Skip=True","Sort=True")</f>
        <v>14.674368332698366</v>
      </c>
    </row>
    <row r="207" spans="16:21" x14ac:dyDescent="0.25">
      <c r="P207" s="10">
        <v>34808</v>
      </c>
      <c r="Q207">
        <v>1.478216</v>
      </c>
      <c r="S207" s="42">
        <f t="shared" ca="1" si="8"/>
        <v>46158</v>
      </c>
      <c r="T207" s="43">
        <f ca="1">_xll.BInterpol('Base CDI'!$H$4:$H$28,'Base CDI'!$J$4:$J$29,S207,"Cubic","Extrapolate=Linear","MultiX=Average","Skip=True","Sort=True")</f>
        <v>14.648095121839582</v>
      </c>
      <c r="U207" s="43">
        <f ca="1">_xll.BInterpol('Base CDI'!$H$4:$H$28,'Base CDI'!$I$4:$I$29,S207,"Cubic","Extrapolate=Linear","MultiX=Average","Skip=True","Sort=True")</f>
        <v>14.672223109894421</v>
      </c>
    </row>
    <row r="208" spans="16:21" x14ac:dyDescent="0.25">
      <c r="P208" s="10">
        <v>34809</v>
      </c>
      <c r="Q208">
        <v>1.481868</v>
      </c>
      <c r="S208" s="42">
        <f t="shared" ca="1" si="8"/>
        <v>46159</v>
      </c>
      <c r="T208" s="43">
        <f ca="1">_xll.BInterpol('Base CDI'!$H$4:$H$28,'Base CDI'!$J$4:$J$29,S208,"Cubic","Extrapolate=Linear","MultiX=Average","Skip=True","Sort=True")</f>
        <v>14.645691803047008</v>
      </c>
      <c r="U208" s="43">
        <f ca="1">_xll.BInterpol('Base CDI'!$H$4:$H$28,'Base CDI'!$I$4:$I$29,S208,"Cubic","Extrapolate=Linear","MultiX=Average","Skip=True","Sort=True")</f>
        <v>14.670066620221231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46160</v>
      </c>
      <c r="T209" s="43">
        <f ca="1">_xll.BInterpol('Base CDI'!$H$4:$H$28,'Base CDI'!$J$4:$J$29,S209,"Cubic","Extrapolate=Linear","MultiX=Average","Skip=True","Sort=True")</f>
        <v>14.643275810475364</v>
      </c>
      <c r="U209" s="43">
        <f ca="1">_xll.BInterpol('Base CDI'!$H$4:$H$28,'Base CDI'!$I$4:$I$29,S209,"Cubic","Extrapolate=Linear","MultiX=Average","Skip=True","Sort=True")</f>
        <v>14.667898779597682</v>
      </c>
    </row>
    <row r="210" spans="16:21" x14ac:dyDescent="0.25">
      <c r="P210" s="10">
        <v>34814</v>
      </c>
      <c r="Q210">
        <v>1.489177</v>
      </c>
      <c r="S210" s="42">
        <f t="shared" ca="1" si="8"/>
        <v>46161</v>
      </c>
      <c r="T210" s="43">
        <f ca="1">_xll.BInterpol('Base CDI'!$H$4:$H$28,'Base CDI'!$J$4:$J$29,S210,"Cubic","Extrapolate=Linear","MultiX=Average","Skip=True","Sort=True")</f>
        <v>14.64084705024481</v>
      </c>
      <c r="U210" s="43">
        <f ca="1">_xll.BInterpol('Base CDI'!$H$4:$H$28,'Base CDI'!$I$4:$I$29,S210,"Cubic","Extrapolate=Linear","MultiX=Average","Skip=True","Sort=True")</f>
        <v>14.665719503942661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46162</v>
      </c>
      <c r="T211" s="43">
        <f ca="1">_xll.BInterpol('Base CDI'!$H$4:$H$28,'Base CDI'!$J$4:$J$29,S211,"Cubic","Extrapolate=Linear","MultiX=Average","Skip=True","Sort=True")</f>
        <v>14.638405428475497</v>
      </c>
      <c r="U211" s="43">
        <f ca="1">_xll.BInterpol('Base CDI'!$H$4:$H$28,'Base CDI'!$I$4:$I$29,S211,"Cubic","Extrapolate=Linear","MultiX=Average","Skip=True","Sort=True")</f>
        <v>14.663528709175056</v>
      </c>
    </row>
    <row r="212" spans="16:21" x14ac:dyDescent="0.25">
      <c r="P212" s="10">
        <v>34816</v>
      </c>
      <c r="Q212">
        <v>1.496513</v>
      </c>
      <c r="S212" s="42">
        <f t="shared" ca="1" si="8"/>
        <v>46163</v>
      </c>
      <c r="T212" s="43">
        <f ca="1">_xll.BInterpol('Base CDI'!$H$4:$H$28,'Base CDI'!$J$4:$J$29,S212,"Cubic","Extrapolate=Linear","MultiX=Average","Skip=True","Sort=True")</f>
        <v>14.635950851287584</v>
      </c>
      <c r="U212" s="43">
        <f ca="1">_xll.BInterpol('Base CDI'!$H$4:$H$28,'Base CDI'!$I$4:$I$29,S212,"Cubic","Extrapolate=Linear","MultiX=Average","Skip=True","Sort=True")</f>
        <v>14.661326311213751</v>
      </c>
    </row>
    <row r="213" spans="16:21" x14ac:dyDescent="0.25">
      <c r="P213" s="10">
        <v>34817</v>
      </c>
      <c r="Q213">
        <v>1.500194</v>
      </c>
      <c r="S213" s="42">
        <f t="shared" ca="1" si="8"/>
        <v>46164</v>
      </c>
      <c r="T213" s="43">
        <f ca="1">_xll.BInterpol('Base CDI'!$H$4:$H$28,'Base CDI'!$J$4:$J$29,S213,"Cubic","Extrapolate=Linear","MultiX=Average","Skip=True","Sort=True")</f>
        <v>14.633483224801221</v>
      </c>
      <c r="U213" s="43">
        <f ca="1">_xll.BInterpol('Base CDI'!$H$4:$H$28,'Base CDI'!$I$4:$I$29,S213,"Cubic","Extrapolate=Linear","MultiX=Average","Skip=True","Sort=True")</f>
        <v>14.659112225977632</v>
      </c>
    </row>
    <row r="214" spans="16:21" x14ac:dyDescent="0.25">
      <c r="P214" s="10">
        <v>34821</v>
      </c>
      <c r="Q214">
        <v>1.503045</v>
      </c>
      <c r="S214" s="42">
        <f t="shared" ca="1" si="8"/>
        <v>46165</v>
      </c>
      <c r="T214" s="43">
        <f ca="1">_xll.BInterpol('Base CDI'!$H$4:$H$28,'Base CDI'!$J$4:$J$29,S214,"Cubic","Extrapolate=Linear","MultiX=Average","Skip=True","Sort=True")</f>
        <v>14.631002455136567</v>
      </c>
      <c r="U214" s="43">
        <f ca="1">_xll.BInterpol('Base CDI'!$H$4:$H$28,'Base CDI'!$I$4:$I$29,S214,"Cubic","Extrapolate=Linear","MultiX=Average","Skip=True","Sort=True")</f>
        <v>14.656886369385585</v>
      </c>
    </row>
    <row r="215" spans="16:21" x14ac:dyDescent="0.25">
      <c r="P215" s="10">
        <v>34822</v>
      </c>
      <c r="Q215">
        <v>1.505906</v>
      </c>
      <c r="S215" s="42">
        <f t="shared" ca="1" si="8"/>
        <v>46166</v>
      </c>
      <c r="T215" s="43">
        <f ca="1">_xll.BInterpol('Base CDI'!$H$4:$H$28,'Base CDI'!$J$4:$J$29,S215,"Cubic","Extrapolate=Linear","MultiX=Average","Skip=True","Sort=True")</f>
        <v>14.628508448413776</v>
      </c>
      <c r="U215" s="43">
        <f ca="1">_xll.BInterpol('Base CDI'!$H$4:$H$28,'Base CDI'!$I$4:$I$29,S215,"Cubic","Extrapolate=Linear","MultiX=Average","Skip=True","Sort=True")</f>
        <v>14.6546486573565</v>
      </c>
    </row>
    <row r="216" spans="16:21" x14ac:dyDescent="0.25">
      <c r="P216" s="10">
        <v>34823</v>
      </c>
      <c r="Q216">
        <v>1.508802</v>
      </c>
      <c r="S216" s="42">
        <f t="shared" ca="1" si="8"/>
        <v>46167</v>
      </c>
      <c r="T216" s="43">
        <f ca="1">_xll.BInterpol('Base CDI'!$H$4:$H$28,'Base CDI'!$J$4:$J$29,S216,"Cubic","Extrapolate=Linear","MultiX=Average","Skip=True","Sort=True")</f>
        <v>14.626001110753002</v>
      </c>
      <c r="U216" s="43">
        <f ca="1">_xll.BInterpol('Base CDI'!$H$4:$H$28,'Base CDI'!$I$4:$I$29,S216,"Cubic","Extrapolate=Linear","MultiX=Average","Skip=True","Sort=True")</f>
        <v>14.652399005809258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46168</v>
      </c>
      <c r="T217" s="43">
        <f ca="1">_xll.BInterpol('Base CDI'!$H$4:$H$28,'Base CDI'!$J$4:$J$29,S217,"Cubic","Extrapolate=Linear","MultiX=Average","Skip=True","Sort=True")</f>
        <v>14.623480348274402</v>
      </c>
      <c r="U217" s="43">
        <f ca="1">_xll.BInterpol('Base CDI'!$H$4:$H$28,'Base CDI'!$I$4:$I$29,S217,"Cubic","Extrapolate=Linear","MultiX=Average","Skip=True","Sort=True")</f>
        <v>14.650137330662748</v>
      </c>
    </row>
    <row r="218" spans="16:21" x14ac:dyDescent="0.25">
      <c r="P218" s="10">
        <v>34827</v>
      </c>
      <c r="Q218">
        <v>1.514586</v>
      </c>
      <c r="S218" s="42">
        <f t="shared" ca="1" si="8"/>
        <v>46169</v>
      </c>
      <c r="T218" s="43">
        <f ca="1">_xll.BInterpol('Base CDI'!$H$4:$H$28,'Base CDI'!$J$4:$J$29,S218,"Cubic","Extrapolate=Linear","MultiX=Average","Skip=True","Sort=True")</f>
        <v>14.62094606709813</v>
      </c>
      <c r="U218" s="43">
        <f ca="1">_xll.BInterpol('Base CDI'!$H$4:$H$28,'Base CDI'!$I$4:$I$29,S218,"Cubic","Extrapolate=Linear","MultiX=Average","Skip=True","Sort=True")</f>
        <v>14.647863547835858</v>
      </c>
    </row>
    <row r="219" spans="16:21" x14ac:dyDescent="0.25">
      <c r="P219" s="10">
        <v>34828</v>
      </c>
      <c r="Q219">
        <v>1.517479</v>
      </c>
      <c r="S219" s="42">
        <f t="shared" ca="1" si="8"/>
        <v>46170</v>
      </c>
      <c r="T219" s="43">
        <f ca="1">_xll.BInterpol('Base CDI'!$H$4:$H$28,'Base CDI'!$J$4:$J$29,S219,"Cubic","Extrapolate=Linear","MultiX=Average","Skip=True","Sort=True")</f>
        <v>14.618398173344339</v>
      </c>
      <c r="U219" s="43">
        <f ca="1">_xll.BInterpol('Base CDI'!$H$4:$H$28,'Base CDI'!$I$4:$I$29,S219,"Cubic","Extrapolate=Linear","MultiX=Average","Skip=True","Sort=True")</f>
        <v>14.64557757324747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46171</v>
      </c>
      <c r="T220" s="43">
        <f ca="1">_xll.BInterpol('Base CDI'!$H$4:$H$28,'Base CDI'!$J$4:$J$29,S220,"Cubic","Extrapolate=Linear","MultiX=Average","Skip=True","Sort=True")</f>
        <v>14.615836573133189</v>
      </c>
      <c r="U220" s="43">
        <f ca="1">_xll.BInterpol('Base CDI'!$H$4:$H$28,'Base CDI'!$I$4:$I$29,S220,"Cubic","Extrapolate=Linear","MultiX=Average","Skip=True","Sort=True")</f>
        <v>14.643279322816474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46172</v>
      </c>
      <c r="T221" s="43">
        <f ca="1">_xll.BInterpol('Base CDI'!$H$4:$H$28,'Base CDI'!$J$4:$J$29,S221,"Cubic","Extrapolate=Linear","MultiX=Average","Skip=True","Sort=True")</f>
        <v>14.61326117258483</v>
      </c>
      <c r="U221" s="43">
        <f ca="1">_xll.BInterpol('Base CDI'!$H$4:$H$28,'Base CDI'!$I$4:$I$29,S221,"Cubic","Extrapolate=Linear","MultiX=Average","Skip=True","Sort=True")</f>
        <v>14.640968712461753</v>
      </c>
    </row>
    <row r="222" spans="16:21" x14ac:dyDescent="0.25">
      <c r="P222" s="10">
        <v>34831</v>
      </c>
      <c r="Q222">
        <v>1.526216</v>
      </c>
      <c r="S222" s="42">
        <f t="shared" ca="1" si="8"/>
        <v>46173</v>
      </c>
      <c r="T222" s="43">
        <f ca="1">_xll.BInterpol('Base CDI'!$H$4:$H$28,'Base CDI'!$J$4:$J$29,S222,"Cubic","Extrapolate=Linear","MultiX=Average","Skip=True","Sort=True")</f>
        <v>14.610671877819421</v>
      </c>
      <c r="U222" s="43">
        <f ca="1">_xll.BInterpol('Base CDI'!$H$4:$H$28,'Base CDI'!$I$4:$I$29,S222,"Cubic","Extrapolate=Linear","MultiX=Average","Skip=True","Sort=True")</f>
        <v>14.638645658102195</v>
      </c>
    </row>
    <row r="223" spans="16:21" x14ac:dyDescent="0.25">
      <c r="P223" s="10">
        <v>34834</v>
      </c>
      <c r="Q223">
        <v>1.529131</v>
      </c>
      <c r="S223" s="42">
        <f t="shared" ca="1" si="8"/>
        <v>46174</v>
      </c>
      <c r="T223" s="43">
        <f ca="1">_xll.BInterpol('Base CDI'!$H$4:$H$28,'Base CDI'!$J$4:$J$29,S223,"Cubic","Extrapolate=Linear","MultiX=Average","Skip=True","Sort=True")</f>
        <v>14.608068594957112</v>
      </c>
      <c r="U223" s="43">
        <f ca="1">_xll.BInterpol('Base CDI'!$H$4:$H$28,'Base CDI'!$I$4:$I$29,S223,"Cubic","Extrapolate=Linear","MultiX=Average","Skip=True","Sort=True")</f>
        <v>14.636310075656686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46175</v>
      </c>
      <c r="T224" s="43">
        <f ca="1">_xll.BInterpol('Base CDI'!$H$4:$H$28,'Base CDI'!$J$4:$J$29,S224,"Cubic","Extrapolate=Linear","MultiX=Average","Skip=True","Sort=True")</f>
        <v>14.605451230118064</v>
      </c>
      <c r="U224" s="43">
        <f ca="1">_xll.BInterpol('Base CDI'!$H$4:$H$28,'Base CDI'!$I$4:$I$29,S224,"Cubic","Extrapolate=Linear","MultiX=Average","Skip=True","Sort=True")</f>
        <v>14.633961881044113</v>
      </c>
    </row>
    <row r="225" spans="16:21" x14ac:dyDescent="0.25">
      <c r="P225" s="10">
        <v>34836</v>
      </c>
      <c r="Q225">
        <v>1.534958</v>
      </c>
      <c r="S225" s="42">
        <f t="shared" ca="1" si="8"/>
        <v>46176</v>
      </c>
      <c r="T225" s="43">
        <f ca="1">_xll.BInterpol('Base CDI'!$H$4:$H$28,'Base CDI'!$J$4:$J$29,S225,"Cubic","Extrapolate=Linear","MultiX=Average","Skip=True","Sort=True")</f>
        <v>14.602819689422429</v>
      </c>
      <c r="U225" s="43">
        <f ca="1">_xll.BInterpol('Base CDI'!$H$4:$H$28,'Base CDI'!$I$4:$I$29,S225,"Cubic","Extrapolate=Linear","MultiX=Average","Skip=True","Sort=True")</f>
        <v>14.631600990183362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46177</v>
      </c>
      <c r="T226" s="43">
        <f ca="1">_xll.BInterpol('Base CDI'!$H$4:$H$28,'Base CDI'!$J$4:$J$29,S226,"Cubic","Extrapolate=Linear","MultiX=Average","Skip=True","Sort=True")</f>
        <v>14.600173878990363</v>
      </c>
      <c r="U226" s="43">
        <f ca="1">_xll.BInterpol('Base CDI'!$H$4:$H$28,'Base CDI'!$I$4:$I$29,S226,"Cubic","Extrapolate=Linear","MultiX=Average","Skip=True","Sort=True")</f>
        <v>14.629227318993319</v>
      </c>
    </row>
    <row r="227" spans="16:21" x14ac:dyDescent="0.25">
      <c r="P227" s="10">
        <v>34838</v>
      </c>
      <c r="Q227">
        <v>1.540781</v>
      </c>
      <c r="S227" s="42">
        <f t="shared" ca="1" si="8"/>
        <v>46178</v>
      </c>
      <c r="T227" s="43">
        <f ca="1">_xll.BInterpol('Base CDI'!$H$4:$H$28,'Base CDI'!$J$4:$J$29,S227,"Cubic","Extrapolate=Linear","MultiX=Average","Skip=True","Sort=True")</f>
        <v>14.59751370494202</v>
      </c>
      <c r="U227" s="43">
        <f ca="1">_xll.BInterpol('Base CDI'!$H$4:$H$28,'Base CDI'!$I$4:$I$29,S227,"Cubic","Extrapolate=Linear","MultiX=Average","Skip=True","Sort=True")</f>
        <v>14.62684078339287</v>
      </c>
    </row>
    <row r="228" spans="16:21" x14ac:dyDescent="0.25">
      <c r="P228" s="10">
        <v>34841</v>
      </c>
      <c r="Q228">
        <v>1.543698</v>
      </c>
      <c r="S228" s="42">
        <f t="shared" ca="1" si="8"/>
        <v>46179</v>
      </c>
      <c r="T228" s="43">
        <f ca="1">_xll.BInterpol('Base CDI'!$H$4:$H$28,'Base CDI'!$J$4:$J$29,S228,"Cubic","Extrapolate=Linear","MultiX=Average","Skip=True","Sort=True")</f>
        <v>14.594839073397555</v>
      </c>
      <c r="U228" s="43">
        <f ca="1">_xll.BInterpol('Base CDI'!$H$4:$H$28,'Base CDI'!$I$4:$I$29,S228,"Cubic","Extrapolate=Linear","MultiX=Average","Skip=True","Sort=True")</f>
        <v>14.6244412993009</v>
      </c>
    </row>
    <row r="229" spans="16:21" x14ac:dyDescent="0.25">
      <c r="P229" s="10">
        <v>34842</v>
      </c>
      <c r="Q229">
        <v>1.546621</v>
      </c>
      <c r="S229" s="42">
        <f t="shared" ca="1" si="8"/>
        <v>46180</v>
      </c>
      <c r="T229" s="43">
        <f ca="1">_xll.BInterpol('Base CDI'!$H$4:$H$28,'Base CDI'!$J$4:$J$29,S229,"Cubic","Extrapolate=Linear","MultiX=Average","Skip=True","Sort=True")</f>
        <v>14.592149890477124</v>
      </c>
      <c r="U229" s="43">
        <f ca="1">_xll.BInterpol('Base CDI'!$H$4:$H$28,'Base CDI'!$I$4:$I$29,S229,"Cubic","Extrapolate=Linear","MultiX=Average","Skip=True","Sort=True")</f>
        <v>14.622028782636297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46181</v>
      </c>
      <c r="T230" s="43">
        <f ca="1">_xll.BInterpol('Base CDI'!$H$4:$H$28,'Base CDI'!$J$4:$J$29,S230,"Cubic","Extrapolate=Linear","MultiX=Average","Skip=True","Sort=True")</f>
        <v>14.589446062300881</v>
      </c>
      <c r="U230" s="43">
        <f ca="1">_xll.BInterpol('Base CDI'!$H$4:$H$28,'Base CDI'!$I$4:$I$29,S230,"Cubic","Extrapolate=Linear","MultiX=Average","Skip=True","Sort=True")</f>
        <v>14.619603149317948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46182</v>
      </c>
      <c r="T231" s="43">
        <f ca="1">_xll.BInterpol('Base CDI'!$H$4:$H$28,'Base CDI'!$J$4:$J$29,S231,"Cubic","Extrapolate=Linear","MultiX=Average","Skip=True","Sort=True")</f>
        <v>14.586727494988983</v>
      </c>
      <c r="U231" s="43">
        <f ca="1">_xll.BInterpol('Base CDI'!$H$4:$H$28,'Base CDI'!$I$4:$I$29,S231,"Cubic","Extrapolate=Linear","MultiX=Average","Skip=True","Sort=True")</f>
        <v>14.617164315264736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46183</v>
      </c>
      <c r="T232" s="43">
        <f ca="1">_xll.BInterpol('Base CDI'!$H$4:$H$28,'Base CDI'!$J$4:$J$29,S232,"Cubic","Extrapolate=Linear","MultiX=Average","Skip=True","Sort=True")</f>
        <v>14.583994094661582</v>
      </c>
      <c r="U232" s="43">
        <f ca="1">_xll.BInterpol('Base CDI'!$H$4:$H$28,'Base CDI'!$I$4:$I$29,S232,"Cubic","Extrapolate=Linear","MultiX=Average","Skip=True","Sort=True")</f>
        <v>14.614712196395551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46184</v>
      </c>
      <c r="T233" s="43">
        <f ca="1">_xll.BInterpol('Base CDI'!$H$4:$H$28,'Base CDI'!$J$4:$J$29,S233,"Cubic","Extrapolate=Linear","MultiX=Average","Skip=True","Sort=True")</f>
        <v>14.581245767438837</v>
      </c>
      <c r="U233" s="43">
        <f ca="1">_xll.BInterpol('Base CDI'!$H$4:$H$28,'Base CDI'!$I$4:$I$29,S233,"Cubic","Extrapolate=Linear","MultiX=Average","Skip=True","Sort=True")</f>
        <v>14.612246708629277</v>
      </c>
    </row>
    <row r="234" spans="16:21" x14ac:dyDescent="0.25">
      <c r="P234" s="10">
        <v>34849</v>
      </c>
      <c r="Q234">
        <v>1.561323</v>
      </c>
      <c r="S234" s="42">
        <f t="shared" ca="1" si="8"/>
        <v>46185</v>
      </c>
      <c r="T234" s="43">
        <f ca="1">_xll.BInterpol('Base CDI'!$H$4:$H$28,'Base CDI'!$J$4:$J$29,S234,"Cubic","Extrapolate=Linear","MultiX=Average","Skip=True","Sort=True")</f>
        <v>14.578482419440899</v>
      </c>
      <c r="U234" s="43">
        <f ca="1">_xll.BInterpol('Base CDI'!$H$4:$H$28,'Base CDI'!$I$4:$I$29,S234,"Cubic","Extrapolate=Linear","MultiX=Average","Skip=True","Sort=True")</f>
        <v>14.609767767884801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46186</v>
      </c>
      <c r="T235" s="43">
        <f ca="1">_xll.BInterpol('Base CDI'!$H$4:$H$28,'Base CDI'!$J$4:$J$29,S235,"Cubic","Extrapolate=Linear","MultiX=Average","Skip=True","Sort=True")</f>
        <v>14.575703956787926</v>
      </c>
      <c r="U235" s="43">
        <f ca="1">_xll.BInterpol('Base CDI'!$H$4:$H$28,'Base CDI'!$I$4:$I$29,S235,"Cubic","Extrapolate=Linear","MultiX=Average","Skip=True","Sort=True")</f>
        <v>14.607275290081008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46187</v>
      </c>
      <c r="T236" s="43">
        <f ca="1">_xll.BInterpol('Base CDI'!$H$4:$H$28,'Base CDI'!$J$4:$J$29,S236,"Cubic","Extrapolate=Linear","MultiX=Average","Skip=True","Sort=True")</f>
        <v>14.572910285600072</v>
      </c>
      <c r="U236" s="43">
        <f ca="1">_xll.BInterpol('Base CDI'!$H$4:$H$28,'Base CDI'!$I$4:$I$29,S236,"Cubic","Extrapolate=Linear","MultiX=Average","Skip=True","Sort=True")</f>
        <v>14.604769191136786</v>
      </c>
    </row>
    <row r="237" spans="16:21" x14ac:dyDescent="0.25">
      <c r="P237" s="10">
        <v>34852</v>
      </c>
      <c r="Q237">
        <v>1.570192</v>
      </c>
      <c r="S237" s="42">
        <f t="shared" ca="1" si="8"/>
        <v>46188</v>
      </c>
      <c r="T237" s="43">
        <f ca="1">_xll.BInterpol('Base CDI'!$H$4:$H$28,'Base CDI'!$J$4:$J$29,S237,"Cubic","Extrapolate=Linear","MultiX=Average","Skip=True","Sort=True")</f>
        <v>14.57010131199749</v>
      </c>
      <c r="U237" s="43">
        <f ca="1">_xll.BInterpol('Base CDI'!$H$4:$H$28,'Base CDI'!$I$4:$I$29,S237,"Cubic","Extrapolate=Linear","MultiX=Average","Skip=True","Sort=True")</f>
        <v>14.602249386971019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46189</v>
      </c>
      <c r="T238" s="43">
        <f ca="1">_xll.BInterpol('Base CDI'!$H$4:$H$28,'Base CDI'!$J$4:$J$29,S238,"Cubic","Extrapolate=Linear","MultiX=Average","Skip=True","Sort=True")</f>
        <v>14.567276942100341</v>
      </c>
      <c r="U238" s="43">
        <f ca="1">_xll.BInterpol('Base CDI'!$H$4:$H$28,'Base CDI'!$I$4:$I$29,S238,"Cubic","Extrapolate=Linear","MultiX=Average","Skip=True","Sort=True")</f>
        <v>14.599715793502595</v>
      </c>
    </row>
    <row r="239" spans="16:21" x14ac:dyDescent="0.25">
      <c r="P239" s="10">
        <v>34856</v>
      </c>
      <c r="Q239">
        <v>1.576133</v>
      </c>
      <c r="S239" s="42">
        <f t="shared" ca="1" si="8"/>
        <v>46190</v>
      </c>
      <c r="T239" s="43">
        <f ca="1">_xll.BInterpol('Base CDI'!$H$4:$H$28,'Base CDI'!$J$4:$J$29,S239,"Cubic","Extrapolate=Linear","MultiX=Average","Skip=True","Sort=True")</f>
        <v>14.564437082028773</v>
      </c>
      <c r="U239" s="43">
        <f ca="1">_xll.BInterpol('Base CDI'!$H$4:$H$28,'Base CDI'!$I$4:$I$29,S239,"Cubic","Extrapolate=Linear","MultiX=Average","Skip=True","Sort=True")</f>
        <v>14.597168326650401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46191</v>
      </c>
      <c r="T240" s="43">
        <f ca="1">_xll.BInterpol('Base CDI'!$H$4:$H$28,'Base CDI'!$J$4:$J$29,S240,"Cubic","Extrapolate=Linear","MultiX=Average","Skip=True","Sort=True")</f>
        <v>14.561581637902945</v>
      </c>
      <c r="U240" s="43">
        <f ca="1">_xll.BInterpol('Base CDI'!$H$4:$H$28,'Base CDI'!$I$4:$I$29,S240,"Cubic","Extrapolate=Linear","MultiX=Average","Skip=True","Sort=True")</f>
        <v>14.594606902333322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46192</v>
      </c>
      <c r="T241" s="43">
        <f ca="1">_xll.BInterpol('Base CDI'!$H$4:$H$28,'Base CDI'!$J$4:$J$29,S241,"Cubic","Extrapolate=Linear","MultiX=Average","Skip=True","Sort=True")</f>
        <v>14.558710515843011</v>
      </c>
      <c r="U241" s="43">
        <f ca="1">_xll.BInterpol('Base CDI'!$H$4:$H$28,'Base CDI'!$I$4:$I$29,S241,"Cubic","Extrapolate=Linear","MultiX=Average","Skip=True","Sort=True")</f>
        <v>14.592031436470243</v>
      </c>
    </row>
    <row r="242" spans="16:21" x14ac:dyDescent="0.25">
      <c r="P242" s="10">
        <v>34859</v>
      </c>
      <c r="Q242">
        <v>1.585102</v>
      </c>
      <c r="S242" s="42">
        <f t="shared" ca="1" si="8"/>
        <v>46193</v>
      </c>
      <c r="T242" s="43">
        <f ca="1">_xll.BInterpol('Base CDI'!$H$4:$H$28,'Base CDI'!$J$4:$J$29,S242,"Cubic","Extrapolate=Linear","MultiX=Average","Skip=True","Sort=True")</f>
        <v>14.555823621969127</v>
      </c>
      <c r="U242" s="43">
        <f ca="1">_xll.BInterpol('Base CDI'!$H$4:$H$28,'Base CDI'!$I$4:$I$29,S242,"Cubic","Extrapolate=Linear","MultiX=Average","Skip=True","Sort=True")</f>
        <v>14.589441844980053</v>
      </c>
    </row>
    <row r="243" spans="16:21" x14ac:dyDescent="0.25">
      <c r="P243" s="10">
        <v>34862</v>
      </c>
      <c r="Q243">
        <v>1.588104</v>
      </c>
      <c r="S243" s="42">
        <f t="shared" ca="1" si="8"/>
        <v>46194</v>
      </c>
      <c r="T243" s="43">
        <f ca="1">_xll.BInterpol('Base CDI'!$H$4:$H$28,'Base CDI'!$J$4:$J$29,S243,"Cubic","Extrapolate=Linear","MultiX=Average","Skip=True","Sort=True")</f>
        <v>14.552920862401447</v>
      </c>
      <c r="U243" s="43">
        <f ca="1">_xll.BInterpol('Base CDI'!$H$4:$H$28,'Base CDI'!$I$4:$I$29,S243,"Cubic","Extrapolate=Linear","MultiX=Average","Skip=True","Sort=True")</f>
        <v>14.586838043781636</v>
      </c>
    </row>
    <row r="244" spans="16:21" x14ac:dyDescent="0.25">
      <c r="P244" s="10">
        <v>34863</v>
      </c>
      <c r="Q244">
        <v>1.59111</v>
      </c>
      <c r="S244" s="42">
        <f t="shared" ca="1" si="8"/>
        <v>46195</v>
      </c>
      <c r="T244" s="43">
        <f ca="1">_xll.BInterpol('Base CDI'!$H$4:$H$28,'Base CDI'!$J$4:$J$29,S244,"Cubic","Extrapolate=Linear","MultiX=Average","Skip=True","Sort=True")</f>
        <v>14.550002143260127</v>
      </c>
      <c r="U244" s="43">
        <f ca="1">_xll.BInterpol('Base CDI'!$H$4:$H$28,'Base CDI'!$I$4:$I$29,S244,"Cubic","Extrapolate=Linear","MultiX=Average","Skip=True","Sort=True")</f>
        <v>14.58421994879388</v>
      </c>
    </row>
    <row r="245" spans="16:21" x14ac:dyDescent="0.25">
      <c r="P245" s="10">
        <v>34864</v>
      </c>
      <c r="Q245">
        <v>1.594123</v>
      </c>
      <c r="S245" s="42">
        <f t="shared" ca="1" si="8"/>
        <v>46196</v>
      </c>
      <c r="T245" s="43">
        <f ca="1">_xll.BInterpol('Base CDI'!$H$4:$H$28,'Base CDI'!$J$4:$J$29,S245,"Cubic","Extrapolate=Linear","MultiX=Average","Skip=True","Sort=True")</f>
        <v>14.547067370665321</v>
      </c>
      <c r="U245" s="43">
        <f ca="1">_xll.BInterpol('Base CDI'!$H$4:$H$28,'Base CDI'!$I$4:$I$29,S245,"Cubic","Extrapolate=Linear","MultiX=Average","Skip=True","Sort=True")</f>
        <v>14.581587475935669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46197</v>
      </c>
      <c r="T246" s="43">
        <f ca="1">_xll.BInterpol('Base CDI'!$H$4:$H$28,'Base CDI'!$J$4:$J$29,S246,"Cubic","Extrapolate=Linear","MultiX=Average","Skip=True","Sort=True")</f>
        <v>14.544116450737183</v>
      </c>
      <c r="U246" s="43">
        <f ca="1">_xll.BInterpol('Base CDI'!$H$4:$H$28,'Base CDI'!$I$4:$I$29,S246,"Cubic","Extrapolate=Linear","MultiX=Average","Skip=True","Sort=True")</f>
        <v>14.57894054112589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46198</v>
      </c>
      <c r="T247" s="43">
        <f ca="1">_xll.BInterpol('Base CDI'!$H$4:$H$28,'Base CDI'!$J$4:$J$29,S247,"Cubic","Extrapolate=Linear","MultiX=Average","Skip=True","Sort=True")</f>
        <v>14.541149289595872</v>
      </c>
      <c r="U247" s="43">
        <f ca="1">_xll.BInterpol('Base CDI'!$H$4:$H$28,'Base CDI'!$I$4:$I$29,S247,"Cubic","Extrapolate=Linear","MultiX=Average","Skip=True","Sort=True")</f>
        <v>14.576279060283431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46199</v>
      </c>
      <c r="T248" s="43">
        <f ca="1">_xll.BInterpol('Base CDI'!$H$4:$H$28,'Base CDI'!$J$4:$J$29,S248,"Cubic","Extrapolate=Linear","MultiX=Average","Skip=True","Sort=True")</f>
        <v>14.538165793361539</v>
      </c>
      <c r="U248" s="43">
        <f ca="1">_xll.BInterpol('Base CDI'!$H$4:$H$28,'Base CDI'!$I$4:$I$29,S248,"Cubic","Extrapolate=Linear","MultiX=Average","Skip=True","Sort=True")</f>
        <v>14.573602949327178</v>
      </c>
    </row>
    <row r="249" spans="16:21" x14ac:dyDescent="0.25">
      <c r="P249" s="10">
        <v>34871</v>
      </c>
      <c r="Q249">
        <v>1.606225</v>
      </c>
      <c r="S249" s="42">
        <f t="shared" ca="1" si="8"/>
        <v>46200</v>
      </c>
      <c r="T249" s="43">
        <f ca="1">_xll.BInterpol('Base CDI'!$H$4:$H$28,'Base CDI'!$J$4:$J$29,S249,"Cubic","Extrapolate=Linear","MultiX=Average","Skip=True","Sort=True")</f>
        <v>14.535165868154342</v>
      </c>
      <c r="U249" s="43">
        <f ca="1">_xll.BInterpol('Base CDI'!$H$4:$H$28,'Base CDI'!$I$4:$I$29,S249,"Cubic","Extrapolate=Linear","MultiX=Average","Skip=True","Sort=True")</f>
        <v>14.570912124176015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46201</v>
      </c>
      <c r="T250" s="43">
        <f ca="1">_xll.BInterpol('Base CDI'!$H$4:$H$28,'Base CDI'!$J$4:$J$29,S250,"Cubic","Extrapolate=Linear","MultiX=Average","Skip=True","Sort=True")</f>
        <v>14.532149420094434</v>
      </c>
      <c r="U250" s="43">
        <f ca="1">_xll.BInterpol('Base CDI'!$H$4:$H$28,'Base CDI'!$I$4:$I$29,S250,"Cubic","Extrapolate=Linear","MultiX=Average","Skip=True","Sort=True")</f>
        <v>14.568206500748829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46202</v>
      </c>
      <c r="T251" s="43">
        <f ca="1">_xll.BInterpol('Base CDI'!$H$4:$H$28,'Base CDI'!$J$4:$J$29,S251,"Cubic","Extrapolate=Linear","MultiX=Average","Skip=True","Sort=True")</f>
        <v>14.529116355301971</v>
      </c>
      <c r="U251" s="43">
        <f ca="1">_xll.BInterpol('Base CDI'!$H$4:$H$28,'Base CDI'!$I$4:$I$29,S251,"Cubic","Extrapolate=Linear","MultiX=Average","Skip=True","Sort=True")</f>
        <v>14.565485994964508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46203</v>
      </c>
      <c r="T252" s="43">
        <f ca="1">_xll.BInterpol('Base CDI'!$H$4:$H$28,'Base CDI'!$J$4:$J$29,S252,"Cubic","Extrapolate=Linear","MultiX=Average","Skip=True","Sort=True")</f>
        <v>14.526066579897108</v>
      </c>
      <c r="U252" s="43">
        <f ca="1">_xll.BInterpol('Base CDI'!$H$4:$H$28,'Base CDI'!$I$4:$I$29,S252,"Cubic","Extrapolate=Linear","MultiX=Average","Skip=True","Sort=True")</f>
        <v>14.562750522741936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46204</v>
      </c>
      <c r="T253" s="43">
        <f ca="1">_xll.BInterpol('Base CDI'!$H$4:$H$28,'Base CDI'!$J$4:$J$29,S253,"Cubic","Extrapolate=Linear","MultiX=Average","Skip=True","Sort=True")</f>
        <v>14.523</v>
      </c>
      <c r="U253" s="43">
        <f ca="1">_xll.BInterpol('Base CDI'!$H$4:$H$28,'Base CDI'!$I$4:$I$29,S253,"Cubic","Extrapolate=Linear","MultiX=Average","Skip=True","Sort=True")</f>
        <v>14.56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46205</v>
      </c>
      <c r="T254" s="43">
        <f ca="1">_xll.BInterpol('Base CDI'!$H$4:$H$28,'Base CDI'!$J$4:$J$29,S254,"Cubic","Extrapolate=Linear","MultiX=Average","Skip=True","Sort=True")</f>
        <v>14.519916565284069</v>
      </c>
      <c r="U254" s="43">
        <f ca="1">_xll.BInterpol('Base CDI'!$H$4:$H$28,'Base CDI'!$I$4:$I$29,S254,"Cubic","Extrapolate=Linear","MultiX=Average","Skip=True","Sort=True")</f>
        <v>14.557234380432586</v>
      </c>
    </row>
    <row r="255" spans="16:21" x14ac:dyDescent="0.25">
      <c r="P255" s="10">
        <v>34879</v>
      </c>
      <c r="Q255">
        <v>1.624547</v>
      </c>
      <c r="S255" s="42">
        <f t="shared" ca="1" si="8"/>
        <v>46206</v>
      </c>
      <c r="T255" s="43">
        <f ca="1">_xll.BInterpol('Base CDI'!$H$4:$H$28,'Base CDI'!$J$4:$J$29,S255,"Cubic","Extrapolate=Linear","MultiX=Average","Skip=True","Sort=True")</f>
        <v>14.516816399635811</v>
      </c>
      <c r="U255" s="43">
        <f ca="1">_xll.BInterpol('Base CDI'!$H$4:$H$28,'Base CDI'!$I$4:$I$29,S255,"Cubic","Extrapolate=Linear","MultiX=Average","Skip=True","Sort=True")</f>
        <v>14.554453768833572</v>
      </c>
    </row>
    <row r="256" spans="16:21" x14ac:dyDescent="0.25">
      <c r="P256" s="10">
        <v>34880</v>
      </c>
      <c r="Q256">
        <v>1.627623</v>
      </c>
      <c r="S256" s="42">
        <f t="shared" ca="1" si="8"/>
        <v>46207</v>
      </c>
      <c r="T256" s="43">
        <f ca="1">_xll.BInterpol('Base CDI'!$H$4:$H$28,'Base CDI'!$J$4:$J$29,S256,"Cubic","Extrapolate=Linear","MultiX=Average","Skip=True","Sort=True")</f>
        <v>14.513699670494988</v>
      </c>
      <c r="U256" s="43">
        <f ca="1">_xll.BInterpol('Base CDI'!$H$4:$H$28,'Base CDI'!$I$4:$I$29,S256,"Cubic","Extrapolate=Linear","MultiX=Average","Skip=True","Sort=True")</f>
        <v>14.551658307771838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46208</v>
      </c>
      <c r="T257" s="43">
        <f ca="1">_xll.BInterpol('Base CDI'!$H$4:$H$28,'Base CDI'!$J$4:$J$29,S257,"Cubic","Extrapolate=Linear","MultiX=Average","Skip=True","Sort=True")</f>
        <v>14.510566545301362</v>
      </c>
      <c r="U257" s="43">
        <f ca="1">_xll.BInterpol('Base CDI'!$H$4:$H$28,'Base CDI'!$I$4:$I$29,S257,"Cubic","Extrapolate=Linear","MultiX=Average","Skip=True","Sort=True")</f>
        <v>14.548848139816259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46209</v>
      </c>
      <c r="T258" s="43">
        <f ca="1">_xll.BInterpol('Base CDI'!$H$4:$H$28,'Base CDI'!$J$4:$J$29,S258,"Cubic","Extrapolate=Linear","MultiX=Average","Skip=True","Sort=True")</f>
        <v>14.507417191494696</v>
      </c>
      <c r="U258" s="43">
        <f ca="1">_xll.BInterpol('Base CDI'!$H$4:$H$28,'Base CDI'!$I$4:$I$29,S258,"Cubic","Extrapolate=Linear","MultiX=Average","Skip=True","Sort=True")</f>
        <v>14.546023407535717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46210</v>
      </c>
      <c r="T259" s="43">
        <f ca="1">_xll.BInterpol('Base CDI'!$H$4:$H$28,'Base CDI'!$J$4:$J$29,S259,"Cubic","Extrapolate=Linear","MultiX=Average","Skip=True","Sort=True")</f>
        <v>14.504251776514751</v>
      </c>
      <c r="U259" s="43">
        <f ca="1">_xll.BInterpol('Base CDI'!$H$4:$H$28,'Base CDI'!$I$4:$I$29,S259,"Cubic","Extrapolate=Linear","MultiX=Average","Skip=True","Sort=True")</f>
        <v>14.543184253499088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46211</v>
      </c>
      <c r="T260" s="43">
        <f ca="1">_xll.BInterpol('Base CDI'!$H$4:$H$28,'Base CDI'!$J$4:$J$29,S260,"Cubic","Extrapolate=Linear","MultiX=Average","Skip=True","Sort=True")</f>
        <v>14.501070467801291</v>
      </c>
      <c r="U260" s="43">
        <f ca="1">_xll.BInterpol('Base CDI'!$H$4:$H$28,'Base CDI'!$I$4:$I$29,S260,"Cubic","Extrapolate=Linear","MultiX=Average","Skip=True","Sort=True")</f>
        <v>14.540330820275253</v>
      </c>
    </row>
    <row r="261" spans="16:21" x14ac:dyDescent="0.25">
      <c r="P261" s="10">
        <v>34887</v>
      </c>
      <c r="Q261">
        <v>1.643062</v>
      </c>
      <c r="S261" s="42">
        <f t="shared" ca="1" si="8"/>
        <v>46212</v>
      </c>
      <c r="T261" s="43">
        <f ca="1">_xll.BInterpol('Base CDI'!$H$4:$H$28,'Base CDI'!$J$4:$J$29,S261,"Cubic","Extrapolate=Linear","MultiX=Average","Skip=True","Sort=True")</f>
        <v>14.497873432794078</v>
      </c>
      <c r="U261" s="43">
        <f ca="1">_xll.BInterpol('Base CDI'!$H$4:$H$28,'Base CDI'!$I$4:$I$29,S261,"Cubic","Extrapolate=Linear","MultiX=Average","Skip=True","Sort=True")</f>
        <v>14.537463250433087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46213</v>
      </c>
      <c r="T262" s="43">
        <f ca="1">_xll.BInterpol('Base CDI'!$H$4:$H$28,'Base CDI'!$J$4:$J$29,S262,"Cubic","Extrapolate=Linear","MultiX=Average","Skip=True","Sort=True")</f>
        <v>14.494660838932873</v>
      </c>
      <c r="U262" s="43">
        <f ca="1">_xll.BInterpol('Base CDI'!$H$4:$H$28,'Base CDI'!$I$4:$I$29,S262,"Cubic","Extrapolate=Linear","MultiX=Average","Skip=True","Sort=True")</f>
        <v>14.534581686541468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46214</v>
      </c>
      <c r="T263" s="43">
        <f ca="1">_xll.BInterpol('Base CDI'!$H$4:$H$28,'Base CDI'!$J$4:$J$29,S263,"Cubic","Extrapolate=Linear","MultiX=Average","Skip=True","Sort=True")</f>
        <v>14.491432853657441</v>
      </c>
      <c r="U263" s="43">
        <f ca="1">_xll.BInterpol('Base CDI'!$H$4:$H$28,'Base CDI'!$I$4:$I$29,S263,"Cubic","Extrapolate=Linear","MultiX=Average","Skip=True","Sort=True")</f>
        <v>14.531686271169278</v>
      </c>
    </row>
    <row r="264" spans="16:21" x14ac:dyDescent="0.25">
      <c r="P264" s="10">
        <v>34892</v>
      </c>
      <c r="Q264">
        <v>1.652396</v>
      </c>
      <c r="S264" s="42">
        <f t="shared" ca="1" si="8"/>
        <v>46215</v>
      </c>
      <c r="T264" s="43">
        <f ca="1">_xll.BInterpol('Base CDI'!$H$4:$H$28,'Base CDI'!$J$4:$J$29,S264,"Cubic","Extrapolate=Linear","MultiX=Average","Skip=True","Sort=True")</f>
        <v>14.488189644407543</v>
      </c>
      <c r="U264" s="43">
        <f ca="1">_xll.BInterpol('Base CDI'!$H$4:$H$28,'Base CDI'!$I$4:$I$29,S264,"Cubic","Extrapolate=Linear","MultiX=Average","Skip=True","Sort=True")</f>
        <v>14.528777146885393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46216</v>
      </c>
      <c r="T265" s="43">
        <f ca="1">_xll.BInterpol('Base CDI'!$H$4:$H$28,'Base CDI'!$J$4:$J$29,S265,"Cubic","Extrapolate=Linear","MultiX=Average","Skip=True","Sort=True")</f>
        <v>14.484931378622941</v>
      </c>
      <c r="U265" s="43">
        <f ca="1">_xll.BInterpol('Base CDI'!$H$4:$H$28,'Base CDI'!$I$4:$I$29,S265,"Cubic","Extrapolate=Linear","MultiX=Average","Skip=True","Sort=True")</f>
        <v>14.525854456258688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46217</v>
      </c>
      <c r="T266" s="43">
        <f ca="1">_xll.BInterpol('Base CDI'!$H$4:$H$28,'Base CDI'!$J$4:$J$29,S266,"Cubic","Extrapolate=Linear","MultiX=Average","Skip=True","Sort=True")</f>
        <v>14.481658223743397</v>
      </c>
      <c r="U266" s="43">
        <f ca="1">_xll.BInterpol('Base CDI'!$H$4:$H$28,'Base CDI'!$I$4:$I$29,S266,"Cubic","Extrapolate=Linear","MultiX=Average","Skip=True","Sort=True")</f>
        <v>14.522918341858048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46218</v>
      </c>
      <c r="T267" s="43">
        <f ca="1">_xll.BInterpol('Base CDI'!$H$4:$H$28,'Base CDI'!$J$4:$J$29,S267,"Cubic","Extrapolate=Linear","MultiX=Average","Skip=True","Sort=True")</f>
        <v>14.478370347208676</v>
      </c>
      <c r="U267" s="43">
        <f ca="1">_xll.BInterpol('Base CDI'!$H$4:$H$28,'Base CDI'!$I$4:$I$29,S267,"Cubic","Extrapolate=Linear","MultiX=Average","Skip=True","Sort=True")</f>
        <v>14.519968946252348</v>
      </c>
    </row>
    <row r="268" spans="16:21" x14ac:dyDescent="0.25">
      <c r="P268" s="10">
        <v>34898</v>
      </c>
      <c r="Q268">
        <v>1.66489</v>
      </c>
      <c r="S268" s="42">
        <f t="shared" ca="1" si="9"/>
        <v>46219</v>
      </c>
      <c r="T268" s="43">
        <f ca="1">_xll.BInterpol('Base CDI'!$H$4:$H$28,'Base CDI'!$J$4:$J$29,S268,"Cubic","Extrapolate=Linear","MultiX=Average","Skip=True","Sort=True")</f>
        <v>14.475067916458537</v>
      </c>
      <c r="U268" s="43">
        <f ca="1">_xll.BInterpol('Base CDI'!$H$4:$H$28,'Base CDI'!$I$4:$I$29,S268,"Cubic","Extrapolate=Linear","MultiX=Average","Skip=True","Sort=True")</f>
        <v>14.517006412010465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46220</v>
      </c>
      <c r="T269" s="43">
        <f ca="1">_xll.BInterpol('Base CDI'!$H$4:$H$28,'Base CDI'!$J$4:$J$29,S269,"Cubic","Extrapolate=Linear","MultiX=Average","Skip=True","Sort=True")</f>
        <v>14.471751098932744</v>
      </c>
      <c r="U269" s="43">
        <f ca="1">_xll.BInterpol('Base CDI'!$H$4:$H$28,'Base CDI'!$I$4:$I$29,S269,"Cubic","Extrapolate=Linear","MultiX=Average","Skip=True","Sort=True")</f>
        <v>14.514030881701277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46221</v>
      </c>
      <c r="T270" s="43">
        <f ca="1">_xll.BInterpol('Base CDI'!$H$4:$H$28,'Base CDI'!$J$4:$J$29,S270,"Cubic","Extrapolate=Linear","MultiX=Average","Skip=True","Sort=True")</f>
        <v>14.468420062071059</v>
      </c>
      <c r="U270" s="43">
        <f ca="1">_xll.BInterpol('Base CDI'!$H$4:$H$28,'Base CDI'!$I$4:$I$29,S270,"Cubic","Extrapolate=Linear","MultiX=Average","Skip=True","Sort=True")</f>
        <v>14.511042497893666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46222</v>
      </c>
      <c r="T271" s="43">
        <f ca="1">_xll.BInterpol('Base CDI'!$H$4:$H$28,'Base CDI'!$J$4:$J$29,S271,"Cubic","Extrapolate=Linear","MultiX=Average","Skip=True","Sort=True")</f>
        <v>14.465074973313246</v>
      </c>
      <c r="U271" s="43">
        <f ca="1">_xll.BInterpol('Base CDI'!$H$4:$H$28,'Base CDI'!$I$4:$I$29,S271,"Cubic","Extrapolate=Linear","MultiX=Average","Skip=True","Sort=True")</f>
        <v>14.508041403156506</v>
      </c>
    </row>
    <row r="272" spans="16:21" x14ac:dyDescent="0.25">
      <c r="P272" s="10">
        <v>34904</v>
      </c>
      <c r="Q272">
        <v>1.677446</v>
      </c>
      <c r="S272" s="42">
        <f t="shared" ca="1" si="9"/>
        <v>46223</v>
      </c>
      <c r="T272" s="43">
        <f ca="1">_xll.BInterpol('Base CDI'!$H$4:$H$28,'Base CDI'!$J$4:$J$29,S272,"Cubic","Extrapolate=Linear","MultiX=Average","Skip=True","Sort=True")</f>
        <v>14.461716000099067</v>
      </c>
      <c r="U272" s="43">
        <f ca="1">_xll.BInterpol('Base CDI'!$H$4:$H$28,'Base CDI'!$I$4:$I$29,S272,"Cubic","Extrapolate=Linear","MultiX=Average","Skip=True","Sort=True")</f>
        <v>14.505027740058679</v>
      </c>
    </row>
    <row r="273" spans="16:21" x14ac:dyDescent="0.25">
      <c r="P273" s="10">
        <v>34905</v>
      </c>
      <c r="Q273">
        <v>1.680599</v>
      </c>
      <c r="S273" s="42">
        <f t="shared" ca="1" si="9"/>
        <v>46224</v>
      </c>
      <c r="T273" s="43">
        <f ca="1">_xll.BInterpol('Base CDI'!$H$4:$H$28,'Base CDI'!$J$4:$J$29,S273,"Cubic","Extrapolate=Linear","MultiX=Average","Skip=True","Sort=True")</f>
        <v>14.458343309868281</v>
      </c>
      <c r="U273" s="43">
        <f ca="1">_xll.BInterpol('Base CDI'!$H$4:$H$28,'Base CDI'!$I$4:$I$29,S273,"Cubic","Extrapolate=Linear","MultiX=Average","Skip=True","Sort=True")</f>
        <v>14.50200165116906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46225</v>
      </c>
      <c r="T274" s="43">
        <f ca="1">_xll.BInterpol('Base CDI'!$H$4:$H$28,'Base CDI'!$J$4:$J$29,S274,"Cubic","Extrapolate=Linear","MultiX=Average","Skip=True","Sort=True")</f>
        <v>14.454957070060656</v>
      </c>
      <c r="U274" s="43">
        <f ca="1">_xll.BInterpol('Base CDI'!$H$4:$H$28,'Base CDI'!$I$4:$I$29,S274,"Cubic","Extrapolate=Linear","MultiX=Average","Skip=True","Sort=True")</f>
        <v>14.498963279056529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46226</v>
      </c>
      <c r="T275" s="43">
        <f ca="1">_xll.BInterpol('Base CDI'!$H$4:$H$28,'Base CDI'!$J$4:$J$29,S275,"Cubic","Extrapolate=Linear","MultiX=Average","Skip=True","Sort=True")</f>
        <v>14.451557448115949</v>
      </c>
      <c r="U275" s="43">
        <f ca="1">_xll.BInterpol('Base CDI'!$H$4:$H$28,'Base CDI'!$I$4:$I$29,S275,"Cubic","Extrapolate=Linear","MultiX=Average","Skip=True","Sort=True")</f>
        <v>14.495912766289965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46227</v>
      </c>
      <c r="T276" s="43">
        <f ca="1">_xll.BInterpol('Base CDI'!$H$4:$H$28,'Base CDI'!$J$4:$J$29,S276,"Cubic","Extrapolate=Linear","MultiX=Average","Skip=True","Sort=True")</f>
        <v>14.448144611473927</v>
      </c>
      <c r="U276" s="43">
        <f ca="1">_xll.BInterpol('Base CDI'!$H$4:$H$28,'Base CDI'!$I$4:$I$29,S276,"Cubic","Extrapolate=Linear","MultiX=Average","Skip=True","Sort=True")</f>
        <v>14.492850255438244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46228</v>
      </c>
      <c r="T277" s="43">
        <f ca="1">_xll.BInterpol('Base CDI'!$H$4:$H$28,'Base CDI'!$J$4:$J$29,S277,"Cubic","Extrapolate=Linear","MultiX=Average","Skip=True","Sort=True")</f>
        <v>14.444718727574347</v>
      </c>
      <c r="U277" s="43">
        <f ca="1">_xll.BInterpol('Base CDI'!$H$4:$H$28,'Base CDI'!$I$4:$I$29,S277,"Cubic","Extrapolate=Linear","MultiX=Average","Skip=True","Sort=True")</f>
        <v>14.489775889070247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46229</v>
      </c>
      <c r="T278" s="43">
        <f ca="1">_xll.BInterpol('Base CDI'!$H$4:$H$28,'Base CDI'!$J$4:$J$29,S278,"Cubic","Extrapolate=Linear","MultiX=Average","Skip=True","Sort=True")</f>
        <v>14.441279963856978</v>
      </c>
      <c r="U278" s="43">
        <f ca="1">_xll.BInterpol('Base CDI'!$H$4:$H$28,'Base CDI'!$I$4:$I$29,S278,"Cubic","Extrapolate=Linear","MultiX=Average","Skip=True","Sort=True")</f>
        <v>14.486689809754848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46230</v>
      </c>
      <c r="T279" s="43">
        <f ca="1">_xll.BInterpol('Base CDI'!$H$4:$H$28,'Base CDI'!$J$4:$J$29,S279,"Cubic","Extrapolate=Linear","MultiX=Average","Skip=True","Sort=True")</f>
        <v>14.437828487761577</v>
      </c>
      <c r="U279" s="43">
        <f ca="1">_xll.BInterpol('Base CDI'!$H$4:$H$28,'Base CDI'!$I$4:$I$29,S279,"Cubic","Extrapolate=Linear","MultiX=Average","Skip=True","Sort=True")</f>
        <v>14.483592160060931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46231</v>
      </c>
      <c r="T280" s="43">
        <f ca="1">_xll.BInterpol('Base CDI'!$H$4:$H$28,'Base CDI'!$J$4:$J$29,S280,"Cubic","Extrapolate=Linear","MultiX=Average","Skip=True","Sort=True")</f>
        <v>14.43436446672791</v>
      </c>
      <c r="U280" s="43">
        <f ca="1">_xll.BInterpol('Base CDI'!$H$4:$H$28,'Base CDI'!$I$4:$I$29,S280,"Cubic","Extrapolate=Linear","MultiX=Average","Skip=True","Sort=True")</f>
        <v>14.48048308255737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46232</v>
      </c>
      <c r="T281" s="43">
        <f ca="1">_xll.BInterpol('Base CDI'!$H$4:$H$28,'Base CDI'!$J$4:$J$29,S281,"Cubic","Extrapolate=Linear","MultiX=Average","Skip=True","Sort=True")</f>
        <v>14.430888068195737</v>
      </c>
      <c r="U281" s="43">
        <f ca="1">_xll.BInterpol('Base CDI'!$H$4:$H$28,'Base CDI'!$I$4:$I$29,S281,"Cubic","Extrapolate=Linear","MultiX=Average","Skip=True","Sort=True")</f>
        <v>14.477362719813044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46233</v>
      </c>
      <c r="T282" s="43">
        <f ca="1">_xll.BInterpol('Base CDI'!$H$4:$H$28,'Base CDI'!$J$4:$J$29,S282,"Cubic","Extrapolate=Linear","MultiX=Average","Skip=True","Sort=True")</f>
        <v>14.427399459604819</v>
      </c>
      <c r="U282" s="43">
        <f ca="1">_xll.BInterpol('Base CDI'!$H$4:$H$28,'Base CDI'!$I$4:$I$29,S282,"Cubic","Extrapolate=Linear","MultiX=Average","Skip=True","Sort=True")</f>
        <v>14.474231214396832</v>
      </c>
    </row>
    <row r="283" spans="16:21" x14ac:dyDescent="0.25">
      <c r="P283" s="10">
        <v>34919</v>
      </c>
      <c r="Q283">
        <v>1.71014</v>
      </c>
      <c r="S283" s="42">
        <f t="shared" ca="1" si="9"/>
        <v>46234</v>
      </c>
      <c r="T283" s="43">
        <f ca="1">_xll.BInterpol('Base CDI'!$H$4:$H$28,'Base CDI'!$J$4:$J$29,S283,"Cubic","Extrapolate=Linear","MultiX=Average","Skip=True","Sort=True")</f>
        <v>14.423898808394924</v>
      </c>
      <c r="U283" s="43">
        <f ca="1">_xll.BInterpol('Base CDI'!$H$4:$H$28,'Base CDI'!$I$4:$I$29,S283,"Cubic","Extrapolate=Linear","MultiX=Average","Skip=True","Sort=True")</f>
        <v>14.471088708877613</v>
      </c>
    </row>
    <row r="284" spans="16:21" x14ac:dyDescent="0.25">
      <c r="P284" s="10">
        <v>34920</v>
      </c>
      <c r="Q284">
        <v>1.712933</v>
      </c>
      <c r="S284" s="42">
        <f t="shared" ca="1" si="9"/>
        <v>46235</v>
      </c>
      <c r="T284" s="43">
        <f ca="1">_xll.BInterpol('Base CDI'!$H$4:$H$28,'Base CDI'!$J$4:$J$29,S284,"Cubic","Extrapolate=Linear","MultiX=Average","Skip=True","Sort=True")</f>
        <v>14.42038628200581</v>
      </c>
      <c r="U284" s="43">
        <f ca="1">_xll.BInterpol('Base CDI'!$H$4:$H$28,'Base CDI'!$I$4:$I$29,S284,"Cubic","Extrapolate=Linear","MultiX=Average","Skip=True","Sort=True")</f>
        <v>14.467935345824264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46236</v>
      </c>
      <c r="T285" s="43">
        <f ca="1">_xll.BInterpol('Base CDI'!$H$4:$H$28,'Base CDI'!$J$4:$J$29,S285,"Cubic","Extrapolate=Linear","MultiX=Average","Skip=True","Sort=True")</f>
        <v>14.41686204787724</v>
      </c>
      <c r="U285" s="43">
        <f ca="1">_xll.BInterpol('Base CDI'!$H$4:$H$28,'Base CDI'!$I$4:$I$29,S285,"Cubic","Extrapolate=Linear","MultiX=Average","Skip=True","Sort=True")</f>
        <v>14.464771267805663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46237</v>
      </c>
      <c r="T286" s="43">
        <f ca="1">_xll.BInterpol('Base CDI'!$H$4:$H$28,'Base CDI'!$J$4:$J$29,S286,"Cubic","Extrapolate=Linear","MultiX=Average","Skip=True","Sort=True")</f>
        <v>14.413326273448977</v>
      </c>
      <c r="U286" s="43">
        <f ca="1">_xll.BInterpol('Base CDI'!$H$4:$H$28,'Base CDI'!$I$4:$I$29,S286,"Cubic","Extrapolate=Linear","MultiX=Average","Skip=True","Sort=True")</f>
        <v>14.46159661739069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46238</v>
      </c>
      <c r="T287" s="43">
        <f ca="1">_xll.BInterpol('Base CDI'!$H$4:$H$28,'Base CDI'!$J$4:$J$29,S287,"Cubic","Extrapolate=Linear","MultiX=Average","Skip=True","Sort=True")</f>
        <v>14.409779126160782</v>
      </c>
      <c r="U287" s="43">
        <f ca="1">_xll.BInterpol('Base CDI'!$H$4:$H$28,'Base CDI'!$I$4:$I$29,S287,"Cubic","Extrapolate=Linear","MultiX=Average","Skip=True","Sort=True")</f>
        <v>14.458411537148221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46239</v>
      </c>
      <c r="T288" s="43">
        <f ca="1">_xll.BInterpol('Base CDI'!$H$4:$H$28,'Base CDI'!$J$4:$J$29,S288,"Cubic","Extrapolate=Linear","MultiX=Average","Skip=True","Sort=True")</f>
        <v>14.40622077345242</v>
      </c>
      <c r="U288" s="43">
        <f ca="1">_xll.BInterpol('Base CDI'!$H$4:$H$28,'Base CDI'!$I$4:$I$29,S288,"Cubic","Extrapolate=Linear","MultiX=Average","Skip=True","Sort=True")</f>
        <v>14.455216169647136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46240</v>
      </c>
      <c r="T289" s="43">
        <f ca="1">_xll.BInterpol('Base CDI'!$H$4:$H$28,'Base CDI'!$J$4:$J$29,S289,"Cubic","Extrapolate=Linear","MultiX=Average","Skip=True","Sort=True")</f>
        <v>14.402651382763652</v>
      </c>
      <c r="U289" s="43">
        <f ca="1">_xll.BInterpol('Base CDI'!$H$4:$H$28,'Base CDI'!$I$4:$I$29,S289,"Cubic","Extrapolate=Linear","MultiX=Average","Skip=True","Sort=True")</f>
        <v>14.452010657456313</v>
      </c>
    </row>
    <row r="290" spans="16:21" x14ac:dyDescent="0.25">
      <c r="P290" s="10">
        <v>34928</v>
      </c>
      <c r="Q290">
        <v>1.729697</v>
      </c>
      <c r="S290" s="42">
        <f t="shared" ca="1" si="9"/>
        <v>46241</v>
      </c>
      <c r="T290" s="43">
        <f ca="1">_xll.BInterpol('Base CDI'!$H$4:$H$28,'Base CDI'!$J$4:$J$29,S290,"Cubic","Extrapolate=Linear","MultiX=Average","Skip=True","Sort=True")</f>
        <v>14.39907112153424</v>
      </c>
      <c r="U290" s="43">
        <f ca="1">_xll.BInterpol('Base CDI'!$H$4:$H$28,'Base CDI'!$I$4:$I$29,S290,"Cubic","Extrapolate=Linear","MultiX=Average","Skip=True","Sort=True")</f>
        <v>14.448795143144629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46242</v>
      </c>
      <c r="T291" s="43">
        <f ca="1">_xll.BInterpol('Base CDI'!$H$4:$H$28,'Base CDI'!$J$4:$J$29,S291,"Cubic","Extrapolate=Linear","MultiX=Average","Skip=True","Sort=True")</f>
        <v>14.395480157203947</v>
      </c>
      <c r="U291" s="43">
        <f ca="1">_xll.BInterpol('Base CDI'!$H$4:$H$28,'Base CDI'!$I$4:$I$29,S291,"Cubic","Extrapolate=Linear","MultiX=Average","Skip=True","Sort=True")</f>
        <v>14.445569769280963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46243</v>
      </c>
      <c r="T292" s="43">
        <f ca="1">_xll.BInterpol('Base CDI'!$H$4:$H$28,'Base CDI'!$J$4:$J$29,S292,"Cubic","Extrapolate=Linear","MultiX=Average","Skip=True","Sort=True")</f>
        <v>14.391878657212535</v>
      </c>
      <c r="U292" s="43">
        <f ca="1">_xll.BInterpol('Base CDI'!$H$4:$H$28,'Base CDI'!$I$4:$I$29,S292,"Cubic","Extrapolate=Linear","MultiX=Average","Skip=True","Sort=True")</f>
        <v>14.442334678434195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46244</v>
      </c>
      <c r="T293" s="43">
        <f ca="1">_xll.BInterpol('Base CDI'!$H$4:$H$28,'Base CDI'!$J$4:$J$29,S293,"Cubic","Extrapolate=Linear","MultiX=Average","Skip=True","Sort=True")</f>
        <v>14.388266788999768</v>
      </c>
      <c r="U293" s="43">
        <f ca="1">_xll.BInterpol('Base CDI'!$H$4:$H$28,'Base CDI'!$I$4:$I$29,S293,"Cubic","Extrapolate=Linear","MultiX=Average","Skip=True","Sort=True")</f>
        <v>14.4390900131732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46245</v>
      </c>
      <c r="T294" s="43">
        <f ca="1">_xll.BInterpol('Base CDI'!$H$4:$H$28,'Base CDI'!$J$4:$J$29,S294,"Cubic","Extrapolate=Linear","MultiX=Average","Skip=True","Sort=True")</f>
        <v>14.384644720005406</v>
      </c>
      <c r="U294" s="43">
        <f ca="1">_xll.BInterpol('Base CDI'!$H$4:$H$28,'Base CDI'!$I$4:$I$29,S294,"Cubic","Extrapolate=Linear","MultiX=Average","Skip=True","Sort=True")</f>
        <v>14.435835916066859</v>
      </c>
    </row>
    <row r="295" spans="16:21" x14ac:dyDescent="0.25">
      <c r="P295" s="10">
        <v>34935</v>
      </c>
      <c r="Q295">
        <v>1.7437</v>
      </c>
      <c r="S295" s="42">
        <f t="shared" ca="1" si="9"/>
        <v>46246</v>
      </c>
      <c r="T295" s="43">
        <f ca="1">_xll.BInterpol('Base CDI'!$H$4:$H$28,'Base CDI'!$J$4:$J$29,S295,"Cubic","Extrapolate=Linear","MultiX=Average","Skip=True","Sort=True")</f>
        <v>14.381012617669212</v>
      </c>
      <c r="U295" s="43">
        <f ca="1">_xll.BInterpol('Base CDI'!$H$4:$H$28,'Base CDI'!$I$4:$I$29,S295,"Cubic","Extrapolate=Linear","MultiX=Average","Skip=True","Sort=True")</f>
        <v>14.43257252968405</v>
      </c>
    </row>
    <row r="296" spans="16:21" x14ac:dyDescent="0.25">
      <c r="P296" s="10">
        <v>34936</v>
      </c>
      <c r="Q296">
        <v>1.746513</v>
      </c>
      <c r="S296" s="42">
        <f t="shared" ca="1" si="9"/>
        <v>46247</v>
      </c>
      <c r="T296" s="43">
        <f ca="1">_xll.BInterpol('Base CDI'!$H$4:$H$28,'Base CDI'!$J$4:$J$29,S296,"Cubic","Extrapolate=Linear","MultiX=Average","Skip=True","Sort=True")</f>
        <v>14.377370649430949</v>
      </c>
      <c r="U296" s="43">
        <f ca="1">_xll.BInterpol('Base CDI'!$H$4:$H$28,'Base CDI'!$I$4:$I$29,S296,"Cubic","Extrapolate=Linear","MultiX=Average","Skip=True","Sort=True")</f>
        <v>14.429299996593649</v>
      </c>
    </row>
    <row r="297" spans="16:21" x14ac:dyDescent="0.25">
      <c r="P297" s="10">
        <v>34939</v>
      </c>
      <c r="Q297">
        <v>1.749331</v>
      </c>
      <c r="S297" s="42">
        <f t="shared" ca="1" si="9"/>
        <v>46248</v>
      </c>
      <c r="T297" s="43">
        <f ca="1">_xll.BInterpol('Base CDI'!$H$4:$H$28,'Base CDI'!$J$4:$J$29,S297,"Cubic","Extrapolate=Linear","MultiX=Average","Skip=True","Sort=True")</f>
        <v>14.373718982730379</v>
      </c>
      <c r="U297" s="43">
        <f ca="1">_xll.BInterpol('Base CDI'!$H$4:$H$28,'Base CDI'!$I$4:$I$29,S297,"Cubic","Extrapolate=Linear","MultiX=Average","Skip=True","Sort=True")</f>
        <v>14.426018459364537</v>
      </c>
    </row>
    <row r="298" spans="16:21" x14ac:dyDescent="0.25">
      <c r="P298" s="10">
        <v>34940</v>
      </c>
      <c r="Q298">
        <v>1.752148</v>
      </c>
      <c r="S298" s="42">
        <f t="shared" ca="1" si="9"/>
        <v>46249</v>
      </c>
      <c r="T298" s="43">
        <f ca="1">_xll.BInterpol('Base CDI'!$H$4:$H$28,'Base CDI'!$J$4:$J$29,S298,"Cubic","Extrapolate=Linear","MultiX=Average","Skip=True","Sort=True")</f>
        <v>14.370057785007265</v>
      </c>
      <c r="U298" s="43">
        <f ca="1">_xll.BInterpol('Base CDI'!$H$4:$H$28,'Base CDI'!$I$4:$I$29,S298,"Cubic","Extrapolate=Linear","MultiX=Average","Skip=True","Sort=True")</f>
        <v>14.422728060565589</v>
      </c>
    </row>
    <row r="299" spans="16:21" x14ac:dyDescent="0.25">
      <c r="P299" s="10">
        <v>34941</v>
      </c>
      <c r="Q299">
        <v>1.754969</v>
      </c>
      <c r="S299" s="42">
        <f t="shared" ca="1" si="9"/>
        <v>46250</v>
      </c>
      <c r="T299" s="43">
        <f ca="1">_xll.BInterpol('Base CDI'!$H$4:$H$28,'Base CDI'!$J$4:$J$29,S299,"Cubic","Extrapolate=Linear","MultiX=Average","Skip=True","Sort=True")</f>
        <v>14.36638722370137</v>
      </c>
      <c r="U299" s="43">
        <f ca="1">_xll.BInterpol('Base CDI'!$H$4:$H$28,'Base CDI'!$I$4:$I$29,S299,"Cubic","Extrapolate=Linear","MultiX=Average","Skip=True","Sort=True")</f>
        <v>14.419428942765688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46251</v>
      </c>
      <c r="T300" s="43">
        <f ca="1">_xll.BInterpol('Base CDI'!$H$4:$H$28,'Base CDI'!$J$4:$J$29,S300,"Cubic","Extrapolate=Linear","MultiX=Average","Skip=True","Sort=True")</f>
        <v>14.362707466252454</v>
      </c>
      <c r="U300" s="43">
        <f ca="1">_xll.BInterpol('Base CDI'!$H$4:$H$28,'Base CDI'!$I$4:$I$29,S300,"Cubic","Extrapolate=Linear","MultiX=Average","Skip=True","Sort=True")</f>
        <v>14.416121248533708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46252</v>
      </c>
      <c r="T301" s="43">
        <f ca="1">_xll.BInterpol('Base CDI'!$H$4:$H$28,'Base CDI'!$J$4:$J$29,S301,"Cubic","Extrapolate=Linear","MultiX=Average","Skip=True","Sort=True")</f>
        <v>14.359018680100283</v>
      </c>
      <c r="U301" s="43">
        <f ca="1">_xll.BInterpol('Base CDI'!$H$4:$H$28,'Base CDI'!$I$4:$I$29,S301,"Cubic","Extrapolate=Linear","MultiX=Average","Skip=True","Sort=True")</f>
        <v>14.412805120438529</v>
      </c>
    </row>
    <row r="302" spans="16:21" x14ac:dyDescent="0.25">
      <c r="P302" s="10">
        <v>34946</v>
      </c>
      <c r="Q302">
        <v>1.763482</v>
      </c>
      <c r="S302" s="42">
        <f t="shared" ca="1" si="9"/>
        <v>46253</v>
      </c>
      <c r="T302" s="43">
        <f ca="1">_xll.BInterpol('Base CDI'!$H$4:$H$28,'Base CDI'!$J$4:$J$29,S302,"Cubic","Extrapolate=Linear","MultiX=Average","Skip=True","Sort=True")</f>
        <v>14.355321032684614</v>
      </c>
      <c r="U302" s="43">
        <f ca="1">_xll.BInterpol('Base CDI'!$H$4:$H$28,'Base CDI'!$I$4:$I$29,S302,"Cubic","Extrapolate=Linear","MultiX=Average","Skip=True","Sort=True")</f>
        <v>14.409480701049029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46254</v>
      </c>
      <c r="T303" s="43">
        <f ca="1">_xll.BInterpol('Base CDI'!$H$4:$H$28,'Base CDI'!$J$4:$J$29,S303,"Cubic","Extrapolate=Linear","MultiX=Average","Skip=True","Sort=True")</f>
        <v>14.351614691445215</v>
      </c>
      <c r="U303" s="43">
        <f ca="1">_xll.BInterpol('Base CDI'!$H$4:$H$28,'Base CDI'!$I$4:$I$29,S303,"Cubic","Extrapolate=Linear","MultiX=Average","Skip=True","Sort=True")</f>
        <v>14.406148132934087</v>
      </c>
    </row>
    <row r="304" spans="16:21" x14ac:dyDescent="0.25">
      <c r="P304" s="10">
        <v>34948</v>
      </c>
      <c r="Q304">
        <v>1.769183</v>
      </c>
      <c r="S304" s="42">
        <f t="shared" ca="1" si="9"/>
        <v>46255</v>
      </c>
      <c r="T304" s="43">
        <f ca="1">_xll.BInterpol('Base CDI'!$H$4:$H$28,'Base CDI'!$J$4:$J$29,S304,"Cubic","Extrapolate=Linear","MultiX=Average","Skip=True","Sort=True")</f>
        <v>14.347899823821844</v>
      </c>
      <c r="U304" s="43">
        <f ca="1">_xll.BInterpol('Base CDI'!$H$4:$H$28,'Base CDI'!$I$4:$I$29,S304,"Cubic","Extrapolate=Linear","MultiX=Average","Skip=True","Sort=True")</f>
        <v>14.40280755866258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46256</v>
      </c>
      <c r="T305" s="43">
        <f ca="1">_xll.BInterpol('Base CDI'!$H$4:$H$28,'Base CDI'!$J$4:$J$29,S305,"Cubic","Extrapolate=Linear","MultiX=Average","Skip=True","Sort=True")</f>
        <v>14.344176597254268</v>
      </c>
      <c r="U305" s="43">
        <f ca="1">_xll.BInterpol('Base CDI'!$H$4:$H$28,'Base CDI'!$I$4:$I$29,S305,"Cubic","Extrapolate=Linear","MultiX=Average","Skip=True","Sort=True")</f>
        <v>14.399459120803387</v>
      </c>
    </row>
    <row r="306" spans="16:21" x14ac:dyDescent="0.25">
      <c r="P306" s="10">
        <v>34953</v>
      </c>
      <c r="Q306">
        <v>1.774896</v>
      </c>
      <c r="S306" s="42">
        <f t="shared" ca="1" si="9"/>
        <v>46257</v>
      </c>
      <c r="T306" s="43">
        <f ca="1">_xll.BInterpol('Base CDI'!$H$4:$H$28,'Base CDI'!$J$4:$J$29,S306,"Cubic","Extrapolate=Linear","MultiX=Average","Skip=True","Sort=True")</f>
        <v>14.340445179182247</v>
      </c>
      <c r="U306" s="43">
        <f ca="1">_xll.BInterpol('Base CDI'!$H$4:$H$28,'Base CDI'!$I$4:$I$29,S306,"Cubic","Extrapolate=Linear","MultiX=Average","Skip=True","Sort=True")</f>
        <v>14.396102961925386</v>
      </c>
    </row>
    <row r="307" spans="16:21" x14ac:dyDescent="0.25">
      <c r="P307" s="10">
        <v>34954</v>
      </c>
      <c r="Q307">
        <v>1.77776</v>
      </c>
      <c r="S307" s="42">
        <f t="shared" ca="1" si="9"/>
        <v>46258</v>
      </c>
      <c r="T307" s="43">
        <f ca="1">_xll.BInterpol('Base CDI'!$H$4:$H$28,'Base CDI'!$J$4:$J$29,S307,"Cubic","Extrapolate=Linear","MultiX=Average","Skip=True","Sort=True")</f>
        <v>14.336705737045541</v>
      </c>
      <c r="U307" s="43">
        <f ca="1">_xll.BInterpol('Base CDI'!$H$4:$H$28,'Base CDI'!$I$4:$I$29,S307,"Cubic","Extrapolate=Linear","MultiX=Average","Skip=True","Sort=True")</f>
        <v>14.392739224597456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46259</v>
      </c>
      <c r="T308" s="43">
        <f ca="1">_xll.BInterpol('Base CDI'!$H$4:$H$28,'Base CDI'!$J$4:$J$29,S308,"Cubic","Extrapolate=Linear","MultiX=Average","Skip=True","Sort=True")</f>
        <v>14.332958438283915</v>
      </c>
      <c r="U308" s="43">
        <f ca="1">_xll.BInterpol('Base CDI'!$H$4:$H$28,'Base CDI'!$I$4:$I$29,S308,"Cubic","Extrapolate=Linear","MultiX=Average","Skip=True","Sort=True")</f>
        <v>14.389368051388475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46260</v>
      </c>
      <c r="T309" s="43">
        <f ca="1">_xll.BInterpol('Base CDI'!$H$4:$H$28,'Base CDI'!$J$4:$J$29,S309,"Cubic","Extrapolate=Linear","MultiX=Average","Skip=True","Sort=True")</f>
        <v>14.329203450337133</v>
      </c>
      <c r="U309" s="43">
        <f ca="1">_xll.BInterpol('Base CDI'!$H$4:$H$28,'Base CDI'!$I$4:$I$29,S309,"Cubic","Extrapolate=Linear","MultiX=Average","Skip=True","Sort=True")</f>
        <v>14.385989584867319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46261</v>
      </c>
      <c r="T310" s="43">
        <f ca="1">_xll.BInterpol('Base CDI'!$H$4:$H$28,'Base CDI'!$J$4:$J$29,S310,"Cubic","Extrapolate=Linear","MultiX=Average","Skip=True","Sort=True")</f>
        <v>14.325440940644953</v>
      </c>
      <c r="U310" s="43">
        <f ca="1">_xll.BInterpol('Base CDI'!$H$4:$H$28,'Base CDI'!$I$4:$I$29,S310,"Cubic","Extrapolate=Linear","MultiX=Average","Skip=True","Sort=True")</f>
        <v>14.38260396760287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46262</v>
      </c>
      <c r="T311" s="43">
        <f ca="1">_xll.BInterpol('Base CDI'!$H$4:$H$28,'Base CDI'!$J$4:$J$29,S311,"Cubic","Extrapolate=Linear","MultiX=Average","Skip=True","Sort=True")</f>
        <v>14.32167107664714</v>
      </c>
      <c r="U311" s="43">
        <f ca="1">_xll.BInterpol('Base CDI'!$H$4:$H$28,'Base CDI'!$I$4:$I$29,S311,"Cubic","Extrapolate=Linear","MultiX=Average","Skip=True","Sort=True")</f>
        <v>14.379211342164005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46263</v>
      </c>
      <c r="T312" s="43">
        <f ca="1">_xll.BInterpol('Base CDI'!$H$4:$H$28,'Base CDI'!$J$4:$J$29,S312,"Cubic","Extrapolate=Linear","MultiX=Average","Skip=True","Sort=True")</f>
        <v>14.317894025783458</v>
      </c>
      <c r="U312" s="43">
        <f ca="1">_xll.BInterpol('Base CDI'!$H$4:$H$28,'Base CDI'!$I$4:$I$29,S312,"Cubic","Extrapolate=Linear","MultiX=Average","Skip=True","Sort=True")</f>
        <v>14.3758118511196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46264</v>
      </c>
      <c r="T313" s="43">
        <f ca="1">_xll.BInterpol('Base CDI'!$H$4:$H$28,'Base CDI'!$J$4:$J$29,S313,"Cubic","Extrapolate=Linear","MultiX=Average","Skip=True","Sort=True")</f>
        <v>14.314109955493667</v>
      </c>
      <c r="U313" s="43">
        <f ca="1">_xll.BInterpol('Base CDI'!$H$4:$H$28,'Base CDI'!$I$4:$I$29,S313,"Cubic","Extrapolate=Linear","MultiX=Average","Skip=True","Sort=True")</f>
        <v>14.372405637038536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46265</v>
      </c>
      <c r="T314" s="43">
        <f ca="1">_xll.BInterpol('Base CDI'!$H$4:$H$28,'Base CDI'!$J$4:$J$29,S314,"Cubic","Extrapolate=Linear","MultiX=Average","Skip=True","Sort=True")</f>
        <v>14.31031903321753</v>
      </c>
      <c r="U314" s="43">
        <f ca="1">_xll.BInterpol('Base CDI'!$H$4:$H$28,'Base CDI'!$I$4:$I$29,S314,"Cubic","Extrapolate=Linear","MultiX=Average","Skip=True","Sort=True")</f>
        <v>14.368992842489691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46266</v>
      </c>
      <c r="T315" s="43">
        <f ca="1">_xll.BInterpol('Base CDI'!$H$4:$H$28,'Base CDI'!$J$4:$J$29,S315,"Cubic","Extrapolate=Linear","MultiX=Average","Skip=True","Sort=True")</f>
        <v>14.306521426394809</v>
      </c>
      <c r="U315" s="43">
        <f ca="1">_xll.BInterpol('Base CDI'!$H$4:$H$28,'Base CDI'!$I$4:$I$29,S315,"Cubic","Extrapolate=Linear","MultiX=Average","Skip=True","Sort=True")</f>
        <v>14.365573610041942</v>
      </c>
    </row>
    <row r="316" spans="16:21" x14ac:dyDescent="0.25">
      <c r="P316" s="10">
        <v>34967</v>
      </c>
      <c r="Q316">
        <v>1.803698</v>
      </c>
      <c r="S316" s="42">
        <f t="shared" ca="1" si="9"/>
        <v>46267</v>
      </c>
      <c r="T316" s="43">
        <f ca="1">_xll.BInterpol('Base CDI'!$H$4:$H$28,'Base CDI'!$J$4:$J$29,S316,"Cubic","Extrapolate=Linear","MultiX=Average","Skip=True","Sort=True")</f>
        <v>14.302717302465268</v>
      </c>
      <c r="U316" s="43">
        <f ca="1">_xll.BInterpol('Base CDI'!$H$4:$H$28,'Base CDI'!$I$4:$I$29,S316,"Cubic","Extrapolate=Linear","MultiX=Average","Skip=True","Sort=True")</f>
        <v>14.362148082264167</v>
      </c>
    </row>
    <row r="317" spans="16:21" x14ac:dyDescent="0.25">
      <c r="P317" s="10">
        <v>34968</v>
      </c>
      <c r="Q317">
        <v>1.806602</v>
      </c>
      <c r="S317" s="42">
        <f t="shared" ca="1" si="9"/>
        <v>46268</v>
      </c>
      <c r="T317" s="43">
        <f ca="1">_xll.BInterpol('Base CDI'!$H$4:$H$28,'Base CDI'!$J$4:$J$29,S317,"Cubic","Extrapolate=Linear","MultiX=Average","Skip=True","Sort=True")</f>
        <v>14.298906828868668</v>
      </c>
      <c r="U317" s="43">
        <f ca="1">_xll.BInterpol('Base CDI'!$H$4:$H$28,'Base CDI'!$I$4:$I$29,S317,"Cubic","Extrapolate=Linear","MultiX=Average","Skip=True","Sort=True")</f>
        <v>14.358716401725244</v>
      </c>
    </row>
    <row r="318" spans="16:21" x14ac:dyDescent="0.25">
      <c r="P318" s="10">
        <v>34969</v>
      </c>
      <c r="Q318">
        <v>1.80951</v>
      </c>
      <c r="S318" s="42">
        <f t="shared" ca="1" si="9"/>
        <v>46269</v>
      </c>
      <c r="T318" s="43">
        <f ca="1">_xll.BInterpol('Base CDI'!$H$4:$H$28,'Base CDI'!$J$4:$J$29,S318,"Cubic","Extrapolate=Linear","MultiX=Average","Skip=True","Sort=True")</f>
        <v>14.295090173044771</v>
      </c>
      <c r="U318" s="43">
        <f ca="1">_xll.BInterpol('Base CDI'!$H$4:$H$28,'Base CDI'!$I$4:$I$29,S318,"Cubic","Extrapolate=Linear","MultiX=Average","Skip=True","Sort=True")</f>
        <v>14.355278710994055</v>
      </c>
    </row>
    <row r="319" spans="16:21" x14ac:dyDescent="0.25">
      <c r="P319" s="10">
        <v>34970</v>
      </c>
      <c r="Q319">
        <v>1.812424</v>
      </c>
      <c r="S319" s="42">
        <f t="shared" ca="1" si="9"/>
        <v>46270</v>
      </c>
      <c r="T319" s="43">
        <f ca="1">_xll.BInterpol('Base CDI'!$H$4:$H$28,'Base CDI'!$J$4:$J$29,S319,"Cubic","Extrapolate=Linear","MultiX=Average","Skip=True","Sort=True")</f>
        <v>14.291267502433341</v>
      </c>
      <c r="U319" s="43">
        <f ca="1">_xll.BInterpol('Base CDI'!$H$4:$H$28,'Base CDI'!$I$4:$I$29,S319,"Cubic","Extrapolate=Linear","MultiX=Average","Skip=True","Sort=True")</f>
        <v>14.351835152639474</v>
      </c>
    </row>
    <row r="320" spans="16:21" x14ac:dyDescent="0.25">
      <c r="P320" s="10">
        <v>34971</v>
      </c>
      <c r="Q320">
        <v>1.815293</v>
      </c>
      <c r="S320" s="42">
        <f t="shared" ca="1" si="9"/>
        <v>46271</v>
      </c>
      <c r="T320" s="43">
        <f ca="1">_xll.BInterpol('Base CDI'!$H$4:$H$28,'Base CDI'!$J$4:$J$29,S320,"Cubic","Extrapolate=Linear","MultiX=Average","Skip=True","Sort=True")</f>
        <v>14.287438984474138</v>
      </c>
      <c r="U320" s="43">
        <f ca="1">_xll.BInterpol('Base CDI'!$H$4:$H$28,'Base CDI'!$I$4:$I$29,S320,"Cubic","Extrapolate=Linear","MultiX=Average","Skip=True","Sort=True")</f>
        <v>14.348385869230382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46272</v>
      </c>
      <c r="T321" s="43">
        <f ca="1">_xll.BInterpol('Base CDI'!$H$4:$H$28,'Base CDI'!$J$4:$J$29,S321,"Cubic","Extrapolate=Linear","MultiX=Average","Skip=True","Sort=True")</f>
        <v>14.283604786606928</v>
      </c>
      <c r="U321" s="43">
        <f ca="1">_xll.BInterpol('Base CDI'!$H$4:$H$28,'Base CDI'!$I$4:$I$29,S321,"Cubic","Extrapolate=Linear","MultiX=Average","Skip=True","Sort=True")</f>
        <v>14.344931003335656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46273</v>
      </c>
      <c r="T322" s="43">
        <f ca="1">_xll.BInterpol('Base CDI'!$H$4:$H$28,'Base CDI'!$J$4:$J$29,S322,"Cubic","Extrapolate=Linear","MultiX=Average","Skip=True","Sort=True")</f>
        <v>14.279765076271469</v>
      </c>
      <c r="U322" s="43">
        <f ca="1">_xll.BInterpol('Base CDI'!$H$4:$H$28,'Base CDI'!$I$4:$I$29,S322,"Cubic","Extrapolate=Linear","MultiX=Average","Skip=True","Sort=True")</f>
        <v>14.341470697524173</v>
      </c>
    </row>
    <row r="323" spans="16:21" x14ac:dyDescent="0.25">
      <c r="P323" s="10">
        <v>34976</v>
      </c>
      <c r="Q323">
        <v>1.823153</v>
      </c>
      <c r="S323" s="42">
        <f t="shared" ca="1" si="9"/>
        <v>46274</v>
      </c>
      <c r="T323" s="43">
        <f ca="1">_xll.BInterpol('Base CDI'!$H$4:$H$28,'Base CDI'!$J$4:$J$29,S323,"Cubic","Extrapolate=Linear","MultiX=Average","Skip=True","Sort=True")</f>
        <v>14.275920020907526</v>
      </c>
      <c r="U323" s="43">
        <f ca="1">_xll.BInterpol('Base CDI'!$H$4:$H$28,'Base CDI'!$I$4:$I$29,S323,"Cubic","Extrapolate=Linear","MultiX=Average","Skip=True","Sort=True")</f>
        <v>14.338005094364814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46275</v>
      </c>
      <c r="T324" s="43">
        <f ca="1">_xll.BInterpol('Base CDI'!$H$4:$H$28,'Base CDI'!$J$4:$J$29,S324,"Cubic","Extrapolate=Linear","MultiX=Average","Skip=True","Sort=True")</f>
        <v>14.272069787954862</v>
      </c>
      <c r="U324" s="43">
        <f ca="1">_xll.BInterpol('Base CDI'!$H$4:$H$28,'Base CDI'!$I$4:$I$29,S324,"Cubic","Extrapolate=Linear","MultiX=Average","Skip=True","Sort=True")</f>
        <v>14.334534336426456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46276</v>
      </c>
      <c r="T325" s="43">
        <f ca="1">_xll.BInterpol('Base CDI'!$H$4:$H$28,'Base CDI'!$J$4:$J$29,S325,"Cubic","Extrapolate=Linear","MultiX=Average","Skip=True","Sort=True")</f>
        <v>14.268214544853238</v>
      </c>
      <c r="U325" s="43">
        <f ca="1">_xll.BInterpol('Base CDI'!$H$4:$H$28,'Base CDI'!$I$4:$I$29,S325,"Cubic","Extrapolate=Linear","MultiX=Average","Skip=True","Sort=True")</f>
        <v>14.331058566277976</v>
      </c>
    </row>
    <row r="326" spans="16:21" x14ac:dyDescent="0.25">
      <c r="P326" s="10">
        <v>34981</v>
      </c>
      <c r="Q326">
        <v>1.83101</v>
      </c>
      <c r="S326" s="42">
        <f t="shared" ca="1" si="9"/>
        <v>46277</v>
      </c>
      <c r="T326" s="43">
        <f ca="1">_xll.BInterpol('Base CDI'!$H$4:$H$28,'Base CDI'!$J$4:$J$29,S326,"Cubic","Extrapolate=Linear","MultiX=Average","Skip=True","Sort=True")</f>
        <v>14.264354459042417</v>
      </c>
      <c r="U326" s="43">
        <f ca="1">_xll.BInterpol('Base CDI'!$H$4:$H$28,'Base CDI'!$I$4:$I$29,S326,"Cubic","Extrapolate=Linear","MultiX=Average","Skip=True","Sort=True")</f>
        <v>14.327577926488255</v>
      </c>
    </row>
    <row r="327" spans="16:21" x14ac:dyDescent="0.25">
      <c r="P327" s="10">
        <v>34982</v>
      </c>
      <c r="Q327">
        <v>1.833604</v>
      </c>
      <c r="S327" s="42">
        <f t="shared" ca="1" si="9"/>
        <v>46278</v>
      </c>
      <c r="T327" s="43">
        <f ca="1">_xll.BInterpol('Base CDI'!$H$4:$H$28,'Base CDI'!$J$4:$J$29,S327,"Cubic","Extrapolate=Linear","MultiX=Average","Skip=True","Sort=True")</f>
        <v>14.260489697962162</v>
      </c>
      <c r="U327" s="43">
        <f ca="1">_xll.BInterpol('Base CDI'!$H$4:$H$28,'Base CDI'!$I$4:$I$29,S327,"Cubic","Extrapolate=Linear","MultiX=Average","Skip=True","Sort=True")</f>
        <v>14.324092559626168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46279</v>
      </c>
      <c r="T328" s="43">
        <f ca="1">_xll.BInterpol('Base CDI'!$H$4:$H$28,'Base CDI'!$J$4:$J$29,S328,"Cubic","Extrapolate=Linear","MultiX=Average","Skip=True","Sort=True")</f>
        <v>14.256620429052234</v>
      </c>
      <c r="U328" s="43">
        <f ca="1">_xll.BInterpol('Base CDI'!$H$4:$H$28,'Base CDI'!$I$4:$I$29,S328,"Cubic","Extrapolate=Linear","MultiX=Average","Skip=True","Sort=True")</f>
        <v>14.320602608260597</v>
      </c>
    </row>
    <row r="329" spans="16:21" x14ac:dyDescent="0.25">
      <c r="P329" s="10">
        <v>34985</v>
      </c>
      <c r="Q329">
        <v>1.838827</v>
      </c>
      <c r="S329" s="42">
        <f t="shared" ca="1" si="9"/>
        <v>46280</v>
      </c>
      <c r="T329" s="43">
        <f ca="1">_xll.BInterpol('Base CDI'!$H$4:$H$28,'Base CDI'!$J$4:$J$29,S329,"Cubic","Extrapolate=Linear","MultiX=Average","Skip=True","Sort=True")</f>
        <v>14.252746819752396</v>
      </c>
      <c r="U329" s="43">
        <f ca="1">_xll.BInterpol('Base CDI'!$H$4:$H$28,'Base CDI'!$I$4:$I$29,S329,"Cubic","Extrapolate=Linear","MultiX=Average","Skip=True","Sort=True")</f>
        <v>14.317108214960417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46281</v>
      </c>
      <c r="T330" s="43">
        <f ca="1">_xll.BInterpol('Base CDI'!$H$4:$H$28,'Base CDI'!$J$4:$J$29,S330,"Cubic","Extrapolate=Linear","MultiX=Average","Skip=True","Sort=True")</f>
        <v>14.248869037502411</v>
      </c>
      <c r="U330" s="43">
        <f ca="1">_xll.BInterpol('Base CDI'!$H$4:$H$28,'Base CDI'!$I$4:$I$29,S330,"Cubic","Extrapolate=Linear","MultiX=Average","Skip=True","Sort=True")</f>
        <v>14.313609522294506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46282</v>
      </c>
      <c r="T331" s="43">
        <f ca="1">_xll.BInterpol('Base CDI'!$H$4:$H$28,'Base CDI'!$J$4:$J$29,S331,"Cubic","Extrapolate=Linear","MultiX=Average","Skip=True","Sort=True")</f>
        <v>14.24498724974204</v>
      </c>
      <c r="U331" s="43">
        <f ca="1">_xll.BInterpol('Base CDI'!$H$4:$H$28,'Base CDI'!$I$4:$I$29,S331,"Cubic","Extrapolate=Linear","MultiX=Average","Skip=True","Sort=True")</f>
        <v>14.310106672831747</v>
      </c>
    </row>
    <row r="332" spans="16:21" x14ac:dyDescent="0.25">
      <c r="P332" s="10">
        <v>34990</v>
      </c>
      <c r="Q332">
        <v>1.846708</v>
      </c>
      <c r="S332" s="42">
        <f t="shared" ca="1" si="10"/>
        <v>46283</v>
      </c>
      <c r="T332" s="43">
        <f ca="1">_xll.BInterpol('Base CDI'!$H$4:$H$28,'Base CDI'!$J$4:$J$29,S332,"Cubic","Extrapolate=Linear","MultiX=Average","Skip=True","Sort=True")</f>
        <v>14.241101623911048</v>
      </c>
      <c r="U332" s="43">
        <f ca="1">_xll.BInterpol('Base CDI'!$H$4:$H$28,'Base CDI'!$I$4:$I$29,S332,"Cubic","Extrapolate=Linear","MultiX=Average","Skip=True","Sort=True")</f>
        <v>14.306599809141012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46284</v>
      </c>
      <c r="T333" s="43">
        <f ca="1">_xll.BInterpol('Base CDI'!$H$4:$H$28,'Base CDI'!$J$4:$J$29,S333,"Cubic","Extrapolate=Linear","MultiX=Average","Skip=True","Sort=True")</f>
        <v>14.237212327449193</v>
      </c>
      <c r="U333" s="43">
        <f ca="1">_xll.BInterpol('Base CDI'!$H$4:$H$28,'Base CDI'!$I$4:$I$29,S333,"Cubic","Extrapolate=Linear","MultiX=Average","Skip=True","Sort=True")</f>
        <v>14.303089073791185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46285</v>
      </c>
      <c r="T334" s="43">
        <f ca="1">_xll.BInterpol('Base CDI'!$H$4:$H$28,'Base CDI'!$J$4:$J$29,S334,"Cubic","Extrapolate=Linear","MultiX=Average","Skip=True","Sort=True")</f>
        <v>14.233319527796242</v>
      </c>
      <c r="U334" s="43">
        <f ca="1">_xll.BInterpol('Base CDI'!$H$4:$H$28,'Base CDI'!$I$4:$I$29,S334,"Cubic","Extrapolate=Linear","MultiX=Average","Skip=True","Sort=True")</f>
        <v>14.29957460935114</v>
      </c>
    </row>
    <row r="335" spans="16:21" x14ac:dyDescent="0.25">
      <c r="P335" s="10">
        <v>34995</v>
      </c>
      <c r="Q335">
        <v>1.854778</v>
      </c>
      <c r="S335" s="42">
        <f t="shared" ca="1" si="10"/>
        <v>46286</v>
      </c>
      <c r="T335" s="43">
        <f ca="1">_xll.BInterpol('Base CDI'!$H$4:$H$28,'Base CDI'!$J$4:$J$29,S335,"Cubic","Extrapolate=Linear","MultiX=Average","Skip=True","Sort=True")</f>
        <v>14.229423392391954</v>
      </c>
      <c r="U335" s="43">
        <f ca="1">_xll.BInterpol('Base CDI'!$H$4:$H$28,'Base CDI'!$I$4:$I$29,S335,"Cubic","Extrapolate=Linear","MultiX=Average","Skip=True","Sort=True")</f>
        <v>14.296056558389758</v>
      </c>
    </row>
    <row r="336" spans="16:21" x14ac:dyDescent="0.25">
      <c r="P336" s="10">
        <v>34996</v>
      </c>
      <c r="Q336">
        <v>1.85748</v>
      </c>
      <c r="S336" s="42">
        <f t="shared" ca="1" si="10"/>
        <v>46287</v>
      </c>
      <c r="T336" s="43">
        <f ca="1">_xll.BInterpol('Base CDI'!$H$4:$H$28,'Base CDI'!$J$4:$J$29,S336,"Cubic","Extrapolate=Linear","MultiX=Average","Skip=True","Sort=True")</f>
        <v>14.225524088676096</v>
      </c>
      <c r="U336" s="43">
        <f ca="1">_xll.BInterpol('Base CDI'!$H$4:$H$28,'Base CDI'!$I$4:$I$29,S336,"Cubic","Extrapolate=Linear","MultiX=Average","Skip=True","Sort=True")</f>
        <v>14.292535063475913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46288</v>
      </c>
      <c r="T337" s="43">
        <f ca="1">_xll.BInterpol('Base CDI'!$H$4:$H$28,'Base CDI'!$J$4:$J$29,S337,"Cubic","Extrapolate=Linear","MultiX=Average","Skip=True","Sort=True")</f>
        <v>14.221621784088425</v>
      </c>
      <c r="U337" s="43">
        <f ca="1">_xll.BInterpol('Base CDI'!$H$4:$H$28,'Base CDI'!$I$4:$I$29,S337,"Cubic","Extrapolate=Linear","MultiX=Average","Skip=True","Sort=True")</f>
        <v>14.28901026717849</v>
      </c>
    </row>
    <row r="338" spans="16:21" x14ac:dyDescent="0.25">
      <c r="P338" s="10">
        <v>34998</v>
      </c>
      <c r="Q338">
        <v>1.862852</v>
      </c>
      <c r="S338" s="42">
        <f t="shared" ca="1" si="10"/>
        <v>46289</v>
      </c>
      <c r="T338" s="43">
        <f ca="1">_xll.BInterpol('Base CDI'!$H$4:$H$28,'Base CDI'!$J$4:$J$29,S338,"Cubic","Extrapolate=Linear","MultiX=Average","Skip=True","Sort=True")</f>
        <v>14.217716646068705</v>
      </c>
      <c r="U338" s="43">
        <f ca="1">_xll.BInterpol('Base CDI'!$H$4:$H$28,'Base CDI'!$I$4:$I$29,S338,"Cubic","Extrapolate=Linear","MultiX=Average","Skip=True","Sort=True")</f>
        <v>14.285482312066362</v>
      </c>
    </row>
    <row r="339" spans="16:21" x14ac:dyDescent="0.25">
      <c r="P339" s="10">
        <v>34999</v>
      </c>
      <c r="Q339">
        <v>1.865534</v>
      </c>
      <c r="S339" s="42">
        <f t="shared" ca="1" si="10"/>
        <v>46290</v>
      </c>
      <c r="T339" s="43">
        <f ca="1">_xll.BInterpol('Base CDI'!$H$4:$H$28,'Base CDI'!$J$4:$J$29,S339,"Cubic","Extrapolate=Linear","MultiX=Average","Skip=True","Sort=True")</f>
        <v>14.2138088420567</v>
      </c>
      <c r="U339" s="43">
        <f ca="1">_xll.BInterpol('Base CDI'!$H$4:$H$28,'Base CDI'!$I$4:$I$29,S339,"Cubic","Extrapolate=Linear","MultiX=Average","Skip=True","Sort=True")</f>
        <v>14.281951340708408</v>
      </c>
    </row>
    <row r="340" spans="16:21" x14ac:dyDescent="0.25">
      <c r="P340" s="10">
        <v>35002</v>
      </c>
      <c r="Q340">
        <v>1.868196</v>
      </c>
      <c r="S340" s="42">
        <f t="shared" ca="1" si="10"/>
        <v>46291</v>
      </c>
      <c r="T340" s="43">
        <f ca="1">_xll.BInterpol('Base CDI'!$H$4:$H$28,'Base CDI'!$J$4:$J$29,S340,"Cubic","Extrapolate=Linear","MultiX=Average","Skip=True","Sort=True")</f>
        <v>14.209898539492173</v>
      </c>
      <c r="U340" s="43">
        <f ca="1">_xll.BInterpol('Base CDI'!$H$4:$H$28,'Base CDI'!$I$4:$I$29,S340,"Cubic","Extrapolate=Linear","MultiX=Average","Skip=True","Sort=True")</f>
        <v>14.278417495673509</v>
      </c>
    </row>
    <row r="341" spans="16:21" x14ac:dyDescent="0.25">
      <c r="P341" s="10">
        <v>35003</v>
      </c>
      <c r="Q341">
        <v>1.870849</v>
      </c>
      <c r="S341" s="42">
        <f t="shared" ca="1" si="10"/>
        <v>46292</v>
      </c>
      <c r="T341" s="43">
        <f ca="1">_xll.BInterpol('Base CDI'!$H$4:$H$28,'Base CDI'!$J$4:$J$29,S341,"Cubic","Extrapolate=Linear","MultiX=Average","Skip=True","Sort=True")</f>
        <v>14.205985905814883</v>
      </c>
      <c r="U341" s="43">
        <f ca="1">_xll.BInterpol('Base CDI'!$H$4:$H$28,'Base CDI'!$I$4:$I$29,S341,"Cubic","Extrapolate=Linear","MultiX=Average","Skip=True","Sort=True")</f>
        <v>14.27488091953054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46293</v>
      </c>
      <c r="T342" s="43">
        <f ca="1">_xll.BInterpol('Base CDI'!$H$4:$H$28,'Base CDI'!$J$4:$J$29,S342,"Cubic","Extrapolate=Linear","MultiX=Average","Skip=True","Sort=True")</f>
        <v>14.202071108464594</v>
      </c>
      <c r="U342" s="43">
        <f ca="1">_xll.BInterpol('Base CDI'!$H$4:$H$28,'Base CDI'!$I$4:$I$29,S342,"Cubic","Extrapolate=Linear","MultiX=Average","Skip=True","Sort=True")</f>
        <v>14.271341754848383</v>
      </c>
    </row>
    <row r="343" spans="16:21" x14ac:dyDescent="0.25">
      <c r="P343" s="10">
        <v>35006</v>
      </c>
      <c r="Q343">
        <v>1.876047</v>
      </c>
      <c r="S343" s="42">
        <f t="shared" ca="1" si="10"/>
        <v>46294</v>
      </c>
      <c r="T343" s="43">
        <f ca="1">_xll.BInterpol('Base CDI'!$H$4:$H$28,'Base CDI'!$J$4:$J$29,S343,"Cubic","Extrapolate=Linear","MultiX=Average","Skip=True","Sort=True")</f>
        <v>14.198154314881069</v>
      </c>
      <c r="U343" s="43">
        <f ca="1">_xll.BInterpol('Base CDI'!$H$4:$H$28,'Base CDI'!$I$4:$I$29,S343,"Cubic","Extrapolate=Linear","MultiX=Average","Skip=True","Sort=True")</f>
        <v>14.267800144195911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46295</v>
      </c>
      <c r="T344" s="43">
        <f ca="1">_xll.BInterpol('Base CDI'!$H$4:$H$28,'Base CDI'!$J$4:$J$29,S344,"Cubic","Extrapolate=Linear","MultiX=Average","Skip=True","Sort=True")</f>
        <v>14.194235692504071</v>
      </c>
      <c r="U344" s="43">
        <f ca="1">_xll.BInterpol('Base CDI'!$H$4:$H$28,'Base CDI'!$I$4:$I$29,S344,"Cubic","Extrapolate=Linear","MultiX=Average","Skip=True","Sort=True")</f>
        <v>14.264256230142006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46296</v>
      </c>
      <c r="T345" s="43">
        <f ca="1">_xll.BInterpol('Base CDI'!$H$4:$H$28,'Base CDI'!$J$4:$J$29,S345,"Cubic","Extrapolate=Linear","MultiX=Average","Skip=True","Sort=True")</f>
        <v>14.190315408773362</v>
      </c>
      <c r="U345" s="43">
        <f ca="1">_xll.BInterpol('Base CDI'!$H$4:$H$28,'Base CDI'!$I$4:$I$29,S345,"Cubic","Extrapolate=Linear","MultiX=Average","Skip=True","Sort=True")</f>
        <v>14.260710155255547</v>
      </c>
    </row>
    <row r="346" spans="16:21" x14ac:dyDescent="0.25">
      <c r="P346" s="10">
        <v>35011</v>
      </c>
      <c r="Q346">
        <v>1.883875</v>
      </c>
      <c r="S346" s="42">
        <f t="shared" ca="1" si="10"/>
        <v>46297</v>
      </c>
      <c r="T346" s="43">
        <f ca="1">_xll.BInterpol('Base CDI'!$H$4:$H$28,'Base CDI'!$J$4:$J$29,S346,"Cubic","Extrapolate=Linear","MultiX=Average","Skip=True","Sort=True")</f>
        <v>14.186393631128702</v>
      </c>
      <c r="U346" s="43">
        <f ca="1">_xll.BInterpol('Base CDI'!$H$4:$H$28,'Base CDI'!$I$4:$I$29,S346,"Cubic","Extrapolate=Linear","MultiX=Average","Skip=True","Sort=True")</f>
        <v>14.25716206210541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46298</v>
      </c>
      <c r="T347" s="43">
        <f ca="1">_xll.BInterpol('Base CDI'!$H$4:$H$28,'Base CDI'!$J$4:$J$29,S347,"Cubic","Extrapolate=Linear","MultiX=Average","Skip=True","Sort=True")</f>
        <v>14.182470527009857</v>
      </c>
      <c r="U347" s="43">
        <f ca="1">_xll.BInterpol('Base CDI'!$H$4:$H$28,'Base CDI'!$I$4:$I$29,S347,"Cubic","Extrapolate=Linear","MultiX=Average","Skip=True","Sort=True")</f>
        <v>14.253612093260474</v>
      </c>
    </row>
    <row r="348" spans="16:21" x14ac:dyDescent="0.25">
      <c r="P348" s="10">
        <v>35013</v>
      </c>
      <c r="Q348">
        <v>1.889235</v>
      </c>
      <c r="S348" s="42">
        <f t="shared" ca="1" si="10"/>
        <v>46299</v>
      </c>
      <c r="T348" s="43">
        <f ca="1">_xll.BInterpol('Base CDI'!$H$4:$H$28,'Base CDI'!$J$4:$J$29,S348,"Cubic","Extrapolate=Linear","MultiX=Average","Skip=True","Sort=True")</f>
        <v>14.178546263856587</v>
      </c>
      <c r="U348" s="43">
        <f ca="1">_xll.BInterpol('Base CDI'!$H$4:$H$28,'Base CDI'!$I$4:$I$29,S348,"Cubic","Extrapolate=Linear","MultiX=Average","Skip=True","Sort=True")</f>
        <v>14.250060391289617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46300</v>
      </c>
      <c r="T349" s="43">
        <f ca="1">_xll.BInterpol('Base CDI'!$H$4:$H$28,'Base CDI'!$J$4:$J$29,S349,"Cubic","Extrapolate=Linear","MultiX=Average","Skip=True","Sort=True")</f>
        <v>14.174621009108655</v>
      </c>
      <c r="U349" s="43">
        <f ca="1">_xll.BInterpol('Base CDI'!$H$4:$H$28,'Base CDI'!$I$4:$I$29,S349,"Cubic","Extrapolate=Linear","MultiX=Average","Skip=True","Sort=True")</f>
        <v>14.246507098761718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46301</v>
      </c>
      <c r="T350" s="43">
        <f ca="1">_xll.BInterpol('Base CDI'!$H$4:$H$28,'Base CDI'!$J$4:$J$29,S350,"Cubic","Extrapolate=Linear","MultiX=Average","Skip=True","Sort=True")</f>
        <v>14.170694930205824</v>
      </c>
      <c r="U350" s="43">
        <f ca="1">_xll.BInterpol('Base CDI'!$H$4:$H$28,'Base CDI'!$I$4:$I$29,S350,"Cubic","Extrapolate=Linear","MultiX=Average","Skip=True","Sort=True")</f>
        <v>14.242952358245654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46302</v>
      </c>
      <c r="T351" s="43">
        <f ca="1">_xll.BInterpol('Base CDI'!$H$4:$H$28,'Base CDI'!$J$4:$J$29,S351,"Cubic","Extrapolate=Linear","MultiX=Average","Skip=True","Sort=True")</f>
        <v>14.166768194587856</v>
      </c>
      <c r="U351" s="43">
        <f ca="1">_xll.BInterpol('Base CDI'!$H$4:$H$28,'Base CDI'!$I$4:$I$29,S351,"Cubic","Extrapolate=Linear","MultiX=Average","Skip=True","Sort=True")</f>
        <v>14.239396312310305</v>
      </c>
    </row>
    <row r="352" spans="16:21" x14ac:dyDescent="0.25">
      <c r="P352" s="10">
        <v>35020</v>
      </c>
      <c r="Q352">
        <v>1.900128</v>
      </c>
      <c r="S352" s="42">
        <f t="shared" ca="1" si="10"/>
        <v>46303</v>
      </c>
      <c r="T352" s="43">
        <f ca="1">_xll.BInterpol('Base CDI'!$H$4:$H$28,'Base CDI'!$J$4:$J$29,S352,"Cubic","Extrapolate=Linear","MultiX=Average","Skip=True","Sort=True")</f>
        <v>14.162840969694512</v>
      </c>
      <c r="U352" s="43">
        <f ca="1">_xll.BInterpol('Base CDI'!$H$4:$H$28,'Base CDI'!$I$4:$I$29,S352,"Cubic","Extrapolate=Linear","MultiX=Average","Skip=True","Sort=True")</f>
        <v>14.235839103524548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46304</v>
      </c>
      <c r="T353" s="43">
        <f ca="1">_xll.BInterpol('Base CDI'!$H$4:$H$28,'Base CDI'!$J$4:$J$29,S353,"Cubic","Extrapolate=Linear","MultiX=Average","Skip=True","Sort=True")</f>
        <v>14.158913422965558</v>
      </c>
      <c r="U353" s="43">
        <f ca="1">_xll.BInterpol('Base CDI'!$H$4:$H$28,'Base CDI'!$I$4:$I$29,S353,"Cubic","Extrapolate=Linear","MultiX=Average","Skip=True","Sort=True")</f>
        <v>14.232280874457262</v>
      </c>
    </row>
    <row r="354" spans="16:21" x14ac:dyDescent="0.25">
      <c r="P354" s="10">
        <v>35024</v>
      </c>
      <c r="Q354">
        <v>1.905591</v>
      </c>
      <c r="S354" s="42">
        <f t="shared" ca="1" si="10"/>
        <v>46305</v>
      </c>
      <c r="T354" s="43">
        <f ca="1">_xll.BInterpol('Base CDI'!$H$4:$H$28,'Base CDI'!$J$4:$J$29,S354,"Cubic","Extrapolate=Linear","MultiX=Average","Skip=True","Sort=True")</f>
        <v>14.154985721840752</v>
      </c>
      <c r="U354" s="43">
        <f ca="1">_xll.BInterpol('Base CDI'!$H$4:$H$28,'Base CDI'!$I$4:$I$29,S354,"Cubic","Extrapolate=Linear","MultiX=Average","Skip=True","Sort=True")</f>
        <v>14.228721767677323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46306</v>
      </c>
      <c r="T355" s="43">
        <f ca="1">_xll.BInterpol('Base CDI'!$H$4:$H$28,'Base CDI'!$J$4:$J$29,S355,"Cubic","Extrapolate=Linear","MultiX=Average","Skip=True","Sort=True")</f>
        <v>14.15105803375986</v>
      </c>
      <c r="U355" s="43">
        <f ca="1">_xll.BInterpol('Base CDI'!$H$4:$H$28,'Base CDI'!$I$4:$I$29,S355,"Cubic","Extrapolate=Linear","MultiX=Average","Skip=True","Sort=True")</f>
        <v>14.225161925753612</v>
      </c>
    </row>
    <row r="356" spans="16:21" x14ac:dyDescent="0.25">
      <c r="P356" s="10">
        <v>35026</v>
      </c>
      <c r="Q356">
        <v>1.910873</v>
      </c>
      <c r="S356" s="42">
        <f t="shared" ca="1" si="10"/>
        <v>46307</v>
      </c>
      <c r="T356" s="43">
        <f ca="1">_xll.BInterpol('Base CDI'!$H$4:$H$28,'Base CDI'!$J$4:$J$29,S356,"Cubic","Extrapolate=Linear","MultiX=Average","Skip=True","Sort=True")</f>
        <v>14.147130526162641</v>
      </c>
      <c r="U356" s="43">
        <f ca="1">_xll.BInterpol('Base CDI'!$H$4:$H$28,'Base CDI'!$I$4:$I$29,S356,"Cubic","Extrapolate=Linear","MultiX=Average","Skip=True","Sort=True")</f>
        <v>14.221601491255008</v>
      </c>
    </row>
    <row r="357" spans="16:21" x14ac:dyDescent="0.25">
      <c r="P357" s="10">
        <v>35027</v>
      </c>
      <c r="Q357">
        <v>1.91351</v>
      </c>
      <c r="S357" s="42">
        <f t="shared" ca="1" si="10"/>
        <v>46308</v>
      </c>
      <c r="T357" s="43">
        <f ca="1">_xll.BInterpol('Base CDI'!$H$4:$H$28,'Base CDI'!$J$4:$J$29,S357,"Cubic","Extrapolate=Linear","MultiX=Average","Skip=True","Sort=True")</f>
        <v>14.14320336648886</v>
      </c>
      <c r="U357" s="43">
        <f ca="1">_xll.BInterpol('Base CDI'!$H$4:$H$28,'Base CDI'!$I$4:$I$29,S357,"Cubic","Extrapolate=Linear","MultiX=Average","Skip=True","Sort=True")</f>
        <v>14.218040606750385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46309</v>
      </c>
      <c r="T358" s="43">
        <f ca="1">_xll.BInterpol('Base CDI'!$H$4:$H$28,'Base CDI'!$J$4:$J$29,S358,"Cubic","Extrapolate=Linear","MultiX=Average","Skip=True","Sort=True")</f>
        <v>14.13927672217828</v>
      </c>
      <c r="U358" s="43">
        <f ca="1">_xll.BInterpol('Base CDI'!$H$4:$H$28,'Base CDI'!$I$4:$I$29,S358,"Cubic","Extrapolate=Linear","MultiX=Average","Skip=True","Sort=True")</f>
        <v>14.214479414808626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46310</v>
      </c>
      <c r="T359" s="43">
        <f ca="1">_xll.BInterpol('Base CDI'!$H$4:$H$28,'Base CDI'!$J$4:$J$29,S359,"Cubic","Extrapolate=Linear","MultiX=Average","Skip=True","Sort=True")</f>
        <v>14.135350760670661</v>
      </c>
      <c r="U359" s="43">
        <f ca="1">_xll.BInterpol('Base CDI'!$H$4:$H$28,'Base CDI'!$I$4:$I$29,S359,"Cubic","Extrapolate=Linear","MultiX=Average","Skip=True","Sort=True")</f>
        <v>14.210918057998606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46311</v>
      </c>
      <c r="T360" s="43">
        <f ca="1">_xll.BInterpol('Base CDI'!$H$4:$H$28,'Base CDI'!$J$4:$J$29,S360,"Cubic","Extrapolate=Linear","MultiX=Average","Skip=True","Sort=True")</f>
        <v>14.131425649405768</v>
      </c>
      <c r="U360" s="43">
        <f ca="1">_xll.BInterpol('Base CDI'!$H$4:$H$28,'Base CDI'!$I$4:$I$29,S360,"Cubic","Extrapolate=Linear","MultiX=Average","Skip=True","Sort=True")</f>
        <v>14.207356678889205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46312</v>
      </c>
      <c r="T361" s="43">
        <f ca="1">_xll.BInterpol('Base CDI'!$H$4:$H$28,'Base CDI'!$J$4:$J$29,S361,"Cubic","Extrapolate=Linear","MultiX=Average","Skip=True","Sort=True")</f>
        <v>14.127501555823361</v>
      </c>
      <c r="U361" s="43">
        <f ca="1">_xll.BInterpol('Base CDI'!$H$4:$H$28,'Base CDI'!$I$4:$I$29,S361,"Cubic","Extrapolate=Linear","MultiX=Average","Skip=True","Sort=True")</f>
        <v>14.203795420049302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46313</v>
      </c>
      <c r="T362" s="43">
        <f ca="1">_xll.BInterpol('Base CDI'!$H$4:$H$28,'Base CDI'!$J$4:$J$29,S362,"Cubic","Extrapolate=Linear","MultiX=Average","Skip=True","Sort=True")</f>
        <v>14.123578647363203</v>
      </c>
      <c r="U362" s="43">
        <f ca="1">_xll.BInterpol('Base CDI'!$H$4:$H$28,'Base CDI'!$I$4:$I$29,S362,"Cubic","Extrapolate=Linear","MultiX=Average","Skip=True","Sort=True")</f>
        <v>14.200234424047771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46314</v>
      </c>
      <c r="T363" s="43">
        <f ca="1">_xll.BInterpol('Base CDI'!$H$4:$H$28,'Base CDI'!$J$4:$J$29,S363,"Cubic","Extrapolate=Linear","MultiX=Average","Skip=True","Sort=True")</f>
        <v>14.119657091465056</v>
      </c>
      <c r="U363" s="43">
        <f ca="1">_xll.BInterpol('Base CDI'!$H$4:$H$28,'Base CDI'!$I$4:$I$29,S363,"Cubic","Extrapolate=Linear","MultiX=Average","Skip=True","Sort=True")</f>
        <v>14.196673833453495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46315</v>
      </c>
      <c r="T364" s="43">
        <f ca="1">_xll.BInterpol('Base CDI'!$H$4:$H$28,'Base CDI'!$J$4:$J$29,S364,"Cubic","Extrapolate=Linear","MultiX=Average","Skip=True","Sort=True")</f>
        <v>14.115737055568685</v>
      </c>
      <c r="U364" s="43">
        <f ca="1">_xll.BInterpol('Base CDI'!$H$4:$H$28,'Base CDI'!$I$4:$I$29,S364,"Cubic","Extrapolate=Linear","MultiX=Average","Skip=True","Sort=True")</f>
        <v>14.193113790835351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46316</v>
      </c>
      <c r="T365" s="43">
        <f ca="1">_xll.BInterpol('Base CDI'!$H$4:$H$28,'Base CDI'!$J$4:$J$29,S365,"Cubic","Extrapolate=Linear","MultiX=Average","Skip=True","Sort=True")</f>
        <v>14.11181870711385</v>
      </c>
      <c r="U365" s="43">
        <f ca="1">_xll.BInterpol('Base CDI'!$H$4:$H$28,'Base CDI'!$I$4:$I$29,S365,"Cubic","Extrapolate=Linear","MultiX=Average","Skip=True","Sort=True")</f>
        <v>14.189554438762217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46317</v>
      </c>
      <c r="T366" s="43">
        <f ca="1">_xll.BInterpol('Base CDI'!$H$4:$H$28,'Base CDI'!$J$4:$J$29,S366,"Cubic","Extrapolate=Linear","MultiX=Average","Skip=True","Sort=True")</f>
        <v>14.107902213540314</v>
      </c>
      <c r="U366" s="43">
        <f ca="1">_xll.BInterpol('Base CDI'!$H$4:$H$28,'Base CDI'!$I$4:$I$29,S366,"Cubic","Extrapolate=Linear","MultiX=Average","Skip=True","Sort=True")</f>
        <v>14.18599591980297</v>
      </c>
    </row>
    <row r="367" spans="16:21" x14ac:dyDescent="0.25">
      <c r="P367" s="10">
        <v>35041</v>
      </c>
      <c r="Q367">
        <v>1.939487</v>
      </c>
      <c r="S367" s="42">
        <f t="shared" ca="1" si="10"/>
        <v>46318</v>
      </c>
      <c r="T367" s="43">
        <f ca="1">_xll.BInterpol('Base CDI'!$H$4:$H$28,'Base CDI'!$J$4:$J$29,S367,"Cubic","Extrapolate=Linear","MultiX=Average","Skip=True","Sort=True")</f>
        <v>14.103987742287838</v>
      </c>
      <c r="U367" s="43">
        <f ca="1">_xll.BInterpol('Base CDI'!$H$4:$H$28,'Base CDI'!$I$4:$I$29,S367,"Cubic","Extrapolate=Linear","MultiX=Average","Skip=True","Sort=True")</f>
        <v>14.182438376526489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46319</v>
      </c>
      <c r="T368" s="43">
        <f ca="1">_xll.BInterpol('Base CDI'!$H$4:$H$28,'Base CDI'!$J$4:$J$29,S368,"Cubic","Extrapolate=Linear","MultiX=Average","Skip=True","Sort=True")</f>
        <v>14.100075460796187</v>
      </c>
      <c r="U368" s="43">
        <f ca="1">_xll.BInterpol('Base CDI'!$H$4:$H$28,'Base CDI'!$I$4:$I$29,S368,"Cubic","Extrapolate=Linear","MultiX=Average","Skip=True","Sort=True")</f>
        <v>14.178881951501653</v>
      </c>
    </row>
    <row r="369" spans="16:21" x14ac:dyDescent="0.25">
      <c r="P369" s="10">
        <v>35045</v>
      </c>
      <c r="Q369">
        <v>1.944682</v>
      </c>
      <c r="S369" s="42">
        <f t="shared" ca="1" si="10"/>
        <v>46320</v>
      </c>
      <c r="T369" s="43">
        <f ca="1">_xll.BInterpol('Base CDI'!$H$4:$H$28,'Base CDI'!$J$4:$J$29,S369,"Cubic","Extrapolate=Linear","MultiX=Average","Skip=True","Sort=True")</f>
        <v>14.096165536505122</v>
      </c>
      <c r="U369" s="43">
        <f ca="1">_xll.BInterpol('Base CDI'!$H$4:$H$28,'Base CDI'!$I$4:$I$29,S369,"Cubic","Extrapolate=Linear","MultiX=Average","Skip=True","Sort=True")</f>
        <v>14.17532678729734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46321</v>
      </c>
      <c r="T370" s="43">
        <f ca="1">_xll.BInterpol('Base CDI'!$H$4:$H$28,'Base CDI'!$J$4:$J$29,S370,"Cubic","Extrapolate=Linear","MultiX=Average","Skip=True","Sort=True")</f>
        <v>14.092258136854404</v>
      </c>
      <c r="U370" s="43">
        <f ca="1">_xll.BInterpol('Base CDI'!$H$4:$H$28,'Base CDI'!$I$4:$I$29,S370,"Cubic","Extrapolate=Linear","MultiX=Average","Skip=True","Sort=True")</f>
        <v>14.171773026482429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46322</v>
      </c>
      <c r="T371" s="43">
        <f ca="1">_xll.BInterpol('Base CDI'!$H$4:$H$28,'Base CDI'!$J$4:$J$29,S371,"Cubic","Extrapolate=Linear","MultiX=Average","Skip=True","Sort=True")</f>
        <v>14.088353429283799</v>
      </c>
      <c r="U371" s="43">
        <f ca="1">_xll.BInterpol('Base CDI'!$H$4:$H$28,'Base CDI'!$I$4:$I$29,S371,"Cubic","Extrapolate=Linear","MultiX=Average","Skip=True","Sort=True")</f>
        <v>14.168220811625796</v>
      </c>
    </row>
    <row r="372" spans="16:21" x14ac:dyDescent="0.25">
      <c r="P372" s="10">
        <v>35048</v>
      </c>
      <c r="Q372">
        <v>1.952634</v>
      </c>
      <c r="S372" s="42">
        <f t="shared" ca="1" si="10"/>
        <v>46323</v>
      </c>
      <c r="T372" s="43">
        <f ca="1">_xll.BInterpol('Base CDI'!$H$4:$H$28,'Base CDI'!$J$4:$J$29,S372,"Cubic","Extrapolate=Linear","MultiX=Average","Skip=True","Sort=True")</f>
        <v>14.084451581233067</v>
      </c>
      <c r="U372" s="43">
        <f ca="1">_xll.BInterpol('Base CDI'!$H$4:$H$28,'Base CDI'!$I$4:$I$29,S372,"Cubic","Extrapolate=Linear","MultiX=Average","Skip=True","Sort=True")</f>
        <v>14.164670285296321</v>
      </c>
    </row>
    <row r="373" spans="16:21" x14ac:dyDescent="0.25">
      <c r="P373" s="10">
        <v>35051</v>
      </c>
      <c r="Q373">
        <v>1.955354</v>
      </c>
      <c r="S373" s="42">
        <f t="shared" ca="1" si="10"/>
        <v>46324</v>
      </c>
      <c r="T373" s="43">
        <f ca="1">_xll.BInterpol('Base CDI'!$H$4:$H$28,'Base CDI'!$J$4:$J$29,S373,"Cubic","Extrapolate=Linear","MultiX=Average","Skip=True","Sort=True")</f>
        <v>14.08055276014197</v>
      </c>
      <c r="U373" s="43">
        <f ca="1">_xll.BInterpol('Base CDI'!$H$4:$H$28,'Base CDI'!$I$4:$I$29,S373,"Cubic","Extrapolate=Linear","MultiX=Average","Skip=True","Sort=True")</f>
        <v>14.161121590062882</v>
      </c>
    </row>
    <row r="374" spans="16:21" x14ac:dyDescent="0.25">
      <c r="P374" s="10">
        <v>35052</v>
      </c>
      <c r="Q374">
        <v>1.958072</v>
      </c>
      <c r="S374" s="42">
        <f t="shared" ca="1" si="10"/>
        <v>46325</v>
      </c>
      <c r="T374" s="43">
        <f ca="1">_xll.BInterpol('Base CDI'!$H$4:$H$28,'Base CDI'!$J$4:$J$29,S374,"Cubic","Extrapolate=Linear","MultiX=Average","Skip=True","Sort=True")</f>
        <v>14.076657133450272</v>
      </c>
      <c r="U374" s="43">
        <f ca="1">_xll.BInterpol('Base CDI'!$H$4:$H$28,'Base CDI'!$I$4:$I$29,S374,"Cubic","Extrapolate=Linear","MultiX=Average","Skip=True","Sort=True")</f>
        <v>14.157574868494356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46326</v>
      </c>
      <c r="T375" s="43">
        <f ca="1">_xll.BInterpol('Base CDI'!$H$4:$H$28,'Base CDI'!$J$4:$J$29,S375,"Cubic","Extrapolate=Linear","MultiX=Average","Skip=True","Sort=True")</f>
        <v>14.072764868597734</v>
      </c>
      <c r="U375" s="43">
        <f ca="1">_xll.BInterpol('Base CDI'!$H$4:$H$28,'Base CDI'!$I$4:$I$29,S375,"Cubic","Extrapolate=Linear","MultiX=Average","Skip=True","Sort=True")</f>
        <v>14.154030263159624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46327</v>
      </c>
      <c r="T376" s="43">
        <f ca="1">_xll.BInterpol('Base CDI'!$H$4:$H$28,'Base CDI'!$J$4:$J$29,S376,"Cubic","Extrapolate=Linear","MultiX=Average","Skip=True","Sort=True")</f>
        <v>14.068876133024119</v>
      </c>
      <c r="U376" s="43">
        <f ca="1">_xll.BInterpol('Base CDI'!$H$4:$H$28,'Base CDI'!$I$4:$I$29,S376,"Cubic","Extrapolate=Linear","MultiX=Average","Skip=True","Sort=True")</f>
        <v>14.150487916627561</v>
      </c>
    </row>
    <row r="377" spans="16:21" x14ac:dyDescent="0.25">
      <c r="P377" s="10">
        <v>35055</v>
      </c>
      <c r="Q377">
        <v>1.966242</v>
      </c>
      <c r="S377" s="42">
        <f t="shared" ca="1" si="10"/>
        <v>46328</v>
      </c>
      <c r="T377" s="43">
        <f ca="1">_xll.BInterpol('Base CDI'!$H$4:$H$28,'Base CDI'!$J$4:$J$29,S377,"Cubic","Extrapolate=Linear","MultiX=Average","Skip=True","Sort=True")</f>
        <v>14.064991094169189</v>
      </c>
      <c r="U377" s="43">
        <f ca="1">_xll.BInterpol('Base CDI'!$H$4:$H$28,'Base CDI'!$I$4:$I$29,S377,"Cubic","Extrapolate=Linear","MultiX=Average","Skip=True","Sort=True")</f>
        <v>14.14694797146705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46329</v>
      </c>
      <c r="T378" s="43">
        <f ca="1">_xll.BInterpol('Base CDI'!$H$4:$H$28,'Base CDI'!$J$4:$J$29,S378,"Cubic","Extrapolate=Linear","MultiX=Average","Skip=True","Sort=True")</f>
        <v>14.061109919472708</v>
      </c>
      <c r="U378" s="43">
        <f ca="1">_xll.BInterpol('Base CDI'!$H$4:$H$28,'Base CDI'!$I$4:$I$29,S378,"Cubic","Extrapolate=Linear","MultiX=Average","Skip=True","Sort=True")</f>
        <v>14.143410570246964</v>
      </c>
    </row>
    <row r="379" spans="16:21" x14ac:dyDescent="0.25">
      <c r="P379" s="10">
        <v>35060</v>
      </c>
      <c r="Q379">
        <v>1.971627</v>
      </c>
      <c r="S379" s="42">
        <f t="shared" ca="1" si="10"/>
        <v>46330</v>
      </c>
      <c r="T379" s="43">
        <f ca="1">_xll.BInterpol('Base CDI'!$H$4:$H$28,'Base CDI'!$J$4:$J$29,S379,"Cubic","Extrapolate=Linear","MultiX=Average","Skip=True","Sort=True")</f>
        <v>14.057232776374436</v>
      </c>
      <c r="U379" s="43">
        <f ca="1">_xll.BInterpol('Base CDI'!$H$4:$H$28,'Base CDI'!$I$4:$I$29,S379,"Cubic","Extrapolate=Linear","MultiX=Average","Skip=True","Sort=True")</f>
        <v>14.139875855536182</v>
      </c>
    </row>
    <row r="380" spans="16:21" x14ac:dyDescent="0.25">
      <c r="P380" s="10">
        <v>35061</v>
      </c>
      <c r="Q380">
        <v>1.974256</v>
      </c>
      <c r="S380" s="42">
        <f t="shared" ca="1" si="10"/>
        <v>46331</v>
      </c>
      <c r="T380" s="43">
        <f ca="1">_xll.BInterpol('Base CDI'!$H$4:$H$28,'Base CDI'!$J$4:$J$29,S380,"Cubic","Extrapolate=Linear","MultiX=Average","Skip=True","Sort=True")</f>
        <v>14.053359832314136</v>
      </c>
      <c r="U380" s="43">
        <f ca="1">_xll.BInterpol('Base CDI'!$H$4:$H$28,'Base CDI'!$I$4:$I$29,S380,"Cubic","Extrapolate=Linear","MultiX=Average","Skip=True","Sort=True")</f>
        <v>14.136343969903587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46332</v>
      </c>
      <c r="T381" s="43">
        <f ca="1">_xll.BInterpol('Base CDI'!$H$4:$H$28,'Base CDI'!$J$4:$J$29,S381,"Cubic","Extrapolate=Linear","MultiX=Average","Skip=True","Sort=True")</f>
        <v>14.049491254731572</v>
      </c>
      <c r="U381" s="43">
        <f ca="1">_xll.BInterpol('Base CDI'!$H$4:$H$28,'Base CDI'!$I$4:$I$29,S381,"Cubic","Extrapolate=Linear","MultiX=Average","Skip=True","Sort=True")</f>
        <v>14.132815055918051</v>
      </c>
    </row>
    <row r="382" spans="16:21" x14ac:dyDescent="0.25">
      <c r="P382" s="10">
        <v>35066</v>
      </c>
      <c r="Q382">
        <v>1.979168</v>
      </c>
      <c r="S382" s="42">
        <f t="shared" ca="1" si="10"/>
        <v>46333</v>
      </c>
      <c r="T382" s="43">
        <f ca="1">_xll.BInterpol('Base CDI'!$H$4:$H$28,'Base CDI'!$J$4:$J$29,S382,"Cubic","Extrapolate=Linear","MultiX=Average","Skip=True","Sort=True")</f>
        <v>14.045627211066506</v>
      </c>
      <c r="U382" s="43">
        <f ca="1">_xll.BInterpol('Base CDI'!$H$4:$H$28,'Base CDI'!$I$4:$I$29,S382,"Cubic","Extrapolate=Linear","MultiX=Average","Skip=True","Sort=True")</f>
        <v>14.129289256148457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46334</v>
      </c>
      <c r="T383" s="43">
        <f ca="1">_xll.BInterpol('Base CDI'!$H$4:$H$28,'Base CDI'!$J$4:$J$29,S383,"Cubic","Extrapolate=Linear","MultiX=Average","Skip=True","Sort=True")</f>
        <v>14.041767868758699</v>
      </c>
      <c r="U383" s="43">
        <f ca="1">_xll.BInterpol('Base CDI'!$H$4:$H$28,'Base CDI'!$I$4:$I$29,S383,"Cubic","Extrapolate=Linear","MultiX=Average","Skip=True","Sort=True")</f>
        <v>14.125766713163681</v>
      </c>
    </row>
    <row r="384" spans="16:21" x14ac:dyDescent="0.25">
      <c r="P384" s="10">
        <v>35068</v>
      </c>
      <c r="Q384">
        <v>1.983822</v>
      </c>
      <c r="S384" s="42">
        <f t="shared" ca="1" si="10"/>
        <v>46335</v>
      </c>
      <c r="T384" s="43">
        <f ca="1">_xll.BInterpol('Base CDI'!$H$4:$H$28,'Base CDI'!$J$4:$J$29,S384,"Cubic","Extrapolate=Linear","MultiX=Average","Skip=True","Sort=True")</f>
        <v>14.037913395247914</v>
      </c>
      <c r="U384" s="43">
        <f ca="1">_xll.BInterpol('Base CDI'!$H$4:$H$28,'Base CDI'!$I$4:$I$29,S384,"Cubic","Extrapolate=Linear","MultiX=Average","Skip=True","Sort=True")</f>
        <v>14.122247569532604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46336</v>
      </c>
      <c r="T385" s="43">
        <f ca="1">_xll.BInterpol('Base CDI'!$H$4:$H$28,'Base CDI'!$J$4:$J$29,S385,"Cubic","Extrapolate=Linear","MultiX=Average","Skip=True","Sort=True")</f>
        <v>14.034063957973913</v>
      </c>
      <c r="U385" s="43">
        <f ca="1">_xll.BInterpol('Base CDI'!$H$4:$H$28,'Base CDI'!$I$4:$I$29,S385,"Cubic","Extrapolate=Linear","MultiX=Average","Skip=True","Sort=True")</f>
        <v>14.1187319678241</v>
      </c>
    </row>
    <row r="386" spans="16:21" x14ac:dyDescent="0.25">
      <c r="P386" s="10">
        <v>35072</v>
      </c>
      <c r="Q386">
        <v>1.988281</v>
      </c>
      <c r="S386" s="42">
        <f t="shared" ca="1" si="10"/>
        <v>46337</v>
      </c>
      <c r="T386" s="43">
        <f ca="1">_xll.BInterpol('Base CDI'!$H$4:$H$28,'Base CDI'!$J$4:$J$29,S386,"Cubic","Extrapolate=Linear","MultiX=Average","Skip=True","Sort=True")</f>
        <v>14.03021972437646</v>
      </c>
      <c r="U386" s="43">
        <f ca="1">_xll.BInterpol('Base CDI'!$H$4:$H$28,'Base CDI'!$I$4:$I$29,S386,"Cubic","Extrapolate=Linear","MultiX=Average","Skip=True","Sort=True")</f>
        <v>14.115220050607048</v>
      </c>
    </row>
    <row r="387" spans="16:21" x14ac:dyDescent="0.25">
      <c r="P387" s="10">
        <v>35073</v>
      </c>
      <c r="Q387">
        <v>1.990515</v>
      </c>
      <c r="S387" s="42">
        <f t="shared" ca="1" si="10"/>
        <v>46338</v>
      </c>
      <c r="T387" s="43">
        <f ca="1">_xll.BInterpol('Base CDI'!$H$4:$H$28,'Base CDI'!$J$4:$J$29,S387,"Cubic","Extrapolate=Linear","MultiX=Average","Skip=True","Sort=True")</f>
        <v>14.026380861895317</v>
      </c>
      <c r="U387" s="43">
        <f ca="1">_xll.BInterpol('Base CDI'!$H$4:$H$28,'Base CDI'!$I$4:$I$29,S387,"Cubic","Extrapolate=Linear","MultiX=Average","Skip=True","Sort=True")</f>
        <v>14.11171196045033</v>
      </c>
    </row>
    <row r="388" spans="16:21" x14ac:dyDescent="0.25">
      <c r="P388" s="10">
        <v>35074</v>
      </c>
      <c r="Q388">
        <v>1.992758</v>
      </c>
      <c r="S388" s="42">
        <f t="shared" ca="1" si="10"/>
        <v>46339</v>
      </c>
      <c r="T388" s="43">
        <f ca="1">_xll.BInterpol('Base CDI'!$H$4:$H$28,'Base CDI'!$J$4:$J$29,S388,"Cubic","Extrapolate=Linear","MultiX=Average","Skip=True","Sort=True")</f>
        <v>14.022547537970244</v>
      </c>
      <c r="U388" s="43">
        <f ca="1">_xll.BInterpol('Base CDI'!$H$4:$H$28,'Base CDI'!$I$4:$I$29,S388,"Cubic","Extrapolate=Linear","MultiX=Average","Skip=True","Sort=True")</f>
        <v>14.108207839922821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46340</v>
      </c>
      <c r="T389" s="43">
        <f ca="1">_xll.BInterpol('Base CDI'!$H$4:$H$28,'Base CDI'!$J$4:$J$29,S389,"Cubic","Extrapolate=Linear","MultiX=Average","Skip=True","Sort=True")</f>
        <v>14.018719920041006</v>
      </c>
      <c r="U389" s="43">
        <f ca="1">_xll.BInterpol('Base CDI'!$H$4:$H$28,'Base CDI'!$I$4:$I$29,S389,"Cubic","Extrapolate=Linear","MultiX=Average","Skip=True","Sort=True")</f>
        <v>14.1047078315934</v>
      </c>
    </row>
    <row r="390" spans="16:21" x14ac:dyDescent="0.25">
      <c r="P390" s="10">
        <v>35076</v>
      </c>
      <c r="Q390">
        <v>1.997277</v>
      </c>
      <c r="S390" s="42">
        <f t="shared" ca="1" si="10"/>
        <v>46341</v>
      </c>
      <c r="T390" s="43">
        <f ca="1">_xll.BInterpol('Base CDI'!$H$4:$H$28,'Base CDI'!$J$4:$J$29,S390,"Cubic","Extrapolate=Linear","MultiX=Average","Skip=True","Sort=True")</f>
        <v>14.014898175547366</v>
      </c>
      <c r="U390" s="43">
        <f ca="1">_xll.BInterpol('Base CDI'!$H$4:$H$28,'Base CDI'!$I$4:$I$29,S390,"Cubic","Extrapolate=Linear","MultiX=Average","Skip=True","Sort=True")</f>
        <v>14.101212078030946</v>
      </c>
    </row>
    <row r="391" spans="16:21" x14ac:dyDescent="0.25">
      <c r="P391" s="10">
        <v>35079</v>
      </c>
      <c r="Q391">
        <v>1.999541</v>
      </c>
      <c r="S391" s="42">
        <f t="shared" ca="1" si="10"/>
        <v>46342</v>
      </c>
      <c r="T391" s="43">
        <f ca="1">_xll.BInterpol('Base CDI'!$H$4:$H$28,'Base CDI'!$J$4:$J$29,S391,"Cubic","Extrapolate=Linear","MultiX=Average","Skip=True","Sort=True")</f>
        <v>14.011082471929083</v>
      </c>
      <c r="U391" s="43">
        <f ca="1">_xll.BInterpol('Base CDI'!$H$4:$H$28,'Base CDI'!$I$4:$I$29,S391,"Cubic","Extrapolate=Linear","MultiX=Average","Skip=True","Sort=True")</f>
        <v>14.097720721804336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46343</v>
      </c>
      <c r="T392" s="43">
        <f ca="1">_xll.BInterpol('Base CDI'!$H$4:$H$28,'Base CDI'!$J$4:$J$29,S392,"Cubic","Extrapolate=Linear","MultiX=Average","Skip=True","Sort=True")</f>
        <v>14.007272976625922</v>
      </c>
      <c r="U392" s="43">
        <f ca="1">_xll.BInterpol('Base CDI'!$H$4:$H$28,'Base CDI'!$I$4:$I$29,S392,"Cubic","Extrapolate=Linear","MultiX=Average","Skip=True","Sort=True")</f>
        <v>14.094233905482449</v>
      </c>
    </row>
    <row r="393" spans="16:21" x14ac:dyDescent="0.25">
      <c r="P393" s="10">
        <v>35081</v>
      </c>
      <c r="Q393">
        <v>2.004089</v>
      </c>
      <c r="S393" s="42">
        <f t="shared" ca="1" si="10"/>
        <v>46344</v>
      </c>
      <c r="T393" s="43">
        <f ca="1">_xll.BInterpol('Base CDI'!$H$4:$H$28,'Base CDI'!$J$4:$J$29,S393,"Cubic","Extrapolate=Linear","MultiX=Average","Skip=True","Sort=True")</f>
        <v>14.003469857077643</v>
      </c>
      <c r="U393" s="43">
        <f ca="1">_xll.BInterpol('Base CDI'!$H$4:$H$28,'Base CDI'!$I$4:$I$29,S393,"Cubic","Extrapolate=Linear","MultiX=Average","Skip=True","Sort=True")</f>
        <v>14.090751771634162</v>
      </c>
    </row>
    <row r="394" spans="16:21" x14ac:dyDescent="0.25">
      <c r="P394" s="10">
        <v>35082</v>
      </c>
      <c r="Q394">
        <v>2.006367</v>
      </c>
      <c r="S394" s="42">
        <f t="shared" ca="1" si="10"/>
        <v>46345</v>
      </c>
      <c r="T394" s="43">
        <f ca="1">_xll.BInterpol('Base CDI'!$H$4:$H$28,'Base CDI'!$J$4:$J$29,S394,"Cubic","Extrapolate=Linear","MultiX=Average","Skip=True","Sort=True")</f>
        <v>13.999673280724013</v>
      </c>
      <c r="U394" s="43">
        <f ca="1">_xll.BInterpol('Base CDI'!$H$4:$H$28,'Base CDI'!$I$4:$I$29,S394,"Cubic","Extrapolate=Linear","MultiX=Average","Skip=True","Sort=True")</f>
        <v>14.087274462828356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46346</v>
      </c>
      <c r="T395" s="43">
        <f ca="1">_xll.BInterpol('Base CDI'!$H$4:$H$28,'Base CDI'!$J$4:$J$29,S395,"Cubic","Extrapolate=Linear","MultiX=Average","Skip=True","Sort=True")</f>
        <v>13.995883415004791</v>
      </c>
      <c r="U395" s="43">
        <f ca="1">_xll.BInterpol('Base CDI'!$H$4:$H$28,'Base CDI'!$I$4:$I$29,S395,"Cubic","Extrapolate=Linear","MultiX=Average","Skip=True","Sort=True")</f>
        <v>14.083802121633907</v>
      </c>
    </row>
    <row r="396" spans="16:21" x14ac:dyDescent="0.25">
      <c r="P396" s="10">
        <v>35086</v>
      </c>
      <c r="Q396">
        <v>2.011018</v>
      </c>
      <c r="S396" s="42">
        <f t="shared" ca="1" si="11"/>
        <v>46347</v>
      </c>
      <c r="T396" s="43">
        <f ca="1">_xll.BInterpol('Base CDI'!$H$4:$H$28,'Base CDI'!$J$4:$J$29,S396,"Cubic","Extrapolate=Linear","MultiX=Average","Skip=True","Sort=True")</f>
        <v>13.992100427359739</v>
      </c>
      <c r="U396" s="43">
        <f ca="1">_xll.BInterpol('Base CDI'!$H$4:$H$28,'Base CDI'!$I$4:$I$29,S396,"Cubic","Extrapolate=Linear","MultiX=Average","Skip=True","Sort=True")</f>
        <v>14.080334890619694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46348</v>
      </c>
      <c r="T397" s="43">
        <f ca="1">_xll.BInterpol('Base CDI'!$H$4:$H$28,'Base CDI'!$J$4:$J$29,S397,"Cubic","Extrapolate=Linear","MultiX=Average","Skip=True","Sort=True")</f>
        <v>13.98832448522862</v>
      </c>
      <c r="U397" s="43">
        <f ca="1">_xll.BInterpol('Base CDI'!$H$4:$H$28,'Base CDI'!$I$4:$I$29,S397,"Cubic","Extrapolate=Linear","MultiX=Average","Skip=True","Sort=True")</f>
        <v>14.076872912354597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46349</v>
      </c>
      <c r="T398" s="43">
        <f ca="1">_xll.BInterpol('Base CDI'!$H$4:$H$28,'Base CDI'!$J$4:$J$29,S398,"Cubic","Extrapolate=Linear","MultiX=Average","Skip=True","Sort=True")</f>
        <v>13.984555756051199</v>
      </c>
      <c r="U398" s="43">
        <f ca="1">_xll.BInterpol('Base CDI'!$H$4:$H$28,'Base CDI'!$I$4:$I$29,S398,"Cubic","Extrapolate=Linear","MultiX=Average","Skip=True","Sort=True")</f>
        <v>14.07341632940749</v>
      </c>
    </row>
    <row r="399" spans="16:21" x14ac:dyDescent="0.25">
      <c r="P399" s="10">
        <v>35089</v>
      </c>
      <c r="Q399">
        <v>2.018078</v>
      </c>
      <c r="S399" s="42">
        <f t="shared" ca="1" si="11"/>
        <v>46350</v>
      </c>
      <c r="T399" s="43">
        <f ca="1">_xll.BInterpol('Base CDI'!$H$4:$H$28,'Base CDI'!$J$4:$J$29,S399,"Cubic","Extrapolate=Linear","MultiX=Average","Skip=True","Sort=True")</f>
        <v>13.980794407267235</v>
      </c>
      <c r="U399" s="43">
        <f ca="1">_xll.BInterpol('Base CDI'!$H$4:$H$28,'Base CDI'!$I$4:$I$29,S399,"Cubic","Extrapolate=Linear","MultiX=Average","Skip=True","Sort=True")</f>
        <v>14.069965284347255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46351</v>
      </c>
      <c r="T400" s="43">
        <f ca="1">_xll.BInterpol('Base CDI'!$H$4:$H$28,'Base CDI'!$J$4:$J$29,S400,"Cubic","Extrapolate=Linear","MultiX=Average","Skip=True","Sort=True")</f>
        <v>13.977040606316491</v>
      </c>
      <c r="U400" s="43">
        <f ca="1">_xll.BInterpol('Base CDI'!$H$4:$H$28,'Base CDI'!$I$4:$I$29,S400,"Cubic","Extrapolate=Linear","MultiX=Average","Skip=True","Sort=True")</f>
        <v>14.066519919742769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46352</v>
      </c>
      <c r="T401" s="43">
        <f ca="1">_xll.BInterpol('Base CDI'!$H$4:$H$28,'Base CDI'!$J$4:$J$29,S401,"Cubic","Extrapolate=Linear","MultiX=Average","Skip=True","Sort=True")</f>
        <v>13.97329452063873</v>
      </c>
      <c r="U401" s="43">
        <f ca="1">_xll.BInterpol('Base CDI'!$H$4:$H$28,'Base CDI'!$I$4:$I$29,S401,"Cubic","Extrapolate=Linear","MultiX=Average","Skip=True","Sort=True")</f>
        <v>14.06308037816291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46353</v>
      </c>
      <c r="T402" s="43">
        <f ca="1">_xll.BInterpol('Base CDI'!$H$4:$H$28,'Base CDI'!$J$4:$J$29,S402,"Cubic","Extrapolate=Linear","MultiX=Average","Skip=True","Sort=True")</f>
        <v>13.969556317673716</v>
      </c>
      <c r="U402" s="43">
        <f ca="1">_xll.BInterpol('Base CDI'!$H$4:$H$28,'Base CDI'!$I$4:$I$29,S402,"Cubic","Extrapolate=Linear","MultiX=Average","Skip=True","Sort=True")</f>
        <v>14.059646802176557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46354</v>
      </c>
      <c r="T403" s="43">
        <f ca="1">_xll.BInterpol('Base CDI'!$H$4:$H$28,'Base CDI'!$J$4:$J$29,S403,"Cubic","Extrapolate=Linear","MultiX=Average","Skip=True","Sort=True")</f>
        <v>13.965826164861207</v>
      </c>
      <c r="U403" s="43">
        <f ca="1">_xll.BInterpol('Base CDI'!$H$4:$H$28,'Base CDI'!$I$4:$I$29,S403,"Cubic","Extrapolate=Linear","MultiX=Average","Skip=True","Sort=True")</f>
        <v>14.056219334352587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46355</v>
      </c>
      <c r="T404" s="43">
        <f ca="1">_xll.BInterpol('Base CDI'!$H$4:$H$28,'Base CDI'!$J$4:$J$29,S404,"Cubic","Extrapolate=Linear","MultiX=Average","Skip=True","Sort=True")</f>
        <v>13.962104229640971</v>
      </c>
      <c r="U404" s="43">
        <f ca="1">_xll.BInterpol('Base CDI'!$H$4:$H$28,'Base CDI'!$I$4:$I$29,S404,"Cubic","Extrapolate=Linear","MultiX=Average","Skip=True","Sort=True")</f>
        <v>14.052798117259879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46356</v>
      </c>
      <c r="T405" s="43">
        <f ca="1">_xll.BInterpol('Base CDI'!$H$4:$H$28,'Base CDI'!$J$4:$J$29,S405,"Cubic","Extrapolate=Linear","MultiX=Average","Skip=True","Sort=True")</f>
        <v>13.958390679452766</v>
      </c>
      <c r="U405" s="43">
        <f ca="1">_xll.BInterpol('Base CDI'!$H$4:$H$28,'Base CDI'!$I$4:$I$29,S405,"Cubic","Extrapolate=Linear","MultiX=Average","Skip=True","Sort=True")</f>
        <v>14.049383293467313</v>
      </c>
    </row>
    <row r="406" spans="16:21" x14ac:dyDescent="0.25">
      <c r="P406" s="10">
        <v>35100</v>
      </c>
      <c r="Q406">
        <v>2.034691</v>
      </c>
      <c r="S406" s="42">
        <f t="shared" ca="1" si="11"/>
        <v>46357</v>
      </c>
      <c r="T406" s="43">
        <f ca="1">_xll.BInterpol('Base CDI'!$H$4:$H$28,'Base CDI'!$J$4:$J$29,S406,"Cubic","Extrapolate=Linear","MultiX=Average","Skip=True","Sort=True")</f>
        <v>13.954685681736356</v>
      </c>
      <c r="U406" s="43">
        <f ca="1">_xll.BInterpol('Base CDI'!$H$4:$H$28,'Base CDI'!$I$4:$I$29,S406,"Cubic","Extrapolate=Linear","MultiX=Average","Skip=True","Sort=True")</f>
        <v>14.045975005543763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46358</v>
      </c>
      <c r="T407" s="43">
        <f ca="1">_xll.BInterpol('Base CDI'!$H$4:$H$28,'Base CDI'!$J$4:$J$29,S407,"Cubic","Extrapolate=Linear","MultiX=Average","Skip=True","Sort=True")</f>
        <v>13.950989403931505</v>
      </c>
      <c r="U407" s="43">
        <f ca="1">_xll.BInterpol('Base CDI'!$H$4:$H$28,'Base CDI'!$I$4:$I$29,S407,"Cubic","Extrapolate=Linear","MultiX=Average","Skip=True","Sort=True")</f>
        <v>14.042573396058112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46359</v>
      </c>
      <c r="T408" s="43">
        <f ca="1">_xll.BInterpol('Base CDI'!$H$4:$H$28,'Base CDI'!$J$4:$J$29,S408,"Cubic","Extrapolate=Linear","MultiX=Average","Skip=True","Sort=True")</f>
        <v>13.947302013477971</v>
      </c>
      <c r="U408" s="43">
        <f ca="1">_xll.BInterpol('Base CDI'!$H$4:$H$28,'Base CDI'!$I$4:$I$29,S408,"Cubic","Extrapolate=Linear","MultiX=Average","Skip=True","Sort=True")</f>
        <v>14.039178607579236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46360</v>
      </c>
      <c r="T409" s="43">
        <f ca="1">_xll.BInterpol('Base CDI'!$H$4:$H$28,'Base CDI'!$J$4:$J$29,S409,"Cubic","Extrapolate=Linear","MultiX=Average","Skip=True","Sort=True")</f>
        <v>13.943623677815522</v>
      </c>
      <c r="U409" s="43">
        <f ca="1">_xll.BInterpol('Base CDI'!$H$4:$H$28,'Base CDI'!$I$4:$I$29,S409,"Cubic","Extrapolate=Linear","MultiX=Average","Skip=True","Sort=True")</f>
        <v>14.035790782676013</v>
      </c>
    </row>
    <row r="410" spans="16:21" x14ac:dyDescent="0.25">
      <c r="P410" s="10">
        <v>35104</v>
      </c>
      <c r="Q410">
        <v>2.044448</v>
      </c>
      <c r="S410" s="42">
        <f t="shared" ca="1" si="11"/>
        <v>46361</v>
      </c>
      <c r="T410" s="43">
        <f ca="1">_xll.BInterpol('Base CDI'!$H$4:$H$28,'Base CDI'!$J$4:$J$29,S410,"Cubic","Extrapolate=Linear","MultiX=Average","Skip=True","Sort=True")</f>
        <v>13.939954564383916</v>
      </c>
      <c r="U410" s="43">
        <f ca="1">_xll.BInterpol('Base CDI'!$H$4:$H$28,'Base CDI'!$I$4:$I$29,S410,"Cubic","Extrapolate=Linear","MultiX=Average","Skip=True","Sort=True")</f>
        <v>14.032410063917322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46362</v>
      </c>
      <c r="T411" s="43">
        <f ca="1">_xll.BInterpol('Base CDI'!$H$4:$H$28,'Base CDI'!$J$4:$J$29,S411,"Cubic","Extrapolate=Linear","MultiX=Average","Skip=True","Sort=True")</f>
        <v>13.936294840622917</v>
      </c>
      <c r="U411" s="43">
        <f ca="1">_xll.BInterpol('Base CDI'!$H$4:$H$28,'Base CDI'!$I$4:$I$29,S411,"Cubic","Extrapolate=Linear","MultiX=Average","Skip=True","Sort=True")</f>
        <v>14.029036593872041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46363</v>
      </c>
      <c r="T412" s="43">
        <f ca="1">_xll.BInterpol('Base CDI'!$H$4:$H$28,'Base CDI'!$J$4:$J$29,S412,"Cubic","Extrapolate=Linear","MultiX=Average","Skip=True","Sort=True")</f>
        <v>13.932644673972288</v>
      </c>
      <c r="U412" s="43">
        <f ca="1">_xll.BInterpol('Base CDI'!$H$4:$H$28,'Base CDI'!$I$4:$I$29,S412,"Cubic","Extrapolate=Linear","MultiX=Average","Skip=True","Sort=True")</f>
        <v>14.025670515109047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46364</v>
      </c>
      <c r="T413" s="43">
        <f ca="1">_xll.BInterpol('Base CDI'!$H$4:$H$28,'Base CDI'!$J$4:$J$29,S413,"Cubic","Extrapolate=Linear","MultiX=Average","Skip=True","Sort=True")</f>
        <v>13.92900423187179</v>
      </c>
      <c r="U413" s="43">
        <f ca="1">_xll.BInterpol('Base CDI'!$H$4:$H$28,'Base CDI'!$I$4:$I$29,S413,"Cubic","Extrapolate=Linear","MultiX=Average","Skip=True","Sort=True")</f>
        <v>14.022311970197221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46365</v>
      </c>
      <c r="T414" s="43">
        <f ca="1">_xll.BInterpol('Base CDI'!$H$4:$H$28,'Base CDI'!$J$4:$J$29,S414,"Cubic","Extrapolate=Linear","MultiX=Average","Skip=True","Sort=True")</f>
        <v>13.925373681761188</v>
      </c>
      <c r="U414" s="43">
        <f ca="1">_xll.BInterpol('Base CDI'!$H$4:$H$28,'Base CDI'!$I$4:$I$29,S414,"Cubic","Extrapolate=Linear","MultiX=Average","Skip=True","Sort=True")</f>
        <v>14.018961101705438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46366</v>
      </c>
      <c r="T415" s="43">
        <f ca="1">_xll.BInterpol('Base CDI'!$H$4:$H$28,'Base CDI'!$J$4:$J$29,S415,"Cubic","Extrapolate=Linear","MultiX=Average","Skip=True","Sort=True")</f>
        <v>13.921753191080242</v>
      </c>
      <c r="U415" s="43">
        <f ca="1">_xll.BInterpol('Base CDI'!$H$4:$H$28,'Base CDI'!$I$4:$I$29,S415,"Cubic","Extrapolate=Linear","MultiX=Average","Skip=True","Sort=True")</f>
        <v>14.01561805220258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46367</v>
      </c>
      <c r="T416" s="43">
        <f ca="1">_xll.BInterpol('Base CDI'!$H$4:$H$28,'Base CDI'!$J$4:$J$29,S416,"Cubic","Extrapolate=Linear","MultiX=Average","Skip=True","Sort=True")</f>
        <v>13.918142927268713</v>
      </c>
      <c r="U416" s="43">
        <f ca="1">_xll.BInterpol('Base CDI'!$H$4:$H$28,'Base CDI'!$I$4:$I$29,S416,"Cubic","Extrapolate=Linear","MultiX=Average","Skip=True","Sort=True")</f>
        <v>14.012282964257521</v>
      </c>
    </row>
    <row r="417" spans="16:21" x14ac:dyDescent="0.25">
      <c r="P417" s="10">
        <v>35117</v>
      </c>
      <c r="Q417">
        <v>2.061992</v>
      </c>
      <c r="S417" s="42">
        <f t="shared" ca="1" si="11"/>
        <v>46368</v>
      </c>
      <c r="T417" s="43">
        <f ca="1">_xll.BInterpol('Base CDI'!$H$4:$H$28,'Base CDI'!$J$4:$J$29,S417,"Cubic","Extrapolate=Linear","MultiX=Average","Skip=True","Sort=True")</f>
        <v>13.914543057766368</v>
      </c>
      <c r="U417" s="43">
        <f ca="1">_xll.BInterpol('Base CDI'!$H$4:$H$28,'Base CDI'!$I$4:$I$29,S417,"Cubic","Extrapolate=Linear","MultiX=Average","Skip=True","Sort=True")</f>
        <v>14.008955980439143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46369</v>
      </c>
      <c r="T418" s="43">
        <f ca="1">_xll.BInterpol('Base CDI'!$H$4:$H$28,'Base CDI'!$J$4:$J$29,S418,"Cubic","Extrapolate=Linear","MultiX=Average","Skip=True","Sort=True")</f>
        <v>13.910953750012965</v>
      </c>
      <c r="U418" s="43">
        <f ca="1">_xll.BInterpol('Base CDI'!$H$4:$H$28,'Base CDI'!$I$4:$I$29,S418,"Cubic","Extrapolate=Linear","MultiX=Average","Skip=True","Sort=True")</f>
        <v>14.005637243316322</v>
      </c>
    </row>
    <row r="419" spans="16:21" x14ac:dyDescent="0.25">
      <c r="P419" s="10">
        <v>35121</v>
      </c>
      <c r="Q419">
        <v>2.067116</v>
      </c>
      <c r="S419" s="42">
        <f t="shared" ca="1" si="11"/>
        <v>46370</v>
      </c>
      <c r="T419" s="43">
        <f ca="1">_xll.BInterpol('Base CDI'!$H$4:$H$28,'Base CDI'!$J$4:$J$29,S419,"Cubic","Extrapolate=Linear","MultiX=Average","Skip=True","Sort=True")</f>
        <v>13.907375171448269</v>
      </c>
      <c r="U419" s="43">
        <f ca="1">_xll.BInterpol('Base CDI'!$H$4:$H$28,'Base CDI'!$I$4:$I$29,S419,"Cubic","Extrapolate=Linear","MultiX=Average","Skip=True","Sort=True")</f>
        <v>14.002326895457939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46371</v>
      </c>
      <c r="T420" s="43">
        <f ca="1">_xll.BInterpol('Base CDI'!$H$4:$H$28,'Base CDI'!$J$4:$J$29,S420,"Cubic","Extrapolate=Linear","MultiX=Average","Skip=True","Sort=True")</f>
        <v>13.903807489512042</v>
      </c>
      <c r="U420" s="43">
        <f ca="1">_xll.BInterpol('Base CDI'!$H$4:$H$28,'Base CDI'!$I$4:$I$29,S420,"Cubic","Extrapolate=Linear","MultiX=Average","Skip=True","Sort=True")</f>
        <v>13.999025079432869</v>
      </c>
    </row>
    <row r="421" spans="16:21" x14ac:dyDescent="0.25">
      <c r="P421" s="10">
        <v>35123</v>
      </c>
      <c r="Q421">
        <v>2.072066</v>
      </c>
      <c r="S421" s="42">
        <f t="shared" ca="1" si="11"/>
        <v>46372</v>
      </c>
      <c r="T421" s="43">
        <f ca="1">_xll.BInterpol('Base CDI'!$H$4:$H$28,'Base CDI'!$J$4:$J$29,S421,"Cubic","Extrapolate=Linear","MultiX=Average","Skip=True","Sort=True")</f>
        <v>13.900250871644046</v>
      </c>
      <c r="U421" s="43">
        <f ca="1">_xll.BInterpol('Base CDI'!$H$4:$H$28,'Base CDI'!$I$4:$I$29,S421,"Cubic","Extrapolate=Linear","MultiX=Average","Skip=True","Sort=True")</f>
        <v>13.995731937809991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46373</v>
      </c>
      <c r="T422" s="43">
        <f ca="1">_xll.BInterpol('Base CDI'!$H$4:$H$28,'Base CDI'!$J$4:$J$29,S422,"Cubic","Extrapolate=Linear","MultiX=Average","Skip=True","Sort=True")</f>
        <v>13.896705485284043</v>
      </c>
      <c r="U422" s="43">
        <f ca="1">_xll.BInterpol('Base CDI'!$H$4:$H$28,'Base CDI'!$I$4:$I$29,S422,"Cubic","Extrapolate=Linear","MultiX=Average","Skip=True","Sort=True")</f>
        <v>13.992447613158184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46374</v>
      </c>
      <c r="T423" s="43">
        <f ca="1">_xll.BInterpol('Base CDI'!$H$4:$H$28,'Base CDI'!$J$4:$J$29,S423,"Cubic","Extrapolate=Linear","MultiX=Average","Skip=True","Sort=True")</f>
        <v>13.893171497871794</v>
      </c>
      <c r="U423" s="43">
        <f ca="1">_xll.BInterpol('Base CDI'!$H$4:$H$28,'Base CDI'!$I$4:$I$29,S423,"Cubic","Extrapolate=Linear","MultiX=Average","Skip=True","Sort=True")</f>
        <v>13.989172248046327</v>
      </c>
    </row>
    <row r="424" spans="16:21" x14ac:dyDescent="0.25">
      <c r="P424" s="10">
        <v>35128</v>
      </c>
      <c r="Q424">
        <v>2.078856</v>
      </c>
      <c r="S424" s="42">
        <f t="shared" ca="1" si="11"/>
        <v>46375</v>
      </c>
      <c r="T424" s="43">
        <f ca="1">_xll.BInterpol('Base CDI'!$H$4:$H$28,'Base CDI'!$J$4:$J$29,S424,"Cubic","Extrapolate=Linear","MultiX=Average","Skip=True","Sort=True")</f>
        <v>13.889649076847066</v>
      </c>
      <c r="U424" s="43">
        <f ca="1">_xll.BInterpol('Base CDI'!$H$4:$H$28,'Base CDI'!$I$4:$I$29,S424,"Cubic","Extrapolate=Linear","MultiX=Average","Skip=True","Sort=True")</f>
        <v>13.985905985043296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46376</v>
      </c>
      <c r="T425" s="43">
        <f ca="1">_xll.BInterpol('Base CDI'!$H$4:$H$28,'Base CDI'!$J$4:$J$29,S425,"Cubic","Extrapolate=Linear","MultiX=Average","Skip=True","Sort=True")</f>
        <v>13.886138389649618</v>
      </c>
      <c r="U425" s="43">
        <f ca="1">_xll.BInterpol('Base CDI'!$H$4:$H$28,'Base CDI'!$I$4:$I$29,S425,"Cubic","Extrapolate=Linear","MultiX=Average","Skip=True","Sort=True")</f>
        <v>13.982648966717971</v>
      </c>
    </row>
    <row r="426" spans="16:21" x14ac:dyDescent="0.25">
      <c r="P426" s="10">
        <v>35130</v>
      </c>
      <c r="Q426">
        <v>2.083196</v>
      </c>
      <c r="S426" s="42">
        <f t="shared" ca="1" si="11"/>
        <v>46377</v>
      </c>
      <c r="T426" s="43">
        <f ca="1">_xll.BInterpol('Base CDI'!$H$4:$H$28,'Base CDI'!$J$4:$J$29,S426,"Cubic","Extrapolate=Linear","MultiX=Average","Skip=True","Sort=True")</f>
        <v>13.882639603719213</v>
      </c>
      <c r="U426" s="43">
        <f ca="1">_xll.BInterpol('Base CDI'!$H$4:$H$28,'Base CDI'!$I$4:$I$29,S426,"Cubic","Extrapolate=Linear","MultiX=Average","Skip=True","Sort=True")</f>
        <v>13.979401335639231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46378</v>
      </c>
      <c r="T427" s="43">
        <f ca="1">_xll.BInterpol('Base CDI'!$H$4:$H$28,'Base CDI'!$J$4:$J$29,S427,"Cubic","Extrapolate=Linear","MultiX=Average","Skip=True","Sort=True")</f>
        <v>13.879152886495612</v>
      </c>
      <c r="U427" s="43">
        <f ca="1">_xll.BInterpol('Base CDI'!$H$4:$H$28,'Base CDI'!$I$4:$I$29,S427,"Cubic","Extrapolate=Linear","MultiX=Average","Skip=True","Sort=True")</f>
        <v>13.976163234375953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46379</v>
      </c>
      <c r="T428" s="43">
        <f ca="1">_xll.BInterpol('Base CDI'!$H$4:$H$28,'Base CDI'!$J$4:$J$29,S428,"Cubic","Extrapolate=Linear","MultiX=Average","Skip=True","Sort=True")</f>
        <v>13.875678405418581</v>
      </c>
      <c r="U428" s="43">
        <f ca="1">_xll.BInterpol('Base CDI'!$H$4:$H$28,'Base CDI'!$I$4:$I$29,S428,"Cubic","Extrapolate=Linear","MultiX=Average","Skip=True","Sort=True")</f>
        <v>13.972934805497015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46380</v>
      </c>
      <c r="T429" s="43">
        <f ca="1">_xll.BInterpol('Base CDI'!$H$4:$H$28,'Base CDI'!$J$4:$J$29,S429,"Cubic","Extrapolate=Linear","MultiX=Average","Skip=True","Sort=True")</f>
        <v>13.872216327927879</v>
      </c>
      <c r="U429" s="43">
        <f ca="1">_xll.BInterpol('Base CDI'!$H$4:$H$28,'Base CDI'!$I$4:$I$29,S429,"Cubic","Extrapolate=Linear","MultiX=Average","Skip=True","Sort=True")</f>
        <v>13.969716191571296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46381</v>
      </c>
      <c r="T430" s="43">
        <f ca="1">_xll.BInterpol('Base CDI'!$H$4:$H$28,'Base CDI'!$J$4:$J$29,S430,"Cubic","Extrapolate=Linear","MultiX=Average","Skip=True","Sort=True")</f>
        <v>13.86876682146327</v>
      </c>
      <c r="U430" s="43">
        <f ca="1">_xll.BInterpol('Base CDI'!$H$4:$H$28,'Base CDI'!$I$4:$I$29,S430,"Cubic","Extrapolate=Linear","MultiX=Average","Skip=True","Sort=True")</f>
        <v>13.966507535167674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46382</v>
      </c>
      <c r="T431" s="43">
        <f ca="1">_xll.BInterpol('Base CDI'!$H$4:$H$28,'Base CDI'!$J$4:$J$29,S431,"Cubic","Extrapolate=Linear","MultiX=Average","Skip=True","Sort=True")</f>
        <v>13.865330053464515</v>
      </c>
      <c r="U431" s="43">
        <f ca="1">_xll.BInterpol('Base CDI'!$H$4:$H$28,'Base CDI'!$I$4:$I$29,S431,"Cubic","Extrapolate=Linear","MultiX=Average","Skip=True","Sort=True")</f>
        <v>13.963308978855025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46383</v>
      </c>
      <c r="T432" s="43">
        <f ca="1">_xll.BInterpol('Base CDI'!$H$4:$H$28,'Base CDI'!$J$4:$J$29,S432,"Cubic","Extrapolate=Linear","MultiX=Average","Skip=True","Sort=True")</f>
        <v>13.861906191371379</v>
      </c>
      <c r="U432" s="43">
        <f ca="1">_xll.BInterpol('Base CDI'!$H$4:$H$28,'Base CDI'!$I$4:$I$29,S432,"Cubic","Extrapolate=Linear","MultiX=Average","Skip=True","Sort=True")</f>
        <v>13.960120665202233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46384</v>
      </c>
      <c r="T433" s="43">
        <f ca="1">_xll.BInterpol('Base CDI'!$H$4:$H$28,'Base CDI'!$J$4:$J$29,S433,"Cubic","Extrapolate=Linear","MultiX=Average","Skip=True","Sort=True")</f>
        <v>13.858495402623621</v>
      </c>
      <c r="U433" s="43">
        <f ca="1">_xll.BInterpol('Base CDI'!$H$4:$H$28,'Base CDI'!$I$4:$I$29,S433,"Cubic","Extrapolate=Linear","MultiX=Average","Skip=True","Sort=True")</f>
        <v>13.956942736778171</v>
      </c>
    </row>
    <row r="434" spans="16:21" x14ac:dyDescent="0.25">
      <c r="P434" s="10">
        <v>35142</v>
      </c>
      <c r="Q434">
        <v>2.100536</v>
      </c>
      <c r="S434" s="42">
        <f t="shared" ca="1" si="11"/>
        <v>46385</v>
      </c>
      <c r="T434" s="43">
        <f ca="1">_xll.BInterpol('Base CDI'!$H$4:$H$28,'Base CDI'!$J$4:$J$29,S434,"Cubic","Extrapolate=Linear","MultiX=Average","Skip=True","Sort=True")</f>
        <v>13.855097854661008</v>
      </c>
      <c r="U434" s="43">
        <f ca="1">_xll.BInterpol('Base CDI'!$H$4:$H$28,'Base CDI'!$I$4:$I$29,S434,"Cubic","Extrapolate=Linear","MultiX=Average","Skip=True","Sort=True")</f>
        <v>13.953775336151718</v>
      </c>
    </row>
    <row r="435" spans="16:21" x14ac:dyDescent="0.25">
      <c r="P435" s="10">
        <v>35143</v>
      </c>
      <c r="Q435">
        <v>2.102706</v>
      </c>
      <c r="S435" s="42">
        <f t="shared" ca="1" si="11"/>
        <v>46386</v>
      </c>
      <c r="T435" s="43">
        <f ca="1">_xll.BInterpol('Base CDI'!$H$4:$H$28,'Base CDI'!$J$4:$J$29,S435,"Cubic","Extrapolate=Linear","MultiX=Average","Skip=True","Sort=True")</f>
        <v>13.851713714923298</v>
      </c>
      <c r="U435" s="43">
        <f ca="1">_xll.BInterpol('Base CDI'!$H$4:$H$28,'Base CDI'!$I$4:$I$29,S435,"Cubic","Extrapolate=Linear","MultiX=Average","Skip=True","Sort=True")</f>
        <v>13.950618605891755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46387</v>
      </c>
      <c r="T436" s="43">
        <f ca="1">_xll.BInterpol('Base CDI'!$H$4:$H$28,'Base CDI'!$J$4:$J$29,S436,"Cubic","Extrapolate=Linear","MultiX=Average","Skip=True","Sort=True")</f>
        <v>13.848343150850255</v>
      </c>
      <c r="U436" s="43">
        <f ca="1">_xll.BInterpol('Base CDI'!$H$4:$H$28,'Base CDI'!$I$4:$I$29,S436,"Cubic","Extrapolate=Linear","MultiX=Average","Skip=True","Sort=True")</f>
        <v>13.947472688567158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46388</v>
      </c>
      <c r="T437" s="43">
        <f ca="1">_xll.BInterpol('Base CDI'!$H$4:$H$28,'Base CDI'!$J$4:$J$29,S437,"Cubic","Extrapolate=Linear","MultiX=Average","Skip=True","Sort=True")</f>
        <v>13.844986329881641</v>
      </c>
      <c r="U437" s="43">
        <f ca="1">_xll.BInterpol('Base CDI'!$H$4:$H$28,'Base CDI'!$I$4:$I$29,S437,"Cubic","Extrapolate=Linear","MultiX=Average","Skip=True","Sort=True")</f>
        <v>13.944337726746806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46389</v>
      </c>
      <c r="T438" s="43">
        <f ca="1">_xll.BInterpol('Base CDI'!$H$4:$H$28,'Base CDI'!$J$4:$J$29,S438,"Cubic","Extrapolate=Linear","MultiX=Average","Skip=True","Sort=True")</f>
        <v>13.841643419457219</v>
      </c>
      <c r="U438" s="43">
        <f ca="1">_xll.BInterpol('Base CDI'!$H$4:$H$28,'Base CDI'!$I$4:$I$29,S438,"Cubic","Extrapolate=Linear","MultiX=Average","Skip=True","Sort=True")</f>
        <v>13.941213862999577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46390</v>
      </c>
      <c r="T439" s="43">
        <f ca="1">_xll.BInterpol('Base CDI'!$H$4:$H$28,'Base CDI'!$J$4:$J$29,S439,"Cubic","Extrapolate=Linear","MultiX=Average","Skip=True","Sort=True")</f>
        <v>13.838314587016752</v>
      </c>
      <c r="U439" s="43">
        <f ca="1">_xll.BInterpol('Base CDI'!$H$4:$H$28,'Base CDI'!$I$4:$I$29,S439,"Cubic","Extrapolate=Linear","MultiX=Average","Skip=True","Sort=True")</f>
        <v>13.938101239894349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46391</v>
      </c>
      <c r="T440" s="43">
        <f ca="1">_xll.BInterpol('Base CDI'!$H$4:$H$28,'Base CDI'!$J$4:$J$29,S440,"Cubic","Extrapolate=Linear","MultiX=Average","Skip=True","Sort=True")</f>
        <v>13.835000000000001</v>
      </c>
      <c r="U440" s="43">
        <f ca="1">_xll.BInterpol('Base CDI'!$H$4:$H$28,'Base CDI'!$I$4:$I$29,S440,"Cubic","Extrapolate=Linear","MultiX=Average","Skip=True","Sort=True")</f>
        <v>13.935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46392</v>
      </c>
      <c r="T441" s="43">
        <f ca="1">_xll.BInterpol('Base CDI'!$H$4:$H$28,'Base CDI'!$J$4:$J$29,S441,"Cubic","Extrapolate=Linear","MultiX=Average","Skip=True","Sort=True")</f>
        <v>13.831699787193198</v>
      </c>
      <c r="U441" s="43">
        <f ca="1">_xll.BInterpol('Base CDI'!$H$4:$H$28,'Base CDI'!$I$4:$I$29,S441,"Cubic","Extrapolate=Linear","MultiX=Average","Skip=True","Sort=True")</f>
        <v>13.931910253862528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46393</v>
      </c>
      <c r="T442" s="43">
        <f ca="1">_xll.BInterpol('Base CDI'!$H$4:$H$28,'Base CDI'!$J$4:$J$29,S442,"Cubic","Extrapolate=Linear","MultiX=Average","Skip=True","Sort=True")</f>
        <v>13.828413922768453</v>
      </c>
      <c r="U442" s="43">
        <f ca="1">_xll.BInterpol('Base CDI'!$H$4:$H$28,'Base CDI'!$I$4:$I$29,S442,"Cubic","Extrapolate=Linear","MultiX=Average","Skip=True","Sort=True")</f>
        <v>13.928831983936391</v>
      </c>
    </row>
    <row r="443" spans="16:21" x14ac:dyDescent="0.25">
      <c r="P443" s="10">
        <v>35153</v>
      </c>
      <c r="Q443">
        <v>2.120123</v>
      </c>
      <c r="S443" s="42">
        <f t="shared" ca="1" si="11"/>
        <v>46394</v>
      </c>
      <c r="T443" s="43">
        <f ca="1">_xll.BInterpol('Base CDI'!$H$4:$H$28,'Base CDI'!$J$4:$J$29,S443,"Cubic","Extrapolate=Linear","MultiX=Average","Skip=True","Sort=True")</f>
        <v>13.825142342244341</v>
      </c>
      <c r="U443" s="43">
        <f ca="1">_xll.BInterpol('Base CDI'!$H$4:$H$28,'Base CDI'!$I$4:$I$29,S443,"Cubic","Extrapolate=Linear","MultiX=Average","Skip=True","Sort=True")</f>
        <v>13.925765140653171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46395</v>
      </c>
      <c r="T444" s="43">
        <f ca="1">_xll.BInterpol('Base CDI'!$H$4:$H$28,'Base CDI'!$J$4:$J$29,S444,"Cubic","Extrapolate=Linear","MultiX=Average","Skip=True","Sort=True")</f>
        <v>13.821884981139442</v>
      </c>
      <c r="U444" s="43">
        <f ca="1">_xll.BInterpol('Base CDI'!$H$4:$H$28,'Base CDI'!$I$4:$I$29,S444,"Cubic","Extrapolate=Linear","MultiX=Average","Skip=True","Sort=True")</f>
        <v>13.922709674444448</v>
      </c>
    </row>
    <row r="445" spans="16:21" x14ac:dyDescent="0.25">
      <c r="P445" s="10">
        <v>35157</v>
      </c>
      <c r="Q445">
        <v>2.124422</v>
      </c>
      <c r="S445" s="42">
        <f t="shared" ca="1" si="11"/>
        <v>46396</v>
      </c>
      <c r="T445" s="43">
        <f ca="1">_xll.BInterpol('Base CDI'!$H$4:$H$28,'Base CDI'!$J$4:$J$29,S445,"Cubic","Extrapolate=Linear","MultiX=Average","Skip=True","Sort=True")</f>
        <v>13.818641774972333</v>
      </c>
      <c r="U445" s="43">
        <f ca="1">_xll.BInterpol('Base CDI'!$H$4:$H$28,'Base CDI'!$I$4:$I$29,S445,"Cubic","Extrapolate=Linear","MultiX=Average","Skip=True","Sort=True")</f>
        <v>13.9196655357418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46397</v>
      </c>
      <c r="T446" s="43">
        <f ca="1">_xll.BInterpol('Base CDI'!$H$4:$H$28,'Base CDI'!$J$4:$J$29,S446,"Cubic","Extrapolate=Linear","MultiX=Average","Skip=True","Sort=True")</f>
        <v>13.815412659261591</v>
      </c>
      <c r="U446" s="43">
        <f ca="1">_xll.BInterpol('Base CDI'!$H$4:$H$28,'Base CDI'!$I$4:$I$29,S446,"Cubic","Extrapolate=Linear","MultiX=Average","Skip=True","Sort=True")</f>
        <v>13.916632674976805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46398</v>
      </c>
      <c r="T447" s="43">
        <f ca="1">_xll.BInterpol('Base CDI'!$H$4:$H$28,'Base CDI'!$J$4:$J$29,S447,"Cubic","Extrapolate=Linear","MultiX=Average","Skip=True","Sort=True")</f>
        <v>13.812197569525795</v>
      </c>
      <c r="U447" s="43">
        <f ca="1">_xll.BInterpol('Base CDI'!$H$4:$H$28,'Base CDI'!$I$4:$I$29,S447,"Cubic","Extrapolate=Linear","MultiX=Average","Skip=True","Sort=True")</f>
        <v>13.913611042581046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46399</v>
      </c>
      <c r="T448" s="43">
        <f ca="1">_xll.BInterpol('Base CDI'!$H$4:$H$28,'Base CDI'!$J$4:$J$29,S448,"Cubic","Extrapolate=Linear","MultiX=Average","Skip=True","Sort=True")</f>
        <v>13.808996441283522</v>
      </c>
      <c r="U448" s="43">
        <f ca="1">_xll.BInterpol('Base CDI'!$H$4:$H$28,'Base CDI'!$I$4:$I$29,S448,"Cubic","Extrapolate=Linear","MultiX=Average","Skip=True","Sort=True")</f>
        <v>13.910600588986098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46400</v>
      </c>
      <c r="T449" s="43">
        <f ca="1">_xll.BInterpol('Base CDI'!$H$4:$H$28,'Base CDI'!$J$4:$J$29,S449,"Cubic","Extrapolate=Linear","MultiX=Average","Skip=True","Sort=True")</f>
        <v>13.805809210053349</v>
      </c>
      <c r="U449" s="43">
        <f ca="1">_xll.BInterpol('Base CDI'!$H$4:$H$28,'Base CDI'!$I$4:$I$29,S449,"Cubic","Extrapolate=Linear","MultiX=Average","Skip=True","Sort=True")</f>
        <v>13.907601264623544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46401</v>
      </c>
      <c r="T450" s="43">
        <f ca="1">_xll.BInterpol('Base CDI'!$H$4:$H$28,'Base CDI'!$J$4:$J$29,S450,"Cubic","Extrapolate=Linear","MultiX=Average","Skip=True","Sort=True")</f>
        <v>13.802635811353854</v>
      </c>
      <c r="U450" s="43">
        <f ca="1">_xll.BInterpol('Base CDI'!$H$4:$H$28,'Base CDI'!$I$4:$I$29,S450,"Cubic","Extrapolate=Linear","MultiX=Average","Skip=True","Sort=True")</f>
        <v>13.904613019924962</v>
      </c>
    </row>
    <row r="451" spans="16:21" x14ac:dyDescent="0.25">
      <c r="P451" s="10">
        <v>35167</v>
      </c>
      <c r="Q451">
        <v>2.137372</v>
      </c>
      <c r="S451" s="42">
        <f t="shared" ca="1" si="11"/>
        <v>46402</v>
      </c>
      <c r="T451" s="43">
        <f ca="1">_xll.BInterpol('Base CDI'!$H$4:$H$28,'Base CDI'!$J$4:$J$29,S451,"Cubic","Extrapolate=Linear","MultiX=Average","Skip=True","Sort=True")</f>
        <v>13.799476180703616</v>
      </c>
      <c r="U451" s="43">
        <f ca="1">_xll.BInterpol('Base CDI'!$H$4:$H$28,'Base CDI'!$I$4:$I$29,S451,"Cubic","Extrapolate=Linear","MultiX=Average","Skip=True","Sort=True")</f>
        <v>13.901635805321932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46403</v>
      </c>
      <c r="T452" s="43">
        <f ca="1">_xll.BInterpol('Base CDI'!$H$4:$H$28,'Base CDI'!$J$4:$J$29,S452,"Cubic","Extrapolate=Linear","MultiX=Average","Skip=True","Sort=True")</f>
        <v>13.796330253621212</v>
      </c>
      <c r="U452" s="43">
        <f ca="1">_xll.BInterpol('Base CDI'!$H$4:$H$28,'Base CDI'!$I$4:$I$29,S452,"Cubic","Extrapolate=Linear","MultiX=Average","Skip=True","Sort=True")</f>
        <v>13.898669571246032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46404</v>
      </c>
      <c r="T453" s="43">
        <f ca="1">_xll.BInterpol('Base CDI'!$H$4:$H$28,'Base CDI'!$J$4:$J$29,S453,"Cubic","Extrapolate=Linear","MultiX=Average","Skip=True","Sort=True")</f>
        <v>13.79319796562522</v>
      </c>
      <c r="U453" s="43">
        <f ca="1">_xll.BInterpol('Base CDI'!$H$4:$H$28,'Base CDI'!$I$4:$I$29,S453,"Cubic","Extrapolate=Linear","MultiX=Average","Skip=True","Sort=True")</f>
        <v>13.895714268128842</v>
      </c>
    </row>
    <row r="454" spans="16:21" x14ac:dyDescent="0.25">
      <c r="P454" s="10">
        <v>35172</v>
      </c>
      <c r="Q454">
        <v>2.144126</v>
      </c>
      <c r="S454" s="42">
        <f t="shared" ca="1" si="11"/>
        <v>46405</v>
      </c>
      <c r="T454" s="43">
        <f ca="1">_xll.BInterpol('Base CDI'!$H$4:$H$28,'Base CDI'!$J$4:$J$29,S454,"Cubic","Extrapolate=Linear","MultiX=Average","Skip=True","Sort=True")</f>
        <v>13.790079252234216</v>
      </c>
      <c r="U454" s="43">
        <f ca="1">_xll.BInterpol('Base CDI'!$H$4:$H$28,'Base CDI'!$I$4:$I$29,S454,"Cubic","Extrapolate=Linear","MultiX=Average","Skip=True","Sort=True")</f>
        <v>13.892769846401942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46406</v>
      </c>
      <c r="T455" s="43">
        <f ca="1">_xll.BInterpol('Base CDI'!$H$4:$H$28,'Base CDI'!$J$4:$J$29,S455,"Cubic","Extrapolate=Linear","MultiX=Average","Skip=True","Sort=True")</f>
        <v>13.78697404896678</v>
      </c>
      <c r="U455" s="43">
        <f ca="1">_xll.BInterpol('Base CDI'!$H$4:$H$28,'Base CDI'!$I$4:$I$29,S455,"Cubic","Extrapolate=Linear","MultiX=Average","Skip=True","Sort=True")</f>
        <v>13.88983625649691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46407</v>
      </c>
      <c r="T456" s="43">
        <f ca="1">_xll.BInterpol('Base CDI'!$H$4:$H$28,'Base CDI'!$J$4:$J$29,S456,"Cubic","Extrapolate=Linear","MultiX=Average","Skip=True","Sort=True")</f>
        <v>13.783882291341488</v>
      </c>
      <c r="U456" s="43">
        <f ca="1">_xll.BInterpol('Base CDI'!$H$4:$H$28,'Base CDI'!$I$4:$I$29,S456,"Cubic","Extrapolate=Linear","MultiX=Average","Skip=True","Sort=True")</f>
        <v>13.886913448845327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46408</v>
      </c>
      <c r="T457" s="43">
        <f ca="1">_xll.BInterpol('Base CDI'!$H$4:$H$28,'Base CDI'!$J$4:$J$29,S457,"Cubic","Extrapolate=Linear","MultiX=Average","Skip=True","Sort=True")</f>
        <v>13.780803914876918</v>
      </c>
      <c r="U457" s="43">
        <f ca="1">_xll.BInterpol('Base CDI'!$H$4:$H$28,'Base CDI'!$I$4:$I$29,S457,"Cubic","Extrapolate=Linear","MultiX=Average","Skip=True","Sort=True")</f>
        <v>13.884001373878769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46409</v>
      </c>
      <c r="T458" s="43">
        <f ca="1">_xll.BInterpol('Base CDI'!$H$4:$H$28,'Base CDI'!$J$4:$J$29,S458,"Cubic","Extrapolate=Linear","MultiX=Average","Skip=True","Sort=True")</f>
        <v>13.777738855091648</v>
      </c>
      <c r="U458" s="43">
        <f ca="1">_xll.BInterpol('Base CDI'!$H$4:$H$28,'Base CDI'!$I$4:$I$29,S458,"Cubic","Extrapolate=Linear","MultiX=Average","Skip=True","Sort=True")</f>
        <v>13.88109998202882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46410</v>
      </c>
      <c r="T459" s="43">
        <f ca="1">_xll.BInterpol('Base CDI'!$H$4:$H$28,'Base CDI'!$J$4:$J$29,S459,"Cubic","Extrapolate=Linear","MultiX=Average","Skip=True","Sort=True")</f>
        <v>13.774687047504257</v>
      </c>
      <c r="U459" s="43">
        <f ca="1">_xll.BInterpol('Base CDI'!$H$4:$H$28,'Base CDI'!$I$4:$I$29,S459,"Cubic","Extrapolate=Linear","MultiX=Average","Skip=True","Sort=True")</f>
        <v>13.878209223727056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46411</v>
      </c>
      <c r="T460" s="43">
        <f ca="1">_xll.BInterpol('Base CDI'!$H$4:$H$28,'Base CDI'!$J$4:$J$29,S460,"Cubic","Extrapolate=Linear","MultiX=Average","Skip=True","Sort=True")</f>
        <v>13.77164842763332</v>
      </c>
      <c r="U460" s="43">
        <f ca="1">_xll.BInterpol('Base CDI'!$H$4:$H$28,'Base CDI'!$I$4:$I$29,S460,"Cubic","Extrapolate=Linear","MultiX=Average","Skip=True","Sort=True")</f>
        <v>13.87532904940506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46412</v>
      </c>
      <c r="T461" s="43">
        <f ca="1">_xll.BInterpol('Base CDI'!$H$4:$H$28,'Base CDI'!$J$4:$J$29,S461,"Cubic","Extrapolate=Linear","MultiX=Average","Skip=True","Sort=True")</f>
        <v>13.768622930997417</v>
      </c>
      <c r="U461" s="43">
        <f ca="1">_xll.BInterpol('Base CDI'!$H$4:$H$28,'Base CDI'!$I$4:$I$29,S461,"Cubic","Extrapolate=Linear","MultiX=Average","Skip=True","Sort=True")</f>
        <v>13.872459409494406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46413</v>
      </c>
      <c r="T462" s="43">
        <f ca="1">_xll.BInterpol('Base CDI'!$H$4:$H$28,'Base CDI'!$J$4:$J$29,S462,"Cubic","Extrapolate=Linear","MultiX=Average","Skip=True","Sort=True")</f>
        <v>13.765610493115124</v>
      </c>
      <c r="U462" s="43">
        <f ca="1">_xll.BInterpol('Base CDI'!$H$4:$H$28,'Base CDI'!$I$4:$I$29,S462,"Cubic","Extrapolate=Linear","MultiX=Average","Skip=True","Sort=True")</f>
        <v>13.869600254426677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46414</v>
      </c>
      <c r="T463" s="43">
        <f ca="1">_xll.BInterpol('Base CDI'!$H$4:$H$28,'Base CDI'!$J$4:$J$29,S463,"Cubic","Extrapolate=Linear","MultiX=Average","Skip=True","Sort=True")</f>
        <v>13.762611049505022</v>
      </c>
      <c r="U463" s="43">
        <f ca="1">_xll.BInterpol('Base CDI'!$H$4:$H$28,'Base CDI'!$I$4:$I$29,S463,"Cubic","Extrapolate=Linear","MultiX=Average","Skip=True","Sort=True")</f>
        <v>13.866751534633453</v>
      </c>
    </row>
    <row r="464" spans="16:21" x14ac:dyDescent="0.25">
      <c r="P464" s="10">
        <v>35187</v>
      </c>
      <c r="Q464">
        <v>2.165476</v>
      </c>
      <c r="S464" s="42">
        <f t="shared" ca="1" si="12"/>
        <v>46415</v>
      </c>
      <c r="T464" s="43">
        <f ca="1">_xll.BInterpol('Base CDI'!$H$4:$H$28,'Base CDI'!$J$4:$J$29,S464,"Cubic","Extrapolate=Linear","MultiX=Average","Skip=True","Sort=True")</f>
        <v>13.759624535685685</v>
      </c>
      <c r="U464" s="43">
        <f ca="1">_xll.BInterpol('Base CDI'!$H$4:$H$28,'Base CDI'!$I$4:$I$29,S464,"Cubic","Extrapolate=Linear","MultiX=Average","Skip=True","Sort=True")</f>
        <v>13.86391320054631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46416</v>
      </c>
      <c r="T465" s="43">
        <f ca="1">_xll.BInterpol('Base CDI'!$H$4:$H$28,'Base CDI'!$J$4:$J$29,S465,"Cubic","Extrapolate=Linear","MultiX=Average","Skip=True","Sort=True")</f>
        <v>13.756650887175692</v>
      </c>
      <c r="U465" s="43">
        <f ca="1">_xll.BInterpol('Base CDI'!$H$4:$H$28,'Base CDI'!$I$4:$I$29,S465,"Cubic","Extrapolate=Linear","MultiX=Average","Skip=True","Sort=True")</f>
        <v>13.861085202596829</v>
      </c>
    </row>
    <row r="466" spans="16:21" x14ac:dyDescent="0.25">
      <c r="P466" s="10">
        <v>35191</v>
      </c>
      <c r="Q466">
        <v>2.169311</v>
      </c>
      <c r="S466" s="42">
        <f t="shared" ca="1" si="12"/>
        <v>46417</v>
      </c>
      <c r="T466" s="43">
        <f ca="1">_xll.BInterpol('Base CDI'!$H$4:$H$28,'Base CDI'!$J$4:$J$29,S466,"Cubic","Extrapolate=Linear","MultiX=Average","Skip=True","Sort=True")</f>
        <v>13.75369003949362</v>
      </c>
      <c r="U466" s="43">
        <f ca="1">_xll.BInterpol('Base CDI'!$H$4:$H$28,'Base CDI'!$I$4:$I$29,S466,"Cubic","Extrapolate=Linear","MultiX=Average","Skip=True","Sort=True")</f>
        <v>13.858267491216591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46418</v>
      </c>
      <c r="T467" s="43">
        <f ca="1">_xll.BInterpol('Base CDI'!$H$4:$H$28,'Base CDI'!$J$4:$J$29,S467,"Cubic","Extrapolate=Linear","MultiX=Average","Skip=True","Sort=True")</f>
        <v>13.750741928158048</v>
      </c>
      <c r="U467" s="43">
        <f ca="1">_xll.BInterpol('Base CDI'!$H$4:$H$28,'Base CDI'!$I$4:$I$29,S467,"Cubic","Extrapolate=Linear","MultiX=Average","Skip=True","Sort=True")</f>
        <v>13.855460016837172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46419</v>
      </c>
      <c r="T468" s="43">
        <f ca="1">_xll.BInterpol('Base CDI'!$H$4:$H$28,'Base CDI'!$J$4:$J$29,S468,"Cubic","Extrapolate=Linear","MultiX=Average","Skip=True","Sort=True")</f>
        <v>13.747806488687552</v>
      </c>
      <c r="U468" s="43">
        <f ca="1">_xll.BInterpol('Base CDI'!$H$4:$H$28,'Base CDI'!$I$4:$I$29,S468,"Cubic","Extrapolate=Linear","MultiX=Average","Skip=True","Sort=True")</f>
        <v>13.852662729890156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46420</v>
      </c>
      <c r="T469" s="43">
        <f ca="1">_xll.BInterpol('Base CDI'!$H$4:$H$28,'Base CDI'!$J$4:$J$29,S469,"Cubic","Extrapolate=Linear","MultiX=Average","Skip=True","Sort=True")</f>
        <v>13.744883656600711</v>
      </c>
      <c r="U469" s="43">
        <f ca="1">_xll.BInterpol('Base CDI'!$H$4:$H$28,'Base CDI'!$I$4:$I$29,S469,"Cubic","Extrapolate=Linear","MultiX=Average","Skip=True","Sort=True")</f>
        <v>13.849875580807117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46421</v>
      </c>
      <c r="T470" s="43">
        <f ca="1">_xll.BInterpol('Base CDI'!$H$4:$H$28,'Base CDI'!$J$4:$J$29,S470,"Cubic","Extrapolate=Linear","MultiX=Average","Skip=True","Sort=True")</f>
        <v>13.741973367416104</v>
      </c>
      <c r="U470" s="43">
        <f ca="1">_xll.BInterpol('Base CDI'!$H$4:$H$28,'Base CDI'!$I$4:$I$29,S470,"Cubic","Extrapolate=Linear","MultiX=Average","Skip=True","Sort=True")</f>
        <v>13.847098520019639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46422</v>
      </c>
      <c r="T471" s="43">
        <f ca="1">_xll.BInterpol('Base CDI'!$H$4:$H$28,'Base CDI'!$J$4:$J$29,S471,"Cubic","Extrapolate=Linear","MultiX=Average","Skip=True","Sort=True")</f>
        <v>13.739075556652306</v>
      </c>
      <c r="U471" s="43">
        <f ca="1">_xll.BInterpol('Base CDI'!$H$4:$H$28,'Base CDI'!$I$4:$I$29,S471,"Cubic","Extrapolate=Linear","MultiX=Average","Skip=True","Sort=True")</f>
        <v>13.844331497959297</v>
      </c>
    </row>
    <row r="472" spans="16:21" x14ac:dyDescent="0.25">
      <c r="P472" s="10">
        <v>35199</v>
      </c>
      <c r="Q472">
        <v>2.18079</v>
      </c>
      <c r="S472" s="42">
        <f t="shared" ca="1" si="12"/>
        <v>46423</v>
      </c>
      <c r="T472" s="43">
        <f ca="1">_xll.BInterpol('Base CDI'!$H$4:$H$28,'Base CDI'!$J$4:$J$29,S472,"Cubic","Extrapolate=Linear","MultiX=Average","Skip=True","Sort=True")</f>
        <v>13.736190159827897</v>
      </c>
      <c r="U472" s="43">
        <f ca="1">_xll.BInterpol('Base CDI'!$H$4:$H$28,'Base CDI'!$I$4:$I$29,S472,"Cubic","Extrapolate=Linear","MultiX=Average","Skip=True","Sort=True")</f>
        <v>13.841574465057676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46424</v>
      </c>
      <c r="T473" s="43">
        <f ca="1">_xll.BInterpol('Base CDI'!$H$4:$H$28,'Base CDI'!$J$4:$J$29,S473,"Cubic","Extrapolate=Linear","MultiX=Average","Skip=True","Sort=True")</f>
        <v>13.733317112461453</v>
      </c>
      <c r="U473" s="43">
        <f ca="1">_xll.BInterpol('Base CDI'!$H$4:$H$28,'Base CDI'!$I$4:$I$29,S473,"Cubic","Extrapolate=Linear","MultiX=Average","Skip=True","Sort=True")</f>
        <v>13.838827371746349</v>
      </c>
    </row>
    <row r="474" spans="16:21" x14ac:dyDescent="0.25">
      <c r="P474" s="10">
        <v>35201</v>
      </c>
      <c r="Q474">
        <v>2.184644</v>
      </c>
      <c r="S474" s="42">
        <f t="shared" ca="1" si="12"/>
        <v>46425</v>
      </c>
      <c r="T474" s="43">
        <f ca="1">_xll.BInterpol('Base CDI'!$H$4:$H$28,'Base CDI'!$J$4:$J$29,S474,"Cubic","Extrapolate=Linear","MultiX=Average","Skip=True","Sort=True")</f>
        <v>13.730456350071554</v>
      </c>
      <c r="U474" s="43">
        <f ca="1">_xll.BInterpol('Base CDI'!$H$4:$H$28,'Base CDI'!$I$4:$I$29,S474,"Cubic","Extrapolate=Linear","MultiX=Average","Skip=True","Sort=True")</f>
        <v>13.836090168456899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46426</v>
      </c>
      <c r="T475" s="43">
        <f ca="1">_xll.BInterpol('Base CDI'!$H$4:$H$28,'Base CDI'!$J$4:$J$29,S475,"Cubic","Extrapolate=Linear","MultiX=Average","Skip=True","Sort=True")</f>
        <v>13.727607808176774</v>
      </c>
      <c r="U475" s="43">
        <f ca="1">_xll.BInterpol('Base CDI'!$H$4:$H$28,'Base CDI'!$I$4:$I$29,S475,"Cubic","Extrapolate=Linear","MultiX=Average","Skip=True","Sort=True")</f>
        <v>13.833362805620904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46427</v>
      </c>
      <c r="T476" s="43">
        <f ca="1">_xll.BInterpol('Base CDI'!$H$4:$H$28,'Base CDI'!$J$4:$J$29,S476,"Cubic","Extrapolate=Linear","MultiX=Average","Skip=True","Sort=True")</f>
        <v>13.724771422295694</v>
      </c>
      <c r="U476" s="43">
        <f ca="1">_xll.BInterpol('Base CDI'!$H$4:$H$28,'Base CDI'!$I$4:$I$29,S476,"Cubic","Extrapolate=Linear","MultiX=Average","Skip=True","Sort=True")</f>
        <v>13.830645233669946</v>
      </c>
    </row>
    <row r="477" spans="16:21" x14ac:dyDescent="0.25">
      <c r="P477" s="10">
        <v>35206</v>
      </c>
      <c r="Q477">
        <v>2.190439</v>
      </c>
      <c r="S477" s="42">
        <f t="shared" ca="1" si="12"/>
        <v>46428</v>
      </c>
      <c r="T477" s="43">
        <f ca="1">_xll.BInterpol('Base CDI'!$H$4:$H$28,'Base CDI'!$J$4:$J$29,S477,"Cubic","Extrapolate=Linear","MultiX=Average","Skip=True","Sort=True")</f>
        <v>13.721947127946891</v>
      </c>
      <c r="U477" s="43">
        <f ca="1">_xll.BInterpol('Base CDI'!$H$4:$H$28,'Base CDI'!$I$4:$I$29,S477,"Cubic","Extrapolate=Linear","MultiX=Average","Skip=True","Sort=True")</f>
        <v>13.827937403035602</v>
      </c>
    </row>
    <row r="478" spans="16:21" x14ac:dyDescent="0.25">
      <c r="P478" s="10">
        <v>35207</v>
      </c>
      <c r="Q478">
        <v>2.192374</v>
      </c>
      <c r="S478" s="42">
        <f t="shared" ca="1" si="12"/>
        <v>46429</v>
      </c>
      <c r="T478" s="43">
        <f ca="1">_xll.BInterpol('Base CDI'!$H$4:$H$28,'Base CDI'!$J$4:$J$29,S478,"Cubic","Extrapolate=Linear","MultiX=Average","Skip=True","Sort=True")</f>
        <v>13.719134860648941</v>
      </c>
      <c r="U478" s="43">
        <f ca="1">_xll.BInterpol('Base CDI'!$H$4:$H$28,'Base CDI'!$I$4:$I$29,S478,"Cubic","Extrapolate=Linear","MultiX=Average","Skip=True","Sort=True")</f>
        <v>13.825239264149451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46430</v>
      </c>
      <c r="T479" s="43">
        <f ca="1">_xll.BInterpol('Base CDI'!$H$4:$H$28,'Base CDI'!$J$4:$J$29,S479,"Cubic","Extrapolate=Linear","MultiX=Average","Skip=True","Sort=True")</f>
        <v>13.716334555920422</v>
      </c>
      <c r="U479" s="43">
        <f ca="1">_xll.BInterpol('Base CDI'!$H$4:$H$28,'Base CDI'!$I$4:$I$29,S479,"Cubic","Extrapolate=Linear","MultiX=Average","Skip=True","Sort=True")</f>
        <v>13.822550767443072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46431</v>
      </c>
      <c r="T480" s="43">
        <f ca="1">_xll.BInterpol('Base CDI'!$H$4:$H$28,'Base CDI'!$J$4:$J$29,S480,"Cubic","Extrapolate=Linear","MultiX=Average","Skip=True","Sort=True")</f>
        <v>13.713546149279914</v>
      </c>
      <c r="U480" s="43">
        <f ca="1">_xll.BInterpol('Base CDI'!$H$4:$H$28,'Base CDI'!$I$4:$I$29,S480,"Cubic","Extrapolate=Linear","MultiX=Average","Skip=True","Sort=True")</f>
        <v>13.819871863348048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46432</v>
      </c>
      <c r="T481" s="43">
        <f ca="1">_xll.BInterpol('Base CDI'!$H$4:$H$28,'Base CDI'!$J$4:$J$29,S481,"Cubic","Extrapolate=Linear","MultiX=Average","Skip=True","Sort=True")</f>
        <v>13.710769576245992</v>
      </c>
      <c r="U481" s="43">
        <f ca="1">_xll.BInterpol('Base CDI'!$H$4:$H$28,'Base CDI'!$I$4:$I$29,S481,"Cubic","Extrapolate=Linear","MultiX=Average","Skip=True","Sort=True")</f>
        <v>13.817202502295954</v>
      </c>
    </row>
    <row r="482" spans="16:21" x14ac:dyDescent="0.25">
      <c r="P482" s="10">
        <v>35213</v>
      </c>
      <c r="Q482">
        <v>2.20024</v>
      </c>
      <c r="S482" s="42">
        <f t="shared" ca="1" si="12"/>
        <v>46433</v>
      </c>
      <c r="T482" s="43">
        <f ca="1">_xll.BInterpol('Base CDI'!$H$4:$H$28,'Base CDI'!$J$4:$J$29,S482,"Cubic","Extrapolate=Linear","MultiX=Average","Skip=True","Sort=True")</f>
        <v>13.708004772337237</v>
      </c>
      <c r="U482" s="43">
        <f ca="1">_xll.BInterpol('Base CDI'!$H$4:$H$28,'Base CDI'!$I$4:$I$29,S482,"Cubic","Extrapolate=Linear","MultiX=Average","Skip=True","Sort=True")</f>
        <v>13.814542634718372</v>
      </c>
    </row>
    <row r="483" spans="16:21" x14ac:dyDescent="0.25">
      <c r="P483" s="10">
        <v>35214</v>
      </c>
      <c r="Q483">
        <v>2.202331</v>
      </c>
      <c r="S483" s="42">
        <f t="shared" ca="1" si="12"/>
        <v>46434</v>
      </c>
      <c r="T483" s="43">
        <f ca="1">_xll.BInterpol('Base CDI'!$H$4:$H$28,'Base CDI'!$J$4:$J$29,S483,"Cubic","Extrapolate=Linear","MultiX=Average","Skip=True","Sort=True")</f>
        <v>13.705251673072224</v>
      </c>
      <c r="U483" s="43">
        <f ca="1">_xll.BInterpol('Base CDI'!$H$4:$H$28,'Base CDI'!$I$4:$I$29,S483,"Cubic","Extrapolate=Linear","MultiX=Average","Skip=True","Sort=True")</f>
        <v>13.81189221104688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46435</v>
      </c>
      <c r="T484" s="43">
        <f ca="1">_xll.BInterpol('Base CDI'!$H$4:$H$28,'Base CDI'!$J$4:$J$29,S484,"Cubic","Extrapolate=Linear","MultiX=Average","Skip=True","Sort=True")</f>
        <v>13.702510213969532</v>
      </c>
      <c r="U484" s="43">
        <f ca="1">_xll.BInterpol('Base CDI'!$H$4:$H$28,'Base CDI'!$I$4:$I$29,S484,"Cubic","Extrapolate=Linear","MultiX=Average","Skip=True","Sort=True")</f>
        <v>13.809251181713057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46436</v>
      </c>
      <c r="T485" s="43">
        <f ca="1">_xll.BInterpol('Base CDI'!$H$4:$H$28,'Base CDI'!$J$4:$J$29,S485,"Cubic","Extrapolate=Linear","MultiX=Average","Skip=True","Sort=True")</f>
        <v>13.699780330547737</v>
      </c>
      <c r="U485" s="43">
        <f ca="1">_xll.BInterpol('Base CDI'!$H$4:$H$28,'Base CDI'!$I$4:$I$29,S485,"Cubic","Extrapolate=Linear","MultiX=Average","Skip=True","Sort=True")</f>
        <v>13.806619497148484</v>
      </c>
    </row>
    <row r="486" spans="16:21" x14ac:dyDescent="0.25">
      <c r="P486" s="10">
        <v>35219</v>
      </c>
      <c r="Q486">
        <v>2.208885</v>
      </c>
      <c r="S486" s="42">
        <f t="shared" ca="1" si="12"/>
        <v>46437</v>
      </c>
      <c r="T486" s="43">
        <f ca="1">_xll.BInterpol('Base CDI'!$H$4:$H$28,'Base CDI'!$J$4:$J$29,S486,"Cubic","Extrapolate=Linear","MultiX=Average","Skip=True","Sort=True")</f>
        <v>13.697061958325417</v>
      </c>
      <c r="U486" s="43">
        <f ca="1">_xll.BInterpol('Base CDI'!$H$4:$H$28,'Base CDI'!$I$4:$I$29,S486,"Cubic","Extrapolate=Linear","MultiX=Average","Skip=True","Sort=True")</f>
        <v>13.80399710778474</v>
      </c>
    </row>
    <row r="487" spans="16:21" x14ac:dyDescent="0.25">
      <c r="P487" s="10">
        <v>35220</v>
      </c>
      <c r="Q487">
        <v>2.211131</v>
      </c>
      <c r="S487" s="42">
        <f t="shared" ca="1" si="12"/>
        <v>46438</v>
      </c>
      <c r="T487" s="43">
        <f ca="1">_xll.BInterpol('Base CDI'!$H$4:$H$28,'Base CDI'!$J$4:$J$29,S487,"Cubic","Extrapolate=Linear","MultiX=Average","Skip=True","Sort=True")</f>
        <v>13.694355032821152</v>
      </c>
      <c r="U487" s="43">
        <f ca="1">_xll.BInterpol('Base CDI'!$H$4:$H$28,'Base CDI'!$I$4:$I$29,S487,"Cubic","Extrapolate=Linear","MultiX=Average","Skip=True","Sort=True")</f>
        <v>13.801383964053404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46439</v>
      </c>
      <c r="T488" s="43">
        <f ca="1">_xll.BInterpol('Base CDI'!$H$4:$H$28,'Base CDI'!$J$4:$J$29,S488,"Cubic","Extrapolate=Linear","MultiX=Average","Skip=True","Sort=True")</f>
        <v>13.691659489553519</v>
      </c>
      <c r="U488" s="43">
        <f ca="1">_xll.BInterpol('Base CDI'!$H$4:$H$28,'Base CDI'!$I$4:$I$29,S488,"Cubic","Extrapolate=Linear","MultiX=Average","Skip=True","Sort=True")</f>
        <v>13.798780016386054</v>
      </c>
    </row>
    <row r="489" spans="16:21" x14ac:dyDescent="0.25">
      <c r="P489" s="10">
        <v>35223</v>
      </c>
      <c r="Q489">
        <v>2.215659</v>
      </c>
      <c r="S489" s="42">
        <f t="shared" ca="1" si="12"/>
        <v>46440</v>
      </c>
      <c r="T489" s="43">
        <f ca="1">_xll.BInterpol('Base CDI'!$H$4:$H$28,'Base CDI'!$J$4:$J$29,S489,"Cubic","Extrapolate=Linear","MultiX=Average","Skip=True","Sort=True")</f>
        <v>13.688975264041094</v>
      </c>
      <c r="U489" s="43">
        <f ca="1">_xll.BInterpol('Base CDI'!$H$4:$H$28,'Base CDI'!$I$4:$I$29,S489,"Cubic","Extrapolate=Linear","MultiX=Average","Skip=True","Sort=True")</f>
        <v>13.796185215214271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46441</v>
      </c>
      <c r="T490" s="43">
        <f ca="1">_xll.BInterpol('Base CDI'!$H$4:$H$28,'Base CDI'!$J$4:$J$29,S490,"Cubic","Extrapolate=Linear","MultiX=Average","Skip=True","Sort=True")</f>
        <v>13.686302291802455</v>
      </c>
      <c r="U490" s="43">
        <f ca="1">_xll.BInterpol('Base CDI'!$H$4:$H$28,'Base CDI'!$I$4:$I$29,S490,"Cubic","Extrapolate=Linear","MultiX=Average","Skip=True","Sort=True")</f>
        <v>13.793599510969633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46442</v>
      </c>
      <c r="T491" s="43">
        <f ca="1">_xll.BInterpol('Base CDI'!$H$4:$H$28,'Base CDI'!$J$4:$J$29,S491,"Cubic","Extrapolate=Linear","MultiX=Average","Skip=True","Sort=True")</f>
        <v>13.683640508356183</v>
      </c>
      <c r="U491" s="43">
        <f ca="1">_xll.BInterpol('Base CDI'!$H$4:$H$28,'Base CDI'!$I$4:$I$29,S491,"Cubic","Extrapolate=Linear","MultiX=Average","Skip=True","Sort=True")</f>
        <v>13.791022854083723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46443</v>
      </c>
      <c r="T492" s="43">
        <f ca="1">_xll.BInterpol('Base CDI'!$H$4:$H$28,'Base CDI'!$J$4:$J$29,S492,"Cubic","Extrapolate=Linear","MultiX=Average","Skip=True","Sort=True")</f>
        <v>13.68098984922085</v>
      </c>
      <c r="U492" s="43">
        <f ca="1">_xll.BInterpol('Base CDI'!$H$4:$H$28,'Base CDI'!$I$4:$I$29,S492,"Cubic","Extrapolate=Linear","MultiX=Average","Skip=True","Sort=True")</f>
        <v>13.788455194988115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46444</v>
      </c>
      <c r="T493" s="43">
        <f ca="1">_xll.BInterpol('Base CDI'!$H$4:$H$28,'Base CDI'!$J$4:$J$29,S493,"Cubic","Extrapolate=Linear","MultiX=Average","Skip=True","Sort=True")</f>
        <v>13.678350249915038</v>
      </c>
      <c r="U493" s="43">
        <f ca="1">_xll.BInterpol('Base CDI'!$H$4:$H$28,'Base CDI'!$I$4:$I$29,S493,"Cubic","Extrapolate=Linear","MultiX=Average","Skip=True","Sort=True")</f>
        <v>13.785896484114392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46445</v>
      </c>
      <c r="T494" s="43">
        <f ca="1">_xll.BInterpol('Base CDI'!$H$4:$H$28,'Base CDI'!$J$4:$J$29,S494,"Cubic","Extrapolate=Linear","MultiX=Average","Skip=True","Sort=True")</f>
        <v>13.675721645957324</v>
      </c>
      <c r="U494" s="43">
        <f ca="1">_xll.BInterpol('Base CDI'!$H$4:$H$28,'Base CDI'!$I$4:$I$29,S494,"Cubic","Extrapolate=Linear","MultiX=Average","Skip=True","Sort=True")</f>
        <v>13.783346671894131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46446</v>
      </c>
      <c r="T495" s="43">
        <f ca="1">_xll.BInterpol('Base CDI'!$H$4:$H$28,'Base CDI'!$J$4:$J$29,S495,"Cubic","Extrapolate=Linear","MultiX=Average","Skip=True","Sort=True")</f>
        <v>13.673103972866285</v>
      </c>
      <c r="U495" s="43">
        <f ca="1">_xll.BInterpol('Base CDI'!$H$4:$H$28,'Base CDI'!$I$4:$I$29,S495,"Cubic","Extrapolate=Linear","MultiX=Average","Skip=True","Sort=True")</f>
        <v>13.780805708758914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46447</v>
      </c>
      <c r="T496" s="43">
        <f ca="1">_xll.BInterpol('Base CDI'!$H$4:$H$28,'Base CDI'!$J$4:$J$29,S496,"Cubic","Extrapolate=Linear","MultiX=Average","Skip=True","Sort=True")</f>
        <v>13.670497166160498</v>
      </c>
      <c r="U496" s="43">
        <f ca="1">_xll.BInterpol('Base CDI'!$H$4:$H$28,'Base CDI'!$I$4:$I$29,S496,"Cubic","Extrapolate=Linear","MultiX=Average","Skip=True","Sort=True")</f>
        <v>13.778273545140319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46448</v>
      </c>
      <c r="T497" s="43">
        <f ca="1">_xll.BInterpol('Base CDI'!$H$4:$H$28,'Base CDI'!$J$4:$J$29,S497,"Cubic","Extrapolate=Linear","MultiX=Average","Skip=True","Sort=True")</f>
        <v>13.667901161358543</v>
      </c>
      <c r="U497" s="43">
        <f ca="1">_xll.BInterpol('Base CDI'!$H$4:$H$28,'Base CDI'!$I$4:$I$29,S497,"Cubic","Extrapolate=Linear","MultiX=Average","Skip=True","Sort=True")</f>
        <v>13.775750131469925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46449</v>
      </c>
      <c r="T498" s="43">
        <f ca="1">_xll.BInterpol('Base CDI'!$H$4:$H$28,'Base CDI'!$J$4:$J$29,S498,"Cubic","Extrapolate=Linear","MultiX=Average","Skip=True","Sort=True")</f>
        <v>13.665315893978995</v>
      </c>
      <c r="U498" s="43">
        <f ca="1">_xll.BInterpol('Base CDI'!$H$4:$H$28,'Base CDI'!$I$4:$I$29,S498,"Cubic","Extrapolate=Linear","MultiX=Average","Skip=True","Sort=True")</f>
        <v>13.773235418179311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46450</v>
      </c>
      <c r="T499" s="43">
        <f ca="1">_xll.BInterpol('Base CDI'!$H$4:$H$28,'Base CDI'!$J$4:$J$29,S499,"Cubic","Extrapolate=Linear","MultiX=Average","Skip=True","Sort=True")</f>
        <v>13.662741299540434</v>
      </c>
      <c r="U499" s="43">
        <f ca="1">_xll.BInterpol('Base CDI'!$H$4:$H$28,'Base CDI'!$I$4:$I$29,S499,"Cubic","Extrapolate=Linear","MultiX=Average","Skip=True","Sort=True")</f>
        <v>13.770729355700059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46451</v>
      </c>
      <c r="T500" s="43">
        <f ca="1">_xll.BInterpol('Base CDI'!$H$4:$H$28,'Base CDI'!$J$4:$J$29,S500,"Cubic","Extrapolate=Linear","MultiX=Average","Skip=True","Sort=True")</f>
        <v>13.660177313561435</v>
      </c>
      <c r="U500" s="43">
        <f ca="1">_xll.BInterpol('Base CDI'!$H$4:$H$28,'Base CDI'!$I$4:$I$29,S500,"Cubic","Extrapolate=Linear","MultiX=Average","Skip=True","Sort=True")</f>
        <v>13.768231894463744</v>
      </c>
    </row>
    <row r="501" spans="16:21" x14ac:dyDescent="0.25">
      <c r="P501" s="10">
        <v>35241</v>
      </c>
      <c r="Q501">
        <v>2.243865</v>
      </c>
      <c r="S501" s="42">
        <f t="shared" ca="1" si="12"/>
        <v>46452</v>
      </c>
      <c r="T501" s="43">
        <f ca="1">_xll.BInterpol('Base CDI'!$H$4:$H$28,'Base CDI'!$J$4:$J$29,S501,"Cubic","Extrapolate=Linear","MultiX=Average","Skip=True","Sort=True")</f>
        <v>13.657623871560579</v>
      </c>
      <c r="U501" s="43">
        <f ca="1">_xll.BInterpol('Base CDI'!$H$4:$H$28,'Base CDI'!$I$4:$I$29,S501,"Cubic","Extrapolate=Linear","MultiX=Average","Skip=True","Sort=True")</f>
        <v>13.76574298490195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46453</v>
      </c>
      <c r="T502" s="43">
        <f ca="1">_xll.BInterpol('Base CDI'!$H$4:$H$28,'Base CDI'!$J$4:$J$29,S502,"Cubic","Extrapolate=Linear","MultiX=Average","Skip=True","Sort=True")</f>
        <v>13.655080909056442</v>
      </c>
      <c r="U502" s="43">
        <f ca="1">_xll.BInterpol('Base CDI'!$H$4:$H$28,'Base CDI'!$I$4:$I$29,S502,"Cubic","Extrapolate=Linear","MultiX=Average","Skip=True","Sort=True")</f>
        <v>13.763262577446252</v>
      </c>
    </row>
    <row r="503" spans="16:21" x14ac:dyDescent="0.25">
      <c r="P503" s="10">
        <v>35243</v>
      </c>
      <c r="Q503">
        <v>2.247951</v>
      </c>
      <c r="S503" s="42">
        <f t="shared" ca="1" si="12"/>
        <v>46454</v>
      </c>
      <c r="T503" s="43">
        <f ca="1">_xll.BInterpol('Base CDI'!$H$4:$H$28,'Base CDI'!$J$4:$J$29,S503,"Cubic","Extrapolate=Linear","MultiX=Average","Skip=True","Sort=True")</f>
        <v>13.652548361567604</v>
      </c>
      <c r="U503" s="43">
        <f ca="1">_xll.BInterpol('Base CDI'!$H$4:$H$28,'Base CDI'!$I$4:$I$29,S503,"Cubic","Extrapolate=Linear","MultiX=Average","Skip=True","Sort=True")</f>
        <v>13.760790622528232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46455</v>
      </c>
      <c r="T504" s="43">
        <f ca="1">_xll.BInterpol('Base CDI'!$H$4:$H$28,'Base CDI'!$J$4:$J$29,S504,"Cubic","Extrapolate=Linear","MultiX=Average","Skip=True","Sort=True")</f>
        <v>13.650026164612639</v>
      </c>
      <c r="U504" s="43">
        <f ca="1">_xll.BInterpol('Base CDI'!$H$4:$H$28,'Base CDI'!$I$4:$I$29,S504,"Cubic","Extrapolate=Linear","MultiX=Average","Skip=True","Sort=True")</f>
        <v>13.758327070579469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46456</v>
      </c>
      <c r="T505" s="43">
        <f ca="1">_xll.BInterpol('Base CDI'!$H$4:$H$28,'Base CDI'!$J$4:$J$29,S505,"Cubic","Extrapolate=Linear","MultiX=Average","Skip=True","Sort=True")</f>
        <v>13.647514253710124</v>
      </c>
      <c r="U505" s="43">
        <f ca="1">_xll.BInterpol('Base CDI'!$H$4:$H$28,'Base CDI'!$I$4:$I$29,S505,"Cubic","Extrapolate=Linear","MultiX=Average","Skip=True","Sort=True")</f>
        <v>13.755871872031543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46457</v>
      </c>
      <c r="T506" s="43">
        <f ca="1">_xll.BInterpol('Base CDI'!$H$4:$H$28,'Base CDI'!$J$4:$J$29,S506,"Cubic","Extrapolate=Linear","MultiX=Average","Skip=True","Sort=True")</f>
        <v>13.645012564378641</v>
      </c>
      <c r="U506" s="43">
        <f ca="1">_xll.BInterpol('Base CDI'!$H$4:$H$28,'Base CDI'!$I$4:$I$29,S506,"Cubic","Extrapolate=Linear","MultiX=Average","Skip=True","Sort=True")</f>
        <v>13.753424977316032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46458</v>
      </c>
      <c r="T507" s="43">
        <f ca="1">_xll.BInterpol('Base CDI'!$H$4:$H$28,'Base CDI'!$J$4:$J$29,S507,"Cubic","Extrapolate=Linear","MultiX=Average","Skip=True","Sort=True")</f>
        <v>13.642521032136766</v>
      </c>
      <c r="U507" s="43">
        <f ca="1">_xll.BInterpol('Base CDI'!$H$4:$H$28,'Base CDI'!$I$4:$I$29,S507,"Cubic","Extrapolate=Linear","MultiX=Average","Skip=True","Sort=True")</f>
        <v>13.750986336864514</v>
      </c>
    </row>
    <row r="508" spans="16:21" x14ac:dyDescent="0.25">
      <c r="P508" s="10">
        <v>35250</v>
      </c>
      <c r="Q508">
        <v>2.257355</v>
      </c>
      <c r="S508" s="42">
        <f t="shared" ca="1" si="12"/>
        <v>46459</v>
      </c>
      <c r="T508" s="43">
        <f ca="1">_xll.BInterpol('Base CDI'!$H$4:$H$28,'Base CDI'!$J$4:$J$29,S508,"Cubic","Extrapolate=Linear","MultiX=Average","Skip=True","Sort=True")</f>
        <v>13.640039592503076</v>
      </c>
      <c r="U508" s="43">
        <f ca="1">_xll.BInterpol('Base CDI'!$H$4:$H$28,'Base CDI'!$I$4:$I$29,S508,"Cubic","Extrapolate=Linear","MultiX=Average","Skip=True","Sort=True")</f>
        <v>13.748555901108572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46460</v>
      </c>
      <c r="T509" s="43">
        <f ca="1">_xll.BInterpol('Base CDI'!$H$4:$H$28,'Base CDI'!$J$4:$J$29,S509,"Cubic","Extrapolate=Linear","MultiX=Average","Skip=True","Sort=True")</f>
        <v>13.63756818099615</v>
      </c>
      <c r="U509" s="43">
        <f ca="1">_xll.BInterpol('Base CDI'!$H$4:$H$28,'Base CDI'!$I$4:$I$29,S509,"Cubic","Extrapolate=Linear","MultiX=Average","Skip=True","Sort=True")</f>
        <v>13.746133620479783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46461</v>
      </c>
      <c r="T510" s="43">
        <f ca="1">_xll.BInterpol('Base CDI'!$H$4:$H$28,'Base CDI'!$J$4:$J$29,S510,"Cubic","Extrapolate=Linear","MultiX=Average","Skip=True","Sort=True")</f>
        <v>13.635106733134563</v>
      </c>
      <c r="U510" s="43">
        <f ca="1">_xll.BInterpol('Base CDI'!$H$4:$H$28,'Base CDI'!$I$4:$I$29,S510,"Cubic","Extrapolate=Linear","MultiX=Average","Skip=True","Sort=True")</f>
        <v>13.743719445409727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46462</v>
      </c>
      <c r="T511" s="43">
        <f ca="1">_xll.BInterpol('Base CDI'!$H$4:$H$28,'Base CDI'!$J$4:$J$29,S511,"Cubic","Extrapolate=Linear","MultiX=Average","Skip=True","Sort=True")</f>
        <v>13.632655184436896</v>
      </c>
      <c r="U511" s="43">
        <f ca="1">_xll.BInterpol('Base CDI'!$H$4:$H$28,'Base CDI'!$I$4:$I$29,S511,"Cubic","Extrapolate=Linear","MultiX=Average","Skip=True","Sort=True")</f>
        <v>13.741313326329983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46463</v>
      </c>
      <c r="T512" s="43">
        <f ca="1">_xll.BInterpol('Base CDI'!$H$4:$H$28,'Base CDI'!$J$4:$J$29,S512,"Cubic","Extrapolate=Linear","MultiX=Average","Skip=True","Sort=True")</f>
        <v>13.630213470421724</v>
      </c>
      <c r="U512" s="43">
        <f ca="1">_xll.BInterpol('Base CDI'!$H$4:$H$28,'Base CDI'!$I$4:$I$29,S512,"Cubic","Extrapolate=Linear","MultiX=Average","Skip=True","Sort=True")</f>
        <v>13.738915213672131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46464</v>
      </c>
      <c r="T513" s="43">
        <f ca="1">_xll.BInterpol('Base CDI'!$H$4:$H$28,'Base CDI'!$J$4:$J$29,S513,"Cubic","Extrapolate=Linear","MultiX=Average","Skip=True","Sort=True")</f>
        <v>13.627781526607626</v>
      </c>
      <c r="U513" s="43">
        <f ca="1">_xll.BInterpol('Base CDI'!$H$4:$H$28,'Base CDI'!$I$4:$I$29,S513,"Cubic","Extrapolate=Linear","MultiX=Average","Skip=True","Sort=True")</f>
        <v>13.73652505786775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46465</v>
      </c>
      <c r="T514" s="43">
        <f ca="1">_xll.BInterpol('Base CDI'!$H$4:$H$28,'Base CDI'!$J$4:$J$29,S514,"Cubic","Extrapolate=Linear","MultiX=Average","Skip=True","Sort=True")</f>
        <v>13.625359288513181</v>
      </c>
      <c r="U514" s="43">
        <f ca="1">_xll.BInterpol('Base CDI'!$H$4:$H$28,'Base CDI'!$I$4:$I$29,S514,"Cubic","Extrapolate=Linear","MultiX=Average","Skip=True","Sort=True")</f>
        <v>13.73414280934842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46466</v>
      </c>
      <c r="T515" s="43">
        <f ca="1">_xll.BInterpol('Base CDI'!$H$4:$H$28,'Base CDI'!$J$4:$J$29,S515,"Cubic","Extrapolate=Linear","MultiX=Average","Skip=True","Sort=True")</f>
        <v>13.622946691656963</v>
      </c>
      <c r="U515" s="43">
        <f ca="1">_xll.BInterpol('Base CDI'!$H$4:$H$28,'Base CDI'!$I$4:$I$29,S515,"Cubic","Extrapolate=Linear","MultiX=Average","Skip=True","Sort=True")</f>
        <v>13.731768418545718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46467</v>
      </c>
      <c r="T516" s="43">
        <f ca="1">_xll.BInterpol('Base CDI'!$H$4:$H$28,'Base CDI'!$J$4:$J$29,S516,"Cubic","Extrapolate=Linear","MultiX=Average","Skip=True","Sort=True")</f>
        <v>13.620543671557554</v>
      </c>
      <c r="U516" s="43">
        <f ca="1">_xll.BInterpol('Base CDI'!$H$4:$H$28,'Base CDI'!$I$4:$I$29,S516,"Cubic","Extrapolate=Linear","MultiX=Average","Skip=True","Sort=True")</f>
        <v>13.729401835891224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46468</v>
      </c>
      <c r="T517" s="43">
        <f ca="1">_xll.BInterpol('Base CDI'!$H$4:$H$28,'Base CDI'!$J$4:$J$29,S517,"Cubic","Extrapolate=Linear","MultiX=Average","Skip=True","Sort=True")</f>
        <v>13.61815016373353</v>
      </c>
      <c r="U517" s="43">
        <f ca="1">_xll.BInterpol('Base CDI'!$H$4:$H$28,'Base CDI'!$I$4:$I$29,S517,"Cubic","Extrapolate=Linear","MultiX=Average","Skip=True","Sort=True")</f>
        <v>13.727043011816519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46469</v>
      </c>
      <c r="T518" s="43">
        <f ca="1">_xll.BInterpol('Base CDI'!$H$4:$H$28,'Base CDI'!$J$4:$J$29,S518,"Cubic","Extrapolate=Linear","MultiX=Average","Skip=True","Sort=True")</f>
        <v>13.615766103703468</v>
      </c>
      <c r="U518" s="43">
        <f ca="1">_xll.BInterpol('Base CDI'!$H$4:$H$28,'Base CDI'!$I$4:$I$29,S518,"Cubic","Extrapolate=Linear","MultiX=Average","Skip=True","Sort=True")</f>
        <v>13.724691896753184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46470</v>
      </c>
      <c r="T519" s="43">
        <f ca="1">_xll.BInterpol('Base CDI'!$H$4:$H$28,'Base CDI'!$J$4:$J$29,S519,"Cubic","Extrapolate=Linear","MultiX=Average","Skip=True","Sort=True")</f>
        <v>13.613391426985945</v>
      </c>
      <c r="U519" s="43">
        <f ca="1">_xll.BInterpol('Base CDI'!$H$4:$H$28,'Base CDI'!$I$4:$I$29,S519,"Cubic","Extrapolate=Linear","MultiX=Average","Skip=True","Sort=True")</f>
        <v>13.722348441132795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46471</v>
      </c>
      <c r="T520" s="43">
        <f ca="1">_xll.BInterpol('Base CDI'!$H$4:$H$28,'Base CDI'!$J$4:$J$29,S520,"Cubic","Extrapolate=Linear","MultiX=Average","Skip=True","Sort=True")</f>
        <v>13.611026069099541</v>
      </c>
      <c r="U520" s="43">
        <f ca="1">_xll.BInterpol('Base CDI'!$H$4:$H$28,'Base CDI'!$I$4:$I$29,S520,"Cubic","Extrapolate=Linear","MultiX=Average","Skip=True","Sort=True")</f>
        <v>13.72001259538693</v>
      </c>
    </row>
    <row r="521" spans="16:21" x14ac:dyDescent="0.25">
      <c r="P521" s="10">
        <v>35269</v>
      </c>
      <c r="Q521">
        <v>2.281628</v>
      </c>
      <c r="S521" s="42">
        <f t="shared" ca="1" si="12"/>
        <v>46472</v>
      </c>
      <c r="T521" s="43">
        <f ca="1">_xll.BInterpol('Base CDI'!$H$4:$H$28,'Base CDI'!$J$4:$J$29,S521,"Cubic","Extrapolate=Linear","MultiX=Average","Skip=True","Sort=True")</f>
        <v>13.608669965562834</v>
      </c>
      <c r="U521" s="43">
        <f ca="1">_xll.BInterpol('Base CDI'!$H$4:$H$28,'Base CDI'!$I$4:$I$29,S521,"Cubic","Extrapolate=Linear","MultiX=Average","Skip=True","Sort=True")</f>
        <v>13.717684309947172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46473</v>
      </c>
      <c r="T522" s="43">
        <f ca="1">_xll.BInterpol('Base CDI'!$H$4:$H$28,'Base CDI'!$J$4:$J$29,S522,"Cubic","Extrapolate=Linear","MultiX=Average","Skip=True","Sort=True")</f>
        <v>13.606323051894398</v>
      </c>
      <c r="U522" s="43">
        <f ca="1">_xll.BInterpol('Base CDI'!$H$4:$H$28,'Base CDI'!$I$4:$I$29,S522,"Cubic","Extrapolate=Linear","MultiX=Average","Skip=True","Sort=True")</f>
        <v>13.7153635352451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46474</v>
      </c>
      <c r="T523" s="43">
        <f ca="1">_xll.BInterpol('Base CDI'!$H$4:$H$28,'Base CDI'!$J$4:$J$29,S523,"Cubic","Extrapolate=Linear","MultiX=Average","Skip=True","Sort=True")</f>
        <v>13.603985263612813</v>
      </c>
      <c r="U523" s="43">
        <f ca="1">_xll.BInterpol('Base CDI'!$H$4:$H$28,'Base CDI'!$I$4:$I$29,S523,"Cubic","Extrapolate=Linear","MultiX=Average","Skip=True","Sort=True")</f>
        <v>13.713050221712292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46475</v>
      </c>
      <c r="T524" s="43">
        <f ca="1">_xll.BInterpol('Base CDI'!$H$4:$H$28,'Base CDI'!$J$4:$J$29,S524,"Cubic","Extrapolate=Linear","MultiX=Average","Skip=True","Sort=True")</f>
        <v>13.601656536236659</v>
      </c>
      <c r="U524" s="43">
        <f ca="1">_xll.BInterpol('Base CDI'!$H$4:$H$28,'Base CDI'!$I$4:$I$29,S524,"Cubic","Extrapolate=Linear","MultiX=Average","Skip=True","Sort=True")</f>
        <v>13.710744319780327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46476</v>
      </c>
      <c r="T525" s="43">
        <f ca="1">_xll.BInterpol('Base CDI'!$H$4:$H$28,'Base CDI'!$J$4:$J$29,S525,"Cubic","Extrapolate=Linear","MultiX=Average","Skip=True","Sort=True")</f>
        <v>13.599336805284509</v>
      </c>
      <c r="U525" s="43">
        <f ca="1">_xll.BInterpol('Base CDI'!$H$4:$H$28,'Base CDI'!$I$4:$I$29,S525,"Cubic","Extrapolate=Linear","MultiX=Average","Skip=True","Sort=True")</f>
        <v>13.708445779880785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46477</v>
      </c>
      <c r="T526" s="43">
        <f ca="1">_xll.BInterpol('Base CDI'!$H$4:$H$28,'Base CDI'!$J$4:$J$29,S526,"Cubic","Extrapolate=Linear","MultiX=Average","Skip=True","Sort=True")</f>
        <v>13.597026006274945</v>
      </c>
      <c r="U526" s="43">
        <f ca="1">_xll.BInterpol('Base CDI'!$H$4:$H$28,'Base CDI'!$I$4:$I$29,S526,"Cubic","Extrapolate=Linear","MultiX=Average","Skip=True","Sort=True")</f>
        <v>13.706154552445247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46478</v>
      </c>
      <c r="T527" s="43">
        <f ca="1">_xll.BInterpol('Base CDI'!$H$4:$H$28,'Base CDI'!$J$4:$J$29,S527,"Cubic","Extrapolate=Linear","MultiX=Average","Skip=True","Sort=True")</f>
        <v>13.594724074726541</v>
      </c>
      <c r="U527" s="43">
        <f ca="1">_xll.BInterpol('Base CDI'!$H$4:$H$28,'Base CDI'!$I$4:$I$29,S527,"Cubic","Extrapolate=Linear","MultiX=Average","Skip=True","Sort=True")</f>
        <v>13.703870587905289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46479</v>
      </c>
      <c r="T528" s="43">
        <f ca="1">_xll.BInterpol('Base CDI'!$H$4:$H$28,'Base CDI'!$J$4:$J$29,S528,"Cubic","Extrapolate=Linear","MultiX=Average","Skip=True","Sort=True")</f>
        <v>13.592430946157878</v>
      </c>
      <c r="U528" s="43">
        <f ca="1">_xll.BInterpol('Base CDI'!$H$4:$H$28,'Base CDI'!$I$4:$I$29,S528,"Cubic","Extrapolate=Linear","MultiX=Average","Skip=True","Sort=True")</f>
        <v>13.701593836692492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46480</v>
      </c>
      <c r="T529" s="43">
        <f ca="1">_xll.BInterpol('Base CDI'!$H$4:$H$28,'Base CDI'!$J$4:$J$29,S529,"Cubic","Extrapolate=Linear","MultiX=Average","Skip=True","Sort=True")</f>
        <v>13.590146556087532</v>
      </c>
      <c r="U529" s="43">
        <f ca="1">_xll.BInterpol('Base CDI'!$H$4:$H$28,'Base CDI'!$I$4:$I$29,S529,"Cubic","Extrapolate=Linear","MultiX=Average","Skip=True","Sort=True")</f>
        <v>13.699324249238437</v>
      </c>
    </row>
    <row r="530" spans="16:21" x14ac:dyDescent="0.25">
      <c r="P530" s="10">
        <v>35282</v>
      </c>
      <c r="Q530">
        <v>2.298813</v>
      </c>
      <c r="S530" s="42">
        <f t="shared" ca="1" si="13"/>
        <v>46481</v>
      </c>
      <c r="T530" s="43">
        <f ca="1">_xll.BInterpol('Base CDI'!$H$4:$H$28,'Base CDI'!$J$4:$J$29,S530,"Cubic","Extrapolate=Linear","MultiX=Average","Skip=True","Sort=True")</f>
        <v>13.58787084003408</v>
      </c>
      <c r="U530" s="43">
        <f ca="1">_xll.BInterpol('Base CDI'!$H$4:$H$28,'Base CDI'!$I$4:$I$29,S530,"Cubic","Extrapolate=Linear","MultiX=Average","Skip=True","Sort=True")</f>
        <v>13.697061775974699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46482</v>
      </c>
      <c r="T531" s="43">
        <f ca="1">_xll.BInterpol('Base CDI'!$H$4:$H$28,'Base CDI'!$J$4:$J$29,S531,"Cubic","Extrapolate=Linear","MultiX=Average","Skip=True","Sort=True")</f>
        <v>13.585603733516102</v>
      </c>
      <c r="U531" s="43">
        <f ca="1">_xll.BInterpol('Base CDI'!$H$4:$H$28,'Base CDI'!$I$4:$I$29,S531,"Cubic","Extrapolate=Linear","MultiX=Average","Skip=True","Sort=True")</f>
        <v>13.694806367332863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46483</v>
      </c>
      <c r="T532" s="43">
        <f ca="1">_xll.BInterpol('Base CDI'!$H$4:$H$28,'Base CDI'!$J$4:$J$29,S532,"Cubic","Extrapolate=Linear","MultiX=Average","Skip=True","Sort=True")</f>
        <v>13.583345172052173</v>
      </c>
      <c r="U532" s="43">
        <f ca="1">_xll.BInterpol('Base CDI'!$H$4:$H$28,'Base CDI'!$I$4:$I$29,S532,"Cubic","Extrapolate=Linear","MultiX=Average","Skip=True","Sort=True")</f>
        <v>13.692557973744504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46484</v>
      </c>
      <c r="T533" s="43">
        <f ca="1">_xll.BInterpol('Base CDI'!$H$4:$H$28,'Base CDI'!$J$4:$J$29,S533,"Cubic","Extrapolate=Linear","MultiX=Average","Skip=True","Sort=True")</f>
        <v>13.581095091160872</v>
      </c>
      <c r="U533" s="43">
        <f ca="1">_xll.BInterpol('Base CDI'!$H$4:$H$28,'Base CDI'!$I$4:$I$29,S533,"Cubic","Extrapolate=Linear","MultiX=Average","Skip=True","Sort=True")</f>
        <v>13.690316545641204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46485</v>
      </c>
      <c r="T534" s="43">
        <f ca="1">_xll.BInterpol('Base CDI'!$H$4:$H$28,'Base CDI'!$J$4:$J$29,S534,"Cubic","Extrapolate=Linear","MultiX=Average","Skip=True","Sort=True")</f>
        <v>13.578853426360778</v>
      </c>
      <c r="U534" s="43">
        <f ca="1">_xll.BInterpol('Base CDI'!$H$4:$H$28,'Base CDI'!$I$4:$I$29,S534,"Cubic","Extrapolate=Linear","MultiX=Average","Skip=True","Sort=True")</f>
        <v>13.68808203345454</v>
      </c>
    </row>
    <row r="535" spans="16:21" x14ac:dyDescent="0.25">
      <c r="P535" s="10">
        <v>35289</v>
      </c>
      <c r="Q535">
        <v>2.309107</v>
      </c>
      <c r="S535" s="42">
        <f t="shared" ca="1" si="13"/>
        <v>46486</v>
      </c>
      <c r="T535" s="43">
        <f ca="1">_xll.BInterpol('Base CDI'!$H$4:$H$28,'Base CDI'!$J$4:$J$29,S535,"Cubic","Extrapolate=Linear","MultiX=Average","Skip=True","Sort=True")</f>
        <v>13.576620113170467</v>
      </c>
      <c r="U535" s="43">
        <f ca="1">_xll.BInterpol('Base CDI'!$H$4:$H$28,'Base CDI'!$I$4:$I$29,S535,"Cubic","Extrapolate=Linear","MultiX=Average","Skip=True","Sort=True")</f>
        <v>13.685854387616095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46487</v>
      </c>
      <c r="T536" s="43">
        <f ca="1">_xll.BInterpol('Base CDI'!$H$4:$H$28,'Base CDI'!$J$4:$J$29,S536,"Cubic","Extrapolate=Linear","MultiX=Average","Skip=True","Sort=True")</f>
        <v>13.574395087108517</v>
      </c>
      <c r="U536" s="43">
        <f ca="1">_xll.BInterpol('Base CDI'!$H$4:$H$28,'Base CDI'!$I$4:$I$29,S536,"Cubic","Extrapolate=Linear","MultiX=Average","Skip=True","Sort=True")</f>
        <v>13.683633558557442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46488</v>
      </c>
      <c r="T537" s="43">
        <f ca="1">_xll.BInterpol('Base CDI'!$H$4:$H$28,'Base CDI'!$J$4:$J$29,S537,"Cubic","Extrapolate=Linear","MultiX=Average","Skip=True","Sort=True")</f>
        <v>13.572178283693507</v>
      </c>
      <c r="U537" s="43">
        <f ca="1">_xll.BInterpol('Base CDI'!$H$4:$H$28,'Base CDI'!$I$4:$I$29,S537,"Cubic","Extrapolate=Linear","MultiX=Average","Skip=True","Sort=True")</f>
        <v>13.681419496710166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46489</v>
      </c>
      <c r="T538" s="43">
        <f ca="1">_xll.BInterpol('Base CDI'!$H$4:$H$28,'Base CDI'!$J$4:$J$29,S538,"Cubic","Extrapolate=Linear","MultiX=Average","Skip=True","Sort=True")</f>
        <v>13.569969638444013</v>
      </c>
      <c r="U538" s="43">
        <f ca="1">_xll.BInterpol('Base CDI'!$H$4:$H$28,'Base CDI'!$I$4:$I$29,S538,"Cubic","Extrapolate=Linear","MultiX=Average","Skip=True","Sort=True")</f>
        <v>13.679212152505846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46490</v>
      </c>
      <c r="T539" s="43">
        <f ca="1">_xll.BInterpol('Base CDI'!$H$4:$H$28,'Base CDI'!$J$4:$J$29,S539,"Cubic","Extrapolate=Linear","MultiX=Average","Skip=True","Sort=True")</f>
        <v>13.567769086878613</v>
      </c>
      <c r="U539" s="43">
        <f ca="1">_xll.BInterpol('Base CDI'!$H$4:$H$28,'Base CDI'!$I$4:$I$29,S539,"Cubic","Extrapolate=Linear","MultiX=Average","Skip=True","Sort=True")</f>
        <v>13.677011476376059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46491</v>
      </c>
      <c r="T540" s="43">
        <f ca="1">_xll.BInterpol('Base CDI'!$H$4:$H$28,'Base CDI'!$J$4:$J$29,S540,"Cubic","Extrapolate=Linear","MultiX=Average","Skip=True","Sort=True")</f>
        <v>13.565576564515885</v>
      </c>
      <c r="U540" s="43">
        <f ca="1">_xll.BInterpol('Base CDI'!$H$4:$H$28,'Base CDI'!$I$4:$I$29,S540,"Cubic","Extrapolate=Linear","MultiX=Average","Skip=True","Sort=True")</f>
        <v>13.674817418752385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46492</v>
      </c>
      <c r="T541" s="43">
        <f ca="1">_xll.BInterpol('Base CDI'!$H$4:$H$28,'Base CDI'!$J$4:$J$29,S541,"Cubic","Extrapolate=Linear","MultiX=Average","Skip=True","Sort=True")</f>
        <v>13.563392006874407</v>
      </c>
      <c r="U541" s="43">
        <f ca="1">_xll.BInterpol('Base CDI'!$H$4:$H$28,'Base CDI'!$I$4:$I$29,S541,"Cubic","Extrapolate=Linear","MultiX=Average","Skip=True","Sort=True")</f>
        <v>13.672629930066403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46493</v>
      </c>
      <c r="T542" s="43">
        <f ca="1">_xll.BInterpol('Base CDI'!$H$4:$H$28,'Base CDI'!$J$4:$J$29,S542,"Cubic","Extrapolate=Linear","MultiX=Average","Skip=True","Sort=True")</f>
        <v>13.561215349472755</v>
      </c>
      <c r="U542" s="43">
        <f ca="1">_xll.BInterpol('Base CDI'!$H$4:$H$28,'Base CDI'!$I$4:$I$29,S542,"Cubic","Extrapolate=Linear","MultiX=Average","Skip=True","Sort=True")</f>
        <v>13.670448960749694</v>
      </c>
    </row>
    <row r="543" spans="16:21" x14ac:dyDescent="0.25">
      <c r="P543" s="10">
        <v>35299</v>
      </c>
      <c r="Q543">
        <v>2.325599</v>
      </c>
      <c r="S543" s="42">
        <f t="shared" ca="1" si="13"/>
        <v>46494</v>
      </c>
      <c r="T543" s="43">
        <f ca="1">_xll.BInterpol('Base CDI'!$H$4:$H$28,'Base CDI'!$J$4:$J$29,S543,"Cubic","Extrapolate=Linear","MultiX=Average","Skip=True","Sort=True")</f>
        <v>13.55904652782951</v>
      </c>
      <c r="U543" s="43">
        <f ca="1">_xll.BInterpol('Base CDI'!$H$4:$H$28,'Base CDI'!$I$4:$I$29,S543,"Cubic","Extrapolate=Linear","MultiX=Average","Skip=True","Sort=True")</f>
        <v>13.668274461233835</v>
      </c>
    </row>
    <row r="544" spans="16:21" x14ac:dyDescent="0.25">
      <c r="P544" s="10">
        <v>35300</v>
      </c>
      <c r="Q544">
        <v>2.327607</v>
      </c>
      <c r="S544" s="42">
        <f t="shared" ca="1" si="13"/>
        <v>46495</v>
      </c>
      <c r="T544" s="43">
        <f ca="1">_xll.BInterpol('Base CDI'!$H$4:$H$28,'Base CDI'!$J$4:$J$29,S544,"Cubic","Extrapolate=Linear","MultiX=Average","Skip=True","Sort=True")</f>
        <v>13.556885477463247</v>
      </c>
      <c r="U544" s="43">
        <f ca="1">_xll.BInterpol('Base CDI'!$H$4:$H$28,'Base CDI'!$I$4:$I$29,S544,"Cubic","Extrapolate=Linear","MultiX=Average","Skip=True","Sort=True")</f>
        <v>13.666106381950408</v>
      </c>
    </row>
    <row r="545" spans="16:21" x14ac:dyDescent="0.25">
      <c r="P545" s="10">
        <v>35303</v>
      </c>
      <c r="Q545">
        <v>2.329609</v>
      </c>
      <c r="S545" s="42">
        <f t="shared" ca="1" si="13"/>
        <v>46496</v>
      </c>
      <c r="T545" s="43">
        <f ca="1">_xll.BInterpol('Base CDI'!$H$4:$H$28,'Base CDI'!$J$4:$J$29,S545,"Cubic","Extrapolate=Linear","MultiX=Average","Skip=True","Sort=True")</f>
        <v>13.554732133892545</v>
      </c>
      <c r="U545" s="43">
        <f ca="1">_xll.BInterpol('Base CDI'!$H$4:$H$28,'Base CDI'!$I$4:$I$29,S545,"Cubic","Extrapolate=Linear","MultiX=Average","Skip=True","Sort=True")</f>
        <v>13.663944673330992</v>
      </c>
    </row>
    <row r="546" spans="16:21" x14ac:dyDescent="0.25">
      <c r="P546" s="10">
        <v>35304</v>
      </c>
      <c r="Q546">
        <v>2.331604</v>
      </c>
      <c r="S546" s="42">
        <f t="shared" ca="1" si="13"/>
        <v>46497</v>
      </c>
      <c r="T546" s="43">
        <f ca="1">_xll.BInterpol('Base CDI'!$H$4:$H$28,'Base CDI'!$J$4:$J$29,S546,"Cubic","Extrapolate=Linear","MultiX=Average","Skip=True","Sort=True")</f>
        <v>13.552586432635982</v>
      </c>
      <c r="U546" s="43">
        <f ca="1">_xll.BInterpol('Base CDI'!$H$4:$H$28,'Base CDI'!$I$4:$I$29,S546,"Cubic","Extrapolate=Linear","MultiX=Average","Skip=True","Sort=True")</f>
        <v>13.661789285807163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46498</v>
      </c>
      <c r="T547" s="43">
        <f ca="1">_xll.BInterpol('Base CDI'!$H$4:$H$28,'Base CDI'!$J$4:$J$29,S547,"Cubic","Extrapolate=Linear","MultiX=Average","Skip=True","Sort=True")</f>
        <v>13.550448309212133</v>
      </c>
      <c r="U547" s="43">
        <f ca="1">_xll.BInterpol('Base CDI'!$H$4:$H$28,'Base CDI'!$I$4:$I$29,S547,"Cubic","Extrapolate=Linear","MultiX=Average","Skip=True","Sort=True")</f>
        <v>13.659640169810503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46499</v>
      </c>
      <c r="T548" s="43">
        <f ca="1">_xll.BInterpol('Base CDI'!$H$4:$H$28,'Base CDI'!$J$4:$J$29,S548,"Cubic","Extrapolate=Linear","MultiX=Average","Skip=True","Sort=True")</f>
        <v>13.548317699139579</v>
      </c>
      <c r="U548" s="43">
        <f ca="1">_xll.BInterpol('Base CDI'!$H$4:$H$28,'Base CDI'!$I$4:$I$29,S548,"Cubic","Extrapolate=Linear","MultiX=Average","Skip=True","Sort=True")</f>
        <v>13.657497275772592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46500</v>
      </c>
      <c r="T549" s="43">
        <f ca="1">_xll.BInterpol('Base CDI'!$H$4:$H$28,'Base CDI'!$J$4:$J$29,S549,"Cubic","Extrapolate=Linear","MultiX=Average","Skip=True","Sort=True")</f>
        <v>13.546194537936897</v>
      </c>
      <c r="U549" s="43">
        <f ca="1">_xll.BInterpol('Base CDI'!$H$4:$H$28,'Base CDI'!$I$4:$I$29,S549,"Cubic","Extrapolate=Linear","MultiX=Average","Skip=True","Sort=True")</f>
        <v>13.655360554125009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46501</v>
      </c>
      <c r="T550" s="43">
        <f ca="1">_xll.BInterpol('Base CDI'!$H$4:$H$28,'Base CDI'!$J$4:$J$29,S550,"Cubic","Extrapolate=Linear","MultiX=Average","Skip=True","Sort=True")</f>
        <v>13.544078761122663</v>
      </c>
      <c r="U550" s="43">
        <f ca="1">_xll.BInterpol('Base CDI'!$H$4:$H$28,'Base CDI'!$I$4:$I$29,S550,"Cubic","Extrapolate=Linear","MultiX=Average","Skip=True","Sort=True")</f>
        <v>13.653229955299331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46502</v>
      </c>
      <c r="T551" s="43">
        <f ca="1">_xll.BInterpol('Base CDI'!$H$4:$H$28,'Base CDI'!$J$4:$J$29,S551,"Cubic","Extrapolate=Linear","MultiX=Average","Skip=True","Sort=True")</f>
        <v>13.541970304215456</v>
      </c>
      <c r="U551" s="43">
        <f ca="1">_xll.BInterpol('Base CDI'!$H$4:$H$28,'Base CDI'!$I$4:$I$29,S551,"Cubic","Extrapolate=Linear","MultiX=Average","Skip=True","Sort=True")</f>
        <v>13.65110542972714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46503</v>
      </c>
      <c r="T552" s="43">
        <f ca="1">_xll.BInterpol('Base CDI'!$H$4:$H$28,'Base CDI'!$J$4:$J$29,S552,"Cubic","Extrapolate=Linear","MultiX=Average","Skip=True","Sort=True")</f>
        <v>13.539869102733853</v>
      </c>
      <c r="U552" s="43">
        <f ca="1">_xll.BInterpol('Base CDI'!$H$4:$H$28,'Base CDI'!$I$4:$I$29,S552,"Cubic","Extrapolate=Linear","MultiX=Average","Skip=True","Sort=True")</f>
        <v>13.648986927840015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46504</v>
      </c>
      <c r="T553" s="43">
        <f ca="1">_xll.BInterpol('Base CDI'!$H$4:$H$28,'Base CDI'!$J$4:$J$29,S553,"Cubic","Extrapolate=Linear","MultiX=Average","Skip=True","Sort=True")</f>
        <v>13.537775092196432</v>
      </c>
      <c r="U553" s="43">
        <f ca="1">_xll.BInterpol('Base CDI'!$H$4:$H$28,'Base CDI'!$I$4:$I$29,S553,"Cubic","Extrapolate=Linear","MultiX=Average","Skip=True","Sort=True")</f>
        <v>13.646874400069533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46505</v>
      </c>
      <c r="T554" s="43">
        <f ca="1">_xll.BInterpol('Base CDI'!$H$4:$H$28,'Base CDI'!$J$4:$J$29,S554,"Cubic","Extrapolate=Linear","MultiX=Average","Skip=True","Sort=True")</f>
        <v>13.535688208121773</v>
      </c>
      <c r="U554" s="43">
        <f ca="1">_xll.BInterpol('Base CDI'!$H$4:$H$28,'Base CDI'!$I$4:$I$29,S554,"Cubic","Extrapolate=Linear","MultiX=Average","Skip=True","Sort=True")</f>
        <v>13.644767796847278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46506</v>
      </c>
      <c r="T555" s="43">
        <f ca="1">_xll.BInterpol('Base CDI'!$H$4:$H$28,'Base CDI'!$J$4:$J$29,S555,"Cubic","Extrapolate=Linear","MultiX=Average","Skip=True","Sort=True")</f>
        <v>13.533608386028449</v>
      </c>
      <c r="U555" s="43">
        <f ca="1">_xll.BInterpol('Base CDI'!$H$4:$H$28,'Base CDI'!$I$4:$I$29,S555,"Cubic","Extrapolate=Linear","MultiX=Average","Skip=True","Sort=True")</f>
        <v>13.642667068604824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46507</v>
      </c>
      <c r="T556" s="43">
        <f ca="1">_xll.BInterpol('Base CDI'!$H$4:$H$28,'Base CDI'!$J$4:$J$29,S556,"Cubic","Extrapolate=Linear","MultiX=Average","Skip=True","Sort=True")</f>
        <v>13.531535561435042</v>
      </c>
      <c r="U556" s="43">
        <f ca="1">_xll.BInterpol('Base CDI'!$H$4:$H$28,'Base CDI'!$I$4:$I$29,S556,"Cubic","Extrapolate=Linear","MultiX=Average","Skip=True","Sort=True")</f>
        <v>13.640572165773754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46508</v>
      </c>
      <c r="T557" s="43">
        <f ca="1">_xll.BInterpol('Base CDI'!$H$4:$H$28,'Base CDI'!$J$4:$J$29,S557,"Cubic","Extrapolate=Linear","MultiX=Average","Skip=True","Sort=True")</f>
        <v>13.529469669860127</v>
      </c>
      <c r="U557" s="43">
        <f ca="1">_xll.BInterpol('Base CDI'!$H$4:$H$28,'Base CDI'!$I$4:$I$29,S557,"Cubic","Extrapolate=Linear","MultiX=Average","Skip=True","Sort=True")</f>
        <v>13.638483038785646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46509</v>
      </c>
      <c r="T558" s="43">
        <f ca="1">_xll.BInterpol('Base CDI'!$H$4:$H$28,'Base CDI'!$J$4:$J$29,S558,"Cubic","Extrapolate=Linear","MultiX=Average","Skip=True","Sort=True")</f>
        <v>13.527410646822284</v>
      </c>
      <c r="U558" s="43">
        <f ca="1">_xll.BInterpol('Base CDI'!$H$4:$H$28,'Base CDI'!$I$4:$I$29,S558,"Cubic","Extrapolate=Linear","MultiX=Average","Skip=True","Sort=True")</f>
        <v>13.63639963807208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46510</v>
      </c>
      <c r="T559" s="43">
        <f ca="1">_xll.BInterpol('Base CDI'!$H$4:$H$28,'Base CDI'!$J$4:$J$29,S559,"Cubic","Extrapolate=Linear","MultiX=Average","Skip=True","Sort=True")</f>
        <v>13.525358427840089</v>
      </c>
      <c r="U559" s="43">
        <f ca="1">_xll.BInterpol('Base CDI'!$H$4:$H$28,'Base CDI'!$I$4:$I$29,S559,"Cubic","Extrapolate=Linear","MultiX=Average","Skip=True","Sort=True")</f>
        <v>13.634321914064634</v>
      </c>
    </row>
    <row r="560" spans="16:21" x14ac:dyDescent="0.25">
      <c r="P560" s="10">
        <v>35324</v>
      </c>
      <c r="Q560">
        <v>2.360636</v>
      </c>
      <c r="S560" s="42">
        <f t="shared" ca="1" si="13"/>
        <v>46511</v>
      </c>
      <c r="T560" s="43">
        <f ca="1">_xll.BInterpol('Base CDI'!$H$4:$H$28,'Base CDI'!$J$4:$J$29,S560,"Cubic","Extrapolate=Linear","MultiX=Average","Skip=True","Sort=True")</f>
        <v>13.523312948432119</v>
      </c>
      <c r="U560" s="43">
        <f ca="1">_xll.BInterpol('Base CDI'!$H$4:$H$28,'Base CDI'!$I$4:$I$29,S560,"Cubic","Extrapolate=Linear","MultiX=Average","Skip=True","Sort=True")</f>
        <v>13.632249817194888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46512</v>
      </c>
      <c r="T561" s="43">
        <f ca="1">_xll.BInterpol('Base CDI'!$H$4:$H$28,'Base CDI'!$J$4:$J$29,S561,"Cubic","Extrapolate=Linear","MultiX=Average","Skip=True","Sort=True")</f>
        <v>13.521274144116955</v>
      </c>
      <c r="U561" s="43">
        <f ca="1">_xll.BInterpol('Base CDI'!$H$4:$H$28,'Base CDI'!$I$4:$I$29,S561,"Cubic","Extrapolate=Linear","MultiX=Average","Skip=True","Sort=True")</f>
        <v>13.630183297894423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46513</v>
      </c>
      <c r="T562" s="43">
        <f ca="1">_xll.BInterpol('Base CDI'!$H$4:$H$28,'Base CDI'!$J$4:$J$29,S562,"Cubic","Extrapolate=Linear","MultiX=Average","Skip=True","Sort=True")</f>
        <v>13.519241950413171</v>
      </c>
      <c r="U562" s="43">
        <f ca="1">_xll.BInterpol('Base CDI'!$H$4:$H$28,'Base CDI'!$I$4:$I$29,S562,"Cubic","Extrapolate=Linear","MultiX=Average","Skip=True","Sort=True")</f>
        <v>13.628122306594815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46514</v>
      </c>
      <c r="T563" s="43">
        <f ca="1">_xll.BInterpol('Base CDI'!$H$4:$H$28,'Base CDI'!$J$4:$J$29,S563,"Cubic","Extrapolate=Linear","MultiX=Average","Skip=True","Sort=True")</f>
        <v>13.517216302839346</v>
      </c>
      <c r="U563" s="43">
        <f ca="1">_xll.BInterpol('Base CDI'!$H$4:$H$28,'Base CDI'!$I$4:$I$29,S563,"Cubic","Extrapolate=Linear","MultiX=Average","Skip=True","Sort=True")</f>
        <v>13.626066793727645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46515</v>
      </c>
      <c r="T564" s="43">
        <f ca="1">_xll.BInterpol('Base CDI'!$H$4:$H$28,'Base CDI'!$J$4:$J$29,S564,"Cubic","Extrapolate=Linear","MultiX=Average","Skip=True","Sort=True")</f>
        <v>13.515197136914059</v>
      </c>
      <c r="U564" s="43">
        <f ca="1">_xll.BInterpol('Base CDI'!$H$4:$H$28,'Base CDI'!$I$4:$I$29,S564,"Cubic","Extrapolate=Linear","MultiX=Average","Skip=True","Sort=True")</f>
        <v>13.624016709724495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46516</v>
      </c>
      <c r="T565" s="43">
        <f ca="1">_xll.BInterpol('Base CDI'!$H$4:$H$28,'Base CDI'!$J$4:$J$29,S565,"Cubic","Extrapolate=Linear","MultiX=Average","Skip=True","Sort=True")</f>
        <v>13.513184388155887</v>
      </c>
      <c r="U565" s="43">
        <f ca="1">_xll.BInterpol('Base CDI'!$H$4:$H$28,'Base CDI'!$I$4:$I$29,S565,"Cubic","Extrapolate=Linear","MultiX=Average","Skip=True","Sort=True")</f>
        <v>13.621972005016941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46517</v>
      </c>
      <c r="T566" s="43">
        <f ca="1">_xll.BInterpol('Base CDI'!$H$4:$H$28,'Base CDI'!$J$4:$J$29,S566,"Cubic","Extrapolate=Linear","MultiX=Average","Skip=True","Sort=True")</f>
        <v>13.511177992083406</v>
      </c>
      <c r="U566" s="43">
        <f ca="1">_xll.BInterpol('Base CDI'!$H$4:$H$28,'Base CDI'!$I$4:$I$29,S566,"Cubic","Extrapolate=Linear","MultiX=Average","Skip=True","Sort=True")</f>
        <v>13.619932630036562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46518</v>
      </c>
      <c r="T567" s="43">
        <f ca="1">_xll.BInterpol('Base CDI'!$H$4:$H$28,'Base CDI'!$J$4:$J$29,S567,"Cubic","Extrapolate=Linear","MultiX=Average","Skip=True","Sort=True")</f>
        <v>13.509177884215196</v>
      </c>
      <c r="U567" s="43">
        <f ca="1">_xll.BInterpol('Base CDI'!$H$4:$H$28,'Base CDI'!$I$4:$I$29,S567,"Cubic","Extrapolate=Linear","MultiX=Average","Skip=True","Sort=True")</f>
        <v>13.617898535214941</v>
      </c>
    </row>
    <row r="568" spans="16:21" x14ac:dyDescent="0.25">
      <c r="P568" s="10">
        <v>35334</v>
      </c>
      <c r="Q568">
        <v>2.377615</v>
      </c>
      <c r="S568" s="42">
        <f t="shared" ca="1" si="13"/>
        <v>46519</v>
      </c>
      <c r="T568" s="43">
        <f ca="1">_xll.BInterpol('Base CDI'!$H$4:$H$28,'Base CDI'!$J$4:$J$29,S568,"Cubic","Extrapolate=Linear","MultiX=Average","Skip=True","Sort=True")</f>
        <v>13.507184000069834</v>
      </c>
      <c r="U568" s="43">
        <f ca="1">_xll.BInterpol('Base CDI'!$H$4:$H$28,'Base CDI'!$I$4:$I$29,S568,"Cubic","Extrapolate=Linear","MultiX=Average","Skip=True","Sort=True")</f>
        <v>13.615869670983653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46520</v>
      </c>
      <c r="T569" s="43">
        <f ca="1">_xll.BInterpol('Base CDI'!$H$4:$H$28,'Base CDI'!$J$4:$J$29,S569,"Cubic","Extrapolate=Linear","MultiX=Average","Skip=True","Sort=True")</f>
        <v>13.505196275165897</v>
      </c>
      <c r="U569" s="43">
        <f ca="1">_xll.BInterpol('Base CDI'!$H$4:$H$28,'Base CDI'!$I$4:$I$29,S569,"Cubic","Extrapolate=Linear","MultiX=Average","Skip=True","Sort=True")</f>
        <v>13.61384598777428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46521</v>
      </c>
      <c r="T570" s="43">
        <f ca="1">_xll.BInterpol('Base CDI'!$H$4:$H$28,'Base CDI'!$J$4:$J$29,S570,"Cubic","Extrapolate=Linear","MultiX=Average","Skip=True","Sort=True")</f>
        <v>13.503214645021963</v>
      </c>
      <c r="U570" s="43">
        <f ca="1">_xll.BInterpol('Base CDI'!$H$4:$H$28,'Base CDI'!$I$4:$I$29,S570,"Cubic","Extrapolate=Linear","MultiX=Average","Skip=True","Sort=True")</f>
        <v>13.611827436018402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46522</v>
      </c>
      <c r="T571" s="43">
        <f ca="1">_xll.BInterpol('Base CDI'!$H$4:$H$28,'Base CDI'!$J$4:$J$29,S571,"Cubic","Extrapolate=Linear","MultiX=Average","Skip=True","Sort=True")</f>
        <v>13.501239045156611</v>
      </c>
      <c r="U571" s="43">
        <f ca="1">_xll.BInterpol('Base CDI'!$H$4:$H$28,'Base CDI'!$I$4:$I$29,S571,"Cubic","Extrapolate=Linear","MultiX=Average","Skip=True","Sort=True")</f>
        <v>13.609813966147595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46523</v>
      </c>
      <c r="T572" s="43">
        <f ca="1">_xll.BInterpol('Base CDI'!$H$4:$H$28,'Base CDI'!$J$4:$J$29,S572,"Cubic","Extrapolate=Linear","MultiX=Average","Skip=True","Sort=True")</f>
        <v>13.499269411088417</v>
      </c>
      <c r="U572" s="43">
        <f ca="1">_xll.BInterpol('Base CDI'!$H$4:$H$28,'Base CDI'!$I$4:$I$29,S572,"Cubic","Extrapolate=Linear","MultiX=Average","Skip=True","Sort=True")</f>
        <v>13.607805528593442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46524</v>
      </c>
      <c r="T573" s="43">
        <f ca="1">_xll.BInterpol('Base CDI'!$H$4:$H$28,'Base CDI'!$J$4:$J$29,S573,"Cubic","Extrapolate=Linear","MultiX=Average","Skip=True","Sort=True")</f>
        <v>13.497305678335959</v>
      </c>
      <c r="U573" s="43">
        <f ca="1">_xll.BInterpol('Base CDI'!$H$4:$H$28,'Base CDI'!$I$4:$I$29,S573,"Cubic","Extrapolate=Linear","MultiX=Average","Skip=True","Sort=True")</f>
        <v>13.605802073787519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46525</v>
      </c>
      <c r="T574" s="43">
        <f ca="1">_xll.BInterpol('Base CDI'!$H$4:$H$28,'Base CDI'!$J$4:$J$29,S574,"Cubic","Extrapolate=Linear","MultiX=Average","Skip=True","Sort=True")</f>
        <v>13.495347782417815</v>
      </c>
      <c r="U574" s="43">
        <f ca="1">_xll.BInterpol('Base CDI'!$H$4:$H$28,'Base CDI'!$I$4:$I$29,S574,"Cubic","Extrapolate=Linear","MultiX=Average","Skip=True","Sort=True")</f>
        <v>13.603803552161407</v>
      </c>
    </row>
    <row r="575" spans="16:21" x14ac:dyDescent="0.25">
      <c r="P575" s="10">
        <v>35346</v>
      </c>
      <c r="Q575">
        <v>2.391607</v>
      </c>
      <c r="S575" s="42">
        <f t="shared" ca="1" si="13"/>
        <v>46526</v>
      </c>
      <c r="T575" s="43">
        <f ca="1">_xll.BInterpol('Base CDI'!$H$4:$H$28,'Base CDI'!$J$4:$J$29,S575,"Cubic","Extrapolate=Linear","MultiX=Average","Skip=True","Sort=True")</f>
        <v>13.493395658852563</v>
      </c>
      <c r="U575" s="43">
        <f ca="1">_xll.BInterpol('Base CDI'!$H$4:$H$28,'Base CDI'!$I$4:$I$29,S575,"Cubic","Extrapolate=Linear","MultiX=Average","Skip=True","Sort=True")</f>
        <v>13.601809914146688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46527</v>
      </c>
      <c r="T576" s="43">
        <f ca="1">_xll.BInterpol('Base CDI'!$H$4:$H$28,'Base CDI'!$J$4:$J$29,S576,"Cubic","Extrapolate=Linear","MultiX=Average","Skip=True","Sort=True")</f>
        <v>13.491449243158781</v>
      </c>
      <c r="U576" s="43">
        <f ca="1">_xll.BInterpol('Base CDI'!$H$4:$H$28,'Base CDI'!$I$4:$I$29,S576,"Cubic","Extrapolate=Linear","MultiX=Average","Skip=True","Sort=True")</f>
        <v>13.599821110174936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46528</v>
      </c>
      <c r="T577" s="43">
        <f ca="1">_xll.BInterpol('Base CDI'!$H$4:$H$28,'Base CDI'!$J$4:$J$29,S577,"Cubic","Extrapolate=Linear","MultiX=Average","Skip=True","Sort=True")</f>
        <v>13.489508470855046</v>
      </c>
      <c r="U577" s="43">
        <f ca="1">_xll.BInterpol('Base CDI'!$H$4:$H$28,'Base CDI'!$I$4:$I$29,S577,"Cubic","Extrapolate=Linear","MultiX=Average","Skip=True","Sort=True")</f>
        <v>13.597837090677736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46529</v>
      </c>
      <c r="T578" s="43">
        <f ca="1">_xll.BInterpol('Base CDI'!$H$4:$H$28,'Base CDI'!$J$4:$J$29,S578,"Cubic","Extrapolate=Linear","MultiX=Average","Skip=True","Sort=True")</f>
        <v>13.487573277459935</v>
      </c>
      <c r="U578" s="43">
        <f ca="1">_xll.BInterpol('Base CDI'!$H$4:$H$28,'Base CDI'!$I$4:$I$29,S578,"Cubic","Extrapolate=Linear","MultiX=Average","Skip=True","Sort=True")</f>
        <v>13.595857806086663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46530</v>
      </c>
      <c r="T579" s="43">
        <f ca="1">_xll.BInterpol('Base CDI'!$H$4:$H$28,'Base CDI'!$J$4:$J$29,S579,"Cubic","Extrapolate=Linear","MultiX=Average","Skip=True","Sort=True")</f>
        <v>13.485643598492027</v>
      </c>
      <c r="U579" s="43">
        <f ca="1">_xll.BInterpol('Base CDI'!$H$4:$H$28,'Base CDI'!$I$4:$I$29,S579,"Cubic","Extrapolate=Linear","MultiX=Average","Skip=True","Sort=True")</f>
        <v>13.593883206833297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46531</v>
      </c>
      <c r="T580" s="43">
        <f ca="1">_xll.BInterpol('Base CDI'!$H$4:$H$28,'Base CDI'!$J$4:$J$29,S580,"Cubic","Extrapolate=Linear","MultiX=Average","Skip=True","Sort=True")</f>
        <v>13.483719369469901</v>
      </c>
      <c r="U580" s="43">
        <f ca="1">_xll.BInterpol('Base CDI'!$H$4:$H$28,'Base CDI'!$I$4:$I$29,S580,"Cubic","Extrapolate=Linear","MultiX=Average","Skip=True","Sort=True")</f>
        <v>13.59191324334922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46532</v>
      </c>
      <c r="T581" s="43">
        <f ca="1">_xll.BInterpol('Base CDI'!$H$4:$H$28,'Base CDI'!$J$4:$J$29,S581,"Cubic","Extrapolate=Linear","MultiX=Average","Skip=True","Sort=True")</f>
        <v>13.481800525912131</v>
      </c>
      <c r="U581" s="43">
        <f ca="1">_xll.BInterpol('Base CDI'!$H$4:$H$28,'Base CDI'!$I$4:$I$29,S581,"Cubic","Extrapolate=Linear","MultiX=Average","Skip=True","Sort=True")</f>
        <v>13.589947866066007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46533</v>
      </c>
      <c r="T582" s="43">
        <f ca="1">_xll.BInterpol('Base CDI'!$H$4:$H$28,'Base CDI'!$J$4:$J$29,S582,"Cubic","Extrapolate=Linear","MultiX=Average","Skip=True","Sort=True")</f>
        <v>13.479887003337298</v>
      </c>
      <c r="U582" s="43">
        <f ca="1">_xll.BInterpol('Base CDI'!$H$4:$H$28,'Base CDI'!$I$4:$I$29,S582,"Cubic","Extrapolate=Linear","MultiX=Average","Skip=True","Sort=True")</f>
        <v>13.587987025415242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46534</v>
      </c>
      <c r="T583" s="43">
        <f ca="1">_xll.BInterpol('Base CDI'!$H$4:$H$28,'Base CDI'!$J$4:$J$29,S583,"Cubic","Extrapolate=Linear","MultiX=Average","Skip=True","Sort=True")</f>
        <v>13.477978737263976</v>
      </c>
      <c r="U583" s="43">
        <f ca="1">_xll.BInterpol('Base CDI'!$H$4:$H$28,'Base CDI'!$I$4:$I$29,S583,"Cubic","Extrapolate=Linear","MultiX=Average","Skip=True","Sort=True")</f>
        <v>13.586030671828501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46535</v>
      </c>
      <c r="T584" s="43">
        <f ca="1">_xll.BInterpol('Base CDI'!$H$4:$H$28,'Base CDI'!$J$4:$J$29,S584,"Cubic","Extrapolate=Linear","MultiX=Average","Skip=True","Sort=True")</f>
        <v>13.476075663210748</v>
      </c>
      <c r="U584" s="43">
        <f ca="1">_xll.BInterpol('Base CDI'!$H$4:$H$28,'Base CDI'!$I$4:$I$29,S584,"Cubic","Extrapolate=Linear","MultiX=Average","Skip=True","Sort=True")</f>
        <v>13.584078755737366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46536</v>
      </c>
      <c r="T585" s="43">
        <f ca="1">_xll.BInterpol('Base CDI'!$H$4:$H$28,'Base CDI'!$J$4:$J$29,S585,"Cubic","Extrapolate=Linear","MultiX=Average","Skip=True","Sort=True")</f>
        <v>13.474177716696188</v>
      </c>
      <c r="U585" s="43">
        <f ca="1">_xll.BInterpol('Base CDI'!$H$4:$H$28,'Base CDI'!$I$4:$I$29,S585,"Cubic","Extrapolate=Linear","MultiX=Average","Skip=True","Sort=True")</f>
        <v>13.582131227573413</v>
      </c>
    </row>
    <row r="586" spans="16:21" x14ac:dyDescent="0.25">
      <c r="P586" s="10">
        <v>35361</v>
      </c>
      <c r="Q586">
        <v>2.41371</v>
      </c>
      <c r="S586" s="42">
        <f t="shared" ca="1" si="13"/>
        <v>46537</v>
      </c>
      <c r="T586" s="43">
        <f ca="1">_xll.BInterpol('Base CDI'!$H$4:$H$28,'Base CDI'!$J$4:$J$29,S586,"Cubic","Extrapolate=Linear","MultiX=Average","Skip=True","Sort=True")</f>
        <v>13.472284833238874</v>
      </c>
      <c r="U586" s="43">
        <f ca="1">_xll.BInterpol('Base CDI'!$H$4:$H$28,'Base CDI'!$I$4:$I$29,S586,"Cubic","Extrapolate=Linear","MultiX=Average","Skip=True","Sort=True")</f>
        <v>13.580188037768224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46538</v>
      </c>
      <c r="T587" s="43">
        <f ca="1">_xll.BInterpol('Base CDI'!$H$4:$H$28,'Base CDI'!$J$4:$J$29,S587,"Cubic","Extrapolate=Linear","MultiX=Average","Skip=True","Sort=True")</f>
        <v>13.470396948357385</v>
      </c>
      <c r="U587" s="43">
        <f ca="1">_xll.BInterpol('Base CDI'!$H$4:$H$28,'Base CDI'!$I$4:$I$29,S587,"Cubic","Extrapolate=Linear","MultiX=Average","Skip=True","Sort=True")</f>
        <v>13.578249136753378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46539</v>
      </c>
      <c r="T588" s="43">
        <f ca="1">_xll.BInterpol('Base CDI'!$H$4:$H$28,'Base CDI'!$J$4:$J$29,S588,"Cubic","Extrapolate=Linear","MultiX=Average","Skip=True","Sort=True")</f>
        <v>13.468513997570296</v>
      </c>
      <c r="U588" s="43">
        <f ca="1">_xll.BInterpol('Base CDI'!$H$4:$H$28,'Base CDI'!$I$4:$I$29,S588,"Cubic","Extrapolate=Linear","MultiX=Average","Skip=True","Sort=True")</f>
        <v>13.576314474960455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46540</v>
      </c>
      <c r="T589" s="43">
        <f ca="1">_xll.BInterpol('Base CDI'!$H$4:$H$28,'Base CDI'!$J$4:$J$29,S589,"Cubic","Extrapolate=Linear","MultiX=Average","Skip=True","Sort=True")</f>
        <v>13.466635916396189</v>
      </c>
      <c r="U589" s="43">
        <f ca="1">_xll.BInterpol('Base CDI'!$H$4:$H$28,'Base CDI'!$I$4:$I$29,S589,"Cubic","Extrapolate=Linear","MultiX=Average","Skip=True","Sort=True")</f>
        <v>13.574384002821031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46541</v>
      </c>
      <c r="T590" s="43">
        <f ca="1">_xll.BInterpol('Base CDI'!$H$4:$H$28,'Base CDI'!$J$4:$J$29,S590,"Cubic","Extrapolate=Linear","MultiX=Average","Skip=True","Sort=True")</f>
        <v>13.464762640353637</v>
      </c>
      <c r="U590" s="43">
        <f ca="1">_xll.BInterpol('Base CDI'!$H$4:$H$28,'Base CDI'!$I$4:$I$29,S590,"Cubic","Extrapolate=Linear","MultiX=Average","Skip=True","Sort=True")</f>
        <v>13.572457670766688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46542</v>
      </c>
      <c r="T591" s="43">
        <f ca="1">_xll.BInterpol('Base CDI'!$H$4:$H$28,'Base CDI'!$J$4:$J$29,S591,"Cubic","Extrapolate=Linear","MultiX=Average","Skip=True","Sort=True")</f>
        <v>13.462894104961222</v>
      </c>
      <c r="U591" s="43">
        <f ca="1">_xll.BInterpol('Base CDI'!$H$4:$H$28,'Base CDI'!$I$4:$I$29,S591,"Cubic","Extrapolate=Linear","MultiX=Average","Skip=True","Sort=True")</f>
        <v>13.570535429229007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46543</v>
      </c>
      <c r="T592" s="43">
        <f ca="1">_xll.BInterpol('Base CDI'!$H$4:$H$28,'Base CDI'!$J$4:$J$29,S592,"Cubic","Extrapolate=Linear","MultiX=Average","Skip=True","Sort=True")</f>
        <v>13.46103024573752</v>
      </c>
      <c r="U592" s="43">
        <f ca="1">_xll.BInterpol('Base CDI'!$H$4:$H$28,'Base CDI'!$I$4:$I$29,S592,"Cubic","Extrapolate=Linear","MultiX=Average","Skip=True","Sort=True")</f>
        <v>13.568617228639564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46544</v>
      </c>
      <c r="T593" s="43">
        <f ca="1">_xll.BInterpol('Base CDI'!$H$4:$H$28,'Base CDI'!$J$4:$J$29,S593,"Cubic","Extrapolate=Linear","MultiX=Average","Skip=True","Sort=True")</f>
        <v>13.459170998201108</v>
      </c>
      <c r="U593" s="43">
        <f ca="1">_xll.BInterpol('Base CDI'!$H$4:$H$28,'Base CDI'!$I$4:$I$29,S593,"Cubic","Extrapolate=Linear","MultiX=Average","Skip=True","Sort=True")</f>
        <v>13.566703019429939</v>
      </c>
    </row>
    <row r="594" spans="16:21" x14ac:dyDescent="0.25">
      <c r="P594" s="10">
        <v>35373</v>
      </c>
      <c r="Q594">
        <v>2.430164</v>
      </c>
      <c r="S594" s="42">
        <f t="shared" ca="1" si="14"/>
        <v>46545</v>
      </c>
      <c r="T594" s="43">
        <f ca="1">_xll.BInterpol('Base CDI'!$H$4:$H$28,'Base CDI'!$J$4:$J$29,S594,"Cubic","Extrapolate=Linear","MultiX=Average","Skip=True","Sort=True")</f>
        <v>13.457316297870562</v>
      </c>
      <c r="U594" s="43">
        <f ca="1">_xll.BInterpol('Base CDI'!$H$4:$H$28,'Base CDI'!$I$4:$I$29,S594,"Cubic","Extrapolate=Linear","MultiX=Average","Skip=True","Sort=True")</f>
        <v>13.564792752031714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46546</v>
      </c>
      <c r="T595" s="43">
        <f ca="1">_xll.BInterpol('Base CDI'!$H$4:$H$28,'Base CDI'!$J$4:$J$29,S595,"Cubic","Extrapolate=Linear","MultiX=Average","Skip=True","Sort=True")</f>
        <v>13.455466080264465</v>
      </c>
      <c r="U595" s="43">
        <f ca="1">_xll.BInterpol('Base CDI'!$H$4:$H$28,'Base CDI'!$I$4:$I$29,S595,"Cubic","Extrapolate=Linear","MultiX=Average","Skip=True","Sort=True")</f>
        <v>13.562886376876465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46547</v>
      </c>
      <c r="T596" s="43">
        <f ca="1">_xll.BInterpol('Base CDI'!$H$4:$H$28,'Base CDI'!$J$4:$J$29,S596,"Cubic","Extrapolate=Linear","MultiX=Average","Skip=True","Sort=True")</f>
        <v>13.45362028090139</v>
      </c>
      <c r="U596" s="43">
        <f ca="1">_xll.BInterpol('Base CDI'!$H$4:$H$28,'Base CDI'!$I$4:$I$29,S596,"Cubic","Extrapolate=Linear","MultiX=Average","Skip=True","Sort=True")</f>
        <v>13.560983844395773</v>
      </c>
    </row>
    <row r="597" spans="16:21" x14ac:dyDescent="0.25">
      <c r="P597" s="10">
        <v>35376</v>
      </c>
      <c r="Q597">
        <v>2.436731</v>
      </c>
      <c r="S597" s="42">
        <f t="shared" ca="1" si="14"/>
        <v>46548</v>
      </c>
      <c r="T597" s="43">
        <f ca="1">_xll.BInterpol('Base CDI'!$H$4:$H$28,'Base CDI'!$J$4:$J$29,S597,"Cubic","Extrapolate=Linear","MultiX=Average","Skip=True","Sort=True")</f>
        <v>13.451778835299917</v>
      </c>
      <c r="U597" s="43">
        <f ca="1">_xll.BInterpol('Base CDI'!$H$4:$H$28,'Base CDI'!$I$4:$I$29,S597,"Cubic","Extrapolate=Linear","MultiX=Average","Skip=True","Sort=True")</f>
        <v>13.559085105021216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46549</v>
      </c>
      <c r="T598" s="43">
        <f ca="1">_xll.BInterpol('Base CDI'!$H$4:$H$28,'Base CDI'!$J$4:$J$29,S598,"Cubic","Extrapolate=Linear","MultiX=Average","Skip=True","Sort=True")</f>
        <v>13.449941678978623</v>
      </c>
      <c r="U598" s="43">
        <f ca="1">_xll.BInterpol('Base CDI'!$H$4:$H$28,'Base CDI'!$I$4:$I$29,S598,"Cubic","Extrapolate=Linear","MultiX=Average","Skip=True","Sort=True")</f>
        <v>13.557190109184376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46550</v>
      </c>
      <c r="T599" s="43">
        <f ca="1">_xll.BInterpol('Base CDI'!$H$4:$H$28,'Base CDI'!$J$4:$J$29,S599,"Cubic","Extrapolate=Linear","MultiX=Average","Skip=True","Sort=True")</f>
        <v>13.448108747456086</v>
      </c>
      <c r="U599" s="43">
        <f ca="1">_xll.BInterpol('Base CDI'!$H$4:$H$28,'Base CDI'!$I$4:$I$29,S599,"Cubic","Extrapolate=Linear","MultiX=Average","Skip=True","Sort=True")</f>
        <v>13.555298807316831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46551</v>
      </c>
      <c r="T600" s="43">
        <f ca="1">_xll.BInterpol('Base CDI'!$H$4:$H$28,'Base CDI'!$J$4:$J$29,S600,"Cubic","Extrapolate=Linear","MultiX=Average","Skip=True","Sort=True")</f>
        <v>13.446279976250882</v>
      </c>
      <c r="U600" s="43">
        <f ca="1">_xll.BInterpol('Base CDI'!$H$4:$H$28,'Base CDI'!$I$4:$I$29,S600,"Cubic","Extrapolate=Linear","MultiX=Average","Skip=True","Sort=True")</f>
        <v>13.553411149850158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46552</v>
      </c>
      <c r="T601" s="43">
        <f ca="1">_xll.BInterpol('Base CDI'!$H$4:$H$28,'Base CDI'!$J$4:$J$29,S601,"Cubic","Extrapolate=Linear","MultiX=Average","Skip=True","Sort=True")</f>
        <v>13.444455300881591</v>
      </c>
      <c r="U601" s="43">
        <f ca="1">_xll.BInterpol('Base CDI'!$H$4:$H$28,'Base CDI'!$I$4:$I$29,S601,"Cubic","Extrapolate=Linear","MultiX=Average","Skip=True","Sort=True")</f>
        <v>13.551527087215939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46553</v>
      </c>
      <c r="T602" s="43">
        <f ca="1">_xll.BInterpol('Base CDI'!$H$4:$H$28,'Base CDI'!$J$4:$J$29,S602,"Cubic","Extrapolate=Linear","MultiX=Average","Skip=True","Sort=True")</f>
        <v>13.44263465686679</v>
      </c>
      <c r="U602" s="43">
        <f ca="1">_xll.BInterpol('Base CDI'!$H$4:$H$28,'Base CDI'!$I$4:$I$29,S602,"Cubic","Extrapolate=Linear","MultiX=Average","Skip=True","Sort=True")</f>
        <v>13.549646569845756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46554</v>
      </c>
      <c r="T603" s="43">
        <f ca="1">_xll.BInterpol('Base CDI'!$H$4:$H$28,'Base CDI'!$J$4:$J$29,S603,"Cubic","Extrapolate=Linear","MultiX=Average","Skip=True","Sort=True")</f>
        <v>13.440817979725056</v>
      </c>
      <c r="U603" s="43">
        <f ca="1">_xll.BInterpol('Base CDI'!$H$4:$H$28,'Base CDI'!$I$4:$I$29,S603,"Cubic","Extrapolate=Linear","MultiX=Average","Skip=True","Sort=True")</f>
        <v>13.547769548171182</v>
      </c>
    </row>
    <row r="604" spans="16:21" x14ac:dyDescent="0.25">
      <c r="P604" s="10">
        <v>35388</v>
      </c>
      <c r="Q604">
        <v>2.452083</v>
      </c>
      <c r="S604" s="42">
        <f t="shared" ca="1" si="14"/>
        <v>46555</v>
      </c>
      <c r="T604" s="43">
        <f ca="1">_xll.BInterpol('Base CDI'!$H$4:$H$28,'Base CDI'!$J$4:$J$29,S604,"Cubic","Extrapolate=Linear","MultiX=Average","Skip=True","Sort=True")</f>
        <v>13.439005204974968</v>
      </c>
      <c r="U604" s="43">
        <f ca="1">_xll.BInterpol('Base CDI'!$H$4:$H$28,'Base CDI'!$I$4:$I$29,S604,"Cubic","Extrapolate=Linear","MultiX=Average","Skip=True","Sort=True")</f>
        <v>13.5458959726238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46556</v>
      </c>
      <c r="T605" s="43">
        <f ca="1">_xll.BInterpol('Base CDI'!$H$4:$H$28,'Base CDI'!$J$4:$J$29,S605,"Cubic","Extrapolate=Linear","MultiX=Average","Skip=True","Sort=True")</f>
        <v>13.437196268135104</v>
      </c>
      <c r="U605" s="43">
        <f ca="1">_xll.BInterpol('Base CDI'!$H$4:$H$28,'Base CDI'!$I$4:$I$29,S605,"Cubic","Extrapolate=Linear","MultiX=Average","Skip=True","Sort=True")</f>
        <v>13.544025793635189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46557</v>
      </c>
      <c r="T606" s="43">
        <f ca="1">_xll.BInterpol('Base CDI'!$H$4:$H$28,'Base CDI'!$J$4:$J$29,S606,"Cubic","Extrapolate=Linear","MultiX=Average","Skip=True","Sort=True")</f>
        <v>13.435391104724038</v>
      </c>
      <c r="U606" s="43">
        <f ca="1">_xll.BInterpol('Base CDI'!$H$4:$H$28,'Base CDI'!$I$4:$I$29,S606,"Cubic","Extrapolate=Linear","MultiX=Average","Skip=True","Sort=True")</f>
        <v>13.542158961636929</v>
      </c>
    </row>
    <row r="607" spans="16:21" x14ac:dyDescent="0.25">
      <c r="P607" s="10">
        <v>35391</v>
      </c>
      <c r="Q607">
        <v>2.458628</v>
      </c>
      <c r="S607" s="42">
        <f t="shared" ca="1" si="14"/>
        <v>46558</v>
      </c>
      <c r="T607" s="43">
        <f ca="1">_xll.BInterpol('Base CDI'!$H$4:$H$28,'Base CDI'!$J$4:$J$29,S607,"Cubic","Extrapolate=Linear","MultiX=Average","Skip=True","Sort=True")</f>
        <v>13.433589650260352</v>
      </c>
      <c r="U607" s="43">
        <f ca="1">_xll.BInterpol('Base CDI'!$H$4:$H$28,'Base CDI'!$I$4:$I$29,S607,"Cubic","Extrapolate=Linear","MultiX=Average","Skip=True","Sort=True")</f>
        <v>13.540295427060597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46559</v>
      </c>
      <c r="T608" s="43">
        <f ca="1">_xll.BInterpol('Base CDI'!$H$4:$H$28,'Base CDI'!$J$4:$J$29,S608,"Cubic","Extrapolate=Linear","MultiX=Average","Skip=True","Sort=True")</f>
        <v>13.431791840262621</v>
      </c>
      <c r="U608" s="43">
        <f ca="1">_xll.BInterpol('Base CDI'!$H$4:$H$28,'Base CDI'!$I$4:$I$29,S608,"Cubic","Extrapolate=Linear","MultiX=Average","Skip=True","Sort=True")</f>
        <v>13.538435140337775</v>
      </c>
    </row>
    <row r="609" spans="16:21" x14ac:dyDescent="0.25">
      <c r="P609" s="10">
        <v>35395</v>
      </c>
      <c r="Q609">
        <v>2.46299</v>
      </c>
      <c r="S609" s="42">
        <f t="shared" ca="1" si="14"/>
        <v>46560</v>
      </c>
      <c r="T609" s="43">
        <f ca="1">_xll.BInterpol('Base CDI'!$H$4:$H$28,'Base CDI'!$J$4:$J$29,S609,"Cubic","Extrapolate=Linear","MultiX=Average","Skip=True","Sort=True")</f>
        <v>13.429997610249425</v>
      </c>
      <c r="U609" s="43">
        <f ca="1">_xll.BInterpol('Base CDI'!$H$4:$H$28,'Base CDI'!$I$4:$I$29,S609,"Cubic","Extrapolate=Linear","MultiX=Average","Skip=True","Sort=True")</f>
        <v>13.536578051900042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46561</v>
      </c>
      <c r="T610" s="43">
        <f ca="1">_xll.BInterpol('Base CDI'!$H$4:$H$28,'Base CDI'!$J$4:$J$29,S610,"Cubic","Extrapolate=Linear","MultiX=Average","Skip=True","Sort=True")</f>
        <v>13.42820689573934</v>
      </c>
      <c r="U610" s="43">
        <f ca="1">_xll.BInterpol('Base CDI'!$H$4:$H$28,'Base CDI'!$I$4:$I$29,S610,"Cubic","Extrapolate=Linear","MultiX=Average","Skip=True","Sort=True")</f>
        <v>13.534724112178974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46562</v>
      </c>
      <c r="T611" s="43">
        <f ca="1">_xll.BInterpol('Base CDI'!$H$4:$H$28,'Base CDI'!$J$4:$J$29,S611,"Cubic","Extrapolate=Linear","MultiX=Average","Skip=True","Sort=True")</f>
        <v>13.426419632250944</v>
      </c>
      <c r="U611" s="43">
        <f ca="1">_xll.BInterpol('Base CDI'!$H$4:$H$28,'Base CDI'!$I$4:$I$29,S611,"Cubic","Extrapolate=Linear","MultiX=Average","Skip=True","Sort=True")</f>
        <v>13.532873271606155</v>
      </c>
    </row>
    <row r="612" spans="16:21" x14ac:dyDescent="0.25">
      <c r="P612" s="10">
        <v>35398</v>
      </c>
      <c r="Q612">
        <v>2.469506</v>
      </c>
      <c r="S612" s="42">
        <f t="shared" ca="1" si="14"/>
        <v>46563</v>
      </c>
      <c r="T612" s="43">
        <f ca="1">_xll.BInterpol('Base CDI'!$H$4:$H$28,'Base CDI'!$J$4:$J$29,S612,"Cubic","Extrapolate=Linear","MultiX=Average","Skip=True","Sort=True")</f>
        <v>13.424635755302816</v>
      </c>
      <c r="U612" s="43">
        <f ca="1">_xll.BInterpol('Base CDI'!$H$4:$H$28,'Base CDI'!$I$4:$I$29,S612,"Cubic","Extrapolate=Linear","MultiX=Average","Skip=True","Sort=True")</f>
        <v>13.531025480613163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46564</v>
      </c>
      <c r="T613" s="43">
        <f ca="1">_xll.BInterpol('Base CDI'!$H$4:$H$28,'Base CDI'!$J$4:$J$29,S613,"Cubic","Extrapolate=Linear","MultiX=Average","Skip=True","Sort=True")</f>
        <v>13.422855200413531</v>
      </c>
      <c r="U613" s="43">
        <f ca="1">_xll.BInterpol('Base CDI'!$H$4:$H$28,'Base CDI'!$I$4:$I$29,S613,"Cubic","Extrapolate=Linear","MultiX=Average","Skip=True","Sort=True")</f>
        <v>13.529180689631575</v>
      </c>
    </row>
    <row r="614" spans="16:21" x14ac:dyDescent="0.25">
      <c r="P614" s="10">
        <v>35402</v>
      </c>
      <c r="Q614">
        <v>2.473649</v>
      </c>
      <c r="S614" s="42">
        <f t="shared" ca="1" si="14"/>
        <v>46565</v>
      </c>
      <c r="T614" s="43">
        <f ca="1">_xll.BInterpol('Base CDI'!$H$4:$H$28,'Base CDI'!$J$4:$J$29,S614,"Cubic","Extrapolate=Linear","MultiX=Average","Skip=True","Sort=True")</f>
        <v>13.42107790310167</v>
      </c>
      <c r="U614" s="43">
        <f ca="1">_xll.BInterpol('Base CDI'!$H$4:$H$28,'Base CDI'!$I$4:$I$29,S614,"Cubic","Extrapolate=Linear","MultiX=Average","Skip=True","Sort=True")</f>
        <v>13.527338849092972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46566</v>
      </c>
      <c r="T615" s="43">
        <f ca="1">_xll.BInterpol('Base CDI'!$H$4:$H$28,'Base CDI'!$J$4:$J$29,S615,"Cubic","Extrapolate=Linear","MultiX=Average","Skip=True","Sort=True")</f>
        <v>13.419303798885808</v>
      </c>
      <c r="U615" s="43">
        <f ca="1">_xll.BInterpol('Base CDI'!$H$4:$H$28,'Base CDI'!$I$4:$I$29,S615,"Cubic","Extrapolate=Linear","MultiX=Average","Skip=True","Sort=True")</f>
        <v>13.525499909428934</v>
      </c>
    </row>
    <row r="616" spans="16:21" x14ac:dyDescent="0.25">
      <c r="P616" s="10">
        <v>35404</v>
      </c>
      <c r="Q616">
        <v>2.477757</v>
      </c>
      <c r="S616" s="42">
        <f t="shared" ca="1" si="14"/>
        <v>46567</v>
      </c>
      <c r="T616" s="43">
        <f ca="1">_xll.BInterpol('Base CDI'!$H$4:$H$28,'Base CDI'!$J$4:$J$29,S616,"Cubic","Extrapolate=Linear","MultiX=Average","Skip=True","Sort=True")</f>
        <v>13.417532823284525</v>
      </c>
      <c r="U616" s="43">
        <f ca="1">_xll.BInterpol('Base CDI'!$H$4:$H$28,'Base CDI'!$I$4:$I$29,S616,"Cubic","Extrapolate=Linear","MultiX=Average","Skip=True","Sort=True")</f>
        <v>13.52366382107104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46568</v>
      </c>
      <c r="T617" s="43">
        <f ca="1">_xll.BInterpol('Base CDI'!$H$4:$H$28,'Base CDI'!$J$4:$J$29,S617,"Cubic","Extrapolate=Linear","MultiX=Average","Skip=True","Sort=True")</f>
        <v>13.415764911816396</v>
      </c>
      <c r="U617" s="43">
        <f ca="1">_xll.BInterpol('Base CDI'!$H$4:$H$28,'Base CDI'!$I$4:$I$29,S617,"Cubic","Extrapolate=Linear","MultiX=Average","Skip=True","Sort=True")</f>
        <v>13.521830534450869</v>
      </c>
    </row>
    <row r="618" spans="16:21" x14ac:dyDescent="0.25">
      <c r="P618" s="10">
        <v>35408</v>
      </c>
      <c r="Q618">
        <v>2.481913</v>
      </c>
      <c r="S618" s="42">
        <f t="shared" ca="1" si="14"/>
        <v>46569</v>
      </c>
      <c r="T618" s="43">
        <f ca="1">_xll.BInterpol('Base CDI'!$H$4:$H$28,'Base CDI'!$J$4:$J$29,S618,"Cubic","Extrapolate=Linear","MultiX=Average","Skip=True","Sort=True")</f>
        <v>13.414</v>
      </c>
      <c r="U618" s="43">
        <f ca="1">_xll.BInterpol('Base CDI'!$H$4:$H$28,'Base CDI'!$I$4:$I$29,S618,"Cubic","Extrapolate=Linear","MultiX=Average","Skip=True","Sort=True")</f>
        <v>13.52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46570</v>
      </c>
      <c r="T619" s="43">
        <f ca="1">_xll.BInterpol('Base CDI'!$H$4:$H$28,'Base CDI'!$J$4:$J$29,S619,"Cubic","Extrapolate=Linear","MultiX=Average","Skip=True","Sort=True")</f>
        <v>13.412238037865635</v>
      </c>
      <c r="U619" s="43">
        <f ca="1">_xll.BInterpol('Base CDI'!$H$4:$H$28,'Base CDI'!$I$4:$I$29,S619,"Cubic","Extrapolate=Linear","MultiX=Average","Skip=True","Sort=True")</f>
        <v>13.518172180836835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46571</v>
      </c>
      <c r="T620" s="43">
        <f ca="1">_xll.BInterpol('Base CDI'!$H$4:$H$28,'Base CDI'!$J$4:$J$29,S620,"Cubic","Extrapolate=Linear","MultiX=Average","Skip=True","Sort=True")</f>
        <v>13.41047903349048</v>
      </c>
      <c r="U620" s="43">
        <f ca="1">_xll.BInterpol('Base CDI'!$H$4:$H$28,'Base CDI'!$I$4:$I$29,S620,"Cubic","Extrapolate=Linear","MultiX=Average","Skip=True","Sort=True")</f>
        <v>13.516347090827072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46572</v>
      </c>
      <c r="T621" s="43">
        <f ca="1">_xll.BInterpol('Base CDI'!$H$4:$H$28,'Base CDI'!$J$4:$J$29,S621,"Cubic","Extrapolate=Linear","MultiX=Average","Skip=True","Sort=True")</f>
        <v>13.408723009463435</v>
      </c>
      <c r="U621" s="43">
        <f ca="1">_xll.BInterpol('Base CDI'!$H$4:$H$28,'Base CDI'!$I$4:$I$29,S621,"Cubic","Extrapolate=Linear","MultiX=Average","Skip=True","Sort=True")</f>
        <v>13.514524756523228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46573</v>
      </c>
      <c r="T622" s="43">
        <f ca="1">_xll.BInterpol('Base CDI'!$H$4:$H$28,'Base CDI'!$J$4:$J$29,S622,"Cubic","Extrapolate=Linear","MultiX=Average","Skip=True","Sort=True")</f>
        <v>13.406969988373397</v>
      </c>
      <c r="U622" s="43">
        <f ca="1">_xll.BInterpol('Base CDI'!$H$4:$H$28,'Base CDI'!$I$4:$I$29,S622,"Cubic","Extrapolate=Linear","MultiX=Average","Skip=True","Sort=True")</f>
        <v>13.512705204477824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46574</v>
      </c>
      <c r="T623" s="43">
        <f ca="1">_xll.BInterpol('Base CDI'!$H$4:$H$28,'Base CDI'!$J$4:$J$29,S623,"Cubic","Extrapolate=Linear","MultiX=Average","Skip=True","Sort=True")</f>
        <v>13.405219992809267</v>
      </c>
      <c r="U623" s="43">
        <f ca="1">_xll.BInterpol('Base CDI'!$H$4:$H$28,'Base CDI'!$I$4:$I$29,S623,"Cubic","Extrapolate=Linear","MultiX=Average","Skip=True","Sort=True")</f>
        <v>13.510888461243376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46575</v>
      </c>
      <c r="T624" s="43">
        <f ca="1">_xll.BInterpol('Base CDI'!$H$4:$H$28,'Base CDI'!$J$4:$J$29,S624,"Cubic","Extrapolate=Linear","MultiX=Average","Skip=True","Sort=True")</f>
        <v>13.403473045359942</v>
      </c>
      <c r="U624" s="43">
        <f ca="1">_xll.BInterpol('Base CDI'!$H$4:$H$28,'Base CDI'!$I$4:$I$29,S624,"Cubic","Extrapolate=Linear","MultiX=Average","Skip=True","Sort=True")</f>
        <v>13.509074553372404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46576</v>
      </c>
      <c r="T625" s="43">
        <f ca="1">_xll.BInterpol('Base CDI'!$H$4:$H$28,'Base CDI'!$J$4:$J$29,S625,"Cubic","Extrapolate=Linear","MultiX=Average","Skip=True","Sort=True")</f>
        <v>13.40172916861432</v>
      </c>
      <c r="U625" s="43">
        <f ca="1">_xll.BInterpol('Base CDI'!$H$4:$H$28,'Base CDI'!$I$4:$I$29,S625,"Cubic","Extrapolate=Linear","MultiX=Average","Skip=True","Sort=True")</f>
        <v>13.507263507417429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46577</v>
      </c>
      <c r="T626" s="43">
        <f ca="1">_xll.BInterpol('Base CDI'!$H$4:$H$28,'Base CDI'!$J$4:$J$29,S626,"Cubic","Extrapolate=Linear","MultiX=Average","Skip=True","Sort=True")</f>
        <v>13.399988385161304</v>
      </c>
      <c r="U626" s="43">
        <f ca="1">_xll.BInterpol('Base CDI'!$H$4:$H$28,'Base CDI'!$I$4:$I$29,S626,"Cubic","Extrapolate=Linear","MultiX=Average","Skip=True","Sort=True")</f>
        <v>13.505455349930967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46578</v>
      </c>
      <c r="T627" s="43">
        <f ca="1">_xll.BInterpol('Base CDI'!$H$4:$H$28,'Base CDI'!$J$4:$J$29,S627,"Cubic","Extrapolate=Linear","MultiX=Average","Skip=True","Sort=True")</f>
        <v>13.398250717589791</v>
      </c>
      <c r="U627" s="43">
        <f ca="1">_xll.BInterpol('Base CDI'!$H$4:$H$28,'Base CDI'!$I$4:$I$29,S627,"Cubic","Extrapolate=Linear","MultiX=Average","Skip=True","Sort=True")</f>
        <v>13.503650107465539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46579</v>
      </c>
      <c r="T628" s="43">
        <f ca="1">_xll.BInterpol('Base CDI'!$H$4:$H$28,'Base CDI'!$J$4:$J$29,S628,"Cubic","Extrapolate=Linear","MultiX=Average","Skip=True","Sort=True")</f>
        <v>13.396516188488681</v>
      </c>
      <c r="U628" s="43">
        <f ca="1">_xll.BInterpol('Base CDI'!$H$4:$H$28,'Base CDI'!$I$4:$I$29,S628,"Cubic","Extrapolate=Linear","MultiX=Average","Skip=True","Sort=True")</f>
        <v>13.501847806573663</v>
      </c>
    </row>
    <row r="629" spans="16:21" x14ac:dyDescent="0.25">
      <c r="P629" s="10">
        <v>35423</v>
      </c>
      <c r="Q629">
        <v>2.505201</v>
      </c>
      <c r="S629" s="42">
        <f t="shared" ca="1" si="14"/>
        <v>46580</v>
      </c>
      <c r="T629" s="43">
        <f ca="1">_xll.BInterpol('Base CDI'!$H$4:$H$28,'Base CDI'!$J$4:$J$29,S629,"Cubic","Extrapolate=Linear","MultiX=Average","Skip=True","Sort=True")</f>
        <v>13.394784820446869</v>
      </c>
      <c r="U629" s="43">
        <f ca="1">_xll.BInterpol('Base CDI'!$H$4:$H$28,'Base CDI'!$I$4:$I$29,S629,"Cubic","Extrapolate=Linear","MultiX=Average","Skip=True","Sort=True")</f>
        <v>13.500048473807858</v>
      </c>
    </row>
    <row r="630" spans="16:21" x14ac:dyDescent="0.25">
      <c r="P630" s="10">
        <v>35425</v>
      </c>
      <c r="Q630">
        <v>2.507355</v>
      </c>
      <c r="S630" s="42">
        <f t="shared" ca="1" si="14"/>
        <v>46581</v>
      </c>
      <c r="T630" s="43">
        <f ca="1">_xll.BInterpol('Base CDI'!$H$4:$H$28,'Base CDI'!$J$4:$J$29,S630,"Cubic","Extrapolate=Linear","MultiX=Average","Skip=True","Sort=True")</f>
        <v>13.393056636053259</v>
      </c>
      <c r="U630" s="43">
        <f ca="1">_xll.BInterpol('Base CDI'!$H$4:$H$28,'Base CDI'!$I$4:$I$29,S630,"Cubic","Extrapolate=Linear","MultiX=Average","Skip=True","Sort=True")</f>
        <v>13.498252135720643</v>
      </c>
    </row>
    <row r="631" spans="16:21" x14ac:dyDescent="0.25">
      <c r="P631" s="10">
        <v>35426</v>
      </c>
      <c r="Q631">
        <v>2.509503</v>
      </c>
      <c r="S631" s="42">
        <f t="shared" ca="1" si="14"/>
        <v>46582</v>
      </c>
      <c r="T631" s="43">
        <f ca="1">_xll.BInterpol('Base CDI'!$H$4:$H$28,'Base CDI'!$J$4:$J$29,S631,"Cubic","Extrapolate=Linear","MultiX=Average","Skip=True","Sort=True")</f>
        <v>13.391331657896748</v>
      </c>
      <c r="U631" s="43">
        <f ca="1">_xll.BInterpol('Base CDI'!$H$4:$H$28,'Base CDI'!$I$4:$I$29,S631,"Cubic","Extrapolate=Linear","MultiX=Average","Skip=True","Sort=True")</f>
        <v>13.496458818864538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46583</v>
      </c>
      <c r="T632" s="43">
        <f ca="1">_xll.BInterpol('Base CDI'!$H$4:$H$28,'Base CDI'!$J$4:$J$29,S632,"Cubic","Extrapolate=Linear","MultiX=Average","Skip=True","Sort=True")</f>
        <v>13.389609908566234</v>
      </c>
      <c r="U632" s="43">
        <f ca="1">_xll.BInterpol('Base CDI'!$H$4:$H$28,'Base CDI'!$I$4:$I$29,S632,"Cubic","Extrapolate=Linear","MultiX=Average","Skip=True","Sort=True")</f>
        <v>13.49466854979206</v>
      </c>
    </row>
    <row r="633" spans="16:21" x14ac:dyDescent="0.25">
      <c r="P633" s="10">
        <v>35430</v>
      </c>
      <c r="Q633">
        <v>2.513738</v>
      </c>
      <c r="S633" s="42">
        <f t="shared" ca="1" si="14"/>
        <v>46584</v>
      </c>
      <c r="T633" s="43">
        <f ca="1">_xll.BInterpol('Base CDI'!$H$4:$H$28,'Base CDI'!$J$4:$J$29,S633,"Cubic","Extrapolate=Linear","MultiX=Average","Skip=True","Sort=True")</f>
        <v>13.387891410650617</v>
      </c>
      <c r="U633" s="43">
        <f ca="1">_xll.BInterpol('Base CDI'!$H$4:$H$28,'Base CDI'!$I$4:$I$29,S633,"Cubic","Extrapolate=Linear","MultiX=Average","Skip=True","Sort=True")</f>
        <v>13.492881355055728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46585</v>
      </c>
      <c r="T634" s="43">
        <f ca="1">_xll.BInterpol('Base CDI'!$H$4:$H$28,'Base CDI'!$J$4:$J$29,S634,"Cubic","Extrapolate=Linear","MultiX=Average","Skip=True","Sort=True")</f>
        <v>13.386176186738796</v>
      </c>
      <c r="U634" s="43">
        <f ca="1">_xll.BInterpol('Base CDI'!$H$4:$H$28,'Base CDI'!$I$4:$I$29,S634,"Cubic","Extrapolate=Linear","MultiX=Average","Skip=True","Sort=True")</f>
        <v>13.491097261208063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46586</v>
      </c>
      <c r="T635" s="43">
        <f ca="1">_xll.BInterpol('Base CDI'!$H$4:$H$28,'Base CDI'!$J$4:$J$29,S635,"Cubic","Extrapolate=Linear","MultiX=Average","Skip=True","Sort=True")</f>
        <v>13.384464259419669</v>
      </c>
      <c r="U635" s="43">
        <f ca="1">_xll.BInterpol('Base CDI'!$H$4:$H$28,'Base CDI'!$I$4:$I$29,S635,"Cubic","Extrapolate=Linear","MultiX=Average","Skip=True","Sort=True")</f>
        <v>13.489316294801583</v>
      </c>
    </row>
    <row r="636" spans="16:21" x14ac:dyDescent="0.25">
      <c r="P636" s="10">
        <v>35436</v>
      </c>
      <c r="Q636">
        <v>2.519717</v>
      </c>
      <c r="S636" s="42">
        <f t="shared" ca="1" si="14"/>
        <v>46587</v>
      </c>
      <c r="T636" s="43">
        <f ca="1">_xll.BInterpol('Base CDI'!$H$4:$H$28,'Base CDI'!$J$4:$J$29,S636,"Cubic","Extrapolate=Linear","MultiX=Average","Skip=True","Sort=True")</f>
        <v>13.382755651282137</v>
      </c>
      <c r="U636" s="43">
        <f ca="1">_xll.BInterpol('Base CDI'!$H$4:$H$28,'Base CDI'!$I$4:$I$29,S636,"Cubic","Extrapolate=Linear","MultiX=Average","Skip=True","Sort=True")</f>
        <v>13.487538482388807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46588</v>
      </c>
      <c r="T637" s="43">
        <f ca="1">_xll.BInterpol('Base CDI'!$H$4:$H$28,'Base CDI'!$J$4:$J$29,S637,"Cubic","Extrapolate=Linear","MultiX=Average","Skip=True","Sort=True")</f>
        <v>13.381050384915099</v>
      </c>
      <c r="U637" s="43">
        <f ca="1">_xll.BInterpol('Base CDI'!$H$4:$H$28,'Base CDI'!$I$4:$I$29,S637,"Cubic","Extrapolate=Linear","MultiX=Average","Skip=True","Sort=True")</f>
        <v>13.485763850522254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46589</v>
      </c>
      <c r="T638" s="43">
        <f ca="1">_xll.BInterpol('Base CDI'!$H$4:$H$28,'Base CDI'!$J$4:$J$29,S638,"Cubic","Extrapolate=Linear","MultiX=Average","Skip=True","Sort=True")</f>
        <v>13.379348482907451</v>
      </c>
      <c r="U638" s="43">
        <f ca="1">_xll.BInterpol('Base CDI'!$H$4:$H$28,'Base CDI'!$I$4:$I$29,S638,"Cubic","Extrapolate=Linear","MultiX=Average","Skip=True","Sort=True")</f>
        <v>13.483992425754442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46590</v>
      </c>
      <c r="T639" s="43">
        <f ca="1">_xll.BInterpol('Base CDI'!$H$4:$H$28,'Base CDI'!$J$4:$J$29,S639,"Cubic","Extrapolate=Linear","MultiX=Average","Skip=True","Sort=True")</f>
        <v>13.377649967848095</v>
      </c>
      <c r="U639" s="43">
        <f ca="1">_xll.BInterpol('Base CDI'!$H$4:$H$28,'Base CDI'!$I$4:$I$29,S639,"Cubic","Extrapolate=Linear","MultiX=Average","Skip=True","Sort=True")</f>
        <v>13.48222423463789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46591</v>
      </c>
      <c r="T640" s="43">
        <f ca="1">_xll.BInterpol('Base CDI'!$H$4:$H$28,'Base CDI'!$J$4:$J$29,S640,"Cubic","Extrapolate=Linear","MultiX=Average","Skip=True","Sort=True")</f>
        <v>13.37595486232593</v>
      </c>
      <c r="U640" s="43">
        <f ca="1">_xll.BInterpol('Base CDI'!$H$4:$H$28,'Base CDI'!$I$4:$I$29,S640,"Cubic","Extrapolate=Linear","MultiX=Average","Skip=True","Sort=True")</f>
        <v>13.480459303725118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46592</v>
      </c>
      <c r="T641" s="43">
        <f ca="1">_xll.BInterpol('Base CDI'!$H$4:$H$28,'Base CDI'!$J$4:$J$29,S641,"Cubic","Extrapolate=Linear","MultiX=Average","Skip=True","Sort=True")</f>
        <v>13.374263188929852</v>
      </c>
      <c r="U641" s="43">
        <f ca="1">_xll.BInterpol('Base CDI'!$H$4:$H$28,'Base CDI'!$I$4:$I$29,S641,"Cubic","Extrapolate=Linear","MultiX=Average","Skip=True","Sort=True")</f>
        <v>13.478697659568645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46593</v>
      </c>
      <c r="T642" s="43">
        <f ca="1">_xll.BInterpol('Base CDI'!$H$4:$H$28,'Base CDI'!$J$4:$J$29,S642,"Cubic","Extrapolate=Linear","MultiX=Average","Skip=True","Sort=True")</f>
        <v>13.372574970248763</v>
      </c>
      <c r="U642" s="43">
        <f ca="1">_xll.BInterpol('Base CDI'!$H$4:$H$28,'Base CDI'!$I$4:$I$29,S642,"Cubic","Extrapolate=Linear","MultiX=Average","Skip=True","Sort=True")</f>
        <v>13.476939328720988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46594</v>
      </c>
      <c r="T643" s="43">
        <f ca="1">_xll.BInterpol('Base CDI'!$H$4:$H$28,'Base CDI'!$J$4:$J$29,S643,"Cubic","Extrapolate=Linear","MultiX=Average","Skip=True","Sort=True")</f>
        <v>13.370890228871561</v>
      </c>
      <c r="U643" s="43">
        <f ca="1">_xll.BInterpol('Base CDI'!$H$4:$H$28,'Base CDI'!$I$4:$I$29,S643,"Cubic","Extrapolate=Linear","MultiX=Average","Skip=True","Sort=True")</f>
        <v>13.475184337734669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46595</v>
      </c>
      <c r="T644" s="43">
        <f ca="1">_xll.BInterpol('Base CDI'!$H$4:$H$28,'Base CDI'!$J$4:$J$29,S644,"Cubic","Extrapolate=Linear","MultiX=Average","Skip=True","Sort=True")</f>
        <v>13.369208987387145</v>
      </c>
      <c r="U644" s="43">
        <f ca="1">_xll.BInterpol('Base CDI'!$H$4:$H$28,'Base CDI'!$I$4:$I$29,S644,"Cubic","Extrapolate=Linear","MultiX=Average","Skip=True","Sort=True")</f>
        <v>13.473432713162206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46596</v>
      </c>
      <c r="T645" s="43">
        <f ca="1">_xll.BInterpol('Base CDI'!$H$4:$H$28,'Base CDI'!$J$4:$J$29,S645,"Cubic","Extrapolate=Linear","MultiX=Average","Skip=True","Sort=True")</f>
        <v>13.367531268384413</v>
      </c>
      <c r="U645" s="43">
        <f ca="1">_xll.BInterpol('Base CDI'!$H$4:$H$28,'Base CDI'!$I$4:$I$29,S645,"Cubic","Extrapolate=Linear","MultiX=Average","Skip=True","Sort=True")</f>
        <v>13.471684481556116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46597</v>
      </c>
      <c r="T646" s="43">
        <f ca="1">_xll.BInterpol('Base CDI'!$H$4:$H$28,'Base CDI'!$J$4:$J$29,S646,"Cubic","Extrapolate=Linear","MultiX=Average","Skip=True","Sort=True")</f>
        <v>13.365857094452265</v>
      </c>
      <c r="U646" s="43">
        <f ca="1">_xll.BInterpol('Base CDI'!$H$4:$H$28,'Base CDI'!$I$4:$I$29,S646,"Cubic","Extrapolate=Linear","MultiX=Average","Skip=True","Sort=True")</f>
        <v>13.469939669468918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46598</v>
      </c>
      <c r="T647" s="43">
        <f ca="1">_xll.BInterpol('Base CDI'!$H$4:$H$28,'Base CDI'!$J$4:$J$29,S647,"Cubic","Extrapolate=Linear","MultiX=Average","Skip=True","Sort=True")</f>
        <v>13.364186488179602</v>
      </c>
      <c r="U647" s="43">
        <f ca="1">_xll.BInterpol('Base CDI'!$H$4:$H$28,'Base CDI'!$I$4:$I$29,S647,"Cubic","Extrapolate=Linear","MultiX=Average","Skip=True","Sort=True")</f>
        <v>13.468198303453134</v>
      </c>
    </row>
    <row r="648" spans="16:21" x14ac:dyDescent="0.25">
      <c r="P648" s="10">
        <v>35452</v>
      </c>
      <c r="Q648">
        <v>2.54325</v>
      </c>
      <c r="S648" s="42">
        <f t="shared" ca="1" si="14"/>
        <v>46599</v>
      </c>
      <c r="T648" s="43">
        <f ca="1">_xll.BInterpol('Base CDI'!$H$4:$H$28,'Base CDI'!$J$4:$J$29,S648,"Cubic","Extrapolate=Linear","MultiX=Average","Skip=True","Sort=True")</f>
        <v>13.362519472155318</v>
      </c>
      <c r="U648" s="43">
        <f ca="1">_xll.BInterpol('Base CDI'!$H$4:$H$28,'Base CDI'!$I$4:$I$29,S648,"Cubic","Extrapolate=Linear","MultiX=Average","Skip=True","Sort=True")</f>
        <v>13.466460410061281</v>
      </c>
    </row>
    <row r="649" spans="16:21" x14ac:dyDescent="0.25">
      <c r="P649" s="10">
        <v>35453</v>
      </c>
      <c r="Q649">
        <v>2.545226</v>
      </c>
      <c r="S649" s="42">
        <f t="shared" ca="1" si="14"/>
        <v>46600</v>
      </c>
      <c r="T649" s="43">
        <f ca="1">_xll.BInterpol('Base CDI'!$H$4:$H$28,'Base CDI'!$J$4:$J$29,S649,"Cubic","Extrapolate=Linear","MultiX=Average","Skip=True","Sort=True")</f>
        <v>13.360856068968317</v>
      </c>
      <c r="U649" s="43">
        <f ca="1">_xll.BInterpol('Base CDI'!$H$4:$H$28,'Base CDI'!$I$4:$I$29,S649,"Cubic","Extrapolate=Linear","MultiX=Average","Skip=True","Sort=True")</f>
        <v>13.464726015845876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46601</v>
      </c>
      <c r="T650" s="43">
        <f ca="1">_xll.BInterpol('Base CDI'!$H$4:$H$28,'Base CDI'!$J$4:$J$29,S650,"Cubic","Extrapolate=Linear","MultiX=Average","Skip=True","Sort=True")</f>
        <v>13.359196301207497</v>
      </c>
      <c r="U650" s="43">
        <f ca="1">_xll.BInterpol('Base CDI'!$H$4:$H$28,'Base CDI'!$I$4:$I$29,S650,"Cubic","Extrapolate=Linear","MultiX=Average","Skip=True","Sort=True")</f>
        <v>13.462995147359441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46602</v>
      </c>
      <c r="T651" s="43">
        <f ca="1">_xll.BInterpol('Base CDI'!$H$4:$H$28,'Base CDI'!$J$4:$J$29,S651,"Cubic","Extrapolate=Linear","MultiX=Average","Skip=True","Sort=True")</f>
        <v>13.357540191461755</v>
      </c>
      <c r="U651" s="43">
        <f ca="1">_xll.BInterpol('Base CDI'!$H$4:$H$28,'Base CDI'!$I$4:$I$29,S651,"Cubic","Extrapolate=Linear","MultiX=Average","Skip=True","Sort=True")</f>
        <v>13.461267831154496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46603</v>
      </c>
      <c r="T652" s="43">
        <f ca="1">_xll.BInterpol('Base CDI'!$H$4:$H$28,'Base CDI'!$J$4:$J$29,S652,"Cubic","Extrapolate=Linear","MultiX=Average","Skip=True","Sort=True")</f>
        <v>13.355887762319989</v>
      </c>
      <c r="U652" s="43">
        <f ca="1">_xll.BInterpol('Base CDI'!$H$4:$H$28,'Base CDI'!$I$4:$I$29,S652,"Cubic","Extrapolate=Linear","MultiX=Average","Skip=True","Sort=True")</f>
        <v>13.459544093783554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46604</v>
      </c>
      <c r="T653" s="43">
        <f ca="1">_xll.BInterpol('Base CDI'!$H$4:$H$28,'Base CDI'!$J$4:$J$29,S653,"Cubic","Extrapolate=Linear","MultiX=Average","Skip=True","Sort=True")</f>
        <v>13.354239036371103</v>
      </c>
      <c r="U653" s="43">
        <f ca="1">_xll.BInterpol('Base CDI'!$H$4:$H$28,'Base CDI'!$I$4:$I$29,S653,"Cubic","Extrapolate=Linear","MultiX=Average","Skip=True","Sort=True")</f>
        <v>13.457823961799141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46605</v>
      </c>
      <c r="T654" s="43">
        <f ca="1">_xll.BInterpol('Base CDI'!$H$4:$H$28,'Base CDI'!$J$4:$J$29,S654,"Cubic","Extrapolate=Linear","MultiX=Average","Skip=True","Sort=True")</f>
        <v>13.352594036203993</v>
      </c>
      <c r="U654" s="43">
        <f ca="1">_xll.BInterpol('Base CDI'!$H$4:$H$28,'Base CDI'!$I$4:$I$29,S654,"Cubic","Extrapolate=Linear","MultiX=Average","Skip=True","Sort=True")</f>
        <v>13.456107461753772</v>
      </c>
    </row>
    <row r="655" spans="16:21" x14ac:dyDescent="0.25">
      <c r="P655" s="10">
        <v>35461</v>
      </c>
      <c r="Q655">
        <v>2.55728</v>
      </c>
      <c r="S655" s="42">
        <f t="shared" ca="1" si="15"/>
        <v>46606</v>
      </c>
      <c r="T655" s="43">
        <f ca="1">_xll.BInterpol('Base CDI'!$H$4:$H$28,'Base CDI'!$J$4:$J$29,S655,"Cubic","Extrapolate=Linear","MultiX=Average","Skip=True","Sort=True")</f>
        <v>13.350952784407555</v>
      </c>
      <c r="U655" s="43">
        <f ca="1">_xll.BInterpol('Base CDI'!$H$4:$H$28,'Base CDI'!$I$4:$I$29,S655,"Cubic","Extrapolate=Linear","MultiX=Average","Skip=True","Sort=True")</f>
        <v>13.454394620199967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46607</v>
      </c>
      <c r="T656" s="43">
        <f ca="1">_xll.BInterpol('Base CDI'!$H$4:$H$28,'Base CDI'!$J$4:$J$29,S656,"Cubic","Extrapolate=Linear","MultiX=Average","Skip=True","Sort=True")</f>
        <v>13.349315303570693</v>
      </c>
      <c r="U656" s="43">
        <f ca="1">_xll.BInterpol('Base CDI'!$H$4:$H$28,'Base CDI'!$I$4:$I$29,S656,"Cubic","Extrapolate=Linear","MultiX=Average","Skip=True","Sort=True")</f>
        <v>13.452685463690244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46608</v>
      </c>
      <c r="T657" s="43">
        <f ca="1">_xll.BInterpol('Base CDI'!$H$4:$H$28,'Base CDI'!$J$4:$J$29,S657,"Cubic","Extrapolate=Linear","MultiX=Average","Skip=True","Sort=True")</f>
        <v>13.347681616282305</v>
      </c>
      <c r="U657" s="43">
        <f ca="1">_xll.BInterpol('Base CDI'!$H$4:$H$28,'Base CDI'!$I$4:$I$29,S657,"Cubic","Extrapolate=Linear","MultiX=Average","Skip=True","Sort=True")</f>
        <v>13.450980018777122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46609</v>
      </c>
      <c r="T658" s="43">
        <f ca="1">_xll.BInterpol('Base CDI'!$H$4:$H$28,'Base CDI'!$J$4:$J$29,S658,"Cubic","Extrapolate=Linear","MultiX=Average","Skip=True","Sort=True")</f>
        <v>13.346051745131287</v>
      </c>
      <c r="U658" s="43">
        <f ca="1">_xll.BInterpol('Base CDI'!$H$4:$H$28,'Base CDI'!$I$4:$I$29,S658,"Cubic","Extrapolate=Linear","MultiX=Average","Skip=True","Sort=True")</f>
        <v>13.449278312013121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46610</v>
      </c>
      <c r="T659" s="43">
        <f ca="1">_xll.BInterpol('Base CDI'!$H$4:$H$28,'Base CDI'!$J$4:$J$29,S659,"Cubic","Extrapolate=Linear","MultiX=Average","Skip=True","Sort=True")</f>
        <v>13.344425712706542</v>
      </c>
      <c r="U659" s="43">
        <f ca="1">_xll.BInterpol('Base CDI'!$H$4:$H$28,'Base CDI'!$I$4:$I$29,S659,"Cubic","Extrapolate=Linear","MultiX=Average","Skip=True","Sort=True")</f>
        <v>13.44758036995076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46611</v>
      </c>
      <c r="T660" s="43">
        <f ca="1">_xll.BInterpol('Base CDI'!$H$4:$H$28,'Base CDI'!$J$4:$J$29,S660,"Cubic","Extrapolate=Linear","MultiX=Average","Skip=True","Sort=True")</f>
        <v>13.342803541596966</v>
      </c>
      <c r="U660" s="43">
        <f ca="1">_xll.BInterpol('Base CDI'!$H$4:$H$28,'Base CDI'!$I$4:$I$29,S660,"Cubic","Extrapolate=Linear","MultiX=Average","Skip=True","Sort=True")</f>
        <v>13.445886219142556</v>
      </c>
    </row>
    <row r="661" spans="16:21" x14ac:dyDescent="0.25">
      <c r="P661" s="10">
        <v>35473</v>
      </c>
      <c r="Q661">
        <v>2.571437</v>
      </c>
      <c r="S661" s="42">
        <f t="shared" ca="1" si="15"/>
        <v>46612</v>
      </c>
      <c r="T661" s="43">
        <f ca="1">_xll.BInterpol('Base CDI'!$H$4:$H$28,'Base CDI'!$J$4:$J$29,S661,"Cubic","Extrapolate=Linear","MultiX=Average","Skip=True","Sort=True")</f>
        <v>13.341185254391458</v>
      </c>
      <c r="U661" s="43">
        <f ca="1">_xll.BInterpol('Base CDI'!$H$4:$H$28,'Base CDI'!$I$4:$I$29,S661,"Cubic","Extrapolate=Linear","MultiX=Average","Skip=True","Sort=True")</f>
        <v>13.444195886141031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46613</v>
      </c>
      <c r="T662" s="43">
        <f ca="1">_xll.BInterpol('Base CDI'!$H$4:$H$28,'Base CDI'!$J$4:$J$29,S662,"Cubic","Extrapolate=Linear","MultiX=Average","Skip=True","Sort=True")</f>
        <v>13.33957087367892</v>
      </c>
      <c r="U662" s="43">
        <f ca="1">_xll.BInterpol('Base CDI'!$H$4:$H$28,'Base CDI'!$I$4:$I$29,S662,"Cubic","Extrapolate=Linear","MultiX=Average","Skip=True","Sort=True")</f>
        <v>13.442509397498702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46614</v>
      </c>
      <c r="T663" s="43">
        <f ca="1">_xll.BInterpol('Base CDI'!$H$4:$H$28,'Base CDI'!$J$4:$J$29,S663,"Cubic","Extrapolate=Linear","MultiX=Average","Skip=True","Sort=True")</f>
        <v>13.337960422048249</v>
      </c>
      <c r="U663" s="43">
        <f ca="1">_xll.BInterpol('Base CDI'!$H$4:$H$28,'Base CDI'!$I$4:$I$29,S663,"Cubic","Extrapolate=Linear","MultiX=Average","Skip=True","Sort=True")</f>
        <v>13.440826779768088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46615</v>
      </c>
      <c r="T664" s="43">
        <f ca="1">_xll.BInterpol('Base CDI'!$H$4:$H$28,'Base CDI'!$J$4:$J$29,S664,"Cubic","Extrapolate=Linear","MultiX=Average","Skip=True","Sort=True")</f>
        <v>13.336353922088342</v>
      </c>
      <c r="U664" s="43">
        <f ca="1">_xll.BInterpol('Base CDI'!$H$4:$H$28,'Base CDI'!$I$4:$I$29,S664,"Cubic","Extrapolate=Linear","MultiX=Average","Skip=True","Sort=True")</f>
        <v>13.439148059501708</v>
      </c>
    </row>
    <row r="665" spans="16:21" x14ac:dyDescent="0.25">
      <c r="P665" s="10">
        <v>35479</v>
      </c>
      <c r="Q665">
        <v>2.580981</v>
      </c>
      <c r="S665" s="42">
        <f t="shared" ca="1" si="15"/>
        <v>46616</v>
      </c>
      <c r="T665" s="43">
        <f ca="1">_xll.BInterpol('Base CDI'!$H$4:$H$28,'Base CDI'!$J$4:$J$29,S665,"Cubic","Extrapolate=Linear","MultiX=Average","Skip=True","Sort=True")</f>
        <v>13.334751396388103</v>
      </c>
      <c r="U665" s="43">
        <f ca="1">_xll.BInterpol('Base CDI'!$H$4:$H$28,'Base CDI'!$I$4:$I$29,S665,"Cubic","Extrapolate=Linear","MultiX=Average","Skip=True","Sort=True")</f>
        <v>13.437473263252082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46617</v>
      </c>
      <c r="T666" s="43">
        <f ca="1">_xll.BInterpol('Base CDI'!$H$4:$H$28,'Base CDI'!$J$4:$J$29,S666,"Cubic","Extrapolate=Linear","MultiX=Average","Skip=True","Sort=True")</f>
        <v>13.333152867536427</v>
      </c>
      <c r="U666" s="43">
        <f ca="1">_xll.BInterpol('Base CDI'!$H$4:$H$28,'Base CDI'!$I$4:$I$29,S666,"Cubic","Extrapolate=Linear","MultiX=Average","Skip=True","Sort=True")</f>
        <v>13.435802417571727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46618</v>
      </c>
      <c r="T667" s="43">
        <f ca="1">_xll.BInterpol('Base CDI'!$H$4:$H$28,'Base CDI'!$J$4:$J$29,S667,"Cubic","Extrapolate=Linear","MultiX=Average","Skip=True","Sort=True")</f>
        <v>13.331558358122214</v>
      </c>
      <c r="U667" s="43">
        <f ca="1">_xll.BInterpol('Base CDI'!$H$4:$H$28,'Base CDI'!$I$4:$I$29,S667,"Cubic","Extrapolate=Linear","MultiX=Average","Skip=True","Sort=True")</f>
        <v>13.434135549013163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46619</v>
      </c>
      <c r="T668" s="43">
        <f ca="1">_xll.BInterpol('Base CDI'!$H$4:$H$28,'Base CDI'!$J$4:$J$29,S668,"Cubic","Extrapolate=Linear","MultiX=Average","Skip=True","Sort=True")</f>
        <v>13.329967890734363</v>
      </c>
      <c r="U668" s="43">
        <f ca="1">_xll.BInterpol('Base CDI'!$H$4:$H$28,'Base CDI'!$I$4:$I$29,S668,"Cubic","Extrapolate=Linear","MultiX=Average","Skip=True","Sort=True")</f>
        <v>13.432472684128911</v>
      </c>
    </row>
    <row r="669" spans="16:21" x14ac:dyDescent="0.25">
      <c r="P669" s="10">
        <v>35485</v>
      </c>
      <c r="Q669">
        <v>2.590484</v>
      </c>
      <c r="S669" s="42">
        <f t="shared" ca="1" si="15"/>
        <v>46620</v>
      </c>
      <c r="T669" s="43">
        <f ca="1">_xll.BInterpol('Base CDI'!$H$4:$H$28,'Base CDI'!$J$4:$J$29,S669,"Cubic","Extrapolate=Linear","MultiX=Average","Skip=True","Sort=True")</f>
        <v>13.328381487961773</v>
      </c>
      <c r="U669" s="43">
        <f ca="1">_xll.BInterpol('Base CDI'!$H$4:$H$28,'Base CDI'!$I$4:$I$29,S669,"Cubic","Extrapolate=Linear","MultiX=Average","Skip=True","Sort=True")</f>
        <v>13.430813849471486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46621</v>
      </c>
      <c r="T670" s="43">
        <f ca="1">_xll.BInterpol('Base CDI'!$H$4:$H$28,'Base CDI'!$J$4:$J$29,S670,"Cubic","Extrapolate=Linear","MultiX=Average","Skip=True","Sort=True")</f>
        <v>13.326799172393342</v>
      </c>
      <c r="U670" s="43">
        <f ca="1">_xll.BInterpol('Base CDI'!$H$4:$H$28,'Base CDI'!$I$4:$I$29,S670,"Cubic","Extrapolate=Linear","MultiX=Average","Skip=True","Sort=True")</f>
        <v>13.429159071593409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46622</v>
      </c>
      <c r="T671" s="43">
        <f ca="1">_xll.BInterpol('Base CDI'!$H$4:$H$28,'Base CDI'!$J$4:$J$29,S671,"Cubic","Extrapolate=Linear","MultiX=Average","Skip=True","Sort=True")</f>
        <v>13.325220966617971</v>
      </c>
      <c r="U671" s="43">
        <f ca="1">_xll.BInterpol('Base CDI'!$H$4:$H$28,'Base CDI'!$I$4:$I$29,S671,"Cubic","Extrapolate=Linear","MultiX=Average","Skip=True","Sort=True")</f>
        <v>13.427508377047198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46623</v>
      </c>
      <c r="T672" s="43">
        <f ca="1">_xll.BInterpol('Base CDI'!$H$4:$H$28,'Base CDI'!$J$4:$J$29,S672,"Cubic","Extrapolate=Linear","MultiX=Average","Skip=True","Sort=True")</f>
        <v>13.323646893224559</v>
      </c>
      <c r="U672" s="43">
        <f ca="1">_xll.BInterpol('Base CDI'!$H$4:$H$28,'Base CDI'!$I$4:$I$29,S672,"Cubic","Extrapolate=Linear","MultiX=Average","Skip=True","Sort=True")</f>
        <v>13.425861792385374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46624</v>
      </c>
      <c r="T673" s="43">
        <f ca="1">_xll.BInterpol('Base CDI'!$H$4:$H$28,'Base CDI'!$J$4:$J$29,S673,"Cubic","Extrapolate=Linear","MultiX=Average","Skip=True","Sort=True")</f>
        <v>13.322076974802004</v>
      </c>
      <c r="U673" s="43">
        <f ca="1">_xll.BInterpol('Base CDI'!$H$4:$H$28,'Base CDI'!$I$4:$I$29,S673,"Cubic","Extrapolate=Linear","MultiX=Average","Skip=True","Sort=True")</f>
        <v>13.424219344160454</v>
      </c>
    </row>
    <row r="674" spans="16:21" x14ac:dyDescent="0.25">
      <c r="P674" s="10">
        <v>35492</v>
      </c>
      <c r="Q674">
        <v>2.602128</v>
      </c>
      <c r="S674" s="42">
        <f t="shared" ca="1" si="15"/>
        <v>46625</v>
      </c>
      <c r="T674" s="43">
        <f ca="1">_xll.BInterpol('Base CDI'!$H$4:$H$28,'Base CDI'!$J$4:$J$29,S674,"Cubic","Extrapolate=Linear","MultiX=Average","Skip=True","Sort=True")</f>
        <v>13.320511233939204</v>
      </c>
      <c r="U674" s="43">
        <f ca="1">_xll.BInterpol('Base CDI'!$H$4:$H$28,'Base CDI'!$I$4:$I$29,S674,"Cubic","Extrapolate=Linear","MultiX=Average","Skip=True","Sort=True")</f>
        <v>13.422581058924958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46626</v>
      </c>
      <c r="T675" s="43">
        <f ca="1">_xll.BInterpol('Base CDI'!$H$4:$H$28,'Base CDI'!$J$4:$J$29,S675,"Cubic","Extrapolate=Linear","MultiX=Average","Skip=True","Sort=True")</f>
        <v>13.31894969322506</v>
      </c>
      <c r="U675" s="43">
        <f ca="1">_xll.BInterpol('Base CDI'!$H$4:$H$28,'Base CDI'!$I$4:$I$29,S675,"Cubic","Extrapolate=Linear","MultiX=Average","Skip=True","Sort=True")</f>
        <v>13.420946963231405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46627</v>
      </c>
      <c r="T676" s="43">
        <f ca="1">_xll.BInterpol('Base CDI'!$H$4:$H$28,'Base CDI'!$J$4:$J$29,S676,"Cubic","Extrapolate=Linear","MultiX=Average","Skip=True","Sort=True")</f>
        <v>13.31739237524847</v>
      </c>
      <c r="U676" s="43">
        <f ca="1">_xll.BInterpol('Base CDI'!$H$4:$H$28,'Base CDI'!$I$4:$I$29,S676,"Cubic","Extrapolate=Linear","MultiX=Average","Skip=True","Sort=True")</f>
        <v>13.419317083632313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46628</v>
      </c>
      <c r="T677" s="43">
        <f ca="1">_xll.BInterpol('Base CDI'!$H$4:$H$28,'Base CDI'!$J$4:$J$29,S677,"Cubic","Extrapolate=Linear","MultiX=Average","Skip=True","Sort=True")</f>
        <v>13.315839302598333</v>
      </c>
      <c r="U677" s="43">
        <f ca="1">_xll.BInterpol('Base CDI'!$H$4:$H$28,'Base CDI'!$I$4:$I$29,S677,"Cubic","Extrapolate=Linear","MultiX=Average","Skip=True","Sort=True")</f>
        <v>13.4176914466802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46629</v>
      </c>
      <c r="T678" s="43">
        <f ca="1">_xll.BInterpol('Base CDI'!$H$4:$H$28,'Base CDI'!$J$4:$J$29,S678,"Cubic","Extrapolate=Linear","MultiX=Average","Skip=True","Sort=True")</f>
        <v>13.314290497863547</v>
      </c>
      <c r="U678" s="43">
        <f ca="1">_xll.BInterpol('Base CDI'!$H$4:$H$28,'Base CDI'!$I$4:$I$29,S678,"Cubic","Extrapolate=Linear","MultiX=Average","Skip=True","Sort=True")</f>
        <v>13.416070078927589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46630</v>
      </c>
      <c r="T679" s="43">
        <f ca="1">_xll.BInterpol('Base CDI'!$H$4:$H$28,'Base CDI'!$J$4:$J$29,S679,"Cubic","Extrapolate=Linear","MultiX=Average","Skip=True","Sort=True")</f>
        <v>13.312745983633015</v>
      </c>
      <c r="U679" s="43">
        <f ca="1">_xll.BInterpol('Base CDI'!$H$4:$H$28,'Base CDI'!$I$4:$I$29,S679,"Cubic","Extrapolate=Linear","MultiX=Average","Skip=True","Sort=True")</f>
        <v>13.414453006926994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46631</v>
      </c>
      <c r="T680" s="43">
        <f ca="1">_xll.BInterpol('Base CDI'!$H$4:$H$28,'Base CDI'!$J$4:$J$29,S680,"Cubic","Extrapolate=Linear","MultiX=Average","Skip=True","Sort=True")</f>
        <v>13.31120578249563</v>
      </c>
      <c r="U680" s="43">
        <f ca="1">_xll.BInterpol('Base CDI'!$H$4:$H$28,'Base CDI'!$I$4:$I$29,S680,"Cubic","Extrapolate=Linear","MultiX=Average","Skip=True","Sort=True")</f>
        <v>13.412840257230938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46632</v>
      </c>
      <c r="T681" s="43">
        <f ca="1">_xll.BInterpol('Base CDI'!$H$4:$H$28,'Base CDI'!$J$4:$J$29,S681,"Cubic","Extrapolate=Linear","MultiX=Average","Skip=True","Sort=True")</f>
        <v>13.309669917040296</v>
      </c>
      <c r="U681" s="43">
        <f ca="1">_xll.BInterpol('Base CDI'!$H$4:$H$28,'Base CDI'!$I$4:$I$29,S681,"Cubic","Extrapolate=Linear","MultiX=Average","Skip=True","Sort=True")</f>
        <v>13.411231856391938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46633</v>
      </c>
      <c r="T682" s="43">
        <f ca="1">_xll.BInterpol('Base CDI'!$H$4:$H$28,'Base CDI'!$J$4:$J$29,S682,"Cubic","Extrapolate=Linear","MultiX=Average","Skip=True","Sort=True")</f>
        <v>13.308138409855911</v>
      </c>
      <c r="U682" s="43">
        <f ca="1">_xll.BInterpol('Base CDI'!$H$4:$H$28,'Base CDI'!$I$4:$I$29,S682,"Cubic","Extrapolate=Linear","MultiX=Average","Skip=True","Sort=True")</f>
        <v>13.409627830962513</v>
      </c>
    </row>
    <row r="683" spans="16:21" x14ac:dyDescent="0.25">
      <c r="P683" s="10">
        <v>35503</v>
      </c>
      <c r="Q683">
        <v>2.622198</v>
      </c>
      <c r="S683" s="42">
        <f t="shared" ca="1" si="15"/>
        <v>46634</v>
      </c>
      <c r="T683" s="43">
        <f ca="1">_xll.BInterpol('Base CDI'!$H$4:$H$28,'Base CDI'!$J$4:$J$29,S683,"Cubic","Extrapolate=Linear","MultiX=Average","Skip=True","Sort=True")</f>
        <v>13.306611283531371</v>
      </c>
      <c r="U683" s="43">
        <f ca="1">_xll.BInterpol('Base CDI'!$H$4:$H$28,'Base CDI'!$I$4:$I$29,S683,"Cubic","Extrapolate=Linear","MultiX=Average","Skip=True","Sort=True")</f>
        <v>13.408028207495182</v>
      </c>
    </row>
    <row r="684" spans="16:21" x14ac:dyDescent="0.25">
      <c r="P684" s="10">
        <v>35506</v>
      </c>
      <c r="Q684">
        <v>2.624444</v>
      </c>
      <c r="S684" s="42">
        <f t="shared" ca="1" si="15"/>
        <v>46635</v>
      </c>
      <c r="T684" s="43">
        <f ca="1">_xll.BInterpol('Base CDI'!$H$4:$H$28,'Base CDI'!$J$4:$J$29,S684,"Cubic","Extrapolate=Linear","MultiX=Average","Skip=True","Sort=True")</f>
        <v>13.305088560655578</v>
      </c>
      <c r="U684" s="43">
        <f ca="1">_xll.BInterpol('Base CDI'!$H$4:$H$28,'Base CDI'!$I$4:$I$29,S684,"Cubic","Extrapolate=Linear","MultiX=Average","Skip=True","Sort=True")</f>
        <v>13.406433012542465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46636</v>
      </c>
      <c r="T685" s="43">
        <f ca="1">_xll.BInterpol('Base CDI'!$H$4:$H$28,'Base CDI'!$J$4:$J$29,S685,"Cubic","Extrapolate=Linear","MultiX=Average","Skip=True","Sort=True")</f>
        <v>13.303570263817431</v>
      </c>
      <c r="U685" s="43">
        <f ca="1">_xll.BInterpol('Base CDI'!$H$4:$H$28,'Base CDI'!$I$4:$I$29,S685,"Cubic","Extrapolate=Linear","MultiX=Average","Skip=True","Sort=True")</f>
        <v>13.404842272656877</v>
      </c>
    </row>
    <row r="686" spans="16:21" x14ac:dyDescent="0.25">
      <c r="P686" s="10">
        <v>35508</v>
      </c>
      <c r="Q686">
        <v>2.628943</v>
      </c>
      <c r="S686" s="42">
        <f t="shared" ca="1" si="15"/>
        <v>46637</v>
      </c>
      <c r="T686" s="43">
        <f ca="1">_xll.BInterpol('Base CDI'!$H$4:$H$28,'Base CDI'!$J$4:$J$29,S686,"Cubic","Extrapolate=Linear","MultiX=Average","Skip=True","Sort=True")</f>
        <v>13.302056415605827</v>
      </c>
      <c r="U686" s="43">
        <f ca="1">_xll.BInterpol('Base CDI'!$H$4:$H$28,'Base CDI'!$I$4:$I$29,S686,"Cubic","Extrapolate=Linear","MultiX=Average","Skip=True","Sort=True")</f>
        <v>13.403256014390942</v>
      </c>
    </row>
    <row r="687" spans="16:21" x14ac:dyDescent="0.25">
      <c r="P687" s="10">
        <v>35509</v>
      </c>
      <c r="Q687">
        <v>2.631186</v>
      </c>
      <c r="S687" s="42">
        <f t="shared" ca="1" si="15"/>
        <v>46638</v>
      </c>
      <c r="T687" s="43">
        <f ca="1">_xll.BInterpol('Base CDI'!$H$4:$H$28,'Base CDI'!$J$4:$J$29,S687,"Cubic","Extrapolate=Linear","MultiX=Average","Skip=True","Sort=True")</f>
        <v>13.300547038609668</v>
      </c>
      <c r="U687" s="43">
        <f ca="1">_xll.BInterpol('Base CDI'!$H$4:$H$28,'Base CDI'!$I$4:$I$29,S687,"Cubic","Extrapolate=Linear","MultiX=Average","Skip=True","Sort=True")</f>
        <v>13.401674264297178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46639</v>
      </c>
      <c r="T688" s="43">
        <f ca="1">_xll.BInterpol('Base CDI'!$H$4:$H$28,'Base CDI'!$J$4:$J$29,S688,"Cubic","Extrapolate=Linear","MultiX=Average","Skip=True","Sort=True")</f>
        <v>13.299042155417849</v>
      </c>
      <c r="U688" s="43">
        <f ca="1">_xll.BInterpol('Base CDI'!$H$4:$H$28,'Base CDI'!$I$4:$I$29,S688,"Cubic","Extrapolate=Linear","MultiX=Average","Skip=True","Sort=True")</f>
        <v>13.400097048928101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46640</v>
      </c>
      <c r="T689" s="43">
        <f ca="1">_xll.BInterpol('Base CDI'!$H$4:$H$28,'Base CDI'!$J$4:$J$29,S689,"Cubic","Extrapolate=Linear","MultiX=Average","Skip=True","Sort=True")</f>
        <v>13.297541788619274</v>
      </c>
      <c r="U689" s="43">
        <f ca="1">_xll.BInterpol('Base CDI'!$H$4:$H$28,'Base CDI'!$I$4:$I$29,S689,"Cubic","Extrapolate=Linear","MultiX=Average","Skip=True","Sort=True")</f>
        <v>13.398524394836233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46641</v>
      </c>
      <c r="T690" s="43">
        <f ca="1">_xll.BInterpol('Base CDI'!$H$4:$H$28,'Base CDI'!$J$4:$J$29,S690,"Cubic","Extrapolate=Linear","MultiX=Average","Skip=True","Sort=True")</f>
        <v>13.296045960802836</v>
      </c>
      <c r="U690" s="43">
        <f ca="1">_xll.BInterpol('Base CDI'!$H$4:$H$28,'Base CDI'!$I$4:$I$29,S690,"Cubic","Extrapolate=Linear","MultiX=Average","Skip=True","Sort=True")</f>
        <v>13.396956328574092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46642</v>
      </c>
      <c r="T691" s="43">
        <f ca="1">_xll.BInterpol('Base CDI'!$H$4:$H$28,'Base CDI'!$J$4:$J$29,S691,"Cubic","Extrapolate=Linear","MultiX=Average","Skip=True","Sort=True")</f>
        <v>13.294554694557439</v>
      </c>
      <c r="U691" s="43">
        <f ca="1">_xll.BInterpol('Base CDI'!$H$4:$H$28,'Base CDI'!$I$4:$I$29,S691,"Cubic","Extrapolate=Linear","MultiX=Average","Skip=True","Sort=True")</f>
        <v>13.395392876694196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46643</v>
      </c>
      <c r="T692" s="43">
        <f ca="1">_xll.BInterpol('Base CDI'!$H$4:$H$28,'Base CDI'!$J$4:$J$29,S692,"Cubic","Extrapolate=Linear","MultiX=Average","Skip=True","Sort=True")</f>
        <v>13.293068012471981</v>
      </c>
      <c r="U692" s="43">
        <f ca="1">_xll.BInterpol('Base CDI'!$H$4:$H$28,'Base CDI'!$I$4:$I$29,S692,"Cubic","Extrapolate=Linear","MultiX=Average","Skip=True","Sort=True")</f>
        <v>13.393834065749063</v>
      </c>
    </row>
    <row r="693" spans="16:21" x14ac:dyDescent="0.25">
      <c r="P693" s="10">
        <v>35521</v>
      </c>
      <c r="Q693">
        <v>2.644431</v>
      </c>
      <c r="S693" s="42">
        <f t="shared" ca="1" si="15"/>
        <v>46644</v>
      </c>
      <c r="T693" s="43">
        <f ca="1">_xll.BInterpol('Base CDI'!$H$4:$H$28,'Base CDI'!$J$4:$J$29,S693,"Cubic","Extrapolate=Linear","MultiX=Average","Skip=True","Sort=True")</f>
        <v>13.291585937135357</v>
      </c>
      <c r="U693" s="43">
        <f ca="1">_xll.BInterpol('Base CDI'!$H$4:$H$28,'Base CDI'!$I$4:$I$29,S693,"Cubic","Extrapolate=Linear","MultiX=Average","Skip=True","Sort=True")</f>
        <v>13.392279922291216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46645</v>
      </c>
      <c r="T694" s="43">
        <f ca="1">_xll.BInterpol('Base CDI'!$H$4:$H$28,'Base CDI'!$J$4:$J$29,S694,"Cubic","Extrapolate=Linear","MultiX=Average","Skip=True","Sort=True")</f>
        <v>13.290108491136472</v>
      </c>
      <c r="U694" s="43">
        <f ca="1">_xll.BInterpol('Base CDI'!$H$4:$H$28,'Base CDI'!$I$4:$I$29,S694,"Cubic","Extrapolate=Linear","MultiX=Average","Skip=True","Sort=True")</f>
        <v>13.39073047287317</v>
      </c>
    </row>
    <row r="695" spans="16:21" x14ac:dyDescent="0.25">
      <c r="P695" s="10">
        <v>35523</v>
      </c>
      <c r="Q695">
        <v>2.648434</v>
      </c>
      <c r="S695" s="42">
        <f t="shared" ca="1" si="15"/>
        <v>46646</v>
      </c>
      <c r="T695" s="43">
        <f ca="1">_xll.BInterpol('Base CDI'!$H$4:$H$28,'Base CDI'!$J$4:$J$29,S695,"Cubic","Extrapolate=Linear","MultiX=Average","Skip=True","Sort=True")</f>
        <v>13.288635697064223</v>
      </c>
      <c r="U695" s="43">
        <f ca="1">_xll.BInterpol('Base CDI'!$H$4:$H$28,'Base CDI'!$I$4:$I$29,S695,"Cubic","Extrapolate=Linear","MultiX=Average","Skip=True","Sort=True")</f>
        <v>13.389185744047445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46647</v>
      </c>
      <c r="T696" s="43">
        <f ca="1">_xll.BInterpol('Base CDI'!$H$4:$H$28,'Base CDI'!$J$4:$J$29,S696,"Cubic","Extrapolate=Linear","MultiX=Average","Skip=True","Sort=True")</f>
        <v>13.287167577507507</v>
      </c>
      <c r="U696" s="43">
        <f ca="1">_xll.BInterpol('Base CDI'!$H$4:$H$28,'Base CDI'!$I$4:$I$29,S696,"Cubic","Extrapolate=Linear","MultiX=Average","Skip=True","Sort=True")</f>
        <v>13.387645762366562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46648</v>
      </c>
      <c r="T697" s="43">
        <f ca="1">_xll.BInterpol('Base CDI'!$H$4:$H$28,'Base CDI'!$J$4:$J$29,S697,"Cubic","Extrapolate=Linear","MultiX=Average","Skip=True","Sort=True")</f>
        <v>13.285704155055223</v>
      </c>
      <c r="U697" s="43">
        <f ca="1">_xll.BInterpol('Base CDI'!$H$4:$H$28,'Base CDI'!$I$4:$I$29,S697,"Cubic","Extrapolate=Linear","MultiX=Average","Skip=True","Sort=True")</f>
        <v>13.386110554383038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46649</v>
      </c>
      <c r="T698" s="43">
        <f ca="1">_xll.BInterpol('Base CDI'!$H$4:$H$28,'Base CDI'!$J$4:$J$29,S698,"Cubic","Extrapolate=Linear","MultiX=Average","Skip=True","Sort=True")</f>
        <v>13.284245452296272</v>
      </c>
      <c r="U698" s="43">
        <f ca="1">_xll.BInterpol('Base CDI'!$H$4:$H$28,'Base CDI'!$I$4:$I$29,S698,"Cubic","Extrapolate=Linear","MultiX=Average","Skip=True","Sort=True")</f>
        <v>13.384580146649391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46650</v>
      </c>
      <c r="T699" s="43">
        <f ca="1">_xll.BInterpol('Base CDI'!$H$4:$H$28,'Base CDI'!$J$4:$J$29,S699,"Cubic","Extrapolate=Linear","MultiX=Average","Skip=True","Sort=True")</f>
        <v>13.282791491819554</v>
      </c>
      <c r="U699" s="43">
        <f ca="1">_xll.BInterpol('Base CDI'!$H$4:$H$28,'Base CDI'!$I$4:$I$29,S699,"Cubic","Extrapolate=Linear","MultiX=Average","Skip=True","Sort=True")</f>
        <v>13.383054565718142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46651</v>
      </c>
      <c r="T700" s="43">
        <f ca="1">_xll.BInterpol('Base CDI'!$H$4:$H$28,'Base CDI'!$J$4:$J$29,S700,"Cubic","Extrapolate=Linear","MultiX=Average","Skip=True","Sort=True")</f>
        <v>13.281342296213964</v>
      </c>
      <c r="U700" s="43">
        <f ca="1">_xll.BInterpol('Base CDI'!$H$4:$H$28,'Base CDI'!$I$4:$I$29,S700,"Cubic","Extrapolate=Linear","MultiX=Average","Skip=True","Sort=True")</f>
        <v>13.381533838141809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46652</v>
      </c>
      <c r="T701" s="43">
        <f ca="1">_xll.BInterpol('Base CDI'!$H$4:$H$28,'Base CDI'!$J$4:$J$29,S701,"Cubic","Extrapolate=Linear","MultiX=Average","Skip=True","Sort=True")</f>
        <v>13.279897888068405</v>
      </c>
      <c r="U701" s="43">
        <f ca="1">_xll.BInterpol('Base CDI'!$H$4:$H$28,'Base CDI'!$I$4:$I$29,S701,"Cubic","Extrapolate=Linear","MultiX=Average","Skip=True","Sort=True")</f>
        <v>13.380017990472913</v>
      </c>
    </row>
    <row r="702" spans="16:21" x14ac:dyDescent="0.25">
      <c r="P702" s="10">
        <v>35534</v>
      </c>
      <c r="Q702">
        <v>2.663097</v>
      </c>
      <c r="S702" s="42">
        <f t="shared" ca="1" si="15"/>
        <v>46653</v>
      </c>
      <c r="T702" s="43">
        <f ca="1">_xll.BInterpol('Base CDI'!$H$4:$H$28,'Base CDI'!$J$4:$J$29,S702,"Cubic","Extrapolate=Linear","MultiX=Average","Skip=True","Sort=True")</f>
        <v>13.278458289971773</v>
      </c>
      <c r="U702" s="43">
        <f ca="1">_xll.BInterpol('Base CDI'!$H$4:$H$28,'Base CDI'!$I$4:$I$29,S702,"Cubic","Extrapolate=Linear","MultiX=Average","Skip=True","Sort=True")</f>
        <v>13.378507049263968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46654</v>
      </c>
      <c r="T703" s="43">
        <f ca="1">_xll.BInterpol('Base CDI'!$H$4:$H$28,'Base CDI'!$J$4:$J$29,S703,"Cubic","Extrapolate=Linear","MultiX=Average","Skip=True","Sort=True")</f>
        <v>13.277023524512968</v>
      </c>
      <c r="U703" s="43">
        <f ca="1">_xll.BInterpol('Base CDI'!$H$4:$H$28,'Base CDI'!$I$4:$I$29,S703,"Cubic","Extrapolate=Linear","MultiX=Average","Skip=True","Sort=True")</f>
        <v>13.377001041067498</v>
      </c>
    </row>
    <row r="704" spans="16:21" x14ac:dyDescent="0.25">
      <c r="P704" s="10">
        <v>35536</v>
      </c>
      <c r="Q704">
        <v>2.667395</v>
      </c>
      <c r="S704" s="42">
        <f t="shared" ca="1" si="15"/>
        <v>46655</v>
      </c>
      <c r="T704" s="43">
        <f ca="1">_xll.BInterpol('Base CDI'!$H$4:$H$28,'Base CDI'!$J$4:$J$29,S704,"Cubic","Extrapolate=Linear","MultiX=Average","Skip=True","Sort=True")</f>
        <v>13.27559361428089</v>
      </c>
      <c r="U704" s="43">
        <f ca="1">_xll.BInterpol('Base CDI'!$H$4:$H$28,'Base CDI'!$I$4:$I$29,S704,"Cubic","Extrapolate=Linear","MultiX=Average","Skip=True","Sort=True")</f>
        <v>13.375499992436019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46656</v>
      </c>
      <c r="T705" s="43">
        <f ca="1">_xll.BInterpol('Base CDI'!$H$4:$H$28,'Base CDI'!$J$4:$J$29,S705,"Cubic","Extrapolate=Linear","MultiX=Average","Skip=True","Sort=True")</f>
        <v>13.274168581864437</v>
      </c>
      <c r="U705" s="43">
        <f ca="1">_xll.BInterpol('Base CDI'!$H$4:$H$28,'Base CDI'!$I$4:$I$29,S705,"Cubic","Extrapolate=Linear","MultiX=Average","Skip=True","Sort=True")</f>
        <v>13.374003929922052</v>
      </c>
    </row>
    <row r="706" spans="16:21" x14ac:dyDescent="0.25">
      <c r="P706" s="10">
        <v>35538</v>
      </c>
      <c r="Q706">
        <v>2.671745</v>
      </c>
      <c r="S706" s="42">
        <f t="shared" ca="1" si="15"/>
        <v>46657</v>
      </c>
      <c r="T706" s="43">
        <f ca="1">_xll.BInterpol('Base CDI'!$H$4:$H$28,'Base CDI'!$J$4:$J$29,S706,"Cubic","Extrapolate=Linear","MultiX=Average","Skip=True","Sort=True")</f>
        <v>13.272748449852509</v>
      </c>
      <c r="U706" s="43">
        <f ca="1">_xll.BInterpol('Base CDI'!$H$4:$H$28,'Base CDI'!$I$4:$I$29,S706,"Cubic","Extrapolate=Linear","MultiX=Average","Skip=True","Sort=True")</f>
        <v>13.372512880078114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46658</v>
      </c>
      <c r="T707" s="43">
        <f ca="1">_xll.BInterpol('Base CDI'!$H$4:$H$28,'Base CDI'!$J$4:$J$29,S707,"Cubic","Extrapolate=Linear","MultiX=Average","Skip=True","Sort=True")</f>
        <v>13.271333240834004</v>
      </c>
      <c r="U707" s="43">
        <f ca="1">_xll.BInterpol('Base CDI'!$H$4:$H$28,'Base CDI'!$I$4:$I$29,S707,"Cubic","Extrapolate=Linear","MultiX=Average","Skip=True","Sort=True")</f>
        <v>13.371026869456724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46659</v>
      </c>
      <c r="T708" s="43">
        <f ca="1">_xll.BInterpol('Base CDI'!$H$4:$H$28,'Base CDI'!$J$4:$J$29,S708,"Cubic","Extrapolate=Linear","MultiX=Average","Skip=True","Sort=True")</f>
        <v>13.269922977397821</v>
      </c>
      <c r="U708" s="43">
        <f ca="1">_xll.BInterpol('Base CDI'!$H$4:$H$28,'Base CDI'!$I$4:$I$29,S708,"Cubic","Extrapolate=Linear","MultiX=Average","Skip=True","Sort=True")</f>
        <v>13.369545924610403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46660</v>
      </c>
      <c r="T709" s="43">
        <f ca="1">_xll.BInterpol('Base CDI'!$H$4:$H$28,'Base CDI'!$J$4:$J$29,S709,"Cubic","Extrapolate=Linear","MultiX=Average","Skip=True","Sort=True")</f>
        <v>13.26851768213286</v>
      </c>
      <c r="U709" s="43">
        <f ca="1">_xll.BInterpol('Base CDI'!$H$4:$H$28,'Base CDI'!$I$4:$I$29,S709,"Cubic","Extrapolate=Linear","MultiX=Average","Skip=True","Sort=True")</f>
        <v>13.368070072091667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46661</v>
      </c>
      <c r="T710" s="43">
        <f ca="1">_xll.BInterpol('Base CDI'!$H$4:$H$28,'Base CDI'!$J$4:$J$29,S710,"Cubic","Extrapolate=Linear","MultiX=Average","Skip=True","Sort=True")</f>
        <v>13.267117377628018</v>
      </c>
      <c r="U710" s="43">
        <f ca="1">_xll.BInterpol('Base CDI'!$H$4:$H$28,'Base CDI'!$I$4:$I$29,S710,"Cubic","Extrapolate=Linear","MultiX=Average","Skip=True","Sort=True")</f>
        <v>13.366599338453039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46662</v>
      </c>
      <c r="T711" s="43">
        <f ca="1">_xll.BInterpol('Base CDI'!$H$4:$H$28,'Base CDI'!$J$4:$J$29,S711,"Cubic","Extrapolate=Linear","MultiX=Average","Skip=True","Sort=True")</f>
        <v>13.265722086472197</v>
      </c>
      <c r="U711" s="43">
        <f ca="1">_xll.BInterpol('Base CDI'!$H$4:$H$28,'Base CDI'!$I$4:$I$29,S711,"Cubic","Extrapolate=Linear","MultiX=Average","Skip=True","Sort=True")</f>
        <v>13.365133750247034</v>
      </c>
    </row>
    <row r="712" spans="16:21" x14ac:dyDescent="0.25">
      <c r="P712" s="10">
        <v>35549</v>
      </c>
      <c r="Q712">
        <v>2.68405</v>
      </c>
      <c r="S712" s="42">
        <f t="shared" ca="1" si="15"/>
        <v>46663</v>
      </c>
      <c r="T712" s="43">
        <f ca="1">_xll.BInterpol('Base CDI'!$H$4:$H$28,'Base CDI'!$J$4:$J$29,S712,"Cubic","Extrapolate=Linear","MultiX=Average","Skip=True","Sort=True")</f>
        <v>13.264331831254294</v>
      </c>
      <c r="U712" s="43">
        <f ca="1">_xll.BInterpol('Base CDI'!$H$4:$H$28,'Base CDI'!$I$4:$I$29,S712,"Cubic","Extrapolate=Linear","MultiX=Average","Skip=True","Sort=True")</f>
        <v>13.363673334026172</v>
      </c>
    </row>
    <row r="713" spans="16:21" x14ac:dyDescent="0.25">
      <c r="P713" s="10">
        <v>35550</v>
      </c>
      <c r="Q713">
        <v>2.686099</v>
      </c>
      <c r="S713" s="42">
        <f t="shared" ca="1" si="15"/>
        <v>46664</v>
      </c>
      <c r="T713" s="43">
        <f ca="1">_xll.BInterpol('Base CDI'!$H$4:$H$28,'Base CDI'!$J$4:$J$29,S713,"Cubic","Extrapolate=Linear","MultiX=Average","Skip=True","Sort=True")</f>
        <v>13.262946634563207</v>
      </c>
      <c r="U713" s="43">
        <f ca="1">_xll.BInterpol('Base CDI'!$H$4:$H$28,'Base CDI'!$I$4:$I$29,S713,"Cubic","Extrapolate=Linear","MultiX=Average","Skip=True","Sort=True")</f>
        <v>13.362218116342973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46665</v>
      </c>
      <c r="T714" s="43">
        <f ca="1">_xll.BInterpol('Base CDI'!$H$4:$H$28,'Base CDI'!$J$4:$J$29,S714,"Cubic","Extrapolate=Linear","MultiX=Average","Skip=True","Sort=True")</f>
        <v>13.261566518987838</v>
      </c>
      <c r="U714" s="43">
        <f ca="1">_xll.BInterpol('Base CDI'!$H$4:$H$28,'Base CDI'!$I$4:$I$29,S714,"Cubic","Extrapolate=Linear","MultiX=Average","Skip=True","Sort=True")</f>
        <v>13.360768123749956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46666</v>
      </c>
      <c r="T715" s="43">
        <f ca="1">_xll.BInterpol('Base CDI'!$H$4:$H$28,'Base CDI'!$J$4:$J$29,S715,"Cubic","Extrapolate=Linear","MultiX=Average","Skip=True","Sort=True")</f>
        <v>13.260191507117083</v>
      </c>
      <c r="U715" s="43">
        <f ca="1">_xll.BInterpol('Base CDI'!$H$4:$H$28,'Base CDI'!$I$4:$I$29,S715,"Cubic","Extrapolate=Linear","MultiX=Average","Skip=True","Sort=True")</f>
        <v>13.359323382799639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46667</v>
      </c>
      <c r="T716" s="43">
        <f ca="1">_xll.BInterpol('Base CDI'!$H$4:$H$28,'Base CDI'!$J$4:$J$29,S716,"Cubic","Extrapolate=Linear","MultiX=Average","Skip=True","Sort=True")</f>
        <v>13.258821621539843</v>
      </c>
      <c r="U716" s="43">
        <f ca="1">_xll.BInterpol('Base CDI'!$H$4:$H$28,'Base CDI'!$I$4:$I$29,S716,"Cubic","Extrapolate=Linear","MultiX=Average","Skip=True","Sort=True")</f>
        <v>13.357883920044541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46668</v>
      </c>
      <c r="T717" s="43">
        <f ca="1">_xll.BInterpol('Base CDI'!$H$4:$H$28,'Base CDI'!$J$4:$J$29,S717,"Cubic","Extrapolate=Linear","MultiX=Average","Skip=True","Sort=True")</f>
        <v>13.257456884845016</v>
      </c>
      <c r="U717" s="43">
        <f ca="1">_xll.BInterpol('Base CDI'!$H$4:$H$28,'Base CDI'!$I$4:$I$29,S717,"Cubic","Extrapolate=Linear","MultiX=Average","Skip=True","Sort=True")</f>
        <v>13.356449762037181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46669</v>
      </c>
      <c r="T718" s="43">
        <f ca="1">_xll.BInterpol('Base CDI'!$H$4:$H$28,'Base CDI'!$J$4:$J$29,S718,"Cubic","Extrapolate=Linear","MultiX=Average","Skip=True","Sort=True")</f>
        <v>13.256097319621501</v>
      </c>
      <c r="U718" s="43">
        <f ca="1">_xll.BInterpol('Base CDI'!$H$4:$H$28,'Base CDI'!$I$4:$I$29,S718,"Cubic","Extrapolate=Linear","MultiX=Average","Skip=True","Sort=True")</f>
        <v>13.355020935330078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46670</v>
      </c>
      <c r="T719" s="43">
        <f ca="1">_xll.BInterpol('Base CDI'!$H$4:$H$28,'Base CDI'!$J$4:$J$29,S719,"Cubic","Extrapolate=Linear","MultiX=Average","Skip=True","Sort=True")</f>
        <v>13.254742948458199</v>
      </c>
      <c r="U719" s="43">
        <f ca="1">_xll.BInterpol('Base CDI'!$H$4:$H$28,'Base CDI'!$I$4:$I$29,S719,"Cubic","Extrapolate=Linear","MultiX=Average","Skip=True","Sort=True")</f>
        <v>13.353597466475753</v>
      </c>
    </row>
    <row r="720" spans="16:21" x14ac:dyDescent="0.25">
      <c r="P720" s="10">
        <v>35562</v>
      </c>
      <c r="Q720">
        <v>2.700952</v>
      </c>
      <c r="S720" s="42">
        <f t="shared" ca="1" si="16"/>
        <v>46671</v>
      </c>
      <c r="T720" s="43">
        <f ca="1">_xll.BInterpol('Base CDI'!$H$4:$H$28,'Base CDI'!$J$4:$J$29,S720,"Cubic","Extrapolate=Linear","MultiX=Average","Skip=True","Sort=True")</f>
        <v>13.253393793944007</v>
      </c>
      <c r="U720" s="43">
        <f ca="1">_xll.BInterpol('Base CDI'!$H$4:$H$28,'Base CDI'!$I$4:$I$29,S720,"Cubic","Extrapolate=Linear","MultiX=Average","Skip=True","Sort=True")</f>
        <v>13.352179382026721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46672</v>
      </c>
      <c r="T721" s="43">
        <f ca="1">_xll.BInterpol('Base CDI'!$H$4:$H$28,'Base CDI'!$J$4:$J$29,S721,"Cubic","Extrapolate=Linear","MultiX=Average","Skip=True","Sort=True")</f>
        <v>13.252049878667822</v>
      </c>
      <c r="U721" s="43">
        <f ca="1">_xll.BInterpol('Base CDI'!$H$4:$H$28,'Base CDI'!$I$4:$I$29,S721,"Cubic","Extrapolate=Linear","MultiX=Average","Skip=True","Sort=True")</f>
        <v>13.350766708535502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46673</v>
      </c>
      <c r="T722" s="43">
        <f ca="1">_xll.BInterpol('Base CDI'!$H$4:$H$28,'Base CDI'!$J$4:$J$29,S722,"Cubic","Extrapolate=Linear","MultiX=Average","Skip=True","Sort=True")</f>
        <v>13.250711225218547</v>
      </c>
      <c r="U722" s="43">
        <f ca="1">_xll.BInterpol('Base CDI'!$H$4:$H$28,'Base CDI'!$I$4:$I$29,S722,"Cubic","Extrapolate=Linear","MultiX=Average","Skip=True","Sort=True")</f>
        <v>13.349359472554619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46674</v>
      </c>
      <c r="T723" s="43">
        <f ca="1">_xll.BInterpol('Base CDI'!$H$4:$H$28,'Base CDI'!$J$4:$J$29,S723,"Cubic","Extrapolate=Linear","MultiX=Average","Skip=True","Sort=True")</f>
        <v>13.249377856185079</v>
      </c>
      <c r="U723" s="43">
        <f ca="1">_xll.BInterpol('Base CDI'!$H$4:$H$28,'Base CDI'!$I$4:$I$29,S723,"Cubic","Extrapolate=Linear","MultiX=Average","Skip=True","Sort=True")</f>
        <v>13.347957700636586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46675</v>
      </c>
      <c r="T724" s="43">
        <f ca="1">_xll.BInterpol('Base CDI'!$H$4:$H$28,'Base CDI'!$J$4:$J$29,S724,"Cubic","Extrapolate=Linear","MultiX=Average","Skip=True","Sort=True")</f>
        <v>13.248049794156319</v>
      </c>
      <c r="U724" s="43">
        <f ca="1">_xll.BInterpol('Base CDI'!$H$4:$H$28,'Base CDI'!$I$4:$I$29,S724,"Cubic","Extrapolate=Linear","MultiX=Average","Skip=True","Sort=True")</f>
        <v>13.346561419333923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46676</v>
      </c>
      <c r="T725" s="43">
        <f ca="1">_xll.BInterpol('Base CDI'!$H$4:$H$28,'Base CDI'!$J$4:$J$29,S725,"Cubic","Extrapolate=Linear","MultiX=Average","Skip=True","Sort=True")</f>
        <v>13.246727061721163</v>
      </c>
      <c r="U725" s="43">
        <f ca="1">_xll.BInterpol('Base CDI'!$H$4:$H$28,'Base CDI'!$I$4:$I$29,S725,"Cubic","Extrapolate=Linear","MultiX=Average","Skip=True","Sort=True")</f>
        <v>13.345170655199151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46677</v>
      </c>
      <c r="T726" s="43">
        <f ca="1">_xll.BInterpol('Base CDI'!$H$4:$H$28,'Base CDI'!$J$4:$J$29,S726,"Cubic","Extrapolate=Linear","MultiX=Average","Skip=True","Sort=True")</f>
        <v>13.245409681468512</v>
      </c>
      <c r="U726" s="43">
        <f ca="1">_xll.BInterpol('Base CDI'!$H$4:$H$28,'Base CDI'!$I$4:$I$29,S726,"Cubic","Extrapolate=Linear","MultiX=Average","Skip=True","Sort=True")</f>
        <v>13.343785434784788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46678</v>
      </c>
      <c r="T727" s="43">
        <f ca="1">_xll.BInterpol('Base CDI'!$H$4:$H$28,'Base CDI'!$J$4:$J$29,S727,"Cubic","Extrapolate=Linear","MultiX=Average","Skip=True","Sort=True")</f>
        <v>13.244097675987264</v>
      </c>
      <c r="U727" s="43">
        <f ca="1">_xll.BInterpol('Base CDI'!$H$4:$H$28,'Base CDI'!$I$4:$I$29,S727,"Cubic","Extrapolate=Linear","MultiX=Average","Skip=True","Sort=True")</f>
        <v>13.342405784643352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46679</v>
      </c>
      <c r="T728" s="43">
        <f ca="1">_xll.BInterpol('Base CDI'!$H$4:$H$28,'Base CDI'!$J$4:$J$29,S728,"Cubic","Extrapolate=Linear","MultiX=Average","Skip=True","Sort=True")</f>
        <v>13.242791067866317</v>
      </c>
      <c r="U728" s="43">
        <f ca="1">_xll.BInterpol('Base CDI'!$H$4:$H$28,'Base CDI'!$I$4:$I$29,S728,"Cubic","Extrapolate=Linear","MultiX=Average","Skip=True","Sort=True")</f>
        <v>13.341031731327362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46680</v>
      </c>
      <c r="T729" s="43">
        <f ca="1">_xll.BInterpol('Base CDI'!$H$4:$H$28,'Base CDI'!$J$4:$J$29,S729,"Cubic","Extrapolate=Linear","MultiX=Average","Skip=True","Sort=True")</f>
        <v>13.241489879694575</v>
      </c>
      <c r="U729" s="43">
        <f ca="1">_xll.BInterpol('Base CDI'!$H$4:$H$28,'Base CDI'!$I$4:$I$29,S729,"Cubic","Extrapolate=Linear","MultiX=Average","Skip=True","Sort=True")</f>
        <v>13.339663301389338</v>
      </c>
    </row>
    <row r="730" spans="16:21" x14ac:dyDescent="0.25">
      <c r="P730" s="10">
        <v>35576</v>
      </c>
      <c r="Q730">
        <v>2.722356</v>
      </c>
      <c r="S730" s="42">
        <f t="shared" ca="1" si="16"/>
        <v>46681</v>
      </c>
      <c r="T730" s="43">
        <f ca="1">_xll.BInterpol('Base CDI'!$H$4:$H$28,'Base CDI'!$J$4:$J$29,S730,"Cubic","Extrapolate=Linear","MultiX=Average","Skip=True","Sort=True")</f>
        <v>13.24019413406093</v>
      </c>
      <c r="U730" s="43">
        <f ca="1">_xll.BInterpol('Base CDI'!$H$4:$H$28,'Base CDI'!$I$4:$I$29,S730,"Cubic","Extrapolate=Linear","MultiX=Average","Skip=True","Sort=True")</f>
        <v>13.3383005213818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46682</v>
      </c>
      <c r="T731" s="43">
        <f ca="1">_xll.BInterpol('Base CDI'!$H$4:$H$28,'Base CDI'!$J$4:$J$29,S731,"Cubic","Extrapolate=Linear","MultiX=Average","Skip=True","Sort=True")</f>
        <v>13.238903853554286</v>
      </c>
      <c r="U731" s="43">
        <f ca="1">_xll.BInterpol('Base CDI'!$H$4:$H$28,'Base CDI'!$I$4:$I$29,S731,"Cubic","Extrapolate=Linear","MultiX=Average","Skip=True","Sort=True")</f>
        <v>13.336943417857263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46683</v>
      </c>
      <c r="T732" s="43">
        <f ca="1">_xll.BInterpol('Base CDI'!$H$4:$H$28,'Base CDI'!$J$4:$J$29,S732,"Cubic","Extrapolate=Linear","MultiX=Average","Skip=True","Sort=True")</f>
        <v>13.23761906076354</v>
      </c>
      <c r="U732" s="43">
        <f ca="1">_xll.BInterpol('Base CDI'!$H$4:$H$28,'Base CDI'!$I$4:$I$29,S732,"Cubic","Extrapolate=Linear","MultiX=Average","Skip=True","Sort=True")</f>
        <v>13.335592017368249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46684</v>
      </c>
      <c r="T733" s="43">
        <f ca="1">_xll.BInterpol('Base CDI'!$H$4:$H$28,'Base CDI'!$J$4:$J$29,S733,"Cubic","Extrapolate=Linear","MultiX=Average","Skip=True","Sort=True")</f>
        <v>13.236339778277591</v>
      </c>
      <c r="U733" s="43">
        <f ca="1">_xll.BInterpol('Base CDI'!$H$4:$H$28,'Base CDI'!$I$4:$I$29,S733,"Cubic","Extrapolate=Linear","MultiX=Average","Skip=True","Sort=True")</f>
        <v>13.334246346467278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46685</v>
      </c>
      <c r="T734" s="43">
        <f ca="1">_xll.BInterpol('Base CDI'!$H$4:$H$28,'Base CDI'!$J$4:$J$29,S734,"Cubic","Extrapolate=Linear","MultiX=Average","Skip=True","Sort=True")</f>
        <v>13.235066028685338</v>
      </c>
      <c r="U734" s="43">
        <f ca="1">_xll.BInterpol('Base CDI'!$H$4:$H$28,'Base CDI'!$I$4:$I$29,S734,"Cubic","Extrapolate=Linear","MultiX=Average","Skip=True","Sort=True")</f>
        <v>13.332906431706865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46686</v>
      </c>
      <c r="T735" s="43">
        <f ca="1">_xll.BInterpol('Base CDI'!$H$4:$H$28,'Base CDI'!$J$4:$J$29,S735,"Cubic","Extrapolate=Linear","MultiX=Average","Skip=True","Sort=True")</f>
        <v>13.233797834575682</v>
      </c>
      <c r="U735" s="43">
        <f ca="1">_xll.BInterpol('Base CDI'!$H$4:$H$28,'Base CDI'!$I$4:$I$29,S735,"Cubic","Extrapolate=Linear","MultiX=Average","Skip=True","Sort=True")</f>
        <v>13.331572299639532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46687</v>
      </c>
      <c r="T736" s="43">
        <f ca="1">_xll.BInterpol('Base CDI'!$H$4:$H$28,'Base CDI'!$J$4:$J$29,S736,"Cubic","Extrapolate=Linear","MultiX=Average","Skip=True","Sort=True")</f>
        <v>13.232535218537521</v>
      </c>
      <c r="U736" s="43">
        <f ca="1">_xll.BInterpol('Base CDI'!$H$4:$H$28,'Base CDI'!$I$4:$I$29,S736,"Cubic","Extrapolate=Linear","MultiX=Average","Skip=True","Sort=True")</f>
        <v>13.330243976817798</v>
      </c>
    </row>
    <row r="737" spans="16:21" x14ac:dyDescent="0.25">
      <c r="P737" s="10">
        <v>35586</v>
      </c>
      <c r="Q737">
        <v>2.736799</v>
      </c>
      <c r="S737" s="42">
        <f t="shared" ca="1" si="16"/>
        <v>46688</v>
      </c>
      <c r="T737" s="43">
        <f ca="1">_xll.BInterpol('Base CDI'!$H$4:$H$28,'Base CDI'!$J$4:$J$29,S737,"Cubic","Extrapolate=Linear","MultiX=Average","Skip=True","Sort=True")</f>
        <v>13.231278203159752</v>
      </c>
      <c r="U737" s="43">
        <f ca="1">_xll.BInterpol('Base CDI'!$H$4:$H$28,'Base CDI'!$I$4:$I$29,S737,"Cubic","Extrapolate=Linear","MultiX=Average","Skip=True","Sort=True")</f>
        <v>13.32892148979418</v>
      </c>
    </row>
    <row r="738" spans="16:21" x14ac:dyDescent="0.25">
      <c r="P738" s="10">
        <v>35587</v>
      </c>
      <c r="Q738">
        <v>2.738861</v>
      </c>
      <c r="S738" s="42">
        <f t="shared" ca="1" si="16"/>
        <v>46689</v>
      </c>
      <c r="T738" s="43">
        <f ca="1">_xll.BInterpol('Base CDI'!$H$4:$H$28,'Base CDI'!$J$4:$J$29,S738,"Cubic","Extrapolate=Linear","MultiX=Average","Skip=True","Sort=True")</f>
        <v>13.230026811031275</v>
      </c>
      <c r="U738" s="43">
        <f ca="1">_xll.BInterpol('Base CDI'!$H$4:$H$28,'Base CDI'!$I$4:$I$29,S738,"Cubic","Extrapolate=Linear","MultiX=Average","Skip=True","Sort=True")</f>
        <v>13.327604865121199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46690</v>
      </c>
      <c r="T739" s="43">
        <f ca="1">_xll.BInterpol('Base CDI'!$H$4:$H$28,'Base CDI'!$J$4:$J$29,S739,"Cubic","Extrapolate=Linear","MultiX=Average","Skip=True","Sort=True")</f>
        <v>13.228781064740991</v>
      </c>
      <c r="U739" s="43">
        <f ca="1">_xll.BInterpol('Base CDI'!$H$4:$H$28,'Base CDI'!$I$4:$I$29,S739,"Cubic","Extrapolate=Linear","MultiX=Average","Skip=True","Sort=True")</f>
        <v>13.326294129351371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46691</v>
      </c>
      <c r="T740" s="43">
        <f ca="1">_xll.BInterpol('Base CDI'!$H$4:$H$28,'Base CDI'!$J$4:$J$29,S740,"Cubic","Extrapolate=Linear","MultiX=Average","Skip=True","Sort=True")</f>
        <v>13.227540986877797</v>
      </c>
      <c r="U740" s="43">
        <f ca="1">_xll.BInterpol('Base CDI'!$H$4:$H$28,'Base CDI'!$I$4:$I$29,S740,"Cubic","Extrapolate=Linear","MultiX=Average","Skip=True","Sort=True")</f>
        <v>13.324989309037219</v>
      </c>
    </row>
    <row r="741" spans="16:21" x14ac:dyDescent="0.25">
      <c r="P741" s="10">
        <v>35592</v>
      </c>
      <c r="Q741">
        <v>2.74512</v>
      </c>
      <c r="S741" s="42">
        <f t="shared" ca="1" si="16"/>
        <v>46692</v>
      </c>
      <c r="T741" s="43">
        <f ca="1">_xll.BInterpol('Base CDI'!$H$4:$H$28,'Base CDI'!$J$4:$J$29,S741,"Cubic","Extrapolate=Linear","MultiX=Average","Skip=True","Sort=True")</f>
        <v>13.226306600030592</v>
      </c>
      <c r="U741" s="43">
        <f ca="1">_xll.BInterpol('Base CDI'!$H$4:$H$28,'Base CDI'!$I$4:$I$29,S741,"Cubic","Extrapolate=Linear","MultiX=Average","Skip=True","Sort=True")</f>
        <v>13.32369043073126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46693</v>
      </c>
      <c r="T742" s="43">
        <f ca="1">_xll.BInterpol('Base CDI'!$H$4:$H$28,'Base CDI'!$J$4:$J$29,S742,"Cubic","Extrapolate=Linear","MultiX=Average","Skip=True","Sort=True")</f>
        <v>13.225077926788275</v>
      </c>
      <c r="U742" s="43">
        <f ca="1">_xll.BInterpol('Base CDI'!$H$4:$H$28,'Base CDI'!$I$4:$I$29,S742,"Cubic","Extrapolate=Linear","MultiX=Average","Skip=True","Sort=True")</f>
        <v>13.32239752098601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46694</v>
      </c>
      <c r="T743" s="43">
        <f ca="1">_xll.BInterpol('Base CDI'!$H$4:$H$28,'Base CDI'!$J$4:$J$29,S743,"Cubic","Extrapolate=Linear","MultiX=Average","Skip=True","Sort=True")</f>
        <v>13.223854989739745</v>
      </c>
      <c r="U743" s="43">
        <f ca="1">_xll.BInterpol('Base CDI'!$H$4:$H$28,'Base CDI'!$I$4:$I$29,S743,"Cubic","Extrapolate=Linear","MultiX=Average","Skip=True","Sort=True")</f>
        <v>13.321110606353994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46695</v>
      </c>
      <c r="T744" s="43">
        <f ca="1">_xll.BInterpol('Base CDI'!$H$4:$H$28,'Base CDI'!$J$4:$J$29,S744,"Cubic","Extrapolate=Linear","MultiX=Average","Skip=True","Sort=True")</f>
        <v>13.222637811473904</v>
      </c>
      <c r="U744" s="43">
        <f ca="1">_xll.BInterpol('Base CDI'!$H$4:$H$28,'Base CDI'!$I$4:$I$29,S744,"Cubic","Extrapolate=Linear","MultiX=Average","Skip=True","Sort=True")</f>
        <v>13.319829713387726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46696</v>
      </c>
      <c r="T745" s="43">
        <f ca="1">_xll.BInterpol('Base CDI'!$H$4:$H$28,'Base CDI'!$J$4:$J$29,S745,"Cubic","Extrapolate=Linear","MultiX=Average","Skip=True","Sort=True")</f>
        <v>13.221426414579646</v>
      </c>
      <c r="U745" s="43">
        <f ca="1">_xll.BInterpol('Base CDI'!$H$4:$H$28,'Base CDI'!$I$4:$I$29,S745,"Cubic","Extrapolate=Linear","MultiX=Average","Skip=True","Sort=True")</f>
        <v>13.318554868639726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46697</v>
      </c>
      <c r="T746" s="43">
        <f ca="1">_xll.BInterpol('Base CDI'!$H$4:$H$28,'Base CDI'!$J$4:$J$29,S746,"Cubic","Extrapolate=Linear","MultiX=Average","Skip=True","Sort=True")</f>
        <v>13.220220821645874</v>
      </c>
      <c r="U746" s="43">
        <f ca="1">_xll.BInterpol('Base CDI'!$H$4:$H$28,'Base CDI'!$I$4:$I$29,S746,"Cubic","Extrapolate=Linear","MultiX=Average","Skip=True","Sort=True")</f>
        <v>13.317286098662514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46698</v>
      </c>
      <c r="T747" s="43">
        <f ca="1">_xll.BInterpol('Base CDI'!$H$4:$H$28,'Base CDI'!$J$4:$J$29,S747,"Cubic","Extrapolate=Linear","MultiX=Average","Skip=True","Sort=True")</f>
        <v>13.219021055261486</v>
      </c>
      <c r="U747" s="43">
        <f ca="1">_xll.BInterpol('Base CDI'!$H$4:$H$28,'Base CDI'!$I$4:$I$29,S747,"Cubic","Extrapolate=Linear","MultiX=Average","Skip=True","Sort=True")</f>
        <v>13.31602343000861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46699</v>
      </c>
      <c r="T748" s="43">
        <f ca="1">_xll.BInterpol('Base CDI'!$H$4:$H$28,'Base CDI'!$J$4:$J$29,S748,"Cubic","Extrapolate=Linear","MultiX=Average","Skip=True","Sort=True")</f>
        <v>13.217827138015378</v>
      </c>
      <c r="U748" s="43">
        <f ca="1">_xll.BInterpol('Base CDI'!$H$4:$H$28,'Base CDI'!$I$4:$I$29,S748,"Cubic","Extrapolate=Linear","MultiX=Average","Skip=True","Sort=True")</f>
        <v>13.31476688923053</v>
      </c>
    </row>
    <row r="749" spans="16:21" x14ac:dyDescent="0.25">
      <c r="P749" s="10">
        <v>35604</v>
      </c>
      <c r="Q749">
        <v>2.761873</v>
      </c>
      <c r="S749" s="42">
        <f t="shared" ca="1" si="16"/>
        <v>46700</v>
      </c>
      <c r="T749" s="43">
        <f ca="1">_xll.BInterpol('Base CDI'!$H$4:$H$28,'Base CDI'!$J$4:$J$29,S749,"Cubic","Extrapolate=Linear","MultiX=Average","Skip=True","Sort=True")</f>
        <v>13.216639092496454</v>
      </c>
      <c r="U749" s="43">
        <f ca="1">_xll.BInterpol('Base CDI'!$H$4:$H$28,'Base CDI'!$I$4:$I$29,S749,"Cubic","Extrapolate=Linear","MultiX=Average","Skip=True","Sort=True")</f>
        <v>13.313516502880795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46701</v>
      </c>
      <c r="T750" s="43">
        <f ca="1">_xll.BInterpol('Base CDI'!$H$4:$H$28,'Base CDI'!$J$4:$J$29,S750,"Cubic","Extrapolate=Linear","MultiX=Average","Skip=True","Sort=True")</f>
        <v>13.21545694129361</v>
      </c>
      <c r="U750" s="43">
        <f ca="1">_xll.BInterpol('Base CDI'!$H$4:$H$28,'Base CDI'!$I$4:$I$29,S750,"Cubic","Extrapolate=Linear","MultiX=Average","Skip=True","Sort=True")</f>
        <v>13.312272297511923</v>
      </c>
    </row>
    <row r="751" spans="16:21" x14ac:dyDescent="0.25">
      <c r="P751" s="10">
        <v>35606</v>
      </c>
      <c r="Q751">
        <v>2.766054</v>
      </c>
      <c r="S751" s="42">
        <f t="shared" ca="1" si="16"/>
        <v>46702</v>
      </c>
      <c r="T751" s="43">
        <f ca="1">_xll.BInterpol('Base CDI'!$H$4:$H$28,'Base CDI'!$J$4:$J$29,S751,"Cubic","Extrapolate=Linear","MultiX=Average","Skip=True","Sort=True")</f>
        <v>13.214280706995744</v>
      </c>
      <c r="U751" s="43">
        <f ca="1">_xll.BInterpol('Base CDI'!$H$4:$H$28,'Base CDI'!$I$4:$I$29,S751,"Cubic","Extrapolate=Linear","MultiX=Average","Skip=True","Sort=True")</f>
        <v>13.311034299676432</v>
      </c>
    </row>
    <row r="752" spans="16:21" x14ac:dyDescent="0.25">
      <c r="P752" s="10">
        <v>35607</v>
      </c>
      <c r="Q752">
        <v>2.768119</v>
      </c>
      <c r="S752" s="42">
        <f t="shared" ca="1" si="16"/>
        <v>46703</v>
      </c>
      <c r="T752" s="43">
        <f ca="1">_xll.BInterpol('Base CDI'!$H$4:$H$28,'Base CDI'!$J$4:$J$29,S752,"Cubic","Extrapolate=Linear","MultiX=Average","Skip=True","Sort=True")</f>
        <v>13.213110412191758</v>
      </c>
      <c r="U752" s="43">
        <f ca="1">_xll.BInterpol('Base CDI'!$H$4:$H$28,'Base CDI'!$I$4:$I$29,S752,"Cubic","Extrapolate=Linear","MultiX=Average","Skip=True","Sort=True")</f>
        <v>13.309802535926844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46704</v>
      </c>
      <c r="T753" s="43">
        <f ca="1">_xll.BInterpol('Base CDI'!$H$4:$H$28,'Base CDI'!$J$4:$J$29,S753,"Cubic","Extrapolate=Linear","MultiX=Average","Skip=True","Sort=True")</f>
        <v>13.21194607947055</v>
      </c>
      <c r="U753" s="43">
        <f ca="1">_xll.BInterpol('Base CDI'!$H$4:$H$28,'Base CDI'!$I$4:$I$29,S753,"Cubic","Extrapolate=Linear","MultiX=Average","Skip=True","Sort=True")</f>
        <v>13.308577032815675</v>
      </c>
    </row>
    <row r="754" spans="16:21" x14ac:dyDescent="0.25">
      <c r="P754" s="10">
        <v>35611</v>
      </c>
      <c r="Q754">
        <v>2.772227</v>
      </c>
      <c r="S754" s="42">
        <f t="shared" ca="1" si="16"/>
        <v>46705</v>
      </c>
      <c r="T754" s="43">
        <f ca="1">_xll.BInterpol('Base CDI'!$H$4:$H$28,'Base CDI'!$J$4:$J$29,S754,"Cubic","Extrapolate=Linear","MultiX=Average","Skip=True","Sort=True")</f>
        <v>13.210787731421018</v>
      </c>
      <c r="U754" s="43">
        <f ca="1">_xll.BInterpol('Base CDI'!$H$4:$H$28,'Base CDI'!$I$4:$I$29,S754,"Cubic","Extrapolate=Linear","MultiX=Average","Skip=True","Sort=True")</f>
        <v>13.307357816895447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46706</v>
      </c>
      <c r="T755" s="43">
        <f ca="1">_xll.BInterpol('Base CDI'!$H$4:$H$28,'Base CDI'!$J$4:$J$29,S755,"Cubic","Extrapolate=Linear","MultiX=Average","Skip=True","Sort=True")</f>
        <v>13.20963539063206</v>
      </c>
      <c r="U755" s="43">
        <f ca="1">_xll.BInterpol('Base CDI'!$H$4:$H$28,'Base CDI'!$I$4:$I$29,S755,"Cubic","Extrapolate=Linear","MultiX=Average","Skip=True","Sort=True")</f>
        <v>13.306144914718676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46707</v>
      </c>
      <c r="T756" s="43">
        <f ca="1">_xll.BInterpol('Base CDI'!$H$4:$H$28,'Base CDI'!$J$4:$J$29,S756,"Cubic","Extrapolate=Linear","MultiX=Average","Skip=True","Sort=True")</f>
        <v>13.208489079692578</v>
      </c>
      <c r="U756" s="43">
        <f ca="1">_xll.BInterpol('Base CDI'!$H$4:$H$28,'Base CDI'!$I$4:$I$29,S756,"Cubic","Extrapolate=Linear","MultiX=Average","Skip=True","Sort=True")</f>
        <v>13.304938352837882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46708</v>
      </c>
      <c r="T757" s="43">
        <f ca="1">_xll.BInterpol('Base CDI'!$H$4:$H$28,'Base CDI'!$J$4:$J$29,S757,"Cubic","Extrapolate=Linear","MultiX=Average","Skip=True","Sort=True")</f>
        <v>13.20734882119147</v>
      </c>
      <c r="U757" s="43">
        <f ca="1">_xll.BInterpol('Base CDI'!$H$4:$H$28,'Base CDI'!$I$4:$I$29,S757,"Cubic","Extrapolate=Linear","MultiX=Average","Skip=True","Sort=True")</f>
        <v>13.303738157805583</v>
      </c>
    </row>
    <row r="758" spans="16:21" x14ac:dyDescent="0.25">
      <c r="P758" s="10">
        <v>35615</v>
      </c>
      <c r="Q758">
        <v>2.779849</v>
      </c>
      <c r="S758" s="42">
        <f t="shared" ca="1" si="16"/>
        <v>46709</v>
      </c>
      <c r="T758" s="43">
        <f ca="1">_xll.BInterpol('Base CDI'!$H$4:$H$28,'Base CDI'!$J$4:$J$29,S758,"Cubic","Extrapolate=Linear","MultiX=Average","Skip=True","Sort=True")</f>
        <v>13.206214637717634</v>
      </c>
      <c r="U758" s="43">
        <f ca="1">_xll.BInterpol('Base CDI'!$H$4:$H$28,'Base CDI'!$I$4:$I$29,S758,"Cubic","Extrapolate=Linear","MultiX=Average","Skip=True","Sort=True")</f>
        <v>13.3025443561743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46710</v>
      </c>
      <c r="T759" s="43">
        <f ca="1">_xll.BInterpol('Base CDI'!$H$4:$H$28,'Base CDI'!$J$4:$J$29,S759,"Cubic","Extrapolate=Linear","MultiX=Average","Skip=True","Sort=True")</f>
        <v>13.205086551859969</v>
      </c>
      <c r="U759" s="43">
        <f ca="1">_xll.BInterpol('Base CDI'!$H$4:$H$28,'Base CDI'!$I$4:$I$29,S759,"Cubic","Extrapolate=Linear","MultiX=Average","Skip=True","Sort=True")</f>
        <v>13.301356974496551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46711</v>
      </c>
      <c r="T760" s="43">
        <f ca="1">_xll.BInterpol('Base CDI'!$H$4:$H$28,'Base CDI'!$J$4:$J$29,S760,"Cubic","Extrapolate=Linear","MultiX=Average","Skip=True","Sort=True")</f>
        <v>13.203964586207375</v>
      </c>
      <c r="U760" s="43">
        <f ca="1">_xll.BInterpol('Base CDI'!$H$4:$H$28,'Base CDI'!$I$4:$I$29,S760,"Cubic","Extrapolate=Linear","MultiX=Average","Skip=True","Sort=True")</f>
        <v>13.300176039324853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46712</v>
      </c>
      <c r="T761" s="43">
        <f ca="1">_xll.BInterpol('Base CDI'!$H$4:$H$28,'Base CDI'!$J$4:$J$29,S761,"Cubic","Extrapolate=Linear","MultiX=Average","Skip=True","Sort=True")</f>
        <v>13.202848763348751</v>
      </c>
      <c r="U761" s="43">
        <f ca="1">_xll.BInterpol('Base CDI'!$H$4:$H$28,'Base CDI'!$I$4:$I$29,S761,"Cubic","Extrapolate=Linear","MultiX=Average","Skip=True","Sort=True")</f>
        <v>13.299001577211728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46713</v>
      </c>
      <c r="T762" s="43">
        <f ca="1">_xll.BInterpol('Base CDI'!$H$4:$H$28,'Base CDI'!$J$4:$J$29,S762,"Cubic","Extrapolate=Linear","MultiX=Average","Skip=True","Sort=True")</f>
        <v>13.201739105872996</v>
      </c>
      <c r="U762" s="43">
        <f ca="1">_xll.BInterpol('Base CDI'!$H$4:$H$28,'Base CDI'!$I$4:$I$29,S762,"Cubic","Extrapolate=Linear","MultiX=Average","Skip=True","Sort=True")</f>
        <v>13.297833614709694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46714</v>
      </c>
      <c r="T763" s="43">
        <f ca="1">_xll.BInterpol('Base CDI'!$H$4:$H$28,'Base CDI'!$J$4:$J$29,S763,"Cubic","Extrapolate=Linear","MultiX=Average","Skip=True","Sort=True")</f>
        <v>13.200635636369007</v>
      </c>
      <c r="U763" s="43">
        <f ca="1">_xll.BInterpol('Base CDI'!$H$4:$H$28,'Base CDI'!$I$4:$I$29,S763,"Cubic","Extrapolate=Linear","MultiX=Average","Skip=True","Sort=True")</f>
        <v>13.296672178371269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46715</v>
      </c>
      <c r="T764" s="43">
        <f ca="1">_xll.BInterpol('Base CDI'!$H$4:$H$28,'Base CDI'!$J$4:$J$29,S764,"Cubic","Extrapolate=Linear","MultiX=Average","Skip=True","Sort=True")</f>
        <v>13.199538377425686</v>
      </c>
      <c r="U764" s="43">
        <f ca="1">_xll.BInterpol('Base CDI'!$H$4:$H$28,'Base CDI'!$I$4:$I$29,S764,"Cubic","Extrapolate=Linear","MultiX=Average","Skip=True","Sort=True")</f>
        <v>13.295517294748974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46716</v>
      </c>
      <c r="T765" s="43">
        <f ca="1">_xll.BInterpol('Base CDI'!$H$4:$H$28,'Base CDI'!$J$4:$J$29,S765,"Cubic","Extrapolate=Linear","MultiX=Average","Skip=True","Sort=True")</f>
        <v>13.198447351631929</v>
      </c>
      <c r="U765" s="43">
        <f ca="1">_xll.BInterpol('Base CDI'!$H$4:$H$28,'Base CDI'!$I$4:$I$29,S765,"Cubic","Extrapolate=Linear","MultiX=Average","Skip=True","Sort=True")</f>
        <v>13.294368990395323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46717</v>
      </c>
      <c r="T766" s="43">
        <f ca="1">_xll.BInterpol('Base CDI'!$H$4:$H$28,'Base CDI'!$J$4:$J$29,S766,"Cubic","Extrapolate=Linear","MultiX=Average","Skip=True","Sort=True")</f>
        <v>13.197362581576638</v>
      </c>
      <c r="U766" s="43">
        <f ca="1">_xll.BInterpol('Base CDI'!$H$4:$H$28,'Base CDI'!$I$4:$I$29,S766,"Cubic","Extrapolate=Linear","MultiX=Average","Skip=True","Sort=True")</f>
        <v>13.293227291862841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46718</v>
      </c>
      <c r="T767" s="43">
        <f ca="1">_xll.BInterpol('Base CDI'!$H$4:$H$28,'Base CDI'!$J$4:$J$29,S767,"Cubic","Extrapolate=Linear","MultiX=Average","Skip=True","Sort=True")</f>
        <v>13.19628408984871</v>
      </c>
      <c r="U767" s="43">
        <f ca="1">_xll.BInterpol('Base CDI'!$H$4:$H$28,'Base CDI'!$I$4:$I$29,S767,"Cubic","Extrapolate=Linear","MultiX=Average","Skip=True","Sort=True")</f>
        <v>13.292092225704046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46719</v>
      </c>
      <c r="T768" s="43">
        <f ca="1">_xll.BInterpol('Base CDI'!$H$4:$H$28,'Base CDI'!$J$4:$J$29,S768,"Cubic","Extrapolate=Linear","MultiX=Average","Skip=True","Sort=True")</f>
        <v>13.195211899037044</v>
      </c>
      <c r="U768" s="43">
        <f ca="1">_xll.BInterpol('Base CDI'!$H$4:$H$28,'Base CDI'!$I$4:$I$29,S768,"Cubic","Extrapolate=Linear","MultiX=Average","Skip=True","Sort=True")</f>
        <v>13.290963818471452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46720</v>
      </c>
      <c r="T769" s="43">
        <f ca="1">_xll.BInterpol('Base CDI'!$H$4:$H$28,'Base CDI'!$J$4:$J$29,S769,"Cubic","Extrapolate=Linear","MultiX=Average","Skip=True","Sort=True")</f>
        <v>13.194146031730542</v>
      </c>
      <c r="U769" s="43">
        <f ca="1">_xll.BInterpol('Base CDI'!$H$4:$H$28,'Base CDI'!$I$4:$I$29,S769,"Cubic","Extrapolate=Linear","MultiX=Average","Skip=True","Sort=True")</f>
        <v>13.289842096717583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46721</v>
      </c>
      <c r="T770" s="43">
        <f ca="1">_xll.BInterpol('Base CDI'!$H$4:$H$28,'Base CDI'!$J$4:$J$29,S770,"Cubic","Extrapolate=Linear","MultiX=Average","Skip=True","Sort=True")</f>
        <v>13.193086510518098</v>
      </c>
      <c r="U770" s="43">
        <f ca="1">_xll.BInterpol('Base CDI'!$H$4:$H$28,'Base CDI'!$I$4:$I$29,S770,"Cubic","Extrapolate=Linear","MultiX=Average","Skip=True","Sort=True")</f>
        <v>13.288727086994957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46722</v>
      </c>
      <c r="T771" s="43">
        <f ca="1">_xll.BInterpol('Base CDI'!$H$4:$H$28,'Base CDI'!$J$4:$J$29,S771,"Cubic","Extrapolate=Linear","MultiX=Average","Skip=True","Sort=True")</f>
        <v>13.192033357988615</v>
      </c>
      <c r="U771" s="43">
        <f ca="1">_xll.BInterpol('Base CDI'!$H$4:$H$28,'Base CDI'!$I$4:$I$29,S771,"Cubic","Extrapolate=Linear","MultiX=Average","Skip=True","Sort=True")</f>
        <v>13.28761881585609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46723</v>
      </c>
      <c r="T772" s="43">
        <f ca="1">_xll.BInterpol('Base CDI'!$H$4:$H$28,'Base CDI'!$J$4:$J$29,S772,"Cubic","Extrapolate=Linear","MultiX=Average","Skip=True","Sort=True")</f>
        <v>13.19098659673099</v>
      </c>
      <c r="U772" s="43">
        <f ca="1">_xll.BInterpol('Base CDI'!$H$4:$H$28,'Base CDI'!$I$4:$I$29,S772,"Cubic","Extrapolate=Linear","MultiX=Average","Skip=True","Sort=True")</f>
        <v>13.286517309853505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46724</v>
      </c>
      <c r="T773" s="43">
        <f ca="1">_xll.BInterpol('Base CDI'!$H$4:$H$28,'Base CDI'!$J$4:$J$29,S773,"Cubic","Extrapolate=Linear","MultiX=Average","Skip=True","Sort=True")</f>
        <v>13.189946249334124</v>
      </c>
      <c r="U773" s="43">
        <f ca="1">_xll.BInterpol('Base CDI'!$H$4:$H$28,'Base CDI'!$I$4:$I$29,S773,"Cubic","Extrapolate=Linear","MultiX=Average","Skip=True","Sort=True")</f>
        <v>13.285422595539718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46725</v>
      </c>
      <c r="T774" s="43">
        <f ca="1">_xll.BInterpol('Base CDI'!$H$4:$H$28,'Base CDI'!$J$4:$J$29,S774,"Cubic","Extrapolate=Linear","MultiX=Average","Skip=True","Sort=True")</f>
        <v>13.188912338386913</v>
      </c>
      <c r="U774" s="43">
        <f ca="1">_xll.BInterpol('Base CDI'!$H$4:$H$28,'Base CDI'!$I$4:$I$29,S774,"Cubic","Extrapolate=Linear","MultiX=Average","Skip=True","Sort=True")</f>
        <v>13.284334699467248</v>
      </c>
    </row>
    <row r="775" spans="16:21" x14ac:dyDescent="0.25">
      <c r="P775" s="10">
        <v>35640</v>
      </c>
      <c r="Q775">
        <v>2.812703</v>
      </c>
      <c r="S775" s="42">
        <f t="shared" ca="1" si="16"/>
        <v>46726</v>
      </c>
      <c r="T775" s="43">
        <f ca="1">_xll.BInterpol('Base CDI'!$H$4:$H$28,'Base CDI'!$J$4:$J$29,S775,"Cubic","Extrapolate=Linear","MultiX=Average","Skip=True","Sort=True")</f>
        <v>13.187884886478258</v>
      </c>
      <c r="U775" s="43">
        <f ca="1">_xll.BInterpol('Base CDI'!$H$4:$H$28,'Base CDI'!$I$4:$I$29,S775,"Cubic","Extrapolate=Linear","MultiX=Average","Skip=True","Sort=True")</f>
        <v>13.283253648188616</v>
      </c>
    </row>
    <row r="776" spans="16:21" x14ac:dyDescent="0.25">
      <c r="P776" s="10">
        <v>35641</v>
      </c>
      <c r="Q776">
        <v>2.814635</v>
      </c>
      <c r="S776" s="42">
        <f t="shared" ca="1" si="16"/>
        <v>46727</v>
      </c>
      <c r="T776" s="43">
        <f ca="1">_xll.BInterpol('Base CDI'!$H$4:$H$28,'Base CDI'!$J$4:$J$29,S776,"Cubic","Extrapolate=Linear","MultiX=Average","Skip=True","Sort=True")</f>
        <v>13.186863916197058</v>
      </c>
      <c r="U776" s="43">
        <f ca="1">_xll.BInterpol('Base CDI'!$H$4:$H$28,'Base CDI'!$I$4:$I$29,S776,"Cubic","Extrapolate=Linear","MultiX=Average","Skip=True","Sort=True")</f>
        <v>13.28217946825634</v>
      </c>
    </row>
    <row r="777" spans="16:21" x14ac:dyDescent="0.25">
      <c r="P777" s="10">
        <v>35642</v>
      </c>
      <c r="Q777">
        <v>2.816567</v>
      </c>
      <c r="S777" s="42">
        <f t="shared" ca="1" si="16"/>
        <v>46728</v>
      </c>
      <c r="T777" s="43">
        <f ca="1">_xll.BInterpol('Base CDI'!$H$4:$H$28,'Base CDI'!$J$4:$J$29,S777,"Cubic","Extrapolate=Linear","MultiX=Average","Skip=True","Sort=True")</f>
        <v>13.185849450132212</v>
      </c>
      <c r="U777" s="43">
        <f ca="1">_xll.BInterpol('Base CDI'!$H$4:$H$28,'Base CDI'!$I$4:$I$29,S777,"Cubic","Extrapolate=Linear","MultiX=Average","Skip=True","Sort=True")</f>
        <v>13.28111218622294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46729</v>
      </c>
      <c r="T778" s="43">
        <f ca="1">_xll.BInterpol('Base CDI'!$H$4:$H$28,'Base CDI'!$J$4:$J$29,S778,"Cubic","Extrapolate=Linear","MultiX=Average","Skip=True","Sort=True")</f>
        <v>13.184841510872618</v>
      </c>
      <c r="U778" s="43">
        <f ca="1">_xll.BInterpol('Base CDI'!$H$4:$H$28,'Base CDI'!$I$4:$I$29,S778,"Cubic","Extrapolate=Linear","MultiX=Average","Skip=True","Sort=True")</f>
        <v>13.28005182864093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46730</v>
      </c>
      <c r="T779" s="43">
        <f ca="1">_xll.BInterpol('Base CDI'!$H$4:$H$28,'Base CDI'!$J$4:$J$29,S779,"Cubic","Extrapolate=Linear","MultiX=Average","Skip=True","Sort=True")</f>
        <v>13.183840121007176</v>
      </c>
      <c r="U779" s="43">
        <f ca="1">_xll.BInterpol('Base CDI'!$H$4:$H$28,'Base CDI'!$I$4:$I$29,S779,"Cubic","Extrapolate=Linear","MultiX=Average","Skip=True","Sort=True")</f>
        <v>13.278998422062836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46731</v>
      </c>
      <c r="T780" s="43">
        <f ca="1">_xll.BInterpol('Base CDI'!$H$4:$H$28,'Base CDI'!$J$4:$J$29,S780,"Cubic","Extrapolate=Linear","MultiX=Average","Skip=True","Sort=True")</f>
        <v>13.182845303124784</v>
      </c>
      <c r="U780" s="43">
        <f ca="1">_xll.BInterpol('Base CDI'!$H$4:$H$28,'Base CDI'!$I$4:$I$29,S780,"Cubic","Extrapolate=Linear","MultiX=Average","Skip=True","Sort=True")</f>
        <v>13.277951993041173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46732</v>
      </c>
      <c r="T781" s="43">
        <f ca="1">_xll.BInterpol('Base CDI'!$H$4:$H$28,'Base CDI'!$J$4:$J$29,S781,"Cubic","Extrapolate=Linear","MultiX=Average","Skip=True","Sort=True")</f>
        <v>13.181857079814341</v>
      </c>
      <c r="U781" s="43">
        <f ca="1">_xll.BInterpol('Base CDI'!$H$4:$H$28,'Base CDI'!$I$4:$I$29,S781,"Cubic","Extrapolate=Linear","MultiX=Average","Skip=True","Sort=True")</f>
        <v>13.276912568128461</v>
      </c>
    </row>
    <row r="782" spans="16:21" x14ac:dyDescent="0.25">
      <c r="P782" s="10">
        <v>35649</v>
      </c>
      <c r="Q782">
        <v>2.82707</v>
      </c>
      <c r="S782" s="42">
        <f t="shared" ca="1" si="17"/>
        <v>46733</v>
      </c>
      <c r="T782" s="43">
        <f ca="1">_xll.BInterpol('Base CDI'!$H$4:$H$28,'Base CDI'!$J$4:$J$29,S782,"Cubic","Extrapolate=Linear","MultiX=Average","Skip=True","Sort=True")</f>
        <v>13.180875473664749</v>
      </c>
      <c r="U782" s="43">
        <f ca="1">_xll.BInterpol('Base CDI'!$H$4:$H$28,'Base CDI'!$I$4:$I$29,S782,"Cubic","Extrapolate=Linear","MultiX=Average","Skip=True","Sort=True")</f>
        <v>13.275880173877217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46734</v>
      </c>
      <c r="T783" s="43">
        <f ca="1">_xll.BInterpol('Base CDI'!$H$4:$H$28,'Base CDI'!$J$4:$J$29,S783,"Cubic","Extrapolate=Linear","MultiX=Average","Skip=True","Sort=True")</f>
        <v>13.179900507264902</v>
      </c>
      <c r="U783" s="43">
        <f ca="1">_xll.BInterpol('Base CDI'!$H$4:$H$28,'Base CDI'!$I$4:$I$29,S783,"Cubic","Extrapolate=Linear","MultiX=Average","Skip=True","Sort=True")</f>
        <v>13.274854836839962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46735</v>
      </c>
      <c r="T784" s="43">
        <f ca="1">_xll.BInterpol('Base CDI'!$H$4:$H$28,'Base CDI'!$J$4:$J$29,S784,"Cubic","Extrapolate=Linear","MultiX=Average","Skip=True","Sort=True")</f>
        <v>13.178932203203704</v>
      </c>
      <c r="U784" s="43">
        <f ca="1">_xll.BInterpol('Base CDI'!$H$4:$H$28,'Base CDI'!$I$4:$I$29,S784,"Cubic","Extrapolate=Linear","MultiX=Average","Skip=True","Sort=True")</f>
        <v>13.273836583569215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46736</v>
      </c>
      <c r="T785" s="43">
        <f ca="1">_xll.BInterpol('Base CDI'!$H$4:$H$28,'Base CDI'!$J$4:$J$29,S785,"Cubic","Extrapolate=Linear","MultiX=Average","Skip=True","Sort=True")</f>
        <v>13.177970584070051</v>
      </c>
      <c r="U785" s="43">
        <f ca="1">_xll.BInterpol('Base CDI'!$H$4:$H$28,'Base CDI'!$I$4:$I$29,S785,"Cubic","Extrapolate=Linear","MultiX=Average","Skip=True","Sort=True")</f>
        <v>13.272825440617494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46737</v>
      </c>
      <c r="T786" s="43">
        <f ca="1">_xll.BInterpol('Base CDI'!$H$4:$H$28,'Base CDI'!$J$4:$J$29,S786,"Cubic","Extrapolate=Linear","MultiX=Average","Skip=True","Sort=True")</f>
        <v>13.177015672452843</v>
      </c>
      <c r="U786" s="43">
        <f ca="1">_xll.BInterpol('Base CDI'!$H$4:$H$28,'Base CDI'!$I$4:$I$29,S786,"Cubic","Extrapolate=Linear","MultiX=Average","Skip=True","Sort=True")</f>
        <v>13.271821434537319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46738</v>
      </c>
      <c r="T787" s="43">
        <f ca="1">_xll.BInterpol('Base CDI'!$H$4:$H$28,'Base CDI'!$J$4:$J$29,S787,"Cubic","Extrapolate=Linear","MultiX=Average","Skip=True","Sort=True")</f>
        <v>13.176067490940978</v>
      </c>
      <c r="U787" s="43">
        <f ca="1">_xll.BInterpol('Base CDI'!$H$4:$H$28,'Base CDI'!$I$4:$I$29,S787,"Cubic","Extrapolate=Linear","MultiX=Average","Skip=True","Sort=True")</f>
        <v>13.270824591881208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46739</v>
      </c>
      <c r="T788" s="43">
        <f ca="1">_xll.BInterpol('Base CDI'!$H$4:$H$28,'Base CDI'!$J$4:$J$29,S788,"Cubic","Extrapolate=Linear","MultiX=Average","Skip=True","Sort=True")</f>
        <v>13.175126062123356</v>
      </c>
      <c r="U788" s="43">
        <f ca="1">_xll.BInterpol('Base CDI'!$H$4:$H$28,'Base CDI'!$I$4:$I$29,S788,"Cubic","Extrapolate=Linear","MultiX=Average","Skip=True","Sort=True")</f>
        <v>13.269834939201679</v>
      </c>
    </row>
    <row r="789" spans="16:21" x14ac:dyDescent="0.25">
      <c r="P789" s="10">
        <v>35660</v>
      </c>
      <c r="Q789">
        <v>2.841974</v>
      </c>
      <c r="S789" s="42">
        <f t="shared" ca="1" si="17"/>
        <v>46740</v>
      </c>
      <c r="T789" s="43">
        <f ca="1">_xll.BInterpol('Base CDI'!$H$4:$H$28,'Base CDI'!$J$4:$J$29,S789,"Cubic","Extrapolate=Linear","MultiX=Average","Skip=True","Sort=True")</f>
        <v>13.174191408588875</v>
      </c>
      <c r="U789" s="43">
        <f ca="1">_xll.BInterpol('Base CDI'!$H$4:$H$28,'Base CDI'!$I$4:$I$29,S789,"Cubic","Extrapolate=Linear","MultiX=Average","Skip=True","Sort=True")</f>
        <v>13.268852503051253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46741</v>
      </c>
      <c r="T790" s="43">
        <f ca="1">_xll.BInterpol('Base CDI'!$H$4:$H$28,'Base CDI'!$J$4:$J$29,S790,"Cubic","Extrapolate=Linear","MultiX=Average","Skip=True","Sort=True")</f>
        <v>13.173263552926436</v>
      </c>
      <c r="U790" s="43">
        <f ca="1">_xll.BInterpol('Base CDI'!$H$4:$H$28,'Base CDI'!$I$4:$I$29,S790,"Cubic","Extrapolate=Linear","MultiX=Average","Skip=True","Sort=True")</f>
        <v>13.267877309982449</v>
      </c>
    </row>
    <row r="791" spans="16:21" x14ac:dyDescent="0.25">
      <c r="P791" s="10">
        <v>35662</v>
      </c>
      <c r="Q791">
        <v>2.846238</v>
      </c>
      <c r="S791" s="42">
        <f t="shared" ca="1" si="17"/>
        <v>46742</v>
      </c>
      <c r="T791" s="43">
        <f ca="1">_xll.BInterpol('Base CDI'!$H$4:$H$28,'Base CDI'!$J$4:$J$29,S791,"Cubic","Extrapolate=Linear","MultiX=Average","Skip=True","Sort=True")</f>
        <v>13.172342517724935</v>
      </c>
      <c r="U791" s="43">
        <f ca="1">_xll.BInterpol('Base CDI'!$H$4:$H$28,'Base CDI'!$I$4:$I$29,S791,"Cubic","Extrapolate=Linear","MultiX=Average","Skip=True","Sort=True")</f>
        <v>13.266909386547784</v>
      </c>
    </row>
    <row r="792" spans="16:21" x14ac:dyDescent="0.25">
      <c r="P792" s="10">
        <v>35663</v>
      </c>
      <c r="Q792">
        <v>2.848373</v>
      </c>
      <c r="S792" s="42">
        <f t="shared" ca="1" si="17"/>
        <v>46743</v>
      </c>
      <c r="T792" s="43">
        <f ca="1">_xll.BInterpol('Base CDI'!$H$4:$H$28,'Base CDI'!$J$4:$J$29,S792,"Cubic","Extrapolate=Linear","MultiX=Average","Skip=True","Sort=True")</f>
        <v>13.171428325573276</v>
      </c>
      <c r="U792" s="43">
        <f ca="1">_xll.BInterpol('Base CDI'!$H$4:$H$28,'Base CDI'!$I$4:$I$29,S792,"Cubic","Extrapolate=Linear","MultiX=Average","Skip=True","Sort=True")</f>
        <v>13.265948759299778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46744</v>
      </c>
      <c r="T793" s="43">
        <f ca="1">_xll.BInterpol('Base CDI'!$H$4:$H$28,'Base CDI'!$J$4:$J$29,S793,"Cubic","Extrapolate=Linear","MultiX=Average","Skip=True","Sort=True")</f>
        <v>13.170520999060351</v>
      </c>
      <c r="U793" s="43">
        <f ca="1">_xll.BInterpol('Base CDI'!$H$4:$H$28,'Base CDI'!$I$4:$I$29,S793,"Cubic","Extrapolate=Linear","MultiX=Average","Skip=True","Sort=True")</f>
        <v>13.264995454790949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46745</v>
      </c>
      <c r="T794" s="43">
        <f ca="1">_xll.BInterpol('Base CDI'!$H$4:$H$28,'Base CDI'!$J$4:$J$29,S794,"Cubic","Extrapolate=Linear","MultiX=Average","Skip=True","Sort=True")</f>
        <v>13.169620560775066</v>
      </c>
      <c r="U794" s="43">
        <f ca="1">_xll.BInterpol('Base CDI'!$H$4:$H$28,'Base CDI'!$I$4:$I$29,S794,"Cubic","Extrapolate=Linear","MultiX=Average","Skip=True","Sort=True")</f>
        <v>13.264049499573819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46746</v>
      </c>
      <c r="T795" s="43">
        <f ca="1">_xll.BInterpol('Base CDI'!$H$4:$H$28,'Base CDI'!$J$4:$J$29,S795,"Cubic","Extrapolate=Linear","MultiX=Average","Skip=True","Sort=True")</f>
        <v>13.168727033306315</v>
      </c>
      <c r="U795" s="43">
        <f ca="1">_xll.BInterpol('Base CDI'!$H$4:$H$28,'Base CDI'!$I$4:$I$29,S795,"Cubic","Extrapolate=Linear","MultiX=Average","Skip=True","Sort=True")</f>
        <v>13.263110920200903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46747</v>
      </c>
      <c r="T796" s="43">
        <f ca="1">_xll.BInterpol('Base CDI'!$H$4:$H$28,'Base CDI'!$J$4:$J$29,S796,"Cubic","Extrapolate=Linear","MultiX=Average","Skip=True","Sort=True")</f>
        <v>13.167840439242998</v>
      </c>
      <c r="U796" s="43">
        <f ca="1">_xll.BInterpol('Base CDI'!$H$4:$H$28,'Base CDI'!$I$4:$I$29,S796,"Cubic","Extrapolate=Linear","MultiX=Average","Skip=True","Sort=True")</f>
        <v>13.262179743224722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46748</v>
      </c>
      <c r="T797" s="43">
        <f ca="1">_xll.BInterpol('Base CDI'!$H$4:$H$28,'Base CDI'!$J$4:$J$29,S797,"Cubic","Extrapolate=Linear","MultiX=Average","Skip=True","Sort=True")</f>
        <v>13.166960801174016</v>
      </c>
      <c r="U797" s="43">
        <f ca="1">_xll.BInterpol('Base CDI'!$H$4:$H$28,'Base CDI'!$I$4:$I$29,S797,"Cubic","Extrapolate=Linear","MultiX=Average","Skip=True","Sort=True")</f>
        <v>13.261255995197795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46749</v>
      </c>
      <c r="T798" s="43">
        <f ca="1">_xll.BInterpol('Base CDI'!$H$4:$H$28,'Base CDI'!$J$4:$J$29,S798,"Cubic","Extrapolate=Linear","MultiX=Average","Skip=True","Sort=True")</f>
        <v>13.166088141688265</v>
      </c>
      <c r="U798" s="43">
        <f ca="1">_xll.BInterpol('Base CDI'!$H$4:$H$28,'Base CDI'!$I$4:$I$29,S798,"Cubic","Extrapolate=Linear","MultiX=Average","Skip=True","Sort=True")</f>
        <v>13.26033970267264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46750</v>
      </c>
      <c r="T799" s="43">
        <f ca="1">_xll.BInterpol('Base CDI'!$H$4:$H$28,'Base CDI'!$J$4:$J$29,S799,"Cubic","Extrapolate=Linear","MultiX=Average","Skip=True","Sort=True")</f>
        <v>13.165222483374647</v>
      </c>
      <c r="U799" s="43">
        <f ca="1">_xll.BInterpol('Base CDI'!$H$4:$H$28,'Base CDI'!$I$4:$I$29,S799,"Cubic","Extrapolate=Linear","MultiX=Average","Skip=True","Sort=True")</f>
        <v>13.259430892201777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46751</v>
      </c>
      <c r="T800" s="43">
        <f ca="1">_xll.BInterpol('Base CDI'!$H$4:$H$28,'Base CDI'!$J$4:$J$29,S800,"Cubic","Extrapolate=Linear","MultiX=Average","Skip=True","Sort=True")</f>
        <v>13.16436384882206</v>
      </c>
      <c r="U800" s="43">
        <f ca="1">_xll.BInterpol('Base CDI'!$H$4:$H$28,'Base CDI'!$I$4:$I$29,S800,"Cubic","Extrapolate=Linear","MultiX=Average","Skip=True","Sort=True")</f>
        <v>13.258529590337726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46752</v>
      </c>
      <c r="T801" s="43">
        <f ca="1">_xll.BInterpol('Base CDI'!$H$4:$H$28,'Base CDI'!$J$4:$J$29,S801,"Cubic","Extrapolate=Linear","MultiX=Average","Skip=True","Sort=True")</f>
        <v>13.163512260619402</v>
      </c>
      <c r="U801" s="43">
        <f ca="1">_xll.BInterpol('Base CDI'!$H$4:$H$28,'Base CDI'!$I$4:$I$29,S801,"Cubic","Extrapolate=Linear","MultiX=Average","Skip=True","Sort=True")</f>
        <v>13.257635823633002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46753</v>
      </c>
      <c r="T802" s="43">
        <f ca="1">_xll.BInterpol('Base CDI'!$H$4:$H$28,'Base CDI'!$J$4:$J$29,S802,"Cubic","Extrapolate=Linear","MultiX=Average","Skip=True","Sort=True")</f>
        <v>13.162667741355575</v>
      </c>
      <c r="U802" s="43">
        <f ca="1">_xll.BInterpol('Base CDI'!$H$4:$H$28,'Base CDI'!$I$4:$I$29,S802,"Cubic","Extrapolate=Linear","MultiX=Average","Skip=True","Sort=True")</f>
        <v>13.256749618640129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46754</v>
      </c>
      <c r="T803" s="43">
        <f ca="1">_xll.BInterpol('Base CDI'!$H$4:$H$28,'Base CDI'!$J$4:$J$29,S803,"Cubic","Extrapolate=Linear","MultiX=Average","Skip=True","Sort=True")</f>
        <v>13.161830313619474</v>
      </c>
      <c r="U803" s="43">
        <f ca="1">_xll.BInterpol('Base CDI'!$H$4:$H$28,'Base CDI'!$I$4:$I$29,S803,"Cubic","Extrapolate=Linear","MultiX=Average","Skip=True","Sort=True")</f>
        <v>13.255871001911622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46755</v>
      </c>
      <c r="T804" s="43">
        <f ca="1">_xll.BInterpol('Base CDI'!$H$4:$H$28,'Base CDI'!$J$4:$J$29,S804,"Cubic","Extrapolate=Linear","MultiX=Average","Skip=True","Sort=True")</f>
        <v>13.161</v>
      </c>
      <c r="U804" s="43">
        <f ca="1">_xll.BInterpol('Base CDI'!$H$4:$H$28,'Base CDI'!$I$4:$I$29,S804,"Cubic","Extrapolate=Linear","MultiX=Average","Skip=True","Sort=True")</f>
        <v>13.255000000000001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46756</v>
      </c>
      <c r="T805" s="43">
        <f ca="1">_xll.BInterpol('Base CDI'!$H$4:$H$28,'Base CDI'!$J$4:$J$29,S805,"Cubic","Extrapolate=Linear","MultiX=Average","Skip=True","Sort=True")</f>
        <v>13.160176814057996</v>
      </c>
      <c r="U805" s="43">
        <f ca="1">_xll.BInterpol('Base CDI'!$H$4:$H$28,'Base CDI'!$I$4:$I$29,S805,"Cubic","Extrapolate=Linear","MultiX=Average","Skip=True","Sort=True")</f>
        <v>13.254136629437575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46757</v>
      </c>
      <c r="T806" s="43">
        <f ca="1">_xll.BInterpol('Base CDI'!$H$4:$H$28,'Base CDI'!$J$4:$J$29,S806,"Cubic","Extrapolate=Linear","MultiX=Average","Skip=True","Sort=True")</f>
        <v>13.159360733242085</v>
      </c>
      <c r="U806" s="43">
        <f ca="1">_xll.BInterpol('Base CDI'!$H$4:$H$28,'Base CDI'!$I$4:$I$29,S806,"Cubic","Extrapolate=Linear","MultiX=Average","Skip=True","Sort=True")</f>
        <v>13.253280866675816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46758</v>
      </c>
      <c r="T807" s="43">
        <f ca="1">_xll.BInterpol('Base CDI'!$H$4:$H$28,'Base CDI'!$J$4:$J$29,S807,"Cubic","Extrapolate=Linear","MultiX=Average","Skip=True","Sort=True")</f>
        <v>13.158551725972835</v>
      </c>
      <c r="U807" s="43">
        <f ca="1">_xll.BInterpol('Base CDI'!$H$4:$H$28,'Base CDI'!$I$4:$I$29,S807,"Cubic","Extrapolate=Linear","MultiX=Average","Skip=True","Sort=True")</f>
        <v>13.252432678145983</v>
      </c>
    </row>
    <row r="808" spans="16:21" x14ac:dyDescent="0.25">
      <c r="P808" s="10">
        <v>35685</v>
      </c>
      <c r="Q808">
        <v>2.881767</v>
      </c>
      <c r="S808" s="42">
        <f t="shared" ca="1" si="17"/>
        <v>46759</v>
      </c>
      <c r="T808" s="43">
        <f ca="1">_xll.BInterpol('Base CDI'!$H$4:$H$28,'Base CDI'!$J$4:$J$29,S808,"Cubic","Extrapolate=Linear","MultiX=Average","Skip=True","Sort=True")</f>
        <v>13.157749760670811</v>
      </c>
      <c r="U808" s="43">
        <f ca="1">_xll.BInterpol('Base CDI'!$H$4:$H$28,'Base CDI'!$I$4:$I$29,S808,"Cubic","Extrapolate=Linear","MultiX=Average","Skip=True","Sort=True")</f>
        <v>13.251592030279337</v>
      </c>
    </row>
    <row r="809" spans="16:21" x14ac:dyDescent="0.25">
      <c r="P809" s="10">
        <v>35688</v>
      </c>
      <c r="Q809">
        <v>2.883842</v>
      </c>
      <c r="S809" s="42">
        <f t="shared" ca="1" si="17"/>
        <v>46760</v>
      </c>
      <c r="T809" s="43">
        <f ca="1">_xll.BInterpol('Base CDI'!$H$4:$H$28,'Base CDI'!$J$4:$J$29,S809,"Cubic","Extrapolate=Linear","MultiX=Average","Skip=True","Sort=True")</f>
        <v>13.15695480575658</v>
      </c>
      <c r="U809" s="43">
        <f ca="1">_xll.BInterpol('Base CDI'!$H$4:$H$28,'Base CDI'!$I$4:$I$29,S809,"Cubic","Extrapolate=Linear","MultiX=Average","Skip=True","Sort=True")</f>
        <v>13.250758889507139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46761</v>
      </c>
      <c r="T810" s="43">
        <f ca="1">_xll.BInterpol('Base CDI'!$H$4:$H$28,'Base CDI'!$J$4:$J$29,S810,"Cubic","Extrapolate=Linear","MultiX=Average","Skip=True","Sort=True")</f>
        <v>13.156166829650711</v>
      </c>
      <c r="U810" s="43">
        <f ca="1">_xll.BInterpol('Base CDI'!$H$4:$H$28,'Base CDI'!$I$4:$I$29,S810,"Cubic","Extrapolate=Linear","MultiX=Average","Skip=True","Sort=True")</f>
        <v>13.249933222260648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46762</v>
      </c>
      <c r="T811" s="43">
        <f ca="1">_xll.BInterpol('Base CDI'!$H$4:$H$28,'Base CDI'!$J$4:$J$29,S811,"Cubic","Extrapolate=Linear","MultiX=Average","Skip=True","Sort=True")</f>
        <v>13.15538580077377</v>
      </c>
      <c r="U811" s="43">
        <f ca="1">_xll.BInterpol('Base CDI'!$H$4:$H$28,'Base CDI'!$I$4:$I$29,S811,"Cubic","Extrapolate=Linear","MultiX=Average","Skip=True","Sort=True")</f>
        <v>13.249114994971126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46763</v>
      </c>
      <c r="T812" s="43">
        <f ca="1">_xll.BInterpol('Base CDI'!$H$4:$H$28,'Base CDI'!$J$4:$J$29,S812,"Cubic","Extrapolate=Linear","MultiX=Average","Skip=True","Sort=True")</f>
        <v>13.154611687546323</v>
      </c>
      <c r="U812" s="43">
        <f ca="1">_xll.BInterpol('Base CDI'!$H$4:$H$28,'Base CDI'!$I$4:$I$29,S812,"Cubic","Extrapolate=Linear","MultiX=Average","Skip=True","Sort=True")</f>
        <v>13.248304174069835</v>
      </c>
    </row>
    <row r="813" spans="16:21" x14ac:dyDescent="0.25">
      <c r="P813" s="10">
        <v>35692</v>
      </c>
      <c r="Q813">
        <v>2.892128</v>
      </c>
      <c r="S813" s="42">
        <f t="shared" ca="1" si="17"/>
        <v>46764</v>
      </c>
      <c r="T813" s="43">
        <f ca="1">_xll.BInterpol('Base CDI'!$H$4:$H$28,'Base CDI'!$J$4:$J$29,S813,"Cubic","Extrapolate=Linear","MultiX=Average","Skip=True","Sort=True")</f>
        <v>13.153844458388939</v>
      </c>
      <c r="U813" s="43">
        <f ca="1">_xll.BInterpol('Base CDI'!$H$4:$H$28,'Base CDI'!$I$4:$I$29,S813,"Cubic","Extrapolate=Linear","MultiX=Average","Skip=True","Sort=True")</f>
        <v>13.247500725988033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46765</v>
      </c>
      <c r="T814" s="43">
        <f ca="1">_xll.BInterpol('Base CDI'!$H$4:$H$28,'Base CDI'!$J$4:$J$29,S814,"Cubic","Extrapolate=Linear","MultiX=Average","Skip=True","Sort=True")</f>
        <v>13.153084081722184</v>
      </c>
      <c r="U814" s="43">
        <f ca="1">_xll.BInterpol('Base CDI'!$H$4:$H$28,'Base CDI'!$I$4:$I$29,S814,"Cubic","Extrapolate=Linear","MultiX=Average","Skip=True","Sort=True")</f>
        <v>13.246704617156981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46766</v>
      </c>
      <c r="T815" s="43">
        <f ca="1">_xll.BInterpol('Base CDI'!$H$4:$H$28,'Base CDI'!$J$4:$J$29,S815,"Cubic","Extrapolate=Linear","MultiX=Average","Skip=True","Sort=True")</f>
        <v>13.152330525966624</v>
      </c>
      <c r="U815" s="43">
        <f ca="1">_xll.BInterpol('Base CDI'!$H$4:$H$28,'Base CDI'!$I$4:$I$29,S815,"Cubic","Extrapolate=Linear","MultiX=Average","Skip=True","Sort=True")</f>
        <v>13.24591581400794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46767</v>
      </c>
      <c r="T816" s="43">
        <f ca="1">_xll.BInterpol('Base CDI'!$H$4:$H$28,'Base CDI'!$J$4:$J$29,S816,"Cubic","Extrapolate=Linear","MultiX=Average","Skip=True","Sort=True")</f>
        <v>13.151583759542829</v>
      </c>
      <c r="U816" s="43">
        <f ca="1">_xll.BInterpol('Base CDI'!$H$4:$H$28,'Base CDI'!$I$4:$I$29,S816,"Cubic","Extrapolate=Linear","MultiX=Average","Skip=True","Sort=True")</f>
        <v>13.245134282972172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46768</v>
      </c>
      <c r="T817" s="43">
        <f ca="1">_xll.BInterpol('Base CDI'!$H$4:$H$28,'Base CDI'!$J$4:$J$29,S817,"Cubic","Extrapolate=Linear","MultiX=Average","Skip=True","Sort=True")</f>
        <v>13.150843750871363</v>
      </c>
      <c r="U817" s="43">
        <f ca="1">_xll.BInterpol('Base CDI'!$H$4:$H$28,'Base CDI'!$I$4:$I$29,S817,"Cubic","Extrapolate=Linear","MultiX=Average","Skip=True","Sort=True")</f>
        <v>13.244359990480936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46769</v>
      </c>
      <c r="T818" s="43">
        <f ca="1">_xll.BInterpol('Base CDI'!$H$4:$H$28,'Base CDI'!$J$4:$J$29,S818,"Cubic","Extrapolate=Linear","MultiX=Average","Skip=True","Sort=True")</f>
        <v>13.150110468372795</v>
      </c>
      <c r="U818" s="43">
        <f ca="1">_xll.BInterpol('Base CDI'!$H$4:$H$28,'Base CDI'!$I$4:$I$29,S818,"Cubic","Extrapolate=Linear","MultiX=Average","Skip=True","Sort=True")</f>
        <v>13.243592902965492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46770</v>
      </c>
      <c r="T819" s="43">
        <f ca="1">_xll.BInterpol('Base CDI'!$H$4:$H$28,'Base CDI'!$J$4:$J$29,S819,"Cubic","Extrapolate=Linear","MultiX=Average","Skip=True","Sort=True")</f>
        <v>13.14938388046769</v>
      </c>
      <c r="U819" s="43">
        <f ca="1">_xll.BInterpol('Base CDI'!$H$4:$H$28,'Base CDI'!$I$4:$I$29,S819,"Cubic","Extrapolate=Linear","MultiX=Average","Skip=True","Sort=True")</f>
        <v>13.242832986857103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46771</v>
      </c>
      <c r="T820" s="43">
        <f ca="1">_xll.BInterpol('Base CDI'!$H$4:$H$28,'Base CDI'!$J$4:$J$29,S820,"Cubic","Extrapolate=Linear","MultiX=Average","Skip=True","Sort=True")</f>
        <v>13.148663955576616</v>
      </c>
      <c r="U820" s="43">
        <f ca="1">_xll.BInterpol('Base CDI'!$H$4:$H$28,'Base CDI'!$I$4:$I$29,S820,"Cubic","Extrapolate=Linear","MultiX=Average","Skip=True","Sort=True")</f>
        <v>13.242080208587028</v>
      </c>
    </row>
    <row r="821" spans="16:21" x14ac:dyDescent="0.25">
      <c r="P821" s="10">
        <v>35704</v>
      </c>
      <c r="Q821">
        <v>2.908509</v>
      </c>
      <c r="S821" s="42">
        <f t="shared" ca="1" si="17"/>
        <v>46772</v>
      </c>
      <c r="T821" s="43">
        <f ca="1">_xll.BInterpol('Base CDI'!$H$4:$H$28,'Base CDI'!$J$4:$J$29,S821,"Cubic","Extrapolate=Linear","MultiX=Average","Skip=True","Sort=True")</f>
        <v>13.14795066212014</v>
      </c>
      <c r="U821" s="43">
        <f ca="1">_xll.BInterpol('Base CDI'!$H$4:$H$28,'Base CDI'!$I$4:$I$29,S821,"Cubic","Extrapolate=Linear","MultiX=Average","Skip=True","Sort=True")</f>
        <v>13.241334534586526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46773</v>
      </c>
      <c r="T822" s="43">
        <f ca="1">_xll.BInterpol('Base CDI'!$H$4:$H$28,'Base CDI'!$J$4:$J$29,S822,"Cubic","Extrapolate=Linear","MultiX=Average","Skip=True","Sort=True")</f>
        <v>13.147243968518831</v>
      </c>
      <c r="U822" s="43">
        <f ca="1">_xll.BInterpol('Base CDI'!$H$4:$H$28,'Base CDI'!$I$4:$I$29,S822,"Cubic","Extrapolate=Linear","MultiX=Average","Skip=True","Sort=True")</f>
        <v>13.240595931286862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46774</v>
      </c>
      <c r="T823" s="43">
        <f ca="1">_xll.BInterpol('Base CDI'!$H$4:$H$28,'Base CDI'!$J$4:$J$29,S823,"Cubic","Extrapolate=Linear","MultiX=Average","Skip=True","Sort=True")</f>
        <v>13.146543843193253</v>
      </c>
      <c r="U823" s="43">
        <f ca="1">_xll.BInterpol('Base CDI'!$H$4:$H$28,'Base CDI'!$I$4:$I$29,S823,"Cubic","Extrapolate=Linear","MultiX=Average","Skip=True","Sort=True")</f>
        <v>13.239864365119292</v>
      </c>
    </row>
    <row r="824" spans="16:21" x14ac:dyDescent="0.25">
      <c r="P824" s="10">
        <v>35709</v>
      </c>
      <c r="Q824">
        <v>2.914485</v>
      </c>
      <c r="S824" s="42">
        <f t="shared" ca="1" si="17"/>
        <v>46775</v>
      </c>
      <c r="T824" s="43">
        <f ca="1">_xll.BInterpol('Base CDI'!$H$4:$H$28,'Base CDI'!$J$4:$J$29,S824,"Cubic","Extrapolate=Linear","MultiX=Average","Skip=True","Sort=True")</f>
        <v>13.145850254563975</v>
      </c>
      <c r="U824" s="43">
        <f ca="1">_xll.BInterpol('Base CDI'!$H$4:$H$28,'Base CDI'!$I$4:$I$29,S824,"Cubic","Extrapolate=Linear","MultiX=Average","Skip=True","Sort=True")</f>
        <v>13.239139802515078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46776</v>
      </c>
      <c r="T825" s="43">
        <f ca="1">_xll.BInterpol('Base CDI'!$H$4:$H$28,'Base CDI'!$J$4:$J$29,S825,"Cubic","Extrapolate=Linear","MultiX=Average","Skip=True","Sort=True")</f>
        <v>13.145163171051562</v>
      </c>
      <c r="U825" s="43">
        <f ca="1">_xll.BInterpol('Base CDI'!$H$4:$H$28,'Base CDI'!$I$4:$I$29,S825,"Cubic","Extrapolate=Linear","MultiX=Average","Skip=True","Sort=True")</f>
        <v>13.238422209905483</v>
      </c>
    </row>
    <row r="826" spans="16:21" x14ac:dyDescent="0.25">
      <c r="P826" s="10">
        <v>35711</v>
      </c>
      <c r="Q826">
        <v>2.918469</v>
      </c>
      <c r="S826" s="42">
        <f t="shared" ca="1" si="17"/>
        <v>46777</v>
      </c>
      <c r="T826" s="43">
        <f ca="1">_xll.BInterpol('Base CDI'!$H$4:$H$28,'Base CDI'!$J$4:$J$29,S826,"Cubic","Extrapolate=Linear","MultiX=Average","Skip=True","Sort=True")</f>
        <v>13.144482561076584</v>
      </c>
      <c r="U826" s="43">
        <f ca="1">_xll.BInterpol('Base CDI'!$H$4:$H$28,'Base CDI'!$I$4:$I$29,S826,"Cubic","Extrapolate=Linear","MultiX=Average","Skip=True","Sort=True")</f>
        <v>13.237711553721764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46778</v>
      </c>
      <c r="T827" s="43">
        <f ca="1">_xll.BInterpol('Base CDI'!$H$4:$H$28,'Base CDI'!$J$4:$J$29,S827,"Cubic","Extrapolate=Linear","MultiX=Average","Skip=True","Sort=True")</f>
        <v>13.143808393059606</v>
      </c>
      <c r="U827" s="43">
        <f ca="1">_xll.BInterpol('Base CDI'!$H$4:$H$28,'Base CDI'!$I$4:$I$29,S827,"Cubic","Extrapolate=Linear","MultiX=Average","Skip=True","Sort=True")</f>
        <v>13.237007800395185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46779</v>
      </c>
      <c r="T828" s="43">
        <f ca="1">_xll.BInterpol('Base CDI'!$H$4:$H$28,'Base CDI'!$J$4:$J$29,S828,"Cubic","Extrapolate=Linear","MultiX=Average","Skip=True","Sort=True")</f>
        <v>13.143140635421194</v>
      </c>
      <c r="U828" s="43">
        <f ca="1">_xll.BInterpol('Base CDI'!$H$4:$H$28,'Base CDI'!$I$4:$I$29,S828,"Cubic","Extrapolate=Linear","MultiX=Average","Skip=True","Sort=True")</f>
        <v>13.236310916357002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46780</v>
      </c>
      <c r="T829" s="43">
        <f ca="1">_xll.BInterpol('Base CDI'!$H$4:$H$28,'Base CDI'!$J$4:$J$29,S829,"Cubic","Extrapolate=Linear","MultiX=Average","Skip=True","Sort=True")</f>
        <v>13.142479256581918</v>
      </c>
      <c r="U829" s="43">
        <f ca="1">_xll.BInterpol('Base CDI'!$H$4:$H$28,'Base CDI'!$I$4:$I$29,S829,"Cubic","Extrapolate=Linear","MultiX=Average","Skip=True","Sort=True")</f>
        <v>13.235620868038481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46781</v>
      </c>
      <c r="T830" s="43">
        <f ca="1">_xll.BInterpol('Base CDI'!$H$4:$H$28,'Base CDI'!$J$4:$J$29,S830,"Cubic","Extrapolate=Linear","MultiX=Average","Skip=True","Sort=True")</f>
        <v>13.141824224962344</v>
      </c>
      <c r="U830" s="43">
        <f ca="1">_xll.BInterpol('Base CDI'!$H$4:$H$28,'Base CDI'!$I$4:$I$29,S830,"Cubic","Extrapolate=Linear","MultiX=Average","Skip=True","Sort=True")</f>
        <v>13.234937621870881</v>
      </c>
    </row>
    <row r="831" spans="16:21" x14ac:dyDescent="0.25">
      <c r="P831" s="10">
        <v>35718</v>
      </c>
      <c r="Q831">
        <v>2.928464</v>
      </c>
      <c r="S831" s="42">
        <f t="shared" ca="1" si="17"/>
        <v>46782</v>
      </c>
      <c r="T831" s="43">
        <f ca="1">_xll.BInterpol('Base CDI'!$H$4:$H$28,'Base CDI'!$J$4:$J$29,S831,"Cubic","Extrapolate=Linear","MultiX=Average","Skip=True","Sort=True")</f>
        <v>13.141175508983036</v>
      </c>
      <c r="U831" s="43">
        <f ca="1">_xll.BInterpol('Base CDI'!$H$4:$H$28,'Base CDI'!$I$4:$I$29,S831,"Cubic","Extrapolate=Linear","MultiX=Average","Skip=True","Sort=True")</f>
        <v>13.23426114428546</v>
      </c>
    </row>
    <row r="832" spans="16:21" x14ac:dyDescent="0.25">
      <c r="P832" s="10">
        <v>35719</v>
      </c>
      <c r="Q832">
        <v>2.930485</v>
      </c>
      <c r="S832" s="42">
        <f t="shared" ca="1" si="17"/>
        <v>46783</v>
      </c>
      <c r="T832" s="43">
        <f ca="1">_xll.BInterpol('Base CDI'!$H$4:$H$28,'Base CDI'!$J$4:$J$29,S832,"Cubic","Extrapolate=Linear","MultiX=Average","Skip=True","Sort=True")</f>
        <v>13.140533077064566</v>
      </c>
      <c r="U832" s="43">
        <f ca="1">_xll.BInterpol('Base CDI'!$H$4:$H$28,'Base CDI'!$I$4:$I$29,S832,"Cubic","Extrapolate=Linear","MultiX=Average","Skip=True","Sort=True")</f>
        <v>13.233591401713479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46784</v>
      </c>
      <c r="T833" s="43">
        <f ca="1">_xll.BInterpol('Base CDI'!$H$4:$H$28,'Base CDI'!$J$4:$J$29,S833,"Cubic","Extrapolate=Linear","MultiX=Average","Skip=True","Sort=True")</f>
        <v>13.139896897627496</v>
      </c>
      <c r="U833" s="43">
        <f ca="1">_xll.BInterpol('Base CDI'!$H$4:$H$28,'Base CDI'!$I$4:$I$29,S833,"Cubic","Extrapolate=Linear","MultiX=Average","Skip=True","Sort=True")</f>
        <v>13.232928360586202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46785</v>
      </c>
      <c r="T834" s="43">
        <f ca="1">_xll.BInterpol('Base CDI'!$H$4:$H$28,'Base CDI'!$J$4:$J$29,S834,"Cubic","Extrapolate=Linear","MultiX=Average","Skip=True","Sort=True")</f>
        <v>13.139266939092398</v>
      </c>
      <c r="U834" s="43">
        <f ca="1">_xll.BInterpol('Base CDI'!$H$4:$H$28,'Base CDI'!$I$4:$I$29,S834,"Cubic","Extrapolate=Linear","MultiX=Average","Skip=True","Sort=True")</f>
        <v>13.232271987334887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46786</v>
      </c>
      <c r="T835" s="43">
        <f ca="1">_xll.BInterpol('Base CDI'!$H$4:$H$28,'Base CDI'!$J$4:$J$29,S835,"Cubic","Extrapolate=Linear","MultiX=Average","Skip=True","Sort=True")</f>
        <v>13.138643169879835</v>
      </c>
      <c r="U835" s="43">
        <f ca="1">_xll.BInterpol('Base CDI'!$H$4:$H$28,'Base CDI'!$I$4:$I$29,S835,"Cubic","Extrapolate=Linear","MultiX=Average","Skip=True","Sort=True")</f>
        <v>13.231622248390794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46787</v>
      </c>
      <c r="T836" s="43">
        <f ca="1">_xll.BInterpol('Base CDI'!$H$4:$H$28,'Base CDI'!$J$4:$J$29,S836,"Cubic","Extrapolate=Linear","MultiX=Average","Skip=True","Sort=True")</f>
        <v>13.138025558410376</v>
      </c>
      <c r="U836" s="43">
        <f ca="1">_xll.BInterpol('Base CDI'!$H$4:$H$28,'Base CDI'!$I$4:$I$29,S836,"Cubic","Extrapolate=Linear","MultiX=Average","Skip=True","Sort=True")</f>
        <v>13.230979110185185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46788</v>
      </c>
      <c r="T837" s="43">
        <f ca="1">_xll.BInterpol('Base CDI'!$H$4:$H$28,'Base CDI'!$J$4:$J$29,S837,"Cubic","Extrapolate=Linear","MultiX=Average","Skip=True","Sort=True")</f>
        <v>13.137414073104589</v>
      </c>
      <c r="U837" s="43">
        <f ca="1">_xll.BInterpol('Base CDI'!$H$4:$H$28,'Base CDI'!$I$4:$I$29,S837,"Cubic","Extrapolate=Linear","MultiX=Average","Skip=True","Sort=True")</f>
        <v>13.230342539149321</v>
      </c>
    </row>
    <row r="838" spans="16:21" x14ac:dyDescent="0.25">
      <c r="P838" s="10">
        <v>35727</v>
      </c>
      <c r="Q838">
        <v>2.942599</v>
      </c>
      <c r="S838" s="42">
        <f t="shared" ca="1" si="17"/>
        <v>46789</v>
      </c>
      <c r="T838" s="43">
        <f ca="1">_xll.BInterpol('Base CDI'!$H$4:$H$28,'Base CDI'!$J$4:$J$29,S838,"Cubic","Extrapolate=Linear","MultiX=Average","Skip=True","Sort=True")</f>
        <v>13.136808682383037</v>
      </c>
      <c r="U838" s="43">
        <f ca="1">_xll.BInterpol('Base CDI'!$H$4:$H$28,'Base CDI'!$I$4:$I$29,S838,"Cubic","Extrapolate=Linear","MultiX=Average","Skip=True","Sort=True")</f>
        <v>13.229712501714461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46790</v>
      </c>
      <c r="T839" s="43">
        <f ca="1">_xll.BInterpol('Base CDI'!$H$4:$H$28,'Base CDI'!$J$4:$J$29,S839,"Cubic","Extrapolate=Linear","MultiX=Average","Skip=True","Sort=True")</f>
        <v>13.136209354666292</v>
      </c>
      <c r="U839" s="43">
        <f ca="1">_xll.BInterpol('Base CDI'!$H$4:$H$28,'Base CDI'!$I$4:$I$29,S839,"Cubic","Extrapolate=Linear","MultiX=Average","Skip=True","Sort=True")</f>
        <v>13.229088964311869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46791</v>
      </c>
      <c r="T840" s="43">
        <f ca="1">_xll.BInterpol('Base CDI'!$H$4:$H$28,'Base CDI'!$J$4:$J$29,S840,"Cubic","Extrapolate=Linear","MultiX=Average","Skip=True","Sort=True")</f>
        <v>13.135616058374918</v>
      </c>
      <c r="U840" s="43">
        <f ca="1">_xll.BInterpol('Base CDI'!$H$4:$H$28,'Base CDI'!$I$4:$I$29,S840,"Cubic","Extrapolate=Linear","MultiX=Average","Skip=True","Sort=True")</f>
        <v>13.2284718933728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46792</v>
      </c>
      <c r="T841" s="43">
        <f ca="1">_xll.BInterpol('Base CDI'!$H$4:$H$28,'Base CDI'!$J$4:$J$29,S841,"Cubic","Extrapolate=Linear","MultiX=Average","Skip=True","Sort=True")</f>
        <v>13.135028761929483</v>
      </c>
      <c r="U841" s="43">
        <f ca="1">_xll.BInterpol('Base CDI'!$H$4:$H$28,'Base CDI'!$I$4:$I$29,S841,"Cubic","Extrapolate=Linear","MultiX=Average","Skip=True","Sort=True")</f>
        <v>13.227861255328518</v>
      </c>
    </row>
    <row r="842" spans="16:21" x14ac:dyDescent="0.25">
      <c r="P842" s="10">
        <v>35733</v>
      </c>
      <c r="Q842">
        <v>2.950739</v>
      </c>
      <c r="S842" s="42">
        <f t="shared" ca="1" si="17"/>
        <v>46793</v>
      </c>
      <c r="T842" s="43">
        <f ca="1">_xll.BInterpol('Base CDI'!$H$4:$H$28,'Base CDI'!$J$4:$J$29,S842,"Cubic","Extrapolate=Linear","MultiX=Average","Skip=True","Sort=True")</f>
        <v>13.134447433750553</v>
      </c>
      <c r="U842" s="43">
        <f ca="1">_xll.BInterpol('Base CDI'!$H$4:$H$28,'Base CDI'!$I$4:$I$29,S842,"Cubic","Extrapolate=Linear","MultiX=Average","Skip=True","Sort=True")</f>
        <v>13.227257016610285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46794</v>
      </c>
      <c r="T843" s="43">
        <f ca="1">_xll.BInterpol('Base CDI'!$H$4:$H$28,'Base CDI'!$J$4:$J$29,S843,"Cubic","Extrapolate=Linear","MultiX=Average","Skip=True","Sort=True")</f>
        <v>13.133872042258696</v>
      </c>
      <c r="U843" s="43">
        <f ca="1">_xll.BInterpol('Base CDI'!$H$4:$H$28,'Base CDI'!$I$4:$I$29,S843,"Cubic","Extrapolate=Linear","MultiX=Average","Skip=True","Sort=True")</f>
        <v>13.226659143649357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46795</v>
      </c>
      <c r="T844" s="43">
        <f ca="1">_xll.BInterpol('Base CDI'!$H$4:$H$28,'Base CDI'!$J$4:$J$29,S844,"Cubic","Extrapolate=Linear","MultiX=Average","Skip=True","Sort=True")</f>
        <v>13.133302555874479</v>
      </c>
      <c r="U844" s="43">
        <f ca="1">_xll.BInterpol('Base CDI'!$H$4:$H$28,'Base CDI'!$I$4:$I$29,S844,"Cubic","Extrapolate=Linear","MultiX=Average","Skip=True","Sort=True")</f>
        <v>13.226067602877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46796</v>
      </c>
      <c r="T845" s="43">
        <f ca="1">_xll.BInterpol('Base CDI'!$H$4:$H$28,'Base CDI'!$J$4:$J$29,S845,"Cubic","Extrapolate=Linear","MultiX=Average","Skip=True","Sort=True")</f>
        <v>13.13273894301847</v>
      </c>
      <c r="U845" s="43">
        <f ca="1">_xll.BInterpol('Base CDI'!$H$4:$H$28,'Base CDI'!$I$4:$I$29,S845,"Cubic","Extrapolate=Linear","MultiX=Average","Skip=True","Sort=True")</f>
        <v>13.22548236072447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46797</v>
      </c>
      <c r="T846" s="43">
        <f ca="1">_xll.BInterpol('Base CDI'!$H$4:$H$28,'Base CDI'!$J$4:$J$29,S846,"Cubic","Extrapolate=Linear","MultiX=Average","Skip=True","Sort=True")</f>
        <v>13.132181172111235</v>
      </c>
      <c r="U846" s="43">
        <f ca="1">_xll.BInterpol('Base CDI'!$H$4:$H$28,'Base CDI'!$I$4:$I$29,S846,"Cubic","Extrapolate=Linear","MultiX=Average","Skip=True","Sort=True")</f>
        <v>13.224903383623031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46798</v>
      </c>
      <c r="T847" s="43">
        <f ca="1">_xll.BInterpol('Base CDI'!$H$4:$H$28,'Base CDI'!$J$4:$J$29,S847,"Cubic","Extrapolate=Linear","MultiX=Average","Skip=True","Sort=True")</f>
        <v>13.131629211573339</v>
      </c>
      <c r="U847" s="43">
        <f ca="1">_xll.BInterpol('Base CDI'!$H$4:$H$28,'Base CDI'!$I$4:$I$29,S847,"Cubic","Extrapolate=Linear","MultiX=Average","Skip=True","Sort=True")</f>
        <v>13.224330638003941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46799</v>
      </c>
      <c r="T848" s="43">
        <f ca="1">_xll.BInterpol('Base CDI'!$H$4:$H$28,'Base CDI'!$J$4:$J$29,S848,"Cubic","Extrapolate=Linear","MultiX=Average","Skip=True","Sort=True")</f>
        <v>13.131083029825351</v>
      </c>
      <c r="U848" s="43">
        <f ca="1">_xll.BInterpol('Base CDI'!$H$4:$H$28,'Base CDI'!$I$4:$I$29,S848,"Cubic","Extrapolate=Linear","MultiX=Average","Skip=True","Sort=True")</f>
        <v>13.223764090298463</v>
      </c>
    </row>
    <row r="849" spans="16:21" x14ac:dyDescent="0.25">
      <c r="P849" s="10">
        <v>35744</v>
      </c>
      <c r="Q849">
        <v>2.979241</v>
      </c>
      <c r="S849" s="42">
        <f t="shared" ca="1" si="18"/>
        <v>46800</v>
      </c>
      <c r="T849" s="43">
        <f ca="1">_xll.BInterpol('Base CDI'!$H$4:$H$28,'Base CDI'!$J$4:$J$29,S849,"Cubic","Extrapolate=Linear","MultiX=Average","Skip=True","Sort=True")</f>
        <v>13.130542595287839</v>
      </c>
      <c r="U849" s="43">
        <f ca="1">_xll.BInterpol('Base CDI'!$H$4:$H$28,'Base CDI'!$I$4:$I$29,S849,"Cubic","Extrapolate=Linear","MultiX=Average","Skip=True","Sort=True")</f>
        <v>13.223203706937856</v>
      </c>
    </row>
    <row r="850" spans="16:21" x14ac:dyDescent="0.25">
      <c r="P850" s="10">
        <v>35745</v>
      </c>
      <c r="Q850">
        <v>2.98366</v>
      </c>
      <c r="S850" s="42">
        <f t="shared" ca="1" si="18"/>
        <v>46801</v>
      </c>
      <c r="T850" s="43">
        <f ca="1">_xll.BInterpol('Base CDI'!$H$4:$H$28,'Base CDI'!$J$4:$J$29,S850,"Cubic","Extrapolate=Linear","MultiX=Average","Skip=True","Sort=True")</f>
        <v>13.13000787638137</v>
      </c>
      <c r="U850" s="43">
        <f ca="1">_xll.BInterpol('Base CDI'!$H$4:$H$28,'Base CDI'!$I$4:$I$29,S850,"Cubic","Extrapolate=Linear","MultiX=Average","Skip=True","Sort=True")</f>
        <v>13.22264945435338</v>
      </c>
    </row>
    <row r="851" spans="16:21" x14ac:dyDescent="0.25">
      <c r="P851" s="10">
        <v>35746</v>
      </c>
      <c r="Q851">
        <v>2.988086</v>
      </c>
      <c r="S851" s="42">
        <f t="shared" ca="1" si="18"/>
        <v>46802</v>
      </c>
      <c r="T851" s="43">
        <f ca="1">_xll.BInterpol('Base CDI'!$H$4:$H$28,'Base CDI'!$J$4:$J$29,S851,"Cubic","Extrapolate=Linear","MultiX=Average","Skip=True","Sort=True")</f>
        <v>13.129478841526508</v>
      </c>
      <c r="U851" s="43">
        <f ca="1">_xll.BInterpol('Base CDI'!$H$4:$H$28,'Base CDI'!$I$4:$I$29,S851,"Cubic","Extrapolate=Linear","MultiX=Average","Skip=True","Sort=True")</f>
        <v>13.222101298976298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46803</v>
      </c>
      <c r="T852" s="43">
        <f ca="1">_xll.BInterpol('Base CDI'!$H$4:$H$28,'Base CDI'!$J$4:$J$29,S852,"Cubic","Extrapolate=Linear","MultiX=Average","Skip=True","Sort=True")</f>
        <v>13.128955459143823</v>
      </c>
      <c r="U852" s="43">
        <f ca="1">_xll.BInterpol('Base CDI'!$H$4:$H$28,'Base CDI'!$I$4:$I$29,S852,"Cubic","Extrapolate=Linear","MultiX=Average","Skip=True","Sort=True")</f>
        <v>13.221559207237869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46804</v>
      </c>
      <c r="T853" s="43">
        <f ca="1">_xll.BInterpol('Base CDI'!$H$4:$H$28,'Base CDI'!$J$4:$J$29,S853,"Cubic","Extrapolate=Linear","MultiX=Average","Skip=True","Sort=True")</f>
        <v>13.128437697653881</v>
      </c>
      <c r="U853" s="43">
        <f ca="1">_xll.BInterpol('Base CDI'!$H$4:$H$28,'Base CDI'!$I$4:$I$29,S853,"Cubic","Extrapolate=Linear","MultiX=Average","Skip=True","Sort=True")</f>
        <v>13.221023145569353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46805</v>
      </c>
      <c r="T854" s="43">
        <f ca="1">_xll.BInterpol('Base CDI'!$H$4:$H$28,'Base CDI'!$J$4:$J$29,S854,"Cubic","Extrapolate=Linear","MultiX=Average","Skip=True","Sort=True")</f>
        <v>13.127925525477249</v>
      </c>
      <c r="U854" s="43">
        <f ca="1">_xll.BInterpol('Base CDI'!$H$4:$H$28,'Base CDI'!$I$4:$I$29,S854,"Cubic","Extrapolate=Linear","MultiX=Average","Skip=True","Sort=True")</f>
        <v>13.220493080402012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46806</v>
      </c>
      <c r="T855" s="43">
        <f ca="1">_xll.BInterpol('Base CDI'!$H$4:$H$28,'Base CDI'!$J$4:$J$29,S855,"Cubic","Extrapolate=Linear","MultiX=Average","Skip=True","Sort=True")</f>
        <v>13.127418911034495</v>
      </c>
      <c r="U855" s="43">
        <f ca="1">_xll.BInterpol('Base CDI'!$H$4:$H$28,'Base CDI'!$I$4:$I$29,S855,"Cubic","Extrapolate=Linear","MultiX=Average","Skip=True","Sort=True")</f>
        <v>13.219968978167106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46807</v>
      </c>
      <c r="T856" s="43">
        <f ca="1">_xll.BInterpol('Base CDI'!$H$4:$H$28,'Base CDI'!$J$4:$J$29,S856,"Cubic","Extrapolate=Linear","MultiX=Average","Skip=True","Sort=True")</f>
        <v>13.126917822746183</v>
      </c>
      <c r="U856" s="43">
        <f ca="1">_xll.BInterpol('Base CDI'!$H$4:$H$28,'Base CDI'!$I$4:$I$29,S856,"Cubic","Extrapolate=Linear","MultiX=Average","Skip=True","Sort=True")</f>
        <v>13.219450805295894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46808</v>
      </c>
      <c r="T857" s="43">
        <f ca="1">_xll.BInterpol('Base CDI'!$H$4:$H$28,'Base CDI'!$J$4:$J$29,S857,"Cubic","Extrapolate=Linear","MultiX=Average","Skip=True","Sort=True")</f>
        <v>13.126422229032883</v>
      </c>
      <c r="U857" s="43">
        <f ca="1">_xll.BInterpol('Base CDI'!$H$4:$H$28,'Base CDI'!$I$4:$I$29,S857,"Cubic","Extrapolate=Linear","MultiX=Average","Skip=True","Sort=True")</f>
        <v>13.21893852821964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46809</v>
      </c>
      <c r="T858" s="43">
        <f ca="1">_xll.BInterpol('Base CDI'!$H$4:$H$28,'Base CDI'!$J$4:$J$29,S858,"Cubic","Extrapolate=Linear","MultiX=Average","Skip=True","Sort=True")</f>
        <v>13.125932098315163</v>
      </c>
      <c r="U858" s="43">
        <f ca="1">_xll.BInterpol('Base CDI'!$H$4:$H$28,'Base CDI'!$I$4:$I$29,S858,"Cubic","Extrapolate=Linear","MultiX=Average","Skip=True","Sort=True")</f>
        <v>13.218432113369602</v>
      </c>
    </row>
    <row r="859" spans="16:21" x14ac:dyDescent="0.25">
      <c r="P859" s="10">
        <v>35758</v>
      </c>
      <c r="Q859">
        <v>3.02373</v>
      </c>
      <c r="S859" s="42">
        <f t="shared" ca="1" si="18"/>
        <v>46810</v>
      </c>
      <c r="T859" s="43">
        <f ca="1">_xll.BInterpol('Base CDI'!$H$4:$H$28,'Base CDI'!$J$4:$J$29,S859,"Cubic","Extrapolate=Linear","MultiX=Average","Skip=True","Sort=True")</f>
        <v>13.125447399013586</v>
      </c>
      <c r="U859" s="43">
        <f ca="1">_xll.BInterpol('Base CDI'!$H$4:$H$28,'Base CDI'!$I$4:$I$29,S859,"Cubic","Extrapolate=Linear","MultiX=Average","Skip=True","Sort=True")</f>
        <v>13.21793152717704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46811</v>
      </c>
      <c r="T860" s="43">
        <f ca="1">_xll.BInterpol('Base CDI'!$H$4:$H$28,'Base CDI'!$J$4:$J$29,S860,"Cubic","Extrapolate=Linear","MultiX=Average","Skip=True","Sort=True")</f>
        <v>13.124968099548722</v>
      </c>
      <c r="U860" s="43">
        <f ca="1">_xll.BInterpol('Base CDI'!$H$4:$H$28,'Base CDI'!$I$4:$I$29,S860,"Cubic","Extrapolate=Linear","MultiX=Average","Skip=True","Sort=True")</f>
        <v>13.217436736073218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46812</v>
      </c>
      <c r="T861" s="43">
        <f ca="1">_xll.BInterpol('Base CDI'!$H$4:$H$28,'Base CDI'!$J$4:$J$29,S861,"Cubic","Extrapolate=Linear","MultiX=Average","Skip=True","Sort=True")</f>
        <v>13.124494168341139</v>
      </c>
      <c r="U861" s="43">
        <f ca="1">_xll.BInterpol('Base CDI'!$H$4:$H$28,'Base CDI'!$I$4:$I$29,S861,"Cubic","Extrapolate=Linear","MultiX=Average","Skip=True","Sort=True")</f>
        <v>13.216947706489393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46813</v>
      </c>
      <c r="T862" s="43">
        <f ca="1">_xll.BInterpol('Base CDI'!$H$4:$H$28,'Base CDI'!$J$4:$J$29,S862,"Cubic","Extrapolate=Linear","MultiX=Average","Skip=True","Sort=True")</f>
        <v>13.1240255738114</v>
      </c>
      <c r="U862" s="43">
        <f ca="1">_xll.BInterpol('Base CDI'!$H$4:$H$28,'Base CDI'!$I$4:$I$29,S862,"Cubic","Extrapolate=Linear","MultiX=Average","Skip=True","Sort=True")</f>
        <v>13.216464404856827</v>
      </c>
    </row>
    <row r="863" spans="16:21" x14ac:dyDescent="0.25">
      <c r="P863" s="10">
        <v>35762</v>
      </c>
      <c r="Q863">
        <v>3.041741</v>
      </c>
      <c r="S863" s="42">
        <f t="shared" ca="1" si="18"/>
        <v>46814</v>
      </c>
      <c r="T863" s="43">
        <f ca="1">_xll.BInterpol('Base CDI'!$H$4:$H$28,'Base CDI'!$J$4:$J$29,S863,"Cubic","Extrapolate=Linear","MultiX=Average","Skip=True","Sort=True")</f>
        <v>13.123562284380075</v>
      </c>
      <c r="U863" s="43">
        <f ca="1">_xll.BInterpol('Base CDI'!$H$4:$H$28,'Base CDI'!$I$4:$I$29,S863,"Cubic","Extrapolate=Linear","MultiX=Average","Skip=True","Sort=True")</f>
        <v>13.215986797606782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46815</v>
      </c>
      <c r="T864" s="43">
        <f ca="1">_xll.BInterpol('Base CDI'!$H$4:$H$28,'Base CDI'!$J$4:$J$29,S864,"Cubic","Extrapolate=Linear","MultiX=Average","Skip=True","Sort=True")</f>
        <v>13.123104268467729</v>
      </c>
      <c r="U864" s="43">
        <f ca="1">_xll.BInterpol('Base CDI'!$H$4:$H$28,'Base CDI'!$I$4:$I$29,S864,"Cubic","Extrapolate=Linear","MultiX=Average","Skip=True","Sort=True")</f>
        <v>13.215514851170516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46816</v>
      </c>
      <c r="T865" s="43">
        <f ca="1">_xll.BInterpol('Base CDI'!$H$4:$H$28,'Base CDI'!$J$4:$J$29,S865,"Cubic","Extrapolate=Linear","MultiX=Average","Skip=True","Sort=True")</f>
        <v>13.122651494494933</v>
      </c>
      <c r="U865" s="43">
        <f ca="1">_xll.BInterpol('Base CDI'!$H$4:$H$28,'Base CDI'!$I$4:$I$29,S865,"Cubic","Extrapolate=Linear","MultiX=Average","Skip=True","Sort=True")</f>
        <v>13.215048531979292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46817</v>
      </c>
      <c r="T866" s="43">
        <f ca="1">_xll.BInterpol('Base CDI'!$H$4:$H$28,'Base CDI'!$J$4:$J$29,S866,"Cubic","Extrapolate=Linear","MultiX=Average","Skip=True","Sort=True")</f>
        <v>13.12220393088225</v>
      </c>
      <c r="U866" s="43">
        <f ca="1">_xll.BInterpol('Base CDI'!$H$4:$H$28,'Base CDI'!$I$4:$I$29,S866,"Cubic","Extrapolate=Linear","MultiX=Average","Skip=True","Sort=True")</f>
        <v>13.214587806464369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46818</v>
      </c>
      <c r="T867" s="43">
        <f ca="1">_xll.BInterpol('Base CDI'!$H$4:$H$28,'Base CDI'!$J$4:$J$29,S867,"Cubic","Extrapolate=Linear","MultiX=Average","Skip=True","Sort=True")</f>
        <v>13.12176154605025</v>
      </c>
      <c r="U867" s="43">
        <f ca="1">_xll.BInterpol('Base CDI'!$H$4:$H$28,'Base CDI'!$I$4:$I$29,S867,"Cubic","Extrapolate=Linear","MultiX=Average","Skip=True","Sort=True")</f>
        <v>13.214132641057008</v>
      </c>
    </row>
    <row r="868" spans="16:21" x14ac:dyDescent="0.25">
      <c r="P868" s="10">
        <v>35769</v>
      </c>
      <c r="Q868">
        <v>3.06141</v>
      </c>
      <c r="S868" s="42">
        <f t="shared" ca="1" si="18"/>
        <v>46819</v>
      </c>
      <c r="T868" s="43">
        <f ca="1">_xll.BInterpol('Base CDI'!$H$4:$H$28,'Base CDI'!$J$4:$J$29,S868,"Cubic","Extrapolate=Linear","MultiX=Average","Skip=True","Sort=True")</f>
        <v>13.121324308419496</v>
      </c>
      <c r="U868" s="43">
        <f ca="1">_xll.BInterpol('Base CDI'!$H$4:$H$28,'Base CDI'!$I$4:$I$29,S868,"Cubic","Extrapolate=Linear","MultiX=Average","Skip=True","Sort=True")</f>
        <v>13.213683002188469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46820</v>
      </c>
      <c r="T869" s="43">
        <f ca="1">_xll.BInterpol('Base CDI'!$H$4:$H$28,'Base CDI'!$J$4:$J$29,S869,"Cubic","Extrapolate=Linear","MultiX=Average","Skip=True","Sort=True")</f>
        <v>13.120892186410559</v>
      </c>
      <c r="U869" s="43">
        <f ca="1">_xll.BInterpol('Base CDI'!$H$4:$H$28,'Base CDI'!$I$4:$I$29,S869,"Cubic","Extrapolate=Linear","MultiX=Average","Skip=True","Sort=True")</f>
        <v>13.213238856290015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46821</v>
      </c>
      <c r="T870" s="43">
        <f ca="1">_xll.BInterpol('Base CDI'!$H$4:$H$28,'Base CDI'!$J$4:$J$29,S870,"Cubic","Extrapolate=Linear","MultiX=Average","Skip=True","Sort=True")</f>
        <v>13.120465148444005</v>
      </c>
      <c r="U870" s="43">
        <f ca="1">_xll.BInterpol('Base CDI'!$H$4:$H$28,'Base CDI'!$I$4:$I$29,S870,"Cubic","Extrapolate=Linear","MultiX=Average","Skip=True","Sort=True")</f>
        <v>13.212800169792903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46822</v>
      </c>
      <c r="T871" s="43">
        <f ca="1">_xll.BInterpol('Base CDI'!$H$4:$H$28,'Base CDI'!$J$4:$J$29,S871,"Cubic","Extrapolate=Linear","MultiX=Average","Skip=True","Sort=True")</f>
        <v>13.1200431629404</v>
      </c>
      <c r="U871" s="43">
        <f ca="1">_xll.BInterpol('Base CDI'!$H$4:$H$28,'Base CDI'!$I$4:$I$29,S871,"Cubic","Extrapolate=Linear","MultiX=Average","Skip=True","Sort=True")</f>
        <v>13.212366909128397</v>
      </c>
    </row>
    <row r="872" spans="16:21" x14ac:dyDescent="0.25">
      <c r="P872" s="10">
        <v>35775</v>
      </c>
      <c r="Q872">
        <v>3.077248</v>
      </c>
      <c r="S872" s="42">
        <f t="shared" ca="1" si="18"/>
        <v>46823</v>
      </c>
      <c r="T872" s="43">
        <f ca="1">_xll.BInterpol('Base CDI'!$H$4:$H$28,'Base CDI'!$J$4:$J$29,S872,"Cubic","Extrapolate=Linear","MultiX=Average","Skip=True","Sort=True")</f>
        <v>13.119626198320312</v>
      </c>
      <c r="U872" s="43">
        <f ca="1">_xll.BInterpol('Base CDI'!$H$4:$H$28,'Base CDI'!$I$4:$I$29,S872,"Cubic","Extrapolate=Linear","MultiX=Average","Skip=True","Sort=True")</f>
        <v>13.211939040727755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46824</v>
      </c>
      <c r="T873" s="43">
        <f ca="1">_xll.BInterpol('Base CDI'!$H$4:$H$28,'Base CDI'!$J$4:$J$29,S873,"Cubic","Extrapolate=Linear","MultiX=Average","Skip=True","Sort=True")</f>
        <v>13.119214223004306</v>
      </c>
      <c r="U873" s="43">
        <f ca="1">_xll.BInterpol('Base CDI'!$H$4:$H$28,'Base CDI'!$I$4:$I$29,S873,"Cubic","Extrapolate=Linear","MultiX=Average","Skip=True","Sort=True")</f>
        <v>13.211516531022239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46825</v>
      </c>
      <c r="T874" s="43">
        <f ca="1">_xll.BInterpol('Base CDI'!$H$4:$H$28,'Base CDI'!$J$4:$J$29,S874,"Cubic","Extrapolate=Linear","MultiX=Average","Skip=True","Sort=True")</f>
        <v>13.118807205412951</v>
      </c>
      <c r="U874" s="43">
        <f ca="1">_xll.BInterpol('Base CDI'!$H$4:$H$28,'Base CDI'!$I$4:$I$29,S874,"Cubic","Extrapolate=Linear","MultiX=Average","Skip=True","Sort=True")</f>
        <v>13.21109934644311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46826</v>
      </c>
      <c r="T875" s="43">
        <f ca="1">_xll.BInterpol('Base CDI'!$H$4:$H$28,'Base CDI'!$J$4:$J$29,S875,"Cubic","Extrapolate=Linear","MultiX=Average","Skip=True","Sort=True")</f>
        <v>13.118405113966814</v>
      </c>
      <c r="U875" s="43">
        <f ca="1">_xll.BInterpol('Base CDI'!$H$4:$H$28,'Base CDI'!$I$4:$I$29,S875,"Cubic","Extrapolate=Linear","MultiX=Average","Skip=True","Sort=True")</f>
        <v>13.210687453421626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46827</v>
      </c>
      <c r="T876" s="43">
        <f ca="1">_xll.BInterpol('Base CDI'!$H$4:$H$28,'Base CDI'!$J$4:$J$29,S876,"Cubic","Extrapolate=Linear","MultiX=Average","Skip=True","Sort=True")</f>
        <v>13.118007917086462</v>
      </c>
      <c r="U876" s="43">
        <f ca="1">_xll.BInterpol('Base CDI'!$H$4:$H$28,'Base CDI'!$I$4:$I$29,S876,"Cubic","Extrapolate=Linear","MultiX=Average","Skip=True","Sort=True")</f>
        <v>13.21028081838905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46828</v>
      </c>
      <c r="T877" s="43">
        <f ca="1">_xll.BInterpol('Base CDI'!$H$4:$H$28,'Base CDI'!$J$4:$J$29,S877,"Cubic","Extrapolate=Linear","MultiX=Average","Skip=True","Sort=True")</f>
        <v>13.117615583192462</v>
      </c>
      <c r="U877" s="43">
        <f ca="1">_xll.BInterpol('Base CDI'!$H$4:$H$28,'Base CDI'!$I$4:$I$29,S877,"Cubic","Extrapolate=Linear","MultiX=Average","Skip=True","Sort=True")</f>
        <v>13.209879407776642</v>
      </c>
    </row>
    <row r="878" spans="16:21" x14ac:dyDescent="0.25">
      <c r="P878" s="10">
        <v>35783</v>
      </c>
      <c r="Q878">
        <v>3.101308</v>
      </c>
      <c r="S878" s="42">
        <f t="shared" ca="1" si="18"/>
        <v>46829</v>
      </c>
      <c r="T878" s="43">
        <f ca="1">_xll.BInterpol('Base CDI'!$H$4:$H$28,'Base CDI'!$J$4:$J$29,S878,"Cubic","Extrapolate=Linear","MultiX=Average","Skip=True","Sort=True")</f>
        <v>13.117228080705381</v>
      </c>
      <c r="U878" s="43">
        <f ca="1">_xll.BInterpol('Base CDI'!$H$4:$H$28,'Base CDI'!$I$4:$I$29,S878,"Cubic","Extrapolate=Linear","MultiX=Average","Skip=True","Sort=True")</f>
        <v>13.209483188015662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46830</v>
      </c>
      <c r="T879" s="43">
        <f ca="1">_xll.BInterpol('Base CDI'!$H$4:$H$28,'Base CDI'!$J$4:$J$29,S879,"Cubic","Extrapolate=Linear","MultiX=Average","Skip=True","Sort=True")</f>
        <v>13.116845378045785</v>
      </c>
      <c r="U879" s="43">
        <f ca="1">_xll.BInterpol('Base CDI'!$H$4:$H$28,'Base CDI'!$I$4:$I$29,S879,"Cubic","Extrapolate=Linear","MultiX=Average","Skip=True","Sort=True")</f>
        <v>13.209092125537373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46831</v>
      </c>
      <c r="T880" s="43">
        <f ca="1">_xll.BInterpol('Base CDI'!$H$4:$H$28,'Base CDI'!$J$4:$J$29,S880,"Cubic","Extrapolate=Linear","MultiX=Average","Skip=True","Sort=True")</f>
        <v>13.116467443634242</v>
      </c>
      <c r="U880" s="43">
        <f ca="1">_xll.BInterpol('Base CDI'!$H$4:$H$28,'Base CDI'!$I$4:$I$29,S880,"Cubic","Extrapolate=Linear","MultiX=Average","Skip=True","Sort=True")</f>
        <v>13.208706186773032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46832</v>
      </c>
      <c r="T881" s="43">
        <f ca="1">_xll.BInterpol('Base CDI'!$H$4:$H$28,'Base CDI'!$J$4:$J$29,S881,"Cubic","Extrapolate=Linear","MultiX=Average","Skip=True","Sort=True")</f>
        <v>13.116094245891318</v>
      </c>
      <c r="U881" s="43">
        <f ca="1">_xll.BInterpol('Base CDI'!$H$4:$H$28,'Base CDI'!$I$4:$I$29,S881,"Cubic","Extrapolate=Linear","MultiX=Average","Skip=True","Sort=True")</f>
        <v>13.208325338153903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46833</v>
      </c>
      <c r="T882" s="43">
        <f ca="1">_xll.BInterpol('Base CDI'!$H$4:$H$28,'Base CDI'!$J$4:$J$29,S882,"Cubic","Extrapolate=Linear","MultiX=Average","Skip=True","Sort=True")</f>
        <v>13.115725753237582</v>
      </c>
      <c r="U882" s="43">
        <f ca="1">_xll.BInterpol('Base CDI'!$H$4:$H$28,'Base CDI'!$I$4:$I$29,S882,"Cubic","Extrapolate=Linear","MultiX=Average","Skip=True","Sort=True")</f>
        <v>13.207949546111244</v>
      </c>
    </row>
    <row r="883" spans="16:21" x14ac:dyDescent="0.25">
      <c r="P883" s="10">
        <v>35793</v>
      </c>
      <c r="Q883">
        <v>3.122112</v>
      </c>
      <c r="S883" s="42">
        <f t="shared" ca="1" si="18"/>
        <v>46834</v>
      </c>
      <c r="T883" s="43">
        <f ca="1">_xll.BInterpol('Base CDI'!$H$4:$H$28,'Base CDI'!$J$4:$J$29,S883,"Cubic","Extrapolate=Linear","MultiX=Average","Skip=True","Sort=True")</f>
        <v>13.115361934093601</v>
      </c>
      <c r="U883" s="43">
        <f ca="1">_xll.BInterpol('Base CDI'!$H$4:$H$28,'Base CDI'!$I$4:$I$29,S883,"Cubic","Extrapolate=Linear","MultiX=Average","Skip=True","Sort=True")</f>
        <v>13.207578777076316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46835</v>
      </c>
      <c r="T884" s="43">
        <f ca="1">_xll.BInterpol('Base CDI'!$H$4:$H$28,'Base CDI'!$J$4:$J$29,S884,"Cubic","Extrapolate=Linear","MultiX=Average","Skip=True","Sort=True")</f>
        <v>13.115002756879939</v>
      </c>
      <c r="U884" s="43">
        <f ca="1">_xll.BInterpol('Base CDI'!$H$4:$H$28,'Base CDI'!$I$4:$I$29,S884,"Cubic","Extrapolate=Linear","MultiX=Average","Skip=True","Sort=True")</f>
        <v>13.207212997480381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46836</v>
      </c>
      <c r="T885" s="43">
        <f ca="1">_xll.BInterpol('Base CDI'!$H$4:$H$28,'Base CDI'!$J$4:$J$29,S885,"Cubic","Extrapolate=Linear","MultiX=Average","Skip=True","Sort=True")</f>
        <v>13.114648190017165</v>
      </c>
      <c r="U885" s="43">
        <f ca="1">_xll.BInterpol('Base CDI'!$H$4:$H$28,'Base CDI'!$I$4:$I$29,S885,"Cubic","Extrapolate=Linear","MultiX=Average","Skip=True","Sort=True")</f>
        <v>13.206852173754699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46837</v>
      </c>
      <c r="T886" s="43">
        <f ca="1">_xll.BInterpol('Base CDI'!$H$4:$H$28,'Base CDI'!$J$4:$J$29,S886,"Cubic","Extrapolate=Linear","MultiX=Average","Skip=True","Sort=True")</f>
        <v>13.114298201925846</v>
      </c>
      <c r="U886" s="43">
        <f ca="1">_xll.BInterpol('Base CDI'!$H$4:$H$28,'Base CDI'!$I$4:$I$29,S886,"Cubic","Extrapolate=Linear","MultiX=Average","Skip=True","Sort=True")</f>
        <v>13.206496272330531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46838</v>
      </c>
      <c r="T887" s="43">
        <f ca="1">_xll.BInterpol('Base CDI'!$H$4:$H$28,'Base CDI'!$J$4:$J$29,S887,"Cubic","Extrapolate=Linear","MultiX=Average","Skip=True","Sort=True")</f>
        <v>13.11395276102655</v>
      </c>
      <c r="U887" s="43">
        <f ca="1">_xll.BInterpol('Base CDI'!$H$4:$H$28,'Base CDI'!$I$4:$I$29,S887,"Cubic","Extrapolate=Linear","MultiX=Average","Skip=True","Sort=True")</f>
        <v>13.206145259639134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46839</v>
      </c>
      <c r="T888" s="43">
        <f ca="1">_xll.BInterpol('Base CDI'!$H$4:$H$28,'Base CDI'!$J$4:$J$29,S888,"Cubic","Extrapolate=Linear","MultiX=Average","Skip=True","Sort=True")</f>
        <v>13.113611835739842</v>
      </c>
      <c r="U888" s="43">
        <f ca="1">_xll.BInterpol('Base CDI'!$H$4:$H$28,'Base CDI'!$I$4:$I$29,S888,"Cubic","Extrapolate=Linear","MultiX=Average","Skip=True","Sort=True")</f>
        <v>13.205799102111774</v>
      </c>
    </row>
    <row r="889" spans="16:21" x14ac:dyDescent="0.25">
      <c r="P889" s="10">
        <v>35802</v>
      </c>
      <c r="Q889">
        <v>3.146544</v>
      </c>
      <c r="S889" s="42">
        <f t="shared" ca="1" si="18"/>
        <v>46840</v>
      </c>
      <c r="T889" s="43">
        <f ca="1">_xll.BInterpol('Base CDI'!$H$4:$H$28,'Base CDI'!$J$4:$J$29,S889,"Cubic","Extrapolate=Linear","MultiX=Average","Skip=True","Sort=True")</f>
        <v>13.113275394486291</v>
      </c>
      <c r="U889" s="43">
        <f ca="1">_xll.BInterpol('Base CDI'!$H$4:$H$28,'Base CDI'!$I$4:$I$29,S889,"Cubic","Extrapolate=Linear","MultiX=Average","Skip=True","Sort=True")</f>
        <v>13.205457766179709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46841</v>
      </c>
      <c r="T890" s="43">
        <f ca="1">_xll.BInterpol('Base CDI'!$H$4:$H$28,'Base CDI'!$J$4:$J$29,S890,"Cubic","Extrapolate=Linear","MultiX=Average","Skip=True","Sort=True")</f>
        <v>13.112943405686462</v>
      </c>
      <c r="U890" s="43">
        <f ca="1">_xll.BInterpol('Base CDI'!$H$4:$H$28,'Base CDI'!$I$4:$I$29,S890,"Cubic","Extrapolate=Linear","MultiX=Average","Skip=True","Sort=True")</f>
        <v>13.205121218274199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46842</v>
      </c>
      <c r="T891" s="43">
        <f ca="1">_xll.BInterpol('Base CDI'!$H$4:$H$28,'Base CDI'!$J$4:$J$29,S891,"Cubic","Extrapolate=Linear","MultiX=Average","Skip=True","Sort=True")</f>
        <v>13.112615837760924</v>
      </c>
      <c r="U891" s="43">
        <f ca="1">_xll.BInterpol('Base CDI'!$H$4:$H$28,'Base CDI'!$I$4:$I$29,S891,"Cubic","Extrapolate=Linear","MultiX=Average","Skip=True","Sort=True")</f>
        <v>13.204789424826506</v>
      </c>
    </row>
    <row r="892" spans="16:21" x14ac:dyDescent="0.25">
      <c r="P892" s="10">
        <v>35807</v>
      </c>
      <c r="Q892">
        <v>3.158658</v>
      </c>
      <c r="S892" s="42">
        <f t="shared" ca="1" si="18"/>
        <v>46843</v>
      </c>
      <c r="T892" s="43">
        <f ca="1">_xll.BInterpol('Base CDI'!$H$4:$H$28,'Base CDI'!$J$4:$J$29,S892,"Cubic","Extrapolate=Linear","MultiX=Average","Skip=True","Sort=True")</f>
        <v>13.112292659130242</v>
      </c>
      <c r="U892" s="43">
        <f ca="1">_xll.BInterpol('Base CDI'!$H$4:$H$28,'Base CDI'!$I$4:$I$29,S892,"Cubic","Extrapolate=Linear","MultiX=Average","Skip=True","Sort=True")</f>
        <v>13.204462352267889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46844</v>
      </c>
      <c r="T893" s="43">
        <f ca="1">_xll.BInterpol('Base CDI'!$H$4:$H$28,'Base CDI'!$J$4:$J$29,S893,"Cubic","Extrapolate=Linear","MultiX=Average","Skip=True","Sort=True")</f>
        <v>13.111973838214984</v>
      </c>
      <c r="U893" s="43">
        <f ca="1">_xll.BInterpol('Base CDI'!$H$4:$H$28,'Base CDI'!$I$4:$I$29,S893,"Cubic","Extrapolate=Linear","MultiX=Average","Skip=True","Sort=True")</f>
        <v>13.20413996702961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46845</v>
      </c>
      <c r="T894" s="43">
        <f ca="1">_xll.BInterpol('Base CDI'!$H$4:$H$28,'Base CDI'!$J$4:$J$29,S894,"Cubic","Extrapolate=Linear","MultiX=Average","Skip=True","Sort=True")</f>
        <v>13.111659343435718</v>
      </c>
      <c r="U894" s="43">
        <f ca="1">_xll.BInterpol('Base CDI'!$H$4:$H$28,'Base CDI'!$I$4:$I$29,S894,"Cubic","Extrapolate=Linear","MultiX=Average","Skip=True","Sort=True")</f>
        <v>13.20382223554293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46846</v>
      </c>
      <c r="T895" s="43">
        <f ca="1">_xll.BInterpol('Base CDI'!$H$4:$H$28,'Base CDI'!$J$4:$J$29,S895,"Cubic","Extrapolate=Linear","MultiX=Average","Skip=True","Sort=True")</f>
        <v>13.111349143213012</v>
      </c>
      <c r="U895" s="43">
        <f ca="1">_xll.BInterpol('Base CDI'!$H$4:$H$28,'Base CDI'!$I$4:$I$29,S895,"Cubic","Extrapolate=Linear","MultiX=Average","Skip=True","Sort=True")</f>
        <v>13.203509124239106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46847</v>
      </c>
      <c r="T896" s="43">
        <f ca="1">_xll.BInterpol('Base CDI'!$H$4:$H$28,'Base CDI'!$J$4:$J$29,S896,"Cubic","Extrapolate=Linear","MultiX=Average","Skip=True","Sort=True")</f>
        <v>13.111043205967428</v>
      </c>
      <c r="U896" s="43">
        <f ca="1">_xll.BInterpol('Base CDI'!$H$4:$H$28,'Base CDI'!$I$4:$I$29,S896,"Cubic","Extrapolate=Linear","MultiX=Average","Skip=True","Sort=True")</f>
        <v>13.203200599549405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46848</v>
      </c>
      <c r="T897" s="43">
        <f ca="1">_xll.BInterpol('Base CDI'!$H$4:$H$28,'Base CDI'!$J$4:$J$29,S897,"Cubic","Extrapolate=Linear","MultiX=Average","Skip=True","Sort=True")</f>
        <v>13.110741500119538</v>
      </c>
      <c r="U897" s="43">
        <f ca="1">_xll.BInterpol('Base CDI'!$H$4:$H$28,'Base CDI'!$I$4:$I$29,S897,"Cubic","Extrapolate=Linear","MultiX=Average","Skip=True","Sort=True")</f>
        <v>13.202896627905082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46849</v>
      </c>
      <c r="T898" s="43">
        <f ca="1">_xll.BInterpol('Base CDI'!$H$4:$H$28,'Base CDI'!$J$4:$J$29,S898,"Cubic","Extrapolate=Linear","MultiX=Average","Skip=True","Sort=True")</f>
        <v>13.110443994089907</v>
      </c>
      <c r="U898" s="43">
        <f ca="1">_xll.BInterpol('Base CDI'!$H$4:$H$28,'Base CDI'!$I$4:$I$29,S898,"Cubic","Extrapolate=Linear","MultiX=Average","Skip=True","Sort=True")</f>
        <v>13.202597175737399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46850</v>
      </c>
      <c r="T899" s="43">
        <f ca="1">_xll.BInterpol('Base CDI'!$H$4:$H$28,'Base CDI'!$J$4:$J$29,S899,"Cubic","Extrapolate=Linear","MultiX=Average","Skip=True","Sort=True")</f>
        <v>13.110150656299103</v>
      </c>
      <c r="U899" s="43">
        <f ca="1">_xll.BInterpol('Base CDI'!$H$4:$H$28,'Base CDI'!$I$4:$I$29,S899,"Cubic","Extrapolate=Linear","MultiX=Average","Skip=True","Sort=True")</f>
        <v>13.202302209477617</v>
      </c>
    </row>
    <row r="900" spans="16:21" x14ac:dyDescent="0.25">
      <c r="P900" s="10">
        <v>35817</v>
      </c>
      <c r="Q900">
        <v>3.190839</v>
      </c>
      <c r="S900" s="42">
        <f t="shared" ca="1" si="18"/>
        <v>46851</v>
      </c>
      <c r="T900" s="43">
        <f ca="1">_xll.BInterpol('Base CDI'!$H$4:$H$28,'Base CDI'!$J$4:$J$29,S900,"Cubic","Extrapolate=Linear","MultiX=Average","Skip=True","Sort=True")</f>
        <v>13.109861455167691</v>
      </c>
      <c r="U900" s="43">
        <f ca="1">_xll.BInterpol('Base CDI'!$H$4:$H$28,'Base CDI'!$I$4:$I$29,S900,"Cubic","Extrapolate=Linear","MultiX=Average","Skip=True","Sort=True")</f>
        <v>13.202011695556997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46852</v>
      </c>
      <c r="T901" s="43">
        <f ca="1">_xll.BInterpol('Base CDI'!$H$4:$H$28,'Base CDI'!$J$4:$J$29,S901,"Cubic","Extrapolate=Linear","MultiX=Average","Skip=True","Sort=True")</f>
        <v>13.10957635911624</v>
      </c>
      <c r="U901" s="43">
        <f ca="1">_xll.BInterpol('Base CDI'!$H$4:$H$28,'Base CDI'!$I$4:$I$29,S901,"Cubic","Extrapolate=Linear","MultiX=Average","Skip=True","Sort=True")</f>
        <v>13.2017256004068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46853</v>
      </c>
      <c r="T902" s="43">
        <f ca="1">_xll.BInterpol('Base CDI'!$H$4:$H$28,'Base CDI'!$J$4:$J$29,S902,"Cubic","Extrapolate=Linear","MultiX=Average","Skip=True","Sort=True")</f>
        <v>13.109295336565316</v>
      </c>
      <c r="U902" s="43">
        <f ca="1">_xll.BInterpol('Base CDI'!$H$4:$H$28,'Base CDI'!$I$4:$I$29,S902,"Cubic","Extrapolate=Linear","MultiX=Average","Skip=True","Sort=True")</f>
        <v>13.201443890458284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46854</v>
      </c>
      <c r="T903" s="43">
        <f ca="1">_xll.BInterpol('Base CDI'!$H$4:$H$28,'Base CDI'!$J$4:$J$29,S903,"Cubic","Extrapolate=Linear","MultiX=Average","Skip=True","Sort=True")</f>
        <v>13.109018355935486</v>
      </c>
      <c r="U903" s="43">
        <f ca="1">_xll.BInterpol('Base CDI'!$H$4:$H$28,'Base CDI'!$I$4:$I$29,S903,"Cubic","Extrapolate=Linear","MultiX=Average","Skip=True","Sort=True")</f>
        <v>13.201166532142713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46855</v>
      </c>
      <c r="T904" s="43">
        <f ca="1">_xll.BInterpol('Base CDI'!$H$4:$H$28,'Base CDI'!$J$4:$J$29,S904,"Cubic","Extrapolate=Linear","MultiX=Average","Skip=True","Sort=True")</f>
        <v>13.108745385647319</v>
      </c>
      <c r="U904" s="43">
        <f ca="1">_xll.BInterpol('Base CDI'!$H$4:$H$28,'Base CDI'!$I$4:$I$29,S904,"Cubic","Extrapolate=Linear","MultiX=Average","Skip=True","Sort=True")</f>
        <v>13.200893491891346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46856</v>
      </c>
      <c r="T905" s="43">
        <f ca="1">_xll.BInterpol('Base CDI'!$H$4:$H$28,'Base CDI'!$J$4:$J$29,S905,"Cubic","Extrapolate=Linear","MultiX=Average","Skip=True","Sort=True")</f>
        <v>13.10847639412138</v>
      </c>
      <c r="U905" s="43">
        <f ca="1">_xll.BInterpol('Base CDI'!$H$4:$H$28,'Base CDI'!$I$4:$I$29,S905,"Cubic","Extrapolate=Linear","MultiX=Average","Skip=True","Sort=True")</f>
        <v>13.200624736135444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46857</v>
      </c>
      <c r="T906" s="43">
        <f ca="1">_xll.BInterpol('Base CDI'!$H$4:$H$28,'Base CDI'!$J$4:$J$29,S906,"Cubic","Extrapolate=Linear","MultiX=Average","Skip=True","Sort=True")</f>
        <v>13.108211349778236</v>
      </c>
      <c r="U906" s="43">
        <f ca="1">_xll.BInterpol('Base CDI'!$H$4:$H$28,'Base CDI'!$I$4:$I$29,S906,"Cubic","Extrapolate=Linear","MultiX=Average","Skip=True","Sort=True")</f>
        <v>13.200360231306266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46858</v>
      </c>
      <c r="T907" s="43">
        <f ca="1">_xll.BInterpol('Base CDI'!$H$4:$H$28,'Base CDI'!$J$4:$J$29,S907,"Cubic","Extrapolate=Linear","MultiX=Average","Skip=True","Sort=True")</f>
        <v>13.107950221038454</v>
      </c>
      <c r="U907" s="43">
        <f ca="1">_xll.BInterpol('Base CDI'!$H$4:$H$28,'Base CDI'!$I$4:$I$29,S907,"Cubic","Extrapolate=Linear","MultiX=Average","Skip=True","Sort=True")</f>
        <v>13.200099943835074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46859</v>
      </c>
      <c r="T908" s="43">
        <f ca="1">_xll.BInterpol('Base CDI'!$H$4:$H$28,'Base CDI'!$J$4:$J$29,S908,"Cubic","Extrapolate=Linear","MultiX=Average","Skip=True","Sort=True")</f>
        <v>13.107692976322603</v>
      </c>
      <c r="U908" s="43">
        <f ca="1">_xll.BInterpol('Base CDI'!$H$4:$H$28,'Base CDI'!$I$4:$I$29,S908,"Cubic","Extrapolate=Linear","MultiX=Average","Skip=True","Sort=True")</f>
        <v>13.199843840153129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46860</v>
      </c>
      <c r="T909" s="43">
        <f ca="1">_xll.BInterpol('Base CDI'!$H$4:$H$28,'Base CDI'!$J$4:$J$29,S909,"Cubic","Extrapolate=Linear","MultiX=Average","Skip=True","Sort=True")</f>
        <v>13.107439584051248</v>
      </c>
      <c r="U909" s="43">
        <f ca="1">_xll.BInterpol('Base CDI'!$H$4:$H$28,'Base CDI'!$I$4:$I$29,S909,"Cubic","Extrapolate=Linear","MultiX=Average","Skip=True","Sort=True")</f>
        <v>13.199591886691691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46861</v>
      </c>
      <c r="T910" s="43">
        <f ca="1">_xll.BInterpol('Base CDI'!$H$4:$H$28,'Base CDI'!$J$4:$J$29,S910,"Cubic","Extrapolate=Linear","MultiX=Average","Skip=True","Sort=True")</f>
        <v>13.107190012644956</v>
      </c>
      <c r="U910" s="43">
        <f ca="1">_xll.BInterpol('Base CDI'!$H$4:$H$28,'Base CDI'!$I$4:$I$29,S910,"Cubic","Extrapolate=Linear","MultiX=Average","Skip=True","Sort=True")</f>
        <v>13.19934404988202</v>
      </c>
    </row>
    <row r="911" spans="16:21" x14ac:dyDescent="0.25">
      <c r="P911" s="10">
        <v>35832</v>
      </c>
      <c r="Q911">
        <v>3.233114</v>
      </c>
      <c r="S911" s="42">
        <f t="shared" ca="1" si="19"/>
        <v>46862</v>
      </c>
      <c r="T911" s="43">
        <f ca="1">_xll.BInterpol('Base CDI'!$H$4:$H$28,'Base CDI'!$J$4:$J$29,S911,"Cubic","Extrapolate=Linear","MultiX=Average","Skip=True","Sort=True")</f>
        <v>13.106944230524295</v>
      </c>
      <c r="U911" s="43">
        <f ca="1">_xll.BInterpol('Base CDI'!$H$4:$H$28,'Base CDI'!$I$4:$I$29,S911,"Cubic","Extrapolate=Linear","MultiX=Average","Skip=True","Sort=True")</f>
        <v>13.199100296155379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46863</v>
      </c>
      <c r="T912" s="43">
        <f ca="1">_xll.BInterpol('Base CDI'!$H$4:$H$28,'Base CDI'!$J$4:$J$29,S912,"Cubic","Extrapolate=Linear","MultiX=Average","Skip=True","Sort=True")</f>
        <v>13.106702206109832</v>
      </c>
      <c r="U912" s="43">
        <f ca="1">_xll.BInterpol('Base CDI'!$H$4:$H$28,'Base CDI'!$I$4:$I$29,S912,"Cubic","Extrapolate=Linear","MultiX=Average","Skip=True","Sort=True")</f>
        <v>13.198860591943024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46864</v>
      </c>
      <c r="T913" s="43">
        <f ca="1">_xll.BInterpol('Base CDI'!$H$4:$H$28,'Base CDI'!$J$4:$J$29,S913,"Cubic","Extrapolate=Linear","MultiX=Average","Skip=True","Sort=True")</f>
        <v>13.106463907822132</v>
      </c>
      <c r="U913" s="43">
        <f ca="1">_xll.BInterpol('Base CDI'!$H$4:$H$28,'Base CDI'!$I$4:$I$29,S913,"Cubic","Extrapolate=Linear","MultiX=Average","Skip=True","Sort=True")</f>
        <v>13.198624903676221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46865</v>
      </c>
      <c r="T914" s="43">
        <f ca="1">_xll.BInterpol('Base CDI'!$H$4:$H$28,'Base CDI'!$J$4:$J$29,S914,"Cubic","Extrapolate=Linear","MultiX=Average","Skip=True","Sort=True")</f>
        <v>13.106229304081765</v>
      </c>
      <c r="U914" s="43">
        <f ca="1">_xll.BInterpol('Base CDI'!$H$4:$H$28,'Base CDI'!$I$4:$I$29,S914,"Cubic","Extrapolate=Linear","MultiX=Average","Skip=True","Sort=True")</f>
        <v>13.198393197786226</v>
      </c>
    </row>
    <row r="915" spans="16:21" x14ac:dyDescent="0.25">
      <c r="P915" s="10">
        <v>35838</v>
      </c>
      <c r="Q915">
        <v>3.248224</v>
      </c>
      <c r="S915" s="42">
        <f t="shared" ca="1" si="19"/>
        <v>46866</v>
      </c>
      <c r="T915" s="43">
        <f ca="1">_xll.BInterpol('Base CDI'!$H$4:$H$28,'Base CDI'!$J$4:$J$29,S915,"Cubic","Extrapolate=Linear","MultiX=Average","Skip=True","Sort=True")</f>
        <v>13.105998363309297</v>
      </c>
      <c r="U915" s="43">
        <f ca="1">_xll.BInterpol('Base CDI'!$H$4:$H$28,'Base CDI'!$I$4:$I$29,S915,"Cubic","Extrapolate=Linear","MultiX=Average","Skip=True","Sort=True")</f>
        <v>13.198165440704303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46867</v>
      </c>
      <c r="T916" s="43">
        <f ca="1">_xll.BInterpol('Base CDI'!$H$4:$H$28,'Base CDI'!$J$4:$J$29,S916,"Cubic","Extrapolate=Linear","MultiX=Average","Skip=True","Sort=True")</f>
        <v>13.105771053925295</v>
      </c>
      <c r="U916" s="43">
        <f ca="1">_xll.BInterpol('Base CDI'!$H$4:$H$28,'Base CDI'!$I$4:$I$29,S916,"Cubic","Extrapolate=Linear","MultiX=Average","Skip=True","Sort=True")</f>
        <v>13.197941598861711</v>
      </c>
    </row>
    <row r="917" spans="16:21" x14ac:dyDescent="0.25">
      <c r="P917" s="10">
        <v>35842</v>
      </c>
      <c r="Q917">
        <v>3.255792</v>
      </c>
      <c r="S917" s="42">
        <f t="shared" ca="1" si="19"/>
        <v>46868</v>
      </c>
      <c r="T917" s="43">
        <f ca="1">_xll.BInterpol('Base CDI'!$H$4:$H$28,'Base CDI'!$J$4:$J$29,S917,"Cubic","Extrapolate=Linear","MultiX=Average","Skip=True","Sort=True")</f>
        <v>13.105547344350326</v>
      </c>
      <c r="U917" s="43">
        <f ca="1">_xll.BInterpol('Base CDI'!$H$4:$H$28,'Base CDI'!$I$4:$I$29,S917,"Cubic","Extrapolate=Linear","MultiX=Average","Skip=True","Sort=True")</f>
        <v>13.197721638689709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46869</v>
      </c>
      <c r="T918" s="43">
        <f ca="1">_xll.BInterpol('Base CDI'!$H$4:$H$28,'Base CDI'!$J$4:$J$29,S918,"Cubic","Extrapolate=Linear","MultiX=Average","Skip=True","Sort=True")</f>
        <v>13.105327203004954</v>
      </c>
      <c r="U918" s="43">
        <f ca="1">_xll.BInterpol('Base CDI'!$H$4:$H$28,'Base CDI'!$I$4:$I$29,S918,"Cubic","Extrapolate=Linear","MultiX=Average","Skip=True","Sort=True")</f>
        <v>13.19750552661956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46870</v>
      </c>
      <c r="T919" s="43">
        <f ca="1">_xll.BInterpol('Base CDI'!$H$4:$H$28,'Base CDI'!$J$4:$J$29,S919,"Cubic","Extrapolate=Linear","MultiX=Average","Skip=True","Sort=True")</f>
        <v>13.105110598309752</v>
      </c>
      <c r="U919" s="43">
        <f ca="1">_xll.BInterpol('Base CDI'!$H$4:$H$28,'Base CDI'!$I$4:$I$29,S919,"Cubic","Extrapolate=Linear","MultiX=Average","Skip=True","Sort=True")</f>
        <v>13.197293229082526</v>
      </c>
    </row>
    <row r="920" spans="16:21" x14ac:dyDescent="0.25">
      <c r="P920" s="10">
        <v>35845</v>
      </c>
      <c r="Q920">
        <v>3.267137</v>
      </c>
      <c r="S920" s="42">
        <f t="shared" ca="1" si="19"/>
        <v>46871</v>
      </c>
      <c r="T920" s="43">
        <f ca="1">_xll.BInterpol('Base CDI'!$H$4:$H$28,'Base CDI'!$J$4:$J$29,S920,"Cubic","Extrapolate=Linear","MultiX=Average","Skip=True","Sort=True")</f>
        <v>13.104897498685283</v>
      </c>
      <c r="U920" s="43">
        <f ca="1">_xll.BInterpol('Base CDI'!$H$4:$H$28,'Base CDI'!$I$4:$I$29,S920,"Cubic","Extrapolate=Linear","MultiX=Average","Skip=True","Sort=True")</f>
        <v>13.197084712509863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46872</v>
      </c>
      <c r="T921" s="43">
        <f ca="1">_xll.BInterpol('Base CDI'!$H$4:$H$28,'Base CDI'!$J$4:$J$29,S921,"Cubic","Extrapolate=Linear","MultiX=Average","Skip=True","Sort=True")</f>
        <v>13.104687872552114</v>
      </c>
      <c r="U921" s="43">
        <f ca="1">_xll.BInterpol('Base CDI'!$H$4:$H$28,'Base CDI'!$I$4:$I$29,S921,"Cubic","Extrapolate=Linear","MultiX=Average","Skip=True","Sort=True")</f>
        <v>13.196879943332835</v>
      </c>
    </row>
    <row r="922" spans="16:21" x14ac:dyDescent="0.25">
      <c r="P922" s="10">
        <v>35851</v>
      </c>
      <c r="Q922">
        <v>3.274651</v>
      </c>
      <c r="S922" s="42">
        <f t="shared" ca="1" si="19"/>
        <v>46873</v>
      </c>
      <c r="T922" s="43">
        <f ca="1">_xll.BInterpol('Base CDI'!$H$4:$H$28,'Base CDI'!$J$4:$J$29,S922,"Cubic","Extrapolate=Linear","MultiX=Average","Skip=True","Sort=True")</f>
        <v>13.104481688330814</v>
      </c>
      <c r="U922" s="43">
        <f ca="1">_xll.BInterpol('Base CDI'!$H$4:$H$28,'Base CDI'!$I$4:$I$29,S922,"Cubic","Extrapolate=Linear","MultiX=Average","Skip=True","Sort=True")</f>
        <v>13.196678887982703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46874</v>
      </c>
      <c r="T923" s="43">
        <f ca="1">_xll.BInterpol('Base CDI'!$H$4:$H$28,'Base CDI'!$J$4:$J$29,S923,"Cubic","Extrapolate=Linear","MultiX=Average","Skip=True","Sort=True")</f>
        <v>13.104278914441949</v>
      </c>
      <c r="U923" s="43">
        <f ca="1">_xll.BInterpol('Base CDI'!$H$4:$H$28,'Base CDI'!$I$4:$I$29,S923,"Cubic","Extrapolate=Linear","MultiX=Average","Skip=True","Sort=True")</f>
        <v>13.196481512890724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46875</v>
      </c>
      <c r="T924" s="43">
        <f ca="1">_xll.BInterpol('Base CDI'!$H$4:$H$28,'Base CDI'!$J$4:$J$29,S924,"Cubic","Extrapolate=Linear","MultiX=Average","Skip=True","Sort=True")</f>
        <v>13.104079519306085</v>
      </c>
      <c r="U924" s="43">
        <f ca="1">_xll.BInterpol('Base CDI'!$H$4:$H$28,'Base CDI'!$I$4:$I$29,S924,"Cubic","Extrapolate=Linear","MultiX=Average","Skip=True","Sort=True")</f>
        <v>13.196287784488163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46876</v>
      </c>
      <c r="T925" s="43">
        <f ca="1">_xll.BInterpol('Base CDI'!$H$4:$H$28,'Base CDI'!$J$4:$J$29,S925,"Cubic","Extrapolate=Linear","MultiX=Average","Skip=True","Sort=True")</f>
        <v>13.10388347134379</v>
      </c>
      <c r="U925" s="43">
        <f ca="1">_xll.BInterpol('Base CDI'!$H$4:$H$28,'Base CDI'!$I$4:$I$29,S925,"Cubic","Extrapolate=Linear","MultiX=Average","Skip=True","Sort=True")</f>
        <v>13.196097669206278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46877</v>
      </c>
      <c r="T926" s="43">
        <f ca="1">_xll.BInterpol('Base CDI'!$H$4:$H$28,'Base CDI'!$J$4:$J$29,S926,"Cubic","Extrapolate=Linear","MultiX=Average","Skip=True","Sort=True")</f>
        <v>13.103690738975631</v>
      </c>
      <c r="U926" s="43">
        <f ca="1">_xll.BInterpol('Base CDI'!$H$4:$H$28,'Base CDI'!$I$4:$I$29,S926,"Cubic","Extrapolate=Linear","MultiX=Average","Skip=True","Sort=True")</f>
        <v>13.195911133476329</v>
      </c>
    </row>
    <row r="927" spans="16:21" x14ac:dyDescent="0.25">
      <c r="P927" s="10">
        <v>35858</v>
      </c>
      <c r="Q927">
        <v>3.29332</v>
      </c>
      <c r="S927" s="42">
        <f t="shared" ca="1" si="19"/>
        <v>46878</v>
      </c>
      <c r="T927" s="43">
        <f ca="1">_xll.BInterpol('Base CDI'!$H$4:$H$28,'Base CDI'!$J$4:$J$29,S927,"Cubic","Extrapolate=Linear","MultiX=Average","Skip=True","Sort=True")</f>
        <v>13.103501290622177</v>
      </c>
      <c r="U927" s="43">
        <f ca="1">_xll.BInterpol('Base CDI'!$H$4:$H$28,'Base CDI'!$I$4:$I$29,S927,"Cubic","Extrapolate=Linear","MultiX=Average","Skip=True","Sort=True")</f>
        <v>13.195728143729578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46879</v>
      </c>
      <c r="T928" s="43">
        <f ca="1">_xll.BInterpol('Base CDI'!$H$4:$H$28,'Base CDI'!$J$4:$J$29,S928,"Cubic","Extrapolate=Linear","MultiX=Average","Skip=True","Sort=True")</f>
        <v>13.103315094703991</v>
      </c>
      <c r="U928" s="43">
        <f ca="1">_xll.BInterpol('Base CDI'!$H$4:$H$28,'Base CDI'!$I$4:$I$29,S928,"Cubic","Extrapolate=Linear","MultiX=Average","Skip=True","Sort=True")</f>
        <v>13.195548666397286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46880</v>
      </c>
      <c r="T929" s="43">
        <f ca="1">_xll.BInterpol('Base CDI'!$H$4:$H$28,'Base CDI'!$J$4:$J$29,S929,"Cubic","Extrapolate=Linear","MultiX=Average","Skip=True","Sort=True")</f>
        <v>13.103132119641643</v>
      </c>
      <c r="U929" s="43">
        <f ca="1">_xll.BInterpol('Base CDI'!$H$4:$H$28,'Base CDI'!$I$4:$I$29,S929,"Cubic","Extrapolate=Linear","MultiX=Average","Skip=True","Sort=True")</f>
        <v>13.195372667910712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46881</v>
      </c>
      <c r="T930" s="43">
        <f ca="1">_xll.BInterpol('Base CDI'!$H$4:$H$28,'Base CDI'!$J$4:$J$29,S930,"Cubic","Extrapolate=Linear","MultiX=Average","Skip=True","Sort=True")</f>
        <v>13.102952333855699</v>
      </c>
      <c r="U930" s="43">
        <f ca="1">_xll.BInterpol('Base CDI'!$H$4:$H$28,'Base CDI'!$I$4:$I$29,S930,"Cubic","Extrapolate=Linear","MultiX=Average","Skip=True","Sort=True")</f>
        <v>13.19520011470112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46882</v>
      </c>
      <c r="T931" s="43">
        <f ca="1">_xll.BInterpol('Base CDI'!$H$4:$H$28,'Base CDI'!$J$4:$J$29,S931,"Cubic","Extrapolate=Linear","MultiX=Average","Skip=True","Sort=True")</f>
        <v>13.102775705766726</v>
      </c>
      <c r="U931" s="43">
        <f ca="1">_xll.BInterpol('Base CDI'!$H$4:$H$28,'Base CDI'!$I$4:$I$29,S931,"Cubic","Extrapolate=Linear","MultiX=Average","Skip=True","Sort=True")</f>
        <v>13.195030973199765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46883</v>
      </c>
      <c r="T932" s="43">
        <f ca="1">_xll.BInterpol('Base CDI'!$H$4:$H$28,'Base CDI'!$J$4:$J$29,S932,"Cubic","Extrapolate=Linear","MultiX=Average","Skip=True","Sort=True")</f>
        <v>13.102602203795291</v>
      </c>
      <c r="U932" s="43">
        <f ca="1">_xll.BInterpol('Base CDI'!$H$4:$H$28,'Base CDI'!$I$4:$I$29,S932,"Cubic","Extrapolate=Linear","MultiX=Average","Skip=True","Sort=True")</f>
        <v>13.194865209837912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46884</v>
      </c>
      <c r="T933" s="43">
        <f ca="1">_xll.BInterpol('Base CDI'!$H$4:$H$28,'Base CDI'!$J$4:$J$29,S933,"Cubic","Extrapolate=Linear","MultiX=Average","Skip=True","Sort=True")</f>
        <v>13.102431796361962</v>
      </c>
      <c r="U933" s="43">
        <f ca="1">_xll.BInterpol('Base CDI'!$H$4:$H$28,'Base CDI'!$I$4:$I$29,S933,"Cubic","Extrapolate=Linear","MultiX=Average","Skip=True","Sort=True")</f>
        <v>13.19470279104682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46885</v>
      </c>
      <c r="T934" s="43">
        <f ca="1">_xll.BInterpol('Base CDI'!$H$4:$H$28,'Base CDI'!$J$4:$J$29,S934,"Cubic","Extrapolate=Linear","MultiX=Average","Skip=True","Sort=True")</f>
        <v>13.102264451887304</v>
      </c>
      <c r="U934" s="43">
        <f ca="1">_xll.BInterpol('Base CDI'!$H$4:$H$28,'Base CDI'!$I$4:$I$29,S934,"Cubic","Extrapolate=Linear","MultiX=Average","Skip=True","Sort=True")</f>
        <v>13.19454368325775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46886</v>
      </c>
      <c r="T935" s="43">
        <f ca="1">_xll.BInterpol('Base CDI'!$H$4:$H$28,'Base CDI'!$J$4:$J$29,S935,"Cubic","Extrapolate=Linear","MultiX=Average","Skip=True","Sort=True")</f>
        <v>13.102100138791887</v>
      </c>
      <c r="U935" s="43">
        <f ca="1">_xll.BInterpol('Base CDI'!$H$4:$H$28,'Base CDI'!$I$4:$I$29,S935,"Cubic","Extrapolate=Linear","MultiX=Average","Skip=True","Sort=True")</f>
        <v>13.194387852901963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46887</v>
      </c>
      <c r="T936" s="43">
        <f ca="1">_xll.BInterpol('Base CDI'!$H$4:$H$28,'Base CDI'!$J$4:$J$29,S936,"Cubic","Extrapolate=Linear","MultiX=Average","Skip=True","Sort=True")</f>
        <v>13.101938825496275</v>
      </c>
      <c r="U936" s="43">
        <f ca="1">_xll.BInterpol('Base CDI'!$H$4:$H$28,'Base CDI'!$I$4:$I$29,S936,"Cubic","Extrapolate=Linear","MultiX=Average","Skip=True","Sort=True")</f>
        <v>13.194235266410718</v>
      </c>
    </row>
    <row r="937" spans="16:21" x14ac:dyDescent="0.25">
      <c r="P937" s="10">
        <v>35872</v>
      </c>
      <c r="Q937">
        <v>3.325447</v>
      </c>
      <c r="S937" s="42">
        <f t="shared" ca="1" si="19"/>
        <v>46888</v>
      </c>
      <c r="T937" s="43">
        <f ca="1">_xll.BInterpol('Base CDI'!$H$4:$H$28,'Base CDI'!$J$4:$J$29,S937,"Cubic","Extrapolate=Linear","MultiX=Average","Skip=True","Sort=True")</f>
        <v>13.101780480421036</v>
      </c>
      <c r="U937" s="43">
        <f ca="1">_xll.BInterpol('Base CDI'!$H$4:$H$28,'Base CDI'!$I$4:$I$29,S937,"Cubic","Extrapolate=Linear","MultiX=Average","Skip=True","Sort=True")</f>
        <v>13.194085890215277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46889</v>
      </c>
      <c r="T938" s="43">
        <f ca="1">_xll.BInterpol('Base CDI'!$H$4:$H$28,'Base CDI'!$J$4:$J$29,S938,"Cubic","Extrapolate=Linear","MultiX=Average","Skip=True","Sort=True")</f>
        <v>13.101625071986739</v>
      </c>
      <c r="U938" s="43">
        <f ca="1">_xll.BInterpol('Base CDI'!$H$4:$H$28,'Base CDI'!$I$4:$I$29,S938,"Cubic","Extrapolate=Linear","MultiX=Average","Skip=True","Sort=True")</f>
        <v>13.1939396907469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46890</v>
      </c>
      <c r="T939" s="43">
        <f ca="1">_xll.BInterpol('Base CDI'!$H$4:$H$28,'Base CDI'!$J$4:$J$29,S939,"Cubic","Extrapolate=Linear","MultiX=Average","Skip=True","Sort=True")</f>
        <v>13.101472568613946</v>
      </c>
      <c r="U939" s="43">
        <f ca="1">_xll.BInterpol('Base CDI'!$H$4:$H$28,'Base CDI'!$I$4:$I$29,S939,"Cubic","Extrapolate=Linear","MultiX=Average","Skip=True","Sort=True")</f>
        <v>13.193796634436849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46891</v>
      </c>
      <c r="T940" s="43">
        <f ca="1">_xll.BInterpol('Base CDI'!$H$4:$H$28,'Base CDI'!$J$4:$J$29,S940,"Cubic","Extrapolate=Linear","MultiX=Average","Skip=True","Sort=True")</f>
        <v>13.10132293872323</v>
      </c>
      <c r="U940" s="43">
        <f ca="1">_xll.BInterpol('Base CDI'!$H$4:$H$28,'Base CDI'!$I$4:$I$29,S940,"Cubic","Extrapolate=Linear","MultiX=Average","Skip=True","Sort=True")</f>
        <v>13.193656687716382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46892</v>
      </c>
      <c r="T941" s="43">
        <f ca="1">_xll.BInterpol('Base CDI'!$H$4:$H$28,'Base CDI'!$J$4:$J$29,S941,"Cubic","Extrapolate=Linear","MultiX=Average","Skip=True","Sort=True")</f>
        <v>13.101176150735157</v>
      </c>
      <c r="U941" s="43">
        <f ca="1">_xll.BInterpol('Base CDI'!$H$4:$H$28,'Base CDI'!$I$4:$I$29,S941,"Cubic","Extrapolate=Linear","MultiX=Average","Skip=True","Sort=True")</f>
        <v>13.193519817016762</v>
      </c>
    </row>
    <row r="942" spans="16:21" x14ac:dyDescent="0.25">
      <c r="P942" s="10">
        <v>35879</v>
      </c>
      <c r="Q942">
        <v>3.341466</v>
      </c>
      <c r="S942" s="42">
        <f t="shared" ca="1" si="19"/>
        <v>46893</v>
      </c>
      <c r="T942" s="43">
        <f ca="1">_xll.BInterpol('Base CDI'!$H$4:$H$28,'Base CDI'!$J$4:$J$29,S942,"Cubic","Extrapolate=Linear","MultiX=Average","Skip=True","Sort=True")</f>
        <v>13.101032173070289</v>
      </c>
      <c r="U942" s="43">
        <f ca="1">_xll.BInterpol('Base CDI'!$H$4:$H$28,'Base CDI'!$I$4:$I$29,S942,"Cubic","Extrapolate=Linear","MultiX=Average","Skip=True","Sort=True")</f>
        <v>13.193385988769249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46894</v>
      </c>
      <c r="T943" s="43">
        <f ca="1">_xll.BInterpol('Base CDI'!$H$4:$H$28,'Base CDI'!$J$4:$J$29,S943,"Cubic","Extrapolate=Linear","MultiX=Average","Skip=True","Sort=True")</f>
        <v>13.100890974149198</v>
      </c>
      <c r="U943" s="43">
        <f ca="1">_xll.BInterpol('Base CDI'!$H$4:$H$28,'Base CDI'!$I$4:$I$29,S943,"Cubic","Extrapolate=Linear","MultiX=Average","Skip=True","Sort=True")</f>
        <v>13.193255169405102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46895</v>
      </c>
      <c r="T944" s="43">
        <f ca="1">_xll.BInterpol('Base CDI'!$H$4:$H$28,'Base CDI'!$J$4:$J$29,S944,"Cubic","Extrapolate=Linear","MultiX=Average","Skip=True","Sort=True")</f>
        <v>13.100752522392451</v>
      </c>
      <c r="U944" s="43">
        <f ca="1">_xll.BInterpol('Base CDI'!$H$4:$H$28,'Base CDI'!$I$4:$I$29,S944,"Cubic","Extrapolate=Linear","MultiX=Average","Skip=True","Sort=True")</f>
        <v>13.193127325355583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46896</v>
      </c>
      <c r="T945" s="43">
        <f ca="1">_xll.BInterpol('Base CDI'!$H$4:$H$28,'Base CDI'!$J$4:$J$29,S945,"Cubic","Extrapolate=Linear","MultiX=Average","Skip=True","Sort=True")</f>
        <v>13.100616786220611</v>
      </c>
      <c r="U945" s="43">
        <f ca="1">_xll.BInterpol('Base CDI'!$H$4:$H$28,'Base CDI'!$I$4:$I$29,S945,"Cubic","Extrapolate=Linear","MultiX=Average","Skip=True","Sort=True")</f>
        <v>13.193002423051952</v>
      </c>
    </row>
    <row r="946" spans="16:21" x14ac:dyDescent="0.25">
      <c r="P946" s="10">
        <v>35885</v>
      </c>
      <c r="Q946">
        <v>3.354304</v>
      </c>
      <c r="S946" s="42">
        <f t="shared" ca="1" si="19"/>
        <v>46897</v>
      </c>
      <c r="T946" s="43">
        <f ca="1">_xll.BInterpol('Base CDI'!$H$4:$H$28,'Base CDI'!$J$4:$J$29,S946,"Cubic","Extrapolate=Linear","MultiX=Average","Skip=True","Sort=True")</f>
        <v>13.100483734054249</v>
      </c>
      <c r="U946" s="43">
        <f ca="1">_xll.BInterpol('Base CDI'!$H$4:$H$28,'Base CDI'!$I$4:$I$29,S946,"Cubic","Extrapolate=Linear","MultiX=Average","Skip=True","Sort=True")</f>
        <v>13.192880428925472</v>
      </c>
    </row>
    <row r="947" spans="16:21" x14ac:dyDescent="0.25">
      <c r="P947" s="10">
        <v>35886</v>
      </c>
      <c r="Q947">
        <v>3.35751</v>
      </c>
      <c r="S947" s="42">
        <f t="shared" ca="1" si="19"/>
        <v>46898</v>
      </c>
      <c r="T947" s="43">
        <f ca="1">_xll.BInterpol('Base CDI'!$H$4:$H$28,'Base CDI'!$J$4:$J$29,S947,"Cubic","Extrapolate=Linear","MultiX=Average","Skip=True","Sort=True")</f>
        <v>13.10035333431393</v>
      </c>
      <c r="U947" s="43">
        <f ca="1">_xll.BInterpol('Base CDI'!$H$4:$H$28,'Base CDI'!$I$4:$I$29,S947,"Cubic","Extrapolate=Linear","MultiX=Average","Skip=True","Sort=True")</f>
        <v>13.192761309407398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46899</v>
      </c>
      <c r="T948" s="43">
        <f ca="1">_xll.BInterpol('Base CDI'!$H$4:$H$28,'Base CDI'!$J$4:$J$29,S948,"Cubic","Extrapolate=Linear","MultiX=Average","Skip=True","Sort=True")</f>
        <v>13.100225555420222</v>
      </c>
      <c r="U948" s="43">
        <f ca="1">_xll.BInterpol('Base CDI'!$H$4:$H$28,'Base CDI'!$I$4:$I$29,S948,"Cubic","Extrapolate=Linear","MultiX=Average","Skip=True","Sort=True")</f>
        <v>13.192645030928997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46900</v>
      </c>
      <c r="T949" s="43">
        <f ca="1">_xll.BInterpol('Base CDI'!$H$4:$H$28,'Base CDI'!$J$4:$J$29,S949,"Cubic","Extrapolate=Linear","MultiX=Average","Skip=True","Sort=True")</f>
        <v>13.100100365793692</v>
      </c>
      <c r="U949" s="43">
        <f ca="1">_xll.BInterpol('Base CDI'!$H$4:$H$28,'Base CDI'!$I$4:$I$29,S949,"Cubic","Extrapolate=Linear","MultiX=Average","Skip=True","Sort=True")</f>
        <v>13.192531559921527</v>
      </c>
    </row>
    <row r="950" spans="16:21" x14ac:dyDescent="0.25">
      <c r="P950" s="10">
        <v>35891</v>
      </c>
      <c r="Q950">
        <v>3.367165</v>
      </c>
      <c r="S950" s="42">
        <f t="shared" ca="1" si="19"/>
        <v>46901</v>
      </c>
      <c r="T950" s="43">
        <f ca="1">_xll.BInterpol('Base CDI'!$H$4:$H$28,'Base CDI'!$J$4:$J$29,S950,"Cubic","Extrapolate=Linear","MultiX=Average","Skip=True","Sort=True")</f>
        <v>13.099977733854905</v>
      </c>
      <c r="U950" s="43">
        <f ca="1">_xll.BInterpol('Base CDI'!$H$4:$H$28,'Base CDI'!$I$4:$I$29,S950,"Cubic","Extrapolate=Linear","MultiX=Average","Skip=True","Sort=True")</f>
        <v>13.192420862816247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46902</v>
      </c>
      <c r="T951" s="43">
        <f ca="1">_xll.BInterpol('Base CDI'!$H$4:$H$28,'Base CDI'!$J$4:$J$29,S951,"Cubic","Extrapolate=Linear","MultiX=Average","Skip=True","Sort=True")</f>
        <v>13.099857628024431</v>
      </c>
      <c r="U951" s="43">
        <f ca="1">_xll.BInterpol('Base CDI'!$H$4:$H$28,'Base CDI'!$I$4:$I$29,S951,"Cubic","Extrapolate=Linear","MultiX=Average","Skip=True","Sort=True")</f>
        <v>13.192312906044419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46903</v>
      </c>
      <c r="T952" s="43">
        <f ca="1">_xll.BInterpol('Base CDI'!$H$4:$H$28,'Base CDI'!$J$4:$J$29,S952,"Cubic","Extrapolate=Linear","MultiX=Average","Skip=True","Sort=True")</f>
        <v>13.099740016722835</v>
      </c>
      <c r="U952" s="43">
        <f ca="1">_xll.BInterpol('Base CDI'!$H$4:$H$28,'Base CDI'!$I$4:$I$29,S952,"Cubic","Extrapolate=Linear","MultiX=Average","Skip=True","Sort=True")</f>
        <v>13.192207656037304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46904</v>
      </c>
      <c r="T953" s="43">
        <f ca="1">_xll.BInterpol('Base CDI'!$H$4:$H$28,'Base CDI'!$J$4:$J$29,S953,"Cubic","Extrapolate=Linear","MultiX=Average","Skip=True","Sort=True")</f>
        <v>13.099624868370686</v>
      </c>
      <c r="U953" s="43">
        <f ca="1">_xll.BInterpol('Base CDI'!$H$4:$H$28,'Base CDI'!$I$4:$I$29,S953,"Cubic","Extrapolate=Linear","MultiX=Average","Skip=True","Sort=True")</f>
        <v>13.192105079226163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46905</v>
      </c>
      <c r="T954" s="43">
        <f ca="1">_xll.BInterpol('Base CDI'!$H$4:$H$28,'Base CDI'!$J$4:$J$29,S954,"Cubic","Extrapolate=Linear","MultiX=Average","Skip=True","Sort=True")</f>
        <v>13.099512151388549</v>
      </c>
      <c r="U954" s="43">
        <f ca="1">_xll.BInterpol('Base CDI'!$H$4:$H$28,'Base CDI'!$I$4:$I$29,S954,"Cubic","Extrapolate=Linear","MultiX=Average","Skip=True","Sort=True")</f>
        <v>13.192005142042253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46906</v>
      </c>
      <c r="T955" s="43">
        <f ca="1">_xll.BInterpol('Base CDI'!$H$4:$H$28,'Base CDI'!$J$4:$J$29,S955,"Cubic","Extrapolate=Linear","MultiX=Average","Skip=True","Sort=True")</f>
        <v>13.099401834196993</v>
      </c>
      <c r="U955" s="43">
        <f ca="1">_xll.BInterpol('Base CDI'!$H$4:$H$28,'Base CDI'!$I$4:$I$29,S955,"Cubic","Extrapolate=Linear","MultiX=Average","Skip=True","Sort=True")</f>
        <v>13.19190781091684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46907</v>
      </c>
      <c r="T956" s="43">
        <f ca="1">_xll.BInterpol('Base CDI'!$H$4:$H$28,'Base CDI'!$J$4:$J$29,S956,"Cubic","Extrapolate=Linear","MultiX=Average","Skip=True","Sort=True")</f>
        <v>13.099293885216582</v>
      </c>
      <c r="U956" s="43">
        <f ca="1">_xll.BInterpol('Base CDI'!$H$4:$H$28,'Base CDI'!$I$4:$I$29,S956,"Cubic","Extrapolate=Linear","MultiX=Average","Skip=True","Sort=True")</f>
        <v>13.191813052281182</v>
      </c>
    </row>
    <row r="957" spans="16:21" x14ac:dyDescent="0.25">
      <c r="P957" s="10">
        <v>35902</v>
      </c>
      <c r="Q957">
        <v>3.389122</v>
      </c>
      <c r="S957" s="42">
        <f t="shared" ca="1" si="19"/>
        <v>46908</v>
      </c>
      <c r="T957" s="43">
        <f ca="1">_xll.BInterpol('Base CDI'!$H$4:$H$28,'Base CDI'!$J$4:$J$29,S957,"Cubic","Extrapolate=Linear","MultiX=Average","Skip=True","Sort=True")</f>
        <v>13.099188272867885</v>
      </c>
      <c r="U957" s="43">
        <f ca="1">_xll.BInterpol('Base CDI'!$H$4:$H$28,'Base CDI'!$I$4:$I$29,S957,"Cubic","Extrapolate=Linear","MultiX=Average","Skip=True","Sort=True")</f>
        <v>13.191720832566538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46909</v>
      </c>
      <c r="T958" s="43">
        <f ca="1">_xll.BInterpol('Base CDI'!$H$4:$H$28,'Base CDI'!$J$4:$J$29,S958,"Cubic","Extrapolate=Linear","MultiX=Average","Skip=True","Sort=True")</f>
        <v>13.099084965571469</v>
      </c>
      <c r="U958" s="43">
        <f ca="1">_xll.BInterpol('Base CDI'!$H$4:$H$28,'Base CDI'!$I$4:$I$29,S958,"Cubic","Extrapolate=Linear","MultiX=Average","Skip=True","Sort=True")</f>
        <v>13.191631118204171</v>
      </c>
    </row>
    <row r="959" spans="16:21" x14ac:dyDescent="0.25">
      <c r="P959" s="10">
        <v>35907</v>
      </c>
      <c r="Q959">
        <v>3.394749</v>
      </c>
      <c r="S959" s="42">
        <f t="shared" ca="1" si="19"/>
        <v>46910</v>
      </c>
      <c r="T959" s="43">
        <f ca="1">_xll.BInterpol('Base CDI'!$H$4:$H$28,'Base CDI'!$J$4:$J$29,S959,"Cubic","Extrapolate=Linear","MultiX=Average","Skip=True","Sort=True")</f>
        <v>13.098983931747902</v>
      </c>
      <c r="U959" s="43">
        <f ca="1">_xll.BInterpol('Base CDI'!$H$4:$H$28,'Base CDI'!$I$4:$I$29,S959,"Cubic","Extrapolate=Linear","MultiX=Average","Skip=True","Sort=True")</f>
        <v>13.19154387562534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46911</v>
      </c>
      <c r="T960" s="43">
        <f ca="1">_xll.BInterpol('Base CDI'!$H$4:$H$28,'Base CDI'!$J$4:$J$29,S960,"Cubic","Extrapolate=Linear","MultiX=Average","Skip=True","Sort=True")</f>
        <v>13.098885139817749</v>
      </c>
      <c r="U960" s="43">
        <f ca="1">_xll.BInterpol('Base CDI'!$H$4:$H$28,'Base CDI'!$I$4:$I$29,S960,"Cubic","Extrapolate=Linear","MultiX=Average","Skip=True","Sort=True")</f>
        <v>13.191459071261306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46912</v>
      </c>
      <c r="T961" s="43">
        <f ca="1">_xll.BInterpol('Base CDI'!$H$4:$H$28,'Base CDI'!$J$4:$J$29,S961,"Cubic","Extrapolate=Linear","MultiX=Average","Skip=True","Sort=True")</f>
        <v>13.098788558201578</v>
      </c>
      <c r="U961" s="43">
        <f ca="1">_xll.BInterpol('Base CDI'!$H$4:$H$28,'Base CDI'!$I$4:$I$29,S961,"Cubic","Extrapolate=Linear","MultiX=Average","Skip=True","Sort=True")</f>
        <v>13.191376671543331</v>
      </c>
    </row>
    <row r="962" spans="16:21" x14ac:dyDescent="0.25">
      <c r="P962" s="10">
        <v>35912</v>
      </c>
      <c r="Q962">
        <v>3.403187</v>
      </c>
      <c r="S962" s="42">
        <f t="shared" ca="1" si="19"/>
        <v>46913</v>
      </c>
      <c r="T962" s="43">
        <f ca="1">_xll.BInterpol('Base CDI'!$H$4:$H$28,'Base CDI'!$J$4:$J$29,S962,"Cubic","Extrapolate=Linear","MultiX=Average","Skip=True","Sort=True")</f>
        <v>13.098694155319956</v>
      </c>
      <c r="U962" s="43">
        <f ca="1">_xll.BInterpol('Base CDI'!$H$4:$H$28,'Base CDI'!$I$4:$I$29,S962,"Cubic","Extrapolate=Linear","MultiX=Average","Skip=True","Sort=True")</f>
        <v>13.191296642902675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46914</v>
      </c>
      <c r="T963" s="43">
        <f ca="1">_xll.BInterpol('Base CDI'!$H$4:$H$28,'Base CDI'!$J$4:$J$29,S963,"Cubic","Extrapolate=Linear","MultiX=Average","Skip=True","Sort=True")</f>
        <v>13.098601899593451</v>
      </c>
      <c r="U963" s="43">
        <f ca="1">_xll.BInterpol('Base CDI'!$H$4:$H$28,'Base CDI'!$I$4:$I$29,S963,"Cubic","Extrapolate=Linear","MultiX=Average","Skip=True","Sort=True")</f>
        <v>13.191218951770598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46915</v>
      </c>
      <c r="T964" s="43">
        <f ca="1">_xll.BInterpol('Base CDI'!$H$4:$H$28,'Base CDI'!$J$4:$J$29,S964,"Cubic","Extrapolate=Linear","MultiX=Average","Skip=True","Sort=True")</f>
        <v>13.098511759442628</v>
      </c>
      <c r="U964" s="43">
        <f ca="1">_xll.BInterpol('Base CDI'!$H$4:$H$28,'Base CDI'!$I$4:$I$29,S964,"Cubic","Extrapolate=Linear","MultiX=Average","Skip=True","Sort=True")</f>
        <v>13.191143564578359</v>
      </c>
    </row>
    <row r="965" spans="16:21" x14ac:dyDescent="0.25">
      <c r="P965" s="10">
        <v>35915</v>
      </c>
      <c r="Q965">
        <v>3.411629</v>
      </c>
      <c r="S965" s="42">
        <f t="shared" ca="1" si="19"/>
        <v>46916</v>
      </c>
      <c r="T965" s="43">
        <f ca="1">_xll.BInterpol('Base CDI'!$H$4:$H$28,'Base CDI'!$J$4:$J$29,S965,"Cubic","Extrapolate=Linear","MultiX=Average","Skip=True","Sort=True")</f>
        <v>13.098423703288056</v>
      </c>
      <c r="U965" s="43">
        <f ca="1">_xll.BInterpol('Base CDI'!$H$4:$H$28,'Base CDI'!$I$4:$I$29,S965,"Cubic","Extrapolate=Linear","MultiX=Average","Skip=True","Sort=True")</f>
        <v>13.191070447757221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46917</v>
      </c>
      <c r="T966" s="43">
        <f ca="1">_xll.BInterpol('Base CDI'!$H$4:$H$28,'Base CDI'!$J$4:$J$29,S966,"Cubic","Extrapolate=Linear","MultiX=Average","Skip=True","Sort=True")</f>
        <v>13.098337699550299</v>
      </c>
      <c r="U966" s="43">
        <f ca="1">_xll.BInterpol('Base CDI'!$H$4:$H$28,'Base CDI'!$I$4:$I$29,S966,"Cubic","Extrapolate=Linear","MultiX=Average","Skip=True","Sort=True")</f>
        <v>13.190999567738444</v>
      </c>
    </row>
    <row r="967" spans="16:21" x14ac:dyDescent="0.25">
      <c r="P967" s="10">
        <v>35920</v>
      </c>
      <c r="Q967">
        <v>3.417224</v>
      </c>
      <c r="S967" s="42">
        <f t="shared" ca="1" si="19"/>
        <v>46918</v>
      </c>
      <c r="T967" s="43">
        <f ca="1">_xll.BInterpol('Base CDI'!$H$4:$H$28,'Base CDI'!$J$4:$J$29,S967,"Cubic","Extrapolate=Linear","MultiX=Average","Skip=True","Sort=True")</f>
        <v>13.098253716649928</v>
      </c>
      <c r="U967" s="43">
        <f ca="1">_xll.BInterpol('Base CDI'!$H$4:$H$28,'Base CDI'!$I$4:$I$29,S967,"Cubic","Extrapolate=Linear","MultiX=Average","Skip=True","Sort=True")</f>
        <v>13.190930890953288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46919</v>
      </c>
      <c r="T968" s="43">
        <f ca="1">_xll.BInterpol('Base CDI'!$H$4:$H$28,'Base CDI'!$J$4:$J$29,S968,"Cubic","Extrapolate=Linear","MultiX=Average","Skip=True","Sort=True")</f>
        <v>13.098171723007509</v>
      </c>
      <c r="U968" s="43">
        <f ca="1">_xll.BInterpol('Base CDI'!$H$4:$H$28,'Base CDI'!$I$4:$I$29,S968,"Cubic","Extrapolate=Linear","MultiX=Average","Skip=True","Sort=True")</f>
        <v>13.190864383833015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46920</v>
      </c>
      <c r="T969" s="43">
        <f ca="1">_xll.BInterpol('Base CDI'!$H$4:$H$28,'Base CDI'!$J$4:$J$29,S969,"Cubic","Extrapolate=Linear","MultiX=Average","Skip=True","Sort=True")</f>
        <v>13.098091687043606</v>
      </c>
      <c r="U969" s="43">
        <f ca="1">_xll.BInterpol('Base CDI'!$H$4:$H$28,'Base CDI'!$I$4:$I$29,S969,"Cubic","Extrapolate=Linear","MultiX=Average","Skip=True","Sort=True")</f>
        <v>13.190800012808884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46921</v>
      </c>
      <c r="T970" s="43">
        <f ca="1">_xll.BInterpol('Base CDI'!$H$4:$H$28,'Base CDI'!$J$4:$J$29,S970,"Cubic","Extrapolate=Linear","MultiX=Average","Skip=True","Sort=True")</f>
        <v>13.09801357717879</v>
      </c>
      <c r="U970" s="43">
        <f ca="1">_xll.BInterpol('Base CDI'!$H$4:$H$28,'Base CDI'!$I$4:$I$29,S970,"Cubic","Extrapolate=Linear","MultiX=Average","Skip=True","Sort=True")</f>
        <v>13.190737744312155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46922</v>
      </c>
      <c r="T971" s="43">
        <f ca="1">_xll.BInterpol('Base CDI'!$H$4:$H$28,'Base CDI'!$J$4:$J$29,S971,"Cubic","Extrapolate=Linear","MultiX=Average","Skip=True","Sort=True")</f>
        <v>13.097937361833624</v>
      </c>
      <c r="U971" s="43">
        <f ca="1">_xll.BInterpol('Base CDI'!$H$4:$H$28,'Base CDI'!$I$4:$I$29,S971,"Cubic","Extrapolate=Linear","MultiX=Average","Skip=True","Sort=True")</f>
        <v>13.190677544774092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46923</v>
      </c>
      <c r="T972" s="43">
        <f ca="1">_xll.BInterpol('Base CDI'!$H$4:$H$28,'Base CDI'!$J$4:$J$29,S972,"Cubic","Extrapolate=Linear","MultiX=Average","Skip=True","Sort=True")</f>
        <v>13.097863009428679</v>
      </c>
      <c r="U972" s="43">
        <f ca="1">_xll.BInterpol('Base CDI'!$H$4:$H$28,'Base CDI'!$I$4:$I$29,S972,"Cubic","Extrapolate=Linear","MultiX=Average","Skip=True","Sort=True")</f>
        <v>13.190619380625954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46924</v>
      </c>
      <c r="T973" s="43">
        <f ca="1">_xll.BInterpol('Base CDI'!$H$4:$H$28,'Base CDI'!$J$4:$J$29,S973,"Cubic","Extrapolate=Linear","MultiX=Average","Skip=True","Sort=True")</f>
        <v>13.09779048838452</v>
      </c>
      <c r="U973" s="43">
        <f ca="1">_xll.BInterpol('Base CDI'!$H$4:$H$28,'Base CDI'!$I$4:$I$29,S973,"Cubic","Extrapolate=Linear","MultiX=Average","Skip=True","Sort=True")</f>
        <v>13.190563218298999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46925</v>
      </c>
      <c r="T974" s="43">
        <f ca="1">_xll.BInterpol('Base CDI'!$H$4:$H$28,'Base CDI'!$J$4:$J$29,S974,"Cubic","Extrapolate=Linear","MultiX=Average","Skip=True","Sort=True")</f>
        <v>13.097719767121713</v>
      </c>
      <c r="U974" s="43">
        <f ca="1">_xll.BInterpol('Base CDI'!$H$4:$H$28,'Base CDI'!$I$4:$I$29,S974,"Cubic","Extrapolate=Linear","MultiX=Average","Skip=True","Sort=True")</f>
        <v>13.19050902422449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46926</v>
      </c>
      <c r="T975" s="43">
        <f ca="1">_xll.BInterpol('Base CDI'!$H$4:$H$28,'Base CDI'!$J$4:$J$29,S975,"Cubic","Extrapolate=Linear","MultiX=Average","Skip=True","Sort=True")</f>
        <v>13.097650814060829</v>
      </c>
      <c r="U975" s="43">
        <f ca="1">_xll.BInterpol('Base CDI'!$H$4:$H$28,'Base CDI'!$I$4:$I$29,S975,"Cubic","Extrapolate=Linear","MultiX=Average","Skip=True","Sort=True")</f>
        <v>13.190456764833687</v>
      </c>
    </row>
    <row r="976" spans="16:21" x14ac:dyDescent="0.25">
      <c r="P976" s="10">
        <v>35933</v>
      </c>
      <c r="Q976">
        <v>3.442806</v>
      </c>
      <c r="S976" s="42">
        <f t="shared" ca="1" si="20"/>
        <v>46927</v>
      </c>
      <c r="T976" s="43">
        <f ca="1">_xll.BInterpol('Base CDI'!$H$4:$H$28,'Base CDI'!$J$4:$J$29,S976,"Cubic","Extrapolate=Linear","MultiX=Average","Skip=True","Sort=True")</f>
        <v>13.09758359762243</v>
      </c>
      <c r="U976" s="43">
        <f ca="1">_xll.BInterpol('Base CDI'!$H$4:$H$28,'Base CDI'!$I$4:$I$29,S976,"Cubic","Extrapolate=Linear","MultiX=Average","Skip=True","Sort=True")</f>
        <v>13.190406406557852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46928</v>
      </c>
      <c r="T977" s="43">
        <f ca="1">_xll.BInterpol('Base CDI'!$H$4:$H$28,'Base CDI'!$J$4:$J$29,S977,"Cubic","Extrapolate=Linear","MultiX=Average","Skip=True","Sort=True")</f>
        <v>13.097518086227087</v>
      </c>
      <c r="U977" s="43">
        <f ca="1">_xll.BInterpol('Base CDI'!$H$4:$H$28,'Base CDI'!$I$4:$I$29,S977,"Cubic","Extrapolate=Linear","MultiX=Average","Skip=True","Sort=True")</f>
        <v>13.190357915828244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46929</v>
      </c>
      <c r="T978" s="43">
        <f ca="1">_xll.BInterpol('Base CDI'!$H$4:$H$28,'Base CDI'!$J$4:$J$29,S978,"Cubic","Extrapolate=Linear","MultiX=Average","Skip=True","Sort=True")</f>
        <v>13.097454248295364</v>
      </c>
      <c r="U978" s="43">
        <f ca="1">_xll.BInterpol('Base CDI'!$H$4:$H$28,'Base CDI'!$I$4:$I$29,S978,"Cubic","Extrapolate=Linear","MultiX=Average","Skip=True","Sort=True")</f>
        <v>13.190311259076124</v>
      </c>
    </row>
    <row r="979" spans="16:21" x14ac:dyDescent="0.25">
      <c r="P979" s="10">
        <v>35936</v>
      </c>
      <c r="Q979">
        <v>3.451206</v>
      </c>
      <c r="S979" s="42">
        <f t="shared" ca="1" si="20"/>
        <v>46930</v>
      </c>
      <c r="T979" s="43">
        <f ca="1">_xll.BInterpol('Base CDI'!$H$4:$H$28,'Base CDI'!$J$4:$J$29,S979,"Cubic","Extrapolate=Linear","MultiX=Average","Skip=True","Sort=True")</f>
        <v>13.09739205224783</v>
      </c>
      <c r="U979" s="43">
        <f ca="1">_xll.BInterpol('Base CDI'!$H$4:$H$28,'Base CDI'!$I$4:$I$29,S979,"Cubic","Extrapolate=Linear","MultiX=Average","Skip=True","Sort=True")</f>
        <v>13.190266402732751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46931</v>
      </c>
      <c r="T980" s="43">
        <f ca="1">_xll.BInterpol('Base CDI'!$H$4:$H$28,'Base CDI'!$J$4:$J$29,S980,"Cubic","Extrapolate=Linear","MultiX=Average","Skip=True","Sort=True")</f>
        <v>13.097331466505052</v>
      </c>
      <c r="U980" s="43">
        <f ca="1">_xll.BInterpol('Base CDI'!$H$4:$H$28,'Base CDI'!$I$4:$I$29,S980,"Cubic","Extrapolate=Linear","MultiX=Average","Skip=True","Sort=True")</f>
        <v>13.190223313229389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46932</v>
      </c>
      <c r="T981" s="43">
        <f ca="1">_xll.BInterpol('Base CDI'!$H$4:$H$28,'Base CDI'!$J$4:$J$29,S981,"Cubic","Extrapolate=Linear","MultiX=Average","Skip=True","Sort=True")</f>
        <v>13.097272459487597</v>
      </c>
      <c r="U981" s="43">
        <f ca="1">_xll.BInterpol('Base CDI'!$H$4:$H$28,'Base CDI'!$I$4:$I$29,S981,"Cubic","Extrapolate=Linear","MultiX=Average","Skip=True","Sort=True")</f>
        <v>13.190181956997296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46933</v>
      </c>
      <c r="T982" s="43">
        <f ca="1">_xll.BInterpol('Base CDI'!$H$4:$H$28,'Base CDI'!$J$4:$J$29,S982,"Cubic","Extrapolate=Linear","MultiX=Average","Skip=True","Sort=True")</f>
        <v>13.09721499961603</v>
      </c>
      <c r="U982" s="43">
        <f ca="1">_xll.BInterpol('Base CDI'!$H$4:$H$28,'Base CDI'!$I$4:$I$29,S982,"Cubic","Extrapolate=Linear","MultiX=Average","Skip=True","Sort=True")</f>
        <v>13.190142300467734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46934</v>
      </c>
      <c r="T983" s="43">
        <f ca="1">_xll.BInterpol('Base CDI'!$H$4:$H$28,'Base CDI'!$J$4:$J$29,S983,"Cubic","Extrapolate=Linear","MultiX=Average","Skip=True","Sort=True")</f>
        <v>13.09715905531092</v>
      </c>
      <c r="U983" s="43">
        <f ca="1">_xll.BInterpol('Base CDI'!$H$4:$H$28,'Base CDI'!$I$4:$I$29,S983,"Cubic","Extrapolate=Linear","MultiX=Average","Skip=True","Sort=True")</f>
        <v>13.190104310071963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46935</v>
      </c>
      <c r="T984" s="43">
        <f ca="1">_xll.BInterpol('Base CDI'!$H$4:$H$28,'Base CDI'!$J$4:$J$29,S984,"Cubic","Extrapolate=Linear","MultiX=Average","Skip=True","Sort=True")</f>
        <v>13.097104594992834</v>
      </c>
      <c r="U984" s="43">
        <f ca="1">_xll.BInterpol('Base CDI'!$H$4:$H$28,'Base CDI'!$I$4:$I$29,S984,"Cubic","Extrapolate=Linear","MultiX=Average","Skip=True","Sort=True")</f>
        <v>13.190067952241241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46936</v>
      </c>
      <c r="T985" s="43">
        <f ca="1">_xll.BInterpol('Base CDI'!$H$4:$H$28,'Base CDI'!$J$4:$J$29,S985,"Cubic","Extrapolate=Linear","MultiX=Average","Skip=True","Sort=True")</f>
        <v>13.097051587082337</v>
      </c>
      <c r="U985" s="43">
        <f ca="1">_xll.BInterpol('Base CDI'!$H$4:$H$28,'Base CDI'!$I$4:$I$29,S985,"Cubic","Extrapolate=Linear","MultiX=Average","Skip=True","Sort=True")</f>
        <v>13.190033193406835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46937</v>
      </c>
      <c r="T986" s="43">
        <f ca="1">_xll.BInterpol('Base CDI'!$H$4:$H$28,'Base CDI'!$J$4:$J$29,S986,"Cubic","Extrapolate=Linear","MultiX=Average","Skip=True","Sort=True")</f>
        <v>13.097</v>
      </c>
      <c r="U986" s="43">
        <f ca="1">_xll.BInterpol('Base CDI'!$H$4:$H$28,'Base CDI'!$I$4:$I$29,S986,"Cubic","Extrapolate=Linear","MultiX=Average","Skip=True","Sort=True")</f>
        <v>13.19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46938</v>
      </c>
      <c r="T987" s="43">
        <f ca="1">_xll.BInterpol('Base CDI'!$H$4:$H$28,'Base CDI'!$J$4:$J$29,S987,"Cubic","Extrapolate=Linear","MultiX=Average","Skip=True","Sort=True")</f>
        <v>13.096949809069521</v>
      </c>
      <c r="U987" s="43">
        <f ca="1">_xll.BInterpol('Base CDI'!$H$4:$H$28,'Base CDI'!$I$4:$I$29,S987,"Cubic","Extrapolate=Linear","MultiX=Average","Skip=True","Sort=True")</f>
        <v>13.189968344908827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46939</v>
      </c>
      <c r="T988" s="43">
        <f ca="1">_xll.BInterpol('Base CDI'!$H$4:$H$28,'Base CDI'!$J$4:$J$29,S988,"Cubic","Extrapolate=Linear","MultiX=Average","Skip=True","Sort=True")</f>
        <v>13.096901017227143</v>
      </c>
      <c r="U988" s="43">
        <f ca="1">_xll.BInterpol('Base CDI'!$H$4:$H$28,'Base CDI'!$I$4:$I$29,S988,"Cubic","Extrapolate=Linear","MultiX=Average","Skip=True","Sort=True")</f>
        <v>13.189938226848721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46940</v>
      </c>
      <c r="T989" s="43">
        <f ca="1">_xll.BInterpol('Base CDI'!$H$4:$H$28,'Base CDI'!$J$4:$J$29,S989,"Cubic","Extrapolate=Linear","MultiX=Average","Skip=True","Sort=True")</f>
        <v>13.096853634312241</v>
      </c>
      <c r="U989" s="43">
        <f ca="1">_xll.BInterpol('Base CDI'!$H$4:$H$28,'Base CDI'!$I$4:$I$29,S989,"Cubic","Extrapolate=Linear","MultiX=Average","Skip=True","Sort=True")</f>
        <v>13.189909650991915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46941</v>
      </c>
      <c r="T990" s="43">
        <f ca="1">_xll.BInterpol('Base CDI'!$H$4:$H$28,'Base CDI'!$J$4:$J$29,S990,"Cubic","Extrapolate=Linear","MultiX=Average","Skip=True","Sort=True")</f>
        <v>13.096807670164193</v>
      </c>
      <c r="U990" s="43">
        <f ca="1">_xll.BInterpol('Base CDI'!$H$4:$H$28,'Base CDI'!$I$4:$I$29,S990,"Cubic","Extrapolate=Linear","MultiX=Average","Skip=True","Sort=True")</f>
        <v>13.189882622510643</v>
      </c>
    </row>
    <row r="991" spans="16:21" x14ac:dyDescent="0.25">
      <c r="P991" s="10">
        <v>35954</v>
      </c>
      <c r="Q991">
        <v>3.483196</v>
      </c>
      <c r="S991" s="42">
        <f t="shared" ca="1" si="20"/>
        <v>46942</v>
      </c>
      <c r="T991" s="43">
        <f ca="1">_xll.BInterpol('Base CDI'!$H$4:$H$28,'Base CDI'!$J$4:$J$29,S991,"Cubic","Extrapolate=Linear","MultiX=Average","Skip=True","Sort=True")</f>
        <v>13.096763134622375</v>
      </c>
      <c r="U991" s="43">
        <f ca="1">_xll.BInterpol('Base CDI'!$H$4:$H$28,'Base CDI'!$I$4:$I$29,S991,"Cubic","Extrapolate=Linear","MultiX=Average","Skip=True","Sort=True")</f>
        <v>13.189857146577138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46943</v>
      </c>
      <c r="T992" s="43">
        <f ca="1">_xll.BInterpol('Base CDI'!$H$4:$H$28,'Base CDI'!$J$4:$J$29,S992,"Cubic","Extrapolate=Linear","MultiX=Average","Skip=True","Sort=True")</f>
        <v>13.096720037526159</v>
      </c>
      <c r="U992" s="43">
        <f ca="1">_xll.BInterpol('Base CDI'!$H$4:$H$28,'Base CDI'!$I$4:$I$29,S992,"Cubic","Extrapolate=Linear","MultiX=Average","Skip=True","Sort=True")</f>
        <v>13.189833228363634</v>
      </c>
    </row>
    <row r="993" spans="16:21" x14ac:dyDescent="0.25">
      <c r="P993" s="10">
        <v>35956</v>
      </c>
      <c r="Q993">
        <v>3.488483</v>
      </c>
      <c r="S993" s="42">
        <f t="shared" ca="1" si="20"/>
        <v>46944</v>
      </c>
      <c r="T993" s="43">
        <f ca="1">_xll.BInterpol('Base CDI'!$H$4:$H$28,'Base CDI'!$J$4:$J$29,S993,"Cubic","Extrapolate=Linear","MultiX=Average","Skip=True","Sort=True")</f>
        <v>13.096678388714926</v>
      </c>
      <c r="U993" s="43">
        <f ca="1">_xll.BInterpol('Base CDI'!$H$4:$H$28,'Base CDI'!$I$4:$I$29,S993,"Cubic","Extrapolate=Linear","MultiX=Average","Skip=True","Sort=True")</f>
        <v>13.189810873042365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46945</v>
      </c>
      <c r="T994" s="43">
        <f ca="1">_xll.BInterpol('Base CDI'!$H$4:$H$28,'Base CDI'!$J$4:$J$29,S994,"Cubic","Extrapolate=Linear","MultiX=Average","Skip=True","Sort=True")</f>
        <v>13.09663819802805</v>
      </c>
      <c r="U994" s="43">
        <f ca="1">_xll.BInterpol('Base CDI'!$H$4:$H$28,'Base CDI'!$I$4:$I$29,S994,"Cubic","Extrapolate=Linear","MultiX=Average","Skip=True","Sort=True")</f>
        <v>13.189790085785564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46946</v>
      </c>
      <c r="T995" s="43">
        <f ca="1">_xll.BInterpol('Base CDI'!$H$4:$H$28,'Base CDI'!$J$4:$J$29,S995,"Cubic","Extrapolate=Linear","MultiX=Average","Skip=True","Sort=True")</f>
        <v>13.096599475304906</v>
      </c>
      <c r="U995" s="43">
        <f ca="1">_xll.BInterpol('Base CDI'!$H$4:$H$28,'Base CDI'!$I$4:$I$29,S995,"Cubic","Extrapolate=Linear","MultiX=Average","Skip=True","Sort=True")</f>
        <v>13.189770871765463</v>
      </c>
    </row>
    <row r="996" spans="16:21" x14ac:dyDescent="0.25">
      <c r="P996" s="10">
        <v>35962</v>
      </c>
      <c r="Q996">
        <v>3.496429</v>
      </c>
      <c r="S996" s="42">
        <f t="shared" ca="1" si="20"/>
        <v>46947</v>
      </c>
      <c r="T996" s="43">
        <f ca="1">_xll.BInterpol('Base CDI'!$H$4:$H$28,'Base CDI'!$J$4:$J$29,S996,"Cubic","Extrapolate=Linear","MultiX=Average","Skip=True","Sort=True")</f>
        <v>13.096562230384871</v>
      </c>
      <c r="U996" s="43">
        <f ca="1">_xll.BInterpol('Base CDI'!$H$4:$H$28,'Base CDI'!$I$4:$I$29,S996,"Cubic","Extrapolate=Linear","MultiX=Average","Skip=True","Sort=True")</f>
        <v>13.189753236154298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46948</v>
      </c>
      <c r="T997" s="43">
        <f ca="1">_xll.BInterpol('Base CDI'!$H$4:$H$28,'Base CDI'!$J$4:$J$29,S997,"Cubic","Extrapolate=Linear","MultiX=Average","Skip=True","Sort=True")</f>
        <v>13.096526473107321</v>
      </c>
      <c r="U997" s="43">
        <f ca="1">_xll.BInterpol('Base CDI'!$H$4:$H$28,'Base CDI'!$I$4:$I$29,S997,"Cubic","Extrapolate=Linear","MultiX=Average","Skip=True","Sort=True")</f>
        <v>13.189737184124301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46949</v>
      </c>
      <c r="T998" s="43">
        <f ca="1">_xll.BInterpol('Base CDI'!$H$4:$H$28,'Base CDI'!$J$4:$J$29,S998,"Cubic","Extrapolate=Linear","MultiX=Average","Skip=True","Sort=True")</f>
        <v>13.096492213311633</v>
      </c>
      <c r="U998" s="43">
        <f ca="1">_xll.BInterpol('Base CDI'!$H$4:$H$28,'Base CDI'!$I$4:$I$29,S998,"Cubic","Extrapolate=Linear","MultiX=Average","Skip=True","Sort=True")</f>
        <v>13.189722720847705</v>
      </c>
    </row>
    <row r="999" spans="16:21" x14ac:dyDescent="0.25">
      <c r="P999" s="10">
        <v>35965</v>
      </c>
      <c r="Q999">
        <v>3.504407</v>
      </c>
      <c r="S999" s="42">
        <f t="shared" ca="1" si="20"/>
        <v>46950</v>
      </c>
      <c r="T999" s="43">
        <f ca="1">_xll.BInterpol('Base CDI'!$H$4:$H$28,'Base CDI'!$J$4:$J$29,S999,"Cubic","Extrapolate=Linear","MultiX=Average","Skip=True","Sort=True")</f>
        <v>13.096459460837183</v>
      </c>
      <c r="U999" s="43">
        <f ca="1">_xll.BInterpol('Base CDI'!$H$4:$H$28,'Base CDI'!$I$4:$I$29,S999,"Cubic","Extrapolate=Linear","MultiX=Average","Skip=True","Sort=True")</f>
        <v>13.189709851496744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46951</v>
      </c>
      <c r="T1000" s="43">
        <f ca="1">_xll.BInterpol('Base CDI'!$H$4:$H$28,'Base CDI'!$J$4:$J$29,S1000,"Cubic","Extrapolate=Linear","MultiX=Average","Skip=True","Sort=True")</f>
        <v>13.096428225523345</v>
      </c>
      <c r="U1000" s="43">
        <f ca="1">_xll.BInterpol('Base CDI'!$H$4:$H$28,'Base CDI'!$I$4:$I$29,S1000,"Cubic","Extrapolate=Linear","MultiX=Average","Skip=True","Sort=True")</f>
        <v>13.189698581243652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46952</v>
      </c>
      <c r="T1001" s="43">
        <f ca="1">_xll.BInterpol('Base CDI'!$H$4:$H$28,'Base CDI'!$J$4:$J$29,S1001,"Cubic","Extrapolate=Linear","MultiX=Average","Skip=True","Sort=True")</f>
        <v>13.096398517209497</v>
      </c>
      <c r="U1001" s="43">
        <f ca="1">_xll.BInterpol('Base CDI'!$H$4:$H$28,'Base CDI'!$I$4:$I$29,S1001,"Cubic","Extrapolate=Linear","MultiX=Average","Skip=True","Sort=True")</f>
        <v>13.189688915260662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46953</v>
      </c>
      <c r="T1002" s="43">
        <f ca="1">_xll.BInterpol('Base CDI'!$H$4:$H$28,'Base CDI'!$J$4:$J$29,S1002,"Cubic","Extrapolate=Linear","MultiX=Average","Skip=True","Sort=True")</f>
        <v>13.096370345735014</v>
      </c>
      <c r="U1002" s="43">
        <f ca="1">_xll.BInterpol('Base CDI'!$H$4:$H$28,'Base CDI'!$I$4:$I$29,S1002,"Cubic","Extrapolate=Linear","MultiX=Average","Skip=True","Sort=True")</f>
        <v>13.18968085872001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46954</v>
      </c>
      <c r="T1003" s="43">
        <f ca="1">_xll.BInterpol('Base CDI'!$H$4:$H$28,'Base CDI'!$J$4:$J$29,S1003,"Cubic","Extrapolate=Linear","MultiX=Average","Skip=True","Sort=True")</f>
        <v>13.096343720939272</v>
      </c>
      <c r="U1003" s="43">
        <f ca="1">_xll.BInterpol('Base CDI'!$H$4:$H$28,'Base CDI'!$I$4:$I$29,S1003,"Cubic","Extrapolate=Linear","MultiX=Average","Skip=True","Sort=True")</f>
        <v>13.189674416793924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46955</v>
      </c>
      <c r="T1004" s="43">
        <f ca="1">_xll.BInterpol('Base CDI'!$H$4:$H$28,'Base CDI'!$J$4:$J$29,S1004,"Cubic","Extrapolate=Linear","MultiX=Average","Skip=True","Sort=True")</f>
        <v>13.096318652661648</v>
      </c>
      <c r="U1004" s="43">
        <f ca="1">_xll.BInterpol('Base CDI'!$H$4:$H$28,'Base CDI'!$I$4:$I$29,S1004,"Cubic","Extrapolate=Linear","MultiX=Average","Skip=True","Sort=True")</f>
        <v>13.189669594654642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46956</v>
      </c>
      <c r="T1005" s="43">
        <f ca="1">_xll.BInterpol('Base CDI'!$H$4:$H$28,'Base CDI'!$J$4:$J$29,S1005,"Cubic","Extrapolate=Linear","MultiX=Average","Skip=True","Sort=True")</f>
        <v>13.096295150741517</v>
      </c>
      <c r="U1005" s="43">
        <f ca="1">_xll.BInterpol('Base CDI'!$H$4:$H$28,'Base CDI'!$I$4:$I$29,S1005,"Cubic","Extrapolate=Linear","MultiX=Average","Skip=True","Sort=True")</f>
        <v>13.189666397474397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46957</v>
      </c>
      <c r="T1006" s="43">
        <f ca="1">_xll.BInterpol('Base CDI'!$H$4:$H$28,'Base CDI'!$J$4:$J$29,S1006,"Cubic","Extrapolate=Linear","MultiX=Average","Skip=True","Sort=True")</f>
        <v>13.096273225018257</v>
      </c>
      <c r="U1006" s="43">
        <f ca="1">_xll.BInterpol('Base CDI'!$H$4:$H$28,'Base CDI'!$I$4:$I$29,S1006,"Cubic","Extrapolate=Linear","MultiX=Average","Skip=True","Sort=True")</f>
        <v>13.189664830425421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46958</v>
      </c>
      <c r="T1007" s="43">
        <f ca="1">_xll.BInterpol('Base CDI'!$H$4:$H$28,'Base CDI'!$J$4:$J$29,S1007,"Cubic","Extrapolate=Linear","MultiX=Average","Skip=True","Sort=True")</f>
        <v>13.096252885331241</v>
      </c>
      <c r="U1007" s="43">
        <f ca="1">_xll.BInterpol('Base CDI'!$H$4:$H$28,'Base CDI'!$I$4:$I$29,S1007,"Cubic","Extrapolate=Linear","MultiX=Average","Skip=True","Sort=True")</f>
        <v>13.189664898679949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46959</v>
      </c>
      <c r="T1008" s="43">
        <f ca="1">_xll.BInterpol('Base CDI'!$H$4:$H$28,'Base CDI'!$J$4:$J$29,S1008,"Cubic","Extrapolate=Linear","MultiX=Average","Skip=True","Sort=True")</f>
        <v>13.096234141519847</v>
      </c>
      <c r="U1008" s="43">
        <f ca="1">_xll.BInterpol('Base CDI'!$H$4:$H$28,'Base CDI'!$I$4:$I$29,S1008,"Cubic","Extrapolate=Linear","MultiX=Average","Skip=True","Sort=True")</f>
        <v>13.189666607410212</v>
      </c>
    </row>
    <row r="1009" spans="16:21" x14ac:dyDescent="0.25">
      <c r="P1009" s="10">
        <v>35979</v>
      </c>
      <c r="Q1009">
        <v>3.530605</v>
      </c>
      <c r="S1009" s="42">
        <f t="shared" ca="1" si="20"/>
        <v>46960</v>
      </c>
      <c r="T1009" s="43">
        <f ca="1">_xll.BInterpol('Base CDI'!$H$4:$H$28,'Base CDI'!$J$4:$J$29,S1009,"Cubic","Extrapolate=Linear","MultiX=Average","Skip=True","Sort=True")</f>
        <v>13.096217003423451</v>
      </c>
      <c r="U1009" s="43">
        <f ca="1">_xll.BInterpol('Base CDI'!$H$4:$H$28,'Base CDI'!$I$4:$I$29,S1009,"Cubic","Extrapolate=Linear","MultiX=Average","Skip=True","Sort=True")</f>
        <v>13.189669961788447</v>
      </c>
    </row>
    <row r="1010" spans="16:21" x14ac:dyDescent="0.25">
      <c r="P1010" s="10">
        <v>35982</v>
      </c>
      <c r="Q1010">
        <v>3.533201</v>
      </c>
      <c r="S1010" s="42">
        <f t="shared" ca="1" si="20"/>
        <v>46961</v>
      </c>
      <c r="T1010" s="43">
        <f ca="1">_xll.BInterpol('Base CDI'!$H$4:$H$28,'Base CDI'!$J$4:$J$29,S1010,"Cubic","Extrapolate=Linear","MultiX=Average","Skip=True","Sort=True")</f>
        <v>13.09620148088143</v>
      </c>
      <c r="U1010" s="43">
        <f ca="1">_xll.BInterpol('Base CDI'!$H$4:$H$28,'Base CDI'!$I$4:$I$29,S1010,"Cubic","Extrapolate=Linear","MultiX=Average","Skip=True","Sort=True")</f>
        <v>13.189674966986884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46962</v>
      </c>
      <c r="T1011" s="43">
        <f ca="1">_xll.BInterpol('Base CDI'!$H$4:$H$28,'Base CDI'!$J$4:$J$29,S1011,"Cubic","Extrapolate=Linear","MultiX=Average","Skip=True","Sort=True")</f>
        <v>13.096187583733157</v>
      </c>
      <c r="U1011" s="43">
        <f ca="1">_xll.BInterpol('Base CDI'!$H$4:$H$28,'Base CDI'!$I$4:$I$29,S1011,"Cubic","Extrapolate=Linear","MultiX=Average","Skip=True","Sort=True")</f>
        <v>13.189681628177759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46963</v>
      </c>
      <c r="T1012" s="43">
        <f ca="1">_xll.BInterpol('Base CDI'!$H$4:$H$28,'Base CDI'!$J$4:$J$29,S1012,"Cubic","Extrapolate=Linear","MultiX=Average","Skip=True","Sort=True")</f>
        <v>13.096175321818011</v>
      </c>
      <c r="U1012" s="43">
        <f ca="1">_xll.BInterpol('Base CDI'!$H$4:$H$28,'Base CDI'!$I$4:$I$29,S1012,"Cubic","Extrapolate=Linear","MultiX=Average","Skip=True","Sort=True")</f>
        <v>13.189689950533305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46964</v>
      </c>
      <c r="T1013" s="43">
        <f ca="1">_xll.BInterpol('Base CDI'!$H$4:$H$28,'Base CDI'!$J$4:$J$29,S1013,"Cubic","Extrapolate=Linear","MultiX=Average","Skip=True","Sort=True")</f>
        <v>13.096164704975365</v>
      </c>
      <c r="U1013" s="43">
        <f ca="1">_xll.BInterpol('Base CDI'!$H$4:$H$28,'Base CDI'!$I$4:$I$29,S1013,"Cubic","Extrapolate=Linear","MultiX=Average","Skip=True","Sort=True")</f>
        <v>13.189699939225754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46965</v>
      </c>
      <c r="T1014" s="43">
        <f ca="1">_xll.BInterpol('Base CDI'!$H$4:$H$28,'Base CDI'!$J$4:$J$29,S1014,"Cubic","Extrapolate=Linear","MultiX=Average","Skip=True","Sort=True")</f>
        <v>13.0961557430446</v>
      </c>
      <c r="U1014" s="43">
        <f ca="1">_xll.BInterpol('Base CDI'!$H$4:$H$28,'Base CDI'!$I$4:$I$29,S1014,"Cubic","Extrapolate=Linear","MultiX=Average","Skip=True","Sort=True")</f>
        <v>13.189711599427341</v>
      </c>
    </row>
    <row r="1015" spans="16:21" x14ac:dyDescent="0.25">
      <c r="P1015" s="10">
        <v>35989</v>
      </c>
      <c r="Q1015">
        <v>3.546227</v>
      </c>
      <c r="S1015" s="42">
        <f t="shared" ca="1" si="20"/>
        <v>46966</v>
      </c>
      <c r="T1015" s="43">
        <f ca="1">_xll.BInterpol('Base CDI'!$H$4:$H$28,'Base CDI'!$J$4:$J$29,S1015,"Cubic","Extrapolate=Linear","MultiX=Average","Skip=True","Sort=True")</f>
        <v>13.096148445865087</v>
      </c>
      <c r="U1015" s="43">
        <f ca="1">_xll.BInterpol('Base CDI'!$H$4:$H$28,'Base CDI'!$I$4:$I$29,S1015,"Cubic","Extrapolate=Linear","MultiX=Average","Skip=True","Sort=True")</f>
        <v>13.1897249363103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46967</v>
      </c>
      <c r="T1016" s="43">
        <f ca="1">_xll.BInterpol('Base CDI'!$H$4:$H$28,'Base CDI'!$J$4:$J$29,S1016,"Cubic","Extrapolate=Linear","MultiX=Average","Skip=True","Sort=True")</f>
        <v>13.096142823276205</v>
      </c>
      <c r="U1016" s="43">
        <f ca="1">_xll.BInterpol('Base CDI'!$H$4:$H$28,'Base CDI'!$I$4:$I$29,S1016,"Cubic","Extrapolate=Linear","MultiX=Average","Skip=True","Sort=True")</f>
        <v>13.189739955046862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46968</v>
      </c>
      <c r="T1017" s="43">
        <f ca="1">_xll.BInterpol('Base CDI'!$H$4:$H$28,'Base CDI'!$J$4:$J$29,S1017,"Cubic","Extrapolate=Linear","MultiX=Average","Skip=True","Sort=True")</f>
        <v>13.096138885117329</v>
      </c>
      <c r="U1017" s="43">
        <f ca="1">_xll.BInterpol('Base CDI'!$H$4:$H$28,'Base CDI'!$I$4:$I$29,S1017,"Cubic","Extrapolate=Linear","MultiX=Average","Skip=True","Sort=True")</f>
        <v>13.189756660809264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46969</v>
      </c>
      <c r="T1018" s="43">
        <f ca="1">_xll.BInterpol('Base CDI'!$H$4:$H$28,'Base CDI'!$J$4:$J$29,S1018,"Cubic","Extrapolate=Linear","MultiX=Average","Skip=True","Sort=True")</f>
        <v>13.096136641227833</v>
      </c>
      <c r="U1018" s="43">
        <f ca="1">_xll.BInterpol('Base CDI'!$H$4:$H$28,'Base CDI'!$I$4:$I$29,S1018,"Cubic","Extrapolate=Linear","MultiX=Average","Skip=True","Sort=True")</f>
        <v>13.189775058769737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46970</v>
      </c>
      <c r="T1019" s="43">
        <f ca="1">_xll.BInterpol('Base CDI'!$H$4:$H$28,'Base CDI'!$J$4:$J$29,S1019,"Cubic","Extrapolate=Linear","MultiX=Average","Skip=True","Sort=True")</f>
        <v>13.096136101447097</v>
      </c>
      <c r="U1019" s="43">
        <f ca="1">_xll.BInterpol('Base CDI'!$H$4:$H$28,'Base CDI'!$I$4:$I$29,S1019,"Cubic","Extrapolate=Linear","MultiX=Average","Skip=True","Sort=True")</f>
        <v>13.189795154100514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46971</v>
      </c>
      <c r="T1020" s="43">
        <f ca="1">_xll.BInterpol('Base CDI'!$H$4:$H$28,'Base CDI'!$J$4:$J$29,S1020,"Cubic","Extrapolate=Linear","MultiX=Average","Skip=True","Sort=True")</f>
        <v>13.096137275614495</v>
      </c>
      <c r="U1020" s="43">
        <f ca="1">_xll.BInterpol('Base CDI'!$H$4:$H$28,'Base CDI'!$I$4:$I$29,S1020,"Cubic","Extrapolate=Linear","MultiX=Average","Skip=True","Sort=True")</f>
        <v>13.18981695197383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46972</v>
      </c>
      <c r="T1021" s="43">
        <f ca="1">_xll.BInterpol('Base CDI'!$H$4:$H$28,'Base CDI'!$J$4:$J$29,S1021,"Cubic","Extrapolate=Linear","MultiX=Average","Skip=True","Sort=True")</f>
        <v>13.096140173569404</v>
      </c>
      <c r="U1021" s="43">
        <f ca="1">_xll.BInterpol('Base CDI'!$H$4:$H$28,'Base CDI'!$I$4:$I$29,S1021,"Cubic","Extrapolate=Linear","MultiX=Average","Skip=True","Sort=True")</f>
        <v>13.189840457561919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46973</v>
      </c>
      <c r="T1022" s="43">
        <f ca="1">_xll.BInterpol('Base CDI'!$H$4:$H$28,'Base CDI'!$J$4:$J$29,S1022,"Cubic","Extrapolate=Linear","MultiX=Average","Skip=True","Sort=True")</f>
        <v>13.0961448051512</v>
      </c>
      <c r="U1022" s="43">
        <f ca="1">_xll.BInterpol('Base CDI'!$H$4:$H$28,'Base CDI'!$I$4:$I$29,S1022,"Cubic","Extrapolate=Linear","MultiX=Average","Skip=True","Sort=True")</f>
        <v>13.189865676037012</v>
      </c>
    </row>
    <row r="1023" spans="16:21" x14ac:dyDescent="0.25">
      <c r="P1023" s="10">
        <v>35999</v>
      </c>
      <c r="Q1023">
        <v>3.567148</v>
      </c>
      <c r="S1023" s="42">
        <f t="shared" ca="1" si="20"/>
        <v>46974</v>
      </c>
      <c r="T1023" s="43">
        <f ca="1">_xll.BInterpol('Base CDI'!$H$4:$H$28,'Base CDI'!$J$4:$J$29,S1023,"Cubic","Extrapolate=Linear","MultiX=Average","Skip=True","Sort=True")</f>
        <v>13.096151180199257</v>
      </c>
      <c r="U1023" s="43">
        <f ca="1">_xll.BInterpol('Base CDI'!$H$4:$H$28,'Base CDI'!$I$4:$I$29,S1023,"Cubic","Extrapolate=Linear","MultiX=Average","Skip=True","Sort=True")</f>
        <v>13.189892612571345</v>
      </c>
    </row>
    <row r="1024" spans="16:21" x14ac:dyDescent="0.25">
      <c r="P1024" s="10">
        <v>36000</v>
      </c>
      <c r="Q1024">
        <v>3.56975</v>
      </c>
      <c r="S1024" s="42">
        <f t="shared" ca="1" si="20"/>
        <v>46975</v>
      </c>
      <c r="T1024" s="43">
        <f ca="1">_xll.BInterpol('Base CDI'!$H$4:$H$28,'Base CDI'!$J$4:$J$29,S1024,"Cubic","Extrapolate=Linear","MultiX=Average","Skip=True","Sort=True")</f>
        <v>13.096159308552952</v>
      </c>
      <c r="U1024" s="43">
        <f ca="1">_xll.BInterpol('Base CDI'!$H$4:$H$28,'Base CDI'!$I$4:$I$29,S1024,"Cubic","Extrapolate=Linear","MultiX=Average","Skip=True","Sort=True")</f>
        <v>13.189921272337152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46976</v>
      </c>
      <c r="T1025" s="43">
        <f ca="1">_xll.BInterpol('Base CDI'!$H$4:$H$28,'Base CDI'!$J$4:$J$29,S1025,"Cubic","Extrapolate=Linear","MultiX=Average","Skip=True","Sort=True")</f>
        <v>13.096169200051662</v>
      </c>
      <c r="U1025" s="43">
        <f ca="1">_xll.BInterpol('Base CDI'!$H$4:$H$28,'Base CDI'!$I$4:$I$29,S1025,"Cubic","Extrapolate=Linear","MultiX=Average","Skip=True","Sort=True")</f>
        <v>13.189951660506663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46977</v>
      </c>
      <c r="T1026" s="43">
        <f ca="1">_xll.BInterpol('Base CDI'!$H$4:$H$28,'Base CDI'!$J$4:$J$29,S1026,"Cubic","Extrapolate=Linear","MultiX=Average","Skip=True","Sort=True")</f>
        <v>13.096180864534762</v>
      </c>
      <c r="U1026" s="43">
        <f ca="1">_xll.BInterpol('Base CDI'!$H$4:$H$28,'Base CDI'!$I$4:$I$29,S1026,"Cubic","Extrapolate=Linear","MultiX=Average","Skip=True","Sort=True")</f>
        <v>13.189983782252114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46978</v>
      </c>
      <c r="T1027" s="43">
        <f ca="1">_xll.BInterpol('Base CDI'!$H$4:$H$28,'Base CDI'!$J$4:$J$29,S1027,"Cubic","Extrapolate=Linear","MultiX=Average","Skip=True","Sort=True")</f>
        <v>13.09619431184163</v>
      </c>
      <c r="U1027" s="43">
        <f ca="1">_xll.BInterpol('Base CDI'!$H$4:$H$28,'Base CDI'!$I$4:$I$29,S1027,"Cubic","Extrapolate=Linear","MultiX=Average","Skip=True","Sort=True")</f>
        <v>13.190017642745739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46979</v>
      </c>
      <c r="T1028" s="43">
        <f ca="1">_xll.BInterpol('Base CDI'!$H$4:$H$28,'Base CDI'!$J$4:$J$29,S1028,"Cubic","Extrapolate=Linear","MultiX=Average","Skip=True","Sort=True")</f>
        <v>13.09620955181164</v>
      </c>
      <c r="U1028" s="43">
        <f ca="1">_xll.BInterpol('Base CDI'!$H$4:$H$28,'Base CDI'!$I$4:$I$29,S1028,"Cubic","Extrapolate=Linear","MultiX=Average","Skip=True","Sort=True")</f>
        <v>13.190053247159769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46980</v>
      </c>
      <c r="T1029" s="43">
        <f ca="1">_xll.BInterpol('Base CDI'!$H$4:$H$28,'Base CDI'!$J$4:$J$29,S1029,"Cubic","Extrapolate=Linear","MultiX=Average","Skip=True","Sort=True")</f>
        <v>13.096226594284168</v>
      </c>
      <c r="U1029" s="43">
        <f ca="1">_xll.BInterpol('Base CDI'!$H$4:$H$28,'Base CDI'!$I$4:$I$29,S1029,"Cubic","Extrapolate=Linear","MultiX=Average","Skip=True","Sort=True")</f>
        <v>13.190090600666439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46981</v>
      </c>
      <c r="T1030" s="43">
        <f ca="1">_xll.BInterpol('Base CDI'!$H$4:$H$28,'Base CDI'!$J$4:$J$29,S1030,"Cubic","Extrapolate=Linear","MultiX=Average","Skip=True","Sort=True")</f>
        <v>13.096245449098593</v>
      </c>
      <c r="U1030" s="43">
        <f ca="1">_xll.BInterpol('Base CDI'!$H$4:$H$28,'Base CDI'!$I$4:$I$29,S1030,"Cubic","Extrapolate=Linear","MultiX=Average","Skip=True","Sort=True")</f>
        <v>13.190129708437984</v>
      </c>
    </row>
    <row r="1031" spans="16:21" x14ac:dyDescent="0.25">
      <c r="P1031" s="10">
        <v>36011</v>
      </c>
      <c r="Q1031">
        <v>3.587656</v>
      </c>
      <c r="S1031" s="42">
        <f t="shared" ca="1" si="20"/>
        <v>46982</v>
      </c>
      <c r="T1031" s="43">
        <f ca="1">_xll.BInterpol('Base CDI'!$H$4:$H$28,'Base CDI'!$J$4:$J$29,S1031,"Cubic","Extrapolate=Linear","MultiX=Average","Skip=True","Sort=True")</f>
        <v>13.096266126094287</v>
      </c>
      <c r="U1031" s="43">
        <f ca="1">_xll.BInterpol('Base CDI'!$H$4:$H$28,'Base CDI'!$I$4:$I$29,S1031,"Cubic","Extrapolate=Linear","MultiX=Average","Skip=True","Sort=True")</f>
        <v>13.190170575646635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46983</v>
      </c>
      <c r="T1032" s="43">
        <f ca="1">_xll.BInterpol('Base CDI'!$H$4:$H$28,'Base CDI'!$J$4:$J$29,S1032,"Cubic","Extrapolate=Linear","MultiX=Average","Skip=True","Sort=True")</f>
        <v>13.096288635110628</v>
      </c>
      <c r="U1032" s="43">
        <f ca="1">_xll.BInterpol('Base CDI'!$H$4:$H$28,'Base CDI'!$I$4:$I$29,S1032,"Cubic","Extrapolate=Linear","MultiX=Average","Skip=True","Sort=True")</f>
        <v>13.190213207464627</v>
      </c>
    </row>
    <row r="1033" spans="16:21" x14ac:dyDescent="0.25">
      <c r="P1033" s="10">
        <v>36013</v>
      </c>
      <c r="Q1033">
        <v>3.592714</v>
      </c>
      <c r="S1033" s="42">
        <f t="shared" ca="1" si="20"/>
        <v>46984</v>
      </c>
      <c r="T1033" s="43">
        <f ca="1">_xll.BInterpol('Base CDI'!$H$4:$H$28,'Base CDI'!$J$4:$J$29,S1033,"Cubic","Extrapolate=Linear","MultiX=Average","Skip=True","Sort=True")</f>
        <v>13.096312985986991</v>
      </c>
      <c r="U1033" s="43">
        <f ca="1">_xll.BInterpol('Base CDI'!$H$4:$H$28,'Base CDI'!$I$4:$I$29,S1033,"Cubic","Extrapolate=Linear","MultiX=Average","Skip=True","Sort=True")</f>
        <v>13.190257609064192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46985</v>
      </c>
      <c r="T1034" s="43">
        <f ca="1">_xll.BInterpol('Base CDI'!$H$4:$H$28,'Base CDI'!$J$4:$J$29,S1034,"Cubic","Extrapolate=Linear","MultiX=Average","Skip=True","Sort=True")</f>
        <v>13.096339188562755</v>
      </c>
      <c r="U1034" s="43">
        <f ca="1">_xll.BInterpol('Base CDI'!$H$4:$H$28,'Base CDI'!$I$4:$I$29,S1034,"Cubic","Extrapolate=Linear","MultiX=Average","Skip=True","Sort=True")</f>
        <v>13.190303785617566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46986</v>
      </c>
      <c r="T1035" s="43">
        <f ca="1">_xll.BInterpol('Base CDI'!$H$4:$H$28,'Base CDI'!$J$4:$J$29,S1035,"Cubic","Extrapolate=Linear","MultiX=Average","Skip=True","Sort=True")</f>
        <v>13.096367252677293</v>
      </c>
      <c r="U1035" s="43">
        <f ca="1">_xll.BInterpol('Base CDI'!$H$4:$H$28,'Base CDI'!$I$4:$I$29,S1035,"Cubic","Extrapolate=Linear","MultiX=Average","Skip=True","Sort=True")</f>
        <v>13.190351742296979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46987</v>
      </c>
      <c r="T1036" s="43">
        <f ca="1">_xll.BInterpol('Base CDI'!$H$4:$H$28,'Base CDI'!$J$4:$J$29,S1036,"Cubic","Extrapolate=Linear","MultiX=Average","Skip=True","Sort=True")</f>
        <v>13.096397188169981</v>
      </c>
      <c r="U1036" s="43">
        <f ca="1">_xll.BInterpol('Base CDI'!$H$4:$H$28,'Base CDI'!$I$4:$I$29,S1036,"Cubic","Extrapolate=Linear","MultiX=Average","Skip=True","Sort=True")</f>
        <v>13.190401484274668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46988</v>
      </c>
      <c r="T1037" s="43">
        <f ca="1">_xll.BInterpol('Base CDI'!$H$4:$H$28,'Base CDI'!$J$4:$J$29,S1037,"Cubic","Extrapolate=Linear","MultiX=Average","Skip=True","Sort=True")</f>
        <v>13.096429004880196</v>
      </c>
      <c r="U1037" s="43">
        <f ca="1">_xll.BInterpol('Base CDI'!$H$4:$H$28,'Base CDI'!$I$4:$I$29,S1037,"Cubic","Extrapolate=Linear","MultiX=Average","Skip=True","Sort=True")</f>
        <v>13.190453016722865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46989</v>
      </c>
      <c r="T1038" s="43">
        <f ca="1">_xll.BInterpol('Base CDI'!$H$4:$H$28,'Base CDI'!$J$4:$J$29,S1038,"Cubic","Extrapolate=Linear","MultiX=Average","Skip=True","Sort=True")</f>
        <v>13.096462712647316</v>
      </c>
      <c r="U1038" s="43">
        <f ca="1">_xll.BInterpol('Base CDI'!$H$4:$H$28,'Base CDI'!$I$4:$I$29,S1038,"Cubic","Extrapolate=Linear","MultiX=Average","Skip=True","Sort=True")</f>
        <v>13.190506344813802</v>
      </c>
    </row>
    <row r="1039" spans="16:21" x14ac:dyDescent="0.25">
      <c r="P1039" s="10">
        <v>36021</v>
      </c>
      <c r="Q1039">
        <v>3.607802</v>
      </c>
      <c r="S1039" s="42">
        <f t="shared" ca="1" si="21"/>
        <v>46990</v>
      </c>
      <c r="T1039" s="43">
        <f ca="1">_xll.BInterpol('Base CDI'!$H$4:$H$28,'Base CDI'!$J$4:$J$29,S1039,"Cubic","Extrapolate=Linear","MultiX=Average","Skip=True","Sort=True")</f>
        <v>13.096498321310715</v>
      </c>
      <c r="U1039" s="43">
        <f ca="1">_xll.BInterpol('Base CDI'!$H$4:$H$28,'Base CDI'!$I$4:$I$29,S1039,"Cubic","Extrapolate=Linear","MultiX=Average","Skip=True","Sort=True")</f>
        <v>13.190561473719715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46991</v>
      </c>
      <c r="T1040" s="43">
        <f ca="1">_xll.BInterpol('Base CDI'!$H$4:$H$28,'Base CDI'!$J$4:$J$29,S1040,"Cubic","Extrapolate=Linear","MultiX=Average","Skip=True","Sort=True")</f>
        <v>13.096535840709768</v>
      </c>
      <c r="U1040" s="43">
        <f ca="1">_xll.BInterpol('Base CDI'!$H$4:$H$28,'Base CDI'!$I$4:$I$29,S1040,"Cubic","Extrapolate=Linear","MultiX=Average","Skip=True","Sort=True")</f>
        <v>13.190618408612837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46992</v>
      </c>
      <c r="T1041" s="43">
        <f ca="1">_xll.BInterpol('Base CDI'!$H$4:$H$28,'Base CDI'!$J$4:$J$29,S1041,"Cubic","Extrapolate=Linear","MultiX=Average","Skip=True","Sort=True")</f>
        <v>13.096575280683853</v>
      </c>
      <c r="U1041" s="43">
        <f ca="1">_xll.BInterpol('Base CDI'!$H$4:$H$28,'Base CDI'!$I$4:$I$29,S1041,"Cubic","Extrapolate=Linear","MultiX=Average","Skip=True","Sort=True")</f>
        <v>13.1906771546654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46993</v>
      </c>
      <c r="T1042" s="43">
        <f ca="1">_xll.BInterpol('Base CDI'!$H$4:$H$28,'Base CDI'!$J$4:$J$29,S1042,"Cubic","Extrapolate=Linear","MultiX=Average","Skip=True","Sort=True")</f>
        <v>13.096616651072345</v>
      </c>
      <c r="U1042" s="43">
        <f ca="1">_xll.BInterpol('Base CDI'!$H$4:$H$28,'Base CDI'!$I$4:$I$29,S1042,"Cubic","Extrapolate=Linear","MultiX=Average","Skip=True","Sort=True")</f>
        <v>13.190737717049638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46994</v>
      </c>
      <c r="T1043" s="43">
        <f ca="1">_xll.BInterpol('Base CDI'!$H$4:$H$28,'Base CDI'!$J$4:$J$29,S1043,"Cubic","Extrapolate=Linear","MultiX=Average","Skip=True","Sort=True")</f>
        <v>13.09665996171462</v>
      </c>
      <c r="U1043" s="43">
        <f ca="1">_xll.BInterpol('Base CDI'!$H$4:$H$28,'Base CDI'!$I$4:$I$29,S1043,"Cubic","Extrapolate=Linear","MultiX=Average","Skip=True","Sort=True")</f>
        <v>13.190800100937786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46995</v>
      </c>
      <c r="T1044" s="43">
        <f ca="1">_xll.BInterpol('Base CDI'!$H$4:$H$28,'Base CDI'!$J$4:$J$29,S1044,"Cubic","Extrapolate=Linear","MultiX=Average","Skip=True","Sort=True")</f>
        <v>13.096705222450055</v>
      </c>
      <c r="U1044" s="43">
        <f ca="1">_xll.BInterpol('Base CDI'!$H$4:$H$28,'Base CDI'!$I$4:$I$29,S1044,"Cubic","Extrapolate=Linear","MultiX=Average","Skip=True","Sort=True")</f>
        <v>13.190864311502075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46996</v>
      </c>
      <c r="T1045" s="43">
        <f ca="1">_xll.BInterpol('Base CDI'!$H$4:$H$28,'Base CDI'!$J$4:$J$29,S1045,"Cubic","Extrapolate=Linear","MultiX=Average","Skip=True","Sort=True")</f>
        <v>13.096752443118026</v>
      </c>
      <c r="U1045" s="43">
        <f ca="1">_xll.BInterpol('Base CDI'!$H$4:$H$28,'Base CDI'!$I$4:$I$29,S1045,"Cubic","Extrapolate=Linear","MultiX=Average","Skip=True","Sort=True")</f>
        <v>13.190930353914741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46997</v>
      </c>
      <c r="T1046" s="43">
        <f ca="1">_xll.BInterpol('Base CDI'!$H$4:$H$28,'Base CDI'!$J$4:$J$29,S1046,"Cubic","Extrapolate=Linear","MultiX=Average","Skip=True","Sort=True")</f>
        <v>13.096801633557908</v>
      </c>
      <c r="U1046" s="43">
        <f ca="1">_xll.BInterpol('Base CDI'!$H$4:$H$28,'Base CDI'!$I$4:$I$29,S1046,"Cubic","Extrapolate=Linear","MultiX=Average","Skip=True","Sort=True")</f>
        <v>13.190998233348015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46998</v>
      </c>
      <c r="T1047" s="43">
        <f ca="1">_xll.BInterpol('Base CDI'!$H$4:$H$28,'Base CDI'!$J$4:$J$29,S1047,"Cubic","Extrapolate=Linear","MultiX=Average","Skip=True","Sort=True")</f>
        <v>13.096852803609076</v>
      </c>
      <c r="U1047" s="43">
        <f ca="1">_xll.BInterpol('Base CDI'!$H$4:$H$28,'Base CDI'!$I$4:$I$29,S1047,"Cubic","Extrapolate=Linear","MultiX=Average","Skip=True","Sort=True")</f>
        <v>13.191067954974134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46999</v>
      </c>
      <c r="T1048" s="43">
        <f ca="1">_xll.BInterpol('Base CDI'!$H$4:$H$28,'Base CDI'!$J$4:$J$29,S1048,"Cubic","Extrapolate=Linear","MultiX=Average","Skip=True","Sort=True")</f>
        <v>13.09690596311091</v>
      </c>
      <c r="U1048" s="43">
        <f ca="1">_xll.BInterpol('Base CDI'!$H$4:$H$28,'Base CDI'!$I$4:$I$29,S1048,"Cubic","Extrapolate=Linear","MultiX=Average","Skip=True","Sort=True")</f>
        <v>13.191139523965328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47000</v>
      </c>
      <c r="T1049" s="43">
        <f ca="1">_xll.BInterpol('Base CDI'!$H$4:$H$28,'Base CDI'!$J$4:$J$29,S1049,"Cubic","Extrapolate=Linear","MultiX=Average","Skip=True","Sort=True")</f>
        <v>13.096961121902783</v>
      </c>
      <c r="U1049" s="43">
        <f ca="1">_xll.BInterpol('Base CDI'!$H$4:$H$28,'Base CDI'!$I$4:$I$29,S1049,"Cubic","Extrapolate=Linear","MultiX=Average","Skip=True","Sort=True")</f>
        <v>13.191212945493831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47001</v>
      </c>
      <c r="T1050" s="43">
        <f ca="1">_xll.BInterpol('Base CDI'!$H$4:$H$28,'Base CDI'!$J$4:$J$29,S1050,"Cubic","Extrapolate=Linear","MultiX=Average","Skip=True","Sort=True")</f>
        <v>13.097018289824071</v>
      </c>
      <c r="U1050" s="43">
        <f ca="1">_xll.BInterpol('Base CDI'!$H$4:$H$28,'Base CDI'!$I$4:$I$29,S1050,"Cubic","Extrapolate=Linear","MultiX=Average","Skip=True","Sort=True")</f>
        <v>13.191288224731879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47002</v>
      </c>
      <c r="T1051" s="43">
        <f ca="1">_xll.BInterpol('Base CDI'!$H$4:$H$28,'Base CDI'!$J$4:$J$29,S1051,"Cubic","Extrapolate=Linear","MultiX=Average","Skip=True","Sort=True")</f>
        <v>13.097077476714151</v>
      </c>
      <c r="U1051" s="43">
        <f ca="1">_xll.BInterpol('Base CDI'!$H$4:$H$28,'Base CDI'!$I$4:$I$29,S1051,"Cubic","Extrapolate=Linear","MultiX=Average","Skip=True","Sort=True")</f>
        <v>13.191365366851704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47003</v>
      </c>
      <c r="T1052" s="43">
        <f ca="1">_xll.BInterpol('Base CDI'!$H$4:$H$28,'Base CDI'!$J$4:$J$29,S1052,"Cubic","Extrapolate=Linear","MultiX=Average","Skip=True","Sort=True")</f>
        <v>13.097138692412399</v>
      </c>
      <c r="U1052" s="43">
        <f ca="1">_xll.BInterpol('Base CDI'!$H$4:$H$28,'Base CDI'!$I$4:$I$29,S1052,"Cubic","Extrapolate=Linear","MultiX=Average","Skip=True","Sort=True")</f>
        <v>13.191444377025539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47004</v>
      </c>
      <c r="T1053" s="43">
        <f ca="1">_xll.BInterpol('Base CDI'!$H$4:$H$28,'Base CDI'!$J$4:$J$29,S1053,"Cubic","Extrapolate=Linear","MultiX=Average","Skip=True","Sort=True")</f>
        <v>13.09720194675819</v>
      </c>
      <c r="U1053" s="43">
        <f ca="1">_xll.BInterpol('Base CDI'!$H$4:$H$28,'Base CDI'!$I$4:$I$29,S1053,"Cubic","Extrapolate=Linear","MultiX=Average","Skip=True","Sort=True")</f>
        <v>13.191525260425616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47005</v>
      </c>
      <c r="T1054" s="43">
        <f ca="1">_xll.BInterpol('Base CDI'!$H$4:$H$28,'Base CDI'!$J$4:$J$29,S1054,"Cubic","Extrapolate=Linear","MultiX=Average","Skip=True","Sort=True")</f>
        <v>13.097267249590903</v>
      </c>
      <c r="U1054" s="43">
        <f ca="1">_xll.BInterpol('Base CDI'!$H$4:$H$28,'Base CDI'!$I$4:$I$29,S1054,"Cubic","Extrapolate=Linear","MultiX=Average","Skip=True","Sort=True")</f>
        <v>13.191608022224171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47006</v>
      </c>
      <c r="T1055" s="43">
        <f ca="1">_xll.BInterpol('Base CDI'!$H$4:$H$28,'Base CDI'!$J$4:$J$29,S1055,"Cubic","Extrapolate=Linear","MultiX=Average","Skip=True","Sort=True")</f>
        <v>13.097334610749909</v>
      </c>
      <c r="U1055" s="43">
        <f ca="1">_xll.BInterpol('Base CDI'!$H$4:$H$28,'Base CDI'!$I$4:$I$29,S1055,"Cubic","Extrapolate=Linear","MultiX=Average","Skip=True","Sort=True")</f>
        <v>13.191692667593438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47007</v>
      </c>
      <c r="T1056" s="43">
        <f ca="1">_xll.BInterpol('Base CDI'!$H$4:$H$28,'Base CDI'!$J$4:$J$29,S1056,"Cubic","Extrapolate=Linear","MultiX=Average","Skip=True","Sort=True")</f>
        <v>13.09740404007459</v>
      </c>
      <c r="U1056" s="43">
        <f ca="1">_xll.BInterpol('Base CDI'!$H$4:$H$28,'Base CDI'!$I$4:$I$29,S1056,"Cubic","Extrapolate=Linear","MultiX=Average","Skip=True","Sort=True")</f>
        <v>13.19177920170565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47008</v>
      </c>
      <c r="T1057" s="43">
        <f ca="1">_xll.BInterpol('Base CDI'!$H$4:$H$28,'Base CDI'!$J$4:$J$29,S1057,"Cubic","Extrapolate=Linear","MultiX=Average","Skip=True","Sort=True")</f>
        <v>13.097475547404317</v>
      </c>
      <c r="U1057" s="43">
        <f ca="1">_xll.BInterpol('Base CDI'!$H$4:$H$28,'Base CDI'!$I$4:$I$29,S1057,"Cubic","Extrapolate=Linear","MultiX=Average","Skip=True","Sort=True")</f>
        <v>13.191867629733038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47009</v>
      </c>
      <c r="T1058" s="43">
        <f ca="1">_xll.BInterpol('Base CDI'!$H$4:$H$28,'Base CDI'!$J$4:$J$29,S1058,"Cubic","Extrapolate=Linear","MultiX=Average","Skip=True","Sort=True")</f>
        <v>13.097549142578469</v>
      </c>
      <c r="U1058" s="43">
        <f ca="1">_xll.BInterpol('Base CDI'!$H$4:$H$28,'Base CDI'!$I$4:$I$29,S1058,"Cubic","Extrapolate=Linear","MultiX=Average","Skip=True","Sort=True")</f>
        <v>13.191957956847837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47010</v>
      </c>
      <c r="T1059" s="43">
        <f ca="1">_xll.BInterpol('Base CDI'!$H$4:$H$28,'Base CDI'!$J$4:$J$29,S1059,"Cubic","Extrapolate=Linear","MultiX=Average","Skip=True","Sort=True")</f>
        <v>13.097624835436422</v>
      </c>
      <c r="U1059" s="43">
        <f ca="1">_xll.BInterpol('Base CDI'!$H$4:$H$28,'Base CDI'!$I$4:$I$29,S1059,"Cubic","Extrapolate=Linear","MultiX=Average","Skip=True","Sort=True")</f>
        <v>13.192050188222282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47011</v>
      </c>
      <c r="T1060" s="43">
        <f ca="1">_xll.BInterpol('Base CDI'!$H$4:$H$28,'Base CDI'!$J$4:$J$29,S1060,"Cubic","Extrapolate=Linear","MultiX=Average","Skip=True","Sort=True")</f>
        <v>13.09770263581755</v>
      </c>
      <c r="U1060" s="43">
        <f ca="1">_xll.BInterpol('Base CDI'!$H$4:$H$28,'Base CDI'!$I$4:$I$29,S1060,"Cubic","Extrapolate=Linear","MultiX=Average","Skip=True","Sort=True")</f>
        <v>13.192144329028604</v>
      </c>
    </row>
    <row r="1061" spans="16:21" x14ac:dyDescent="0.25">
      <c r="P1061" s="10">
        <v>36054</v>
      </c>
      <c r="Q1061">
        <v>3.674531</v>
      </c>
      <c r="S1061" s="42">
        <f t="shared" ca="1" si="21"/>
        <v>47012</v>
      </c>
      <c r="T1061" s="43">
        <f ca="1">_xll.BInterpol('Base CDI'!$H$4:$H$28,'Base CDI'!$J$4:$J$29,S1061,"Cubic","Extrapolate=Linear","MultiX=Average","Skip=True","Sort=True")</f>
        <v>13.097782553561229</v>
      </c>
      <c r="U1061" s="43">
        <f ca="1">_xll.BInterpol('Base CDI'!$H$4:$H$28,'Base CDI'!$I$4:$I$29,S1061,"Cubic","Extrapolate=Linear","MultiX=Average","Skip=True","Sort=True")</f>
        <v>13.192240384439039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47013</v>
      </c>
      <c r="T1062" s="43">
        <f ca="1">_xll.BInterpol('Base CDI'!$H$4:$H$28,'Base CDI'!$J$4:$J$29,S1062,"Cubic","Extrapolate=Linear","MultiX=Average","Skip=True","Sort=True")</f>
        <v>13.097864598506838</v>
      </c>
      <c r="U1062" s="43">
        <f ca="1">_xll.BInterpol('Base CDI'!$H$4:$H$28,'Base CDI'!$I$4:$I$29,S1062,"Cubic","Extrapolate=Linear","MultiX=Average","Skip=True","Sort=True")</f>
        <v>13.19233835962582</v>
      </c>
    </row>
    <row r="1063" spans="16:21" x14ac:dyDescent="0.25">
      <c r="P1063" s="10">
        <v>36056</v>
      </c>
      <c r="Q1063">
        <v>3.684186</v>
      </c>
      <c r="S1063" s="42">
        <f t="shared" ca="1" si="21"/>
        <v>47014</v>
      </c>
      <c r="T1063" s="43">
        <f ca="1">_xll.BInterpol('Base CDI'!$H$4:$H$28,'Base CDI'!$J$4:$J$29,S1063,"Cubic","Extrapolate=Linear","MultiX=Average","Skip=True","Sort=True")</f>
        <v>13.097948780493752</v>
      </c>
      <c r="U1063" s="43">
        <f ca="1">_xll.BInterpol('Base CDI'!$H$4:$H$28,'Base CDI'!$I$4:$I$29,S1063,"Cubic","Extrapolate=Linear","MultiX=Average","Skip=True","Sort=True")</f>
        <v>13.192438259761179</v>
      </c>
    </row>
    <row r="1064" spans="16:21" x14ac:dyDescent="0.25">
      <c r="P1064" s="10">
        <v>36059</v>
      </c>
      <c r="Q1064">
        <v>3.689038</v>
      </c>
      <c r="S1064" s="42">
        <f t="shared" ca="1" si="21"/>
        <v>47015</v>
      </c>
      <c r="T1064" s="43">
        <f ca="1">_xll.BInterpol('Base CDI'!$H$4:$H$28,'Base CDI'!$J$4:$J$29,S1064,"Cubic","Extrapolate=Linear","MultiX=Average","Skip=True","Sort=True")</f>
        <v>13.098035109361344</v>
      </c>
      <c r="U1064" s="43">
        <f ca="1">_xll.BInterpol('Base CDI'!$H$4:$H$28,'Base CDI'!$I$4:$I$29,S1064,"Cubic","Extrapolate=Linear","MultiX=Average","Skip=True","Sort=True")</f>
        <v>13.192540090017349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47016</v>
      </c>
      <c r="T1065" s="43">
        <f ca="1">_xll.BInterpol('Base CDI'!$H$4:$H$28,'Base CDI'!$J$4:$J$29,S1065,"Cubic","Extrapolate=Linear","MultiX=Average","Skip=True","Sort=True")</f>
        <v>13.098123594948994</v>
      </c>
      <c r="U1065" s="43">
        <f ca="1">_xll.BInterpol('Base CDI'!$H$4:$H$28,'Base CDI'!$I$4:$I$29,S1065,"Cubic","Extrapolate=Linear","MultiX=Average","Skip=True","Sort=True")</f>
        <v>13.192643855566565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47017</v>
      </c>
      <c r="T1066" s="43">
        <f ca="1">_xll.BInterpol('Base CDI'!$H$4:$H$28,'Base CDI'!$J$4:$J$29,S1066,"Cubic","Extrapolate=Linear","MultiX=Average","Skip=True","Sort=True")</f>
        <v>13.098214247096077</v>
      </c>
      <c r="U1066" s="43">
        <f ca="1">_xll.BInterpol('Base CDI'!$H$4:$H$28,'Base CDI'!$I$4:$I$29,S1066,"Cubic","Extrapolate=Linear","MultiX=Average","Skip=True","Sort=True")</f>
        <v>13.192749561581062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47018</v>
      </c>
      <c r="T1067" s="43">
        <f ca="1">_xll.BInterpol('Base CDI'!$H$4:$H$28,'Base CDI'!$J$4:$J$29,S1067,"Cubic","Extrapolate=Linear","MultiX=Average","Skip=True","Sort=True")</f>
        <v>13.098307075641968</v>
      </c>
      <c r="U1067" s="43">
        <f ca="1">_xll.BInterpol('Base CDI'!$H$4:$H$28,'Base CDI'!$I$4:$I$29,S1067,"Cubic","Extrapolate=Linear","MultiX=Average","Skip=True","Sort=True")</f>
        <v>13.19285721323307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47019</v>
      </c>
      <c r="T1068" s="43">
        <f ca="1">_xll.BInterpol('Base CDI'!$H$4:$H$28,'Base CDI'!$J$4:$J$29,S1068,"Cubic","Extrapolate=Linear","MultiX=Average","Skip=True","Sort=True")</f>
        <v>13.098402090426044</v>
      </c>
      <c r="U1068" s="43">
        <f ca="1">_xll.BInterpol('Base CDI'!$H$4:$H$28,'Base CDI'!$I$4:$I$29,S1068,"Cubic","Extrapolate=Linear","MultiX=Average","Skip=True","Sort=True")</f>
        <v>13.192966815694824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47020</v>
      </c>
      <c r="T1069" s="43">
        <f ca="1">_xll.BInterpol('Base CDI'!$H$4:$H$28,'Base CDI'!$J$4:$J$29,S1069,"Cubic","Extrapolate=Linear","MultiX=Average","Skip=True","Sort=True")</f>
        <v>13.09849930128768</v>
      </c>
      <c r="U1069" s="43">
        <f ca="1">_xll.BInterpol('Base CDI'!$H$4:$H$28,'Base CDI'!$I$4:$I$29,S1069,"Cubic","Extrapolate=Linear","MultiX=Average","Skip=True","Sort=True")</f>
        <v>13.193078374138558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47021</v>
      </c>
      <c r="T1070" s="43">
        <f ca="1">_xll.BInterpol('Base CDI'!$H$4:$H$28,'Base CDI'!$J$4:$J$29,S1070,"Cubic","Extrapolate=Linear","MultiX=Average","Skip=True","Sort=True")</f>
        <v>13.098598718066253</v>
      </c>
      <c r="U1070" s="43">
        <f ca="1">_xll.BInterpol('Base CDI'!$H$4:$H$28,'Base CDI'!$I$4:$I$29,S1070,"Cubic","Extrapolate=Linear","MultiX=Average","Skip=True","Sort=True")</f>
        <v>13.193191893736506</v>
      </c>
    </row>
    <row r="1071" spans="16:21" x14ac:dyDescent="0.25">
      <c r="P1071" s="10">
        <v>36068</v>
      </c>
      <c r="Q1071">
        <v>3.723592</v>
      </c>
      <c r="S1071" s="42">
        <f t="shared" ca="1" si="21"/>
        <v>47022</v>
      </c>
      <c r="T1071" s="43">
        <f ca="1">_xll.BInterpol('Base CDI'!$H$4:$H$28,'Base CDI'!$J$4:$J$29,S1071,"Cubic","Extrapolate=Linear","MultiX=Average","Skip=True","Sort=True")</f>
        <v>13.098700350601138</v>
      </c>
      <c r="U1071" s="43">
        <f ca="1">_xll.BInterpol('Base CDI'!$H$4:$H$28,'Base CDI'!$I$4:$I$29,S1071,"Cubic","Extrapolate=Linear","MultiX=Average","Skip=True","Sort=True")</f>
        <v>13.193307379660901</v>
      </c>
    </row>
    <row r="1072" spans="16:21" x14ac:dyDescent="0.25">
      <c r="P1072" s="10">
        <v>36069</v>
      </c>
      <c r="Q1072">
        <v>3.728593</v>
      </c>
      <c r="S1072" s="42">
        <f t="shared" ca="1" si="21"/>
        <v>47023</v>
      </c>
      <c r="T1072" s="43">
        <f ca="1">_xll.BInterpol('Base CDI'!$H$4:$H$28,'Base CDI'!$J$4:$J$29,S1072,"Cubic","Extrapolate=Linear","MultiX=Average","Skip=True","Sort=True")</f>
        <v>13.098804208731712</v>
      </c>
      <c r="U1072" s="43">
        <f ca="1">_xll.BInterpol('Base CDI'!$H$4:$H$28,'Base CDI'!$I$4:$I$29,S1072,"Cubic","Extrapolate=Linear","MultiX=Average","Skip=True","Sort=True")</f>
        <v>13.193424837083974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47024</v>
      </c>
      <c r="T1073" s="43">
        <f ca="1">_xll.BInterpol('Base CDI'!$H$4:$H$28,'Base CDI'!$J$4:$J$29,S1073,"Cubic","Extrapolate=Linear","MultiX=Average","Skip=True","Sort=True")</f>
        <v>13.098910302297352</v>
      </c>
      <c r="U1073" s="43">
        <f ca="1">_xll.BInterpol('Base CDI'!$H$4:$H$28,'Base CDI'!$I$4:$I$29,S1073,"Cubic","Extrapolate=Linear","MultiX=Average","Skip=True","Sort=True")</f>
        <v>13.193544271177963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47025</v>
      </c>
      <c r="T1074" s="43">
        <f ca="1">_xll.BInterpol('Base CDI'!$H$4:$H$28,'Base CDI'!$J$4:$J$29,S1074,"Cubic","Extrapolate=Linear","MultiX=Average","Skip=True","Sort=True")</f>
        <v>13.099018641137432</v>
      </c>
      <c r="U1074" s="43">
        <f ca="1">_xll.BInterpol('Base CDI'!$H$4:$H$28,'Base CDI'!$I$4:$I$29,S1074,"Cubic","Extrapolate=Linear","MultiX=Average","Skip=True","Sort=True")</f>
        <v>13.193665687115098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47026</v>
      </c>
      <c r="T1075" s="43">
        <f ca="1">_xll.BInterpol('Base CDI'!$H$4:$H$28,'Base CDI'!$J$4:$J$29,S1075,"Cubic","Extrapolate=Linear","MultiX=Average","Skip=True","Sort=True")</f>
        <v>13.099129235091327</v>
      </c>
      <c r="U1075" s="43">
        <f ca="1">_xll.BInterpol('Base CDI'!$H$4:$H$28,'Base CDI'!$I$4:$I$29,S1075,"Cubic","Extrapolate=Linear","MultiX=Average","Skip=True","Sort=True")</f>
        <v>13.193789090067614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47027</v>
      </c>
      <c r="T1076" s="43">
        <f ca="1">_xll.BInterpol('Base CDI'!$H$4:$H$28,'Base CDI'!$J$4:$J$29,S1076,"Cubic","Extrapolate=Linear","MultiX=Average","Skip=True","Sort=True")</f>
        <v>13.099242093998418</v>
      </c>
      <c r="U1076" s="43">
        <f ca="1">_xll.BInterpol('Base CDI'!$H$4:$H$28,'Base CDI'!$I$4:$I$29,S1076,"Cubic","Extrapolate=Linear","MultiX=Average","Skip=True","Sort=True")</f>
        <v>13.193914485207744</v>
      </c>
    </row>
    <row r="1077" spans="16:21" x14ac:dyDescent="0.25">
      <c r="P1077" s="10">
        <v>36076</v>
      </c>
      <c r="Q1077">
        <v>3.753889</v>
      </c>
      <c r="S1077" s="42">
        <f t="shared" ca="1" si="21"/>
        <v>47028</v>
      </c>
      <c r="T1077" s="43">
        <f ca="1">_xll.BInterpol('Base CDI'!$H$4:$H$28,'Base CDI'!$J$4:$J$29,S1077,"Cubic","Extrapolate=Linear","MultiX=Average","Skip=True","Sort=True")</f>
        <v>13.099357227698077</v>
      </c>
      <c r="U1077" s="43">
        <f ca="1">_xll.BInterpol('Base CDI'!$H$4:$H$28,'Base CDI'!$I$4:$I$29,S1077,"Cubic","Extrapolate=Linear","MultiX=Average","Skip=True","Sort=True")</f>
        <v>13.194041877707722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47029</v>
      </c>
      <c r="T1078" s="43">
        <f ca="1">_xll.BInterpol('Base CDI'!$H$4:$H$28,'Base CDI'!$J$4:$J$29,S1078,"Cubic","Extrapolate=Linear","MultiX=Average","Skip=True","Sort=True")</f>
        <v>13.09947464602968</v>
      </c>
      <c r="U1078" s="43">
        <f ca="1">_xll.BInterpol('Base CDI'!$H$4:$H$28,'Base CDI'!$I$4:$I$29,S1078,"Cubic","Extrapolate=Linear","MultiX=Average","Skip=True","Sort=True")</f>
        <v>13.19417127273978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47030</v>
      </c>
      <c r="T1079" s="43">
        <f ca="1">_xll.BInterpol('Base CDI'!$H$4:$H$28,'Base CDI'!$J$4:$J$29,S1079,"Cubic","Extrapolate=Linear","MultiX=Average","Skip=True","Sort=True")</f>
        <v>13.099594358832606</v>
      </c>
      <c r="U1079" s="43">
        <f ca="1">_xll.BInterpol('Base CDI'!$H$4:$H$28,'Base CDI'!$I$4:$I$29,S1079,"Cubic","Extrapolate=Linear","MultiX=Average","Skip=True","Sort=True")</f>
        <v>13.194302675476154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47031</v>
      </c>
      <c r="T1080" s="43">
        <f ca="1">_xll.BInterpol('Base CDI'!$H$4:$H$28,'Base CDI'!$J$4:$J$29,S1080,"Cubic","Extrapolate=Linear","MultiX=Average","Skip=True","Sort=True")</f>
        <v>13.099716375946228</v>
      </c>
      <c r="U1080" s="43">
        <f ca="1">_xll.BInterpol('Base CDI'!$H$4:$H$28,'Base CDI'!$I$4:$I$29,S1080,"Cubic","Extrapolate=Linear","MultiX=Average","Skip=True","Sort=True")</f>
        <v>13.194436091089074</v>
      </c>
    </row>
    <row r="1081" spans="16:21" x14ac:dyDescent="0.25">
      <c r="P1081" s="10">
        <v>36083</v>
      </c>
      <c r="Q1081">
        <v>3.774448</v>
      </c>
      <c r="S1081" s="42">
        <f t="shared" ca="1" si="21"/>
        <v>47032</v>
      </c>
      <c r="T1081" s="43">
        <f ca="1">_xll.BInterpol('Base CDI'!$H$4:$H$28,'Base CDI'!$J$4:$J$29,S1081,"Cubic","Extrapolate=Linear","MultiX=Average","Skip=True","Sort=True")</f>
        <v>13.099840707209923</v>
      </c>
      <c r="U1081" s="43">
        <f ca="1">_xll.BInterpol('Base CDI'!$H$4:$H$28,'Base CDI'!$I$4:$I$29,S1081,"Cubic","Extrapolate=Linear","MultiX=Average","Skip=True","Sort=True")</f>
        <v>13.194571524750778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47033</v>
      </c>
      <c r="T1082" s="43">
        <f ca="1">_xll.BInterpol('Base CDI'!$H$4:$H$28,'Base CDI'!$J$4:$J$29,S1082,"Cubic","Extrapolate=Linear","MultiX=Average","Skip=True","Sort=True")</f>
        <v>13.099967362463069</v>
      </c>
      <c r="U1082" s="43">
        <f ca="1">_xll.BInterpol('Base CDI'!$H$4:$H$28,'Base CDI'!$I$4:$I$29,S1082,"Cubic","Extrapolate=Linear","MultiX=Average","Skip=True","Sort=True")</f>
        <v>13.194708981633495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47034</v>
      </c>
      <c r="T1083" s="43">
        <f ca="1">_xll.BInterpol('Base CDI'!$H$4:$H$28,'Base CDI'!$J$4:$J$29,S1083,"Cubic","Extrapolate=Linear","MultiX=Average","Skip=True","Sort=True")</f>
        <v>13.100096351545039</v>
      </c>
      <c r="U1083" s="43">
        <f ca="1">_xll.BInterpol('Base CDI'!$H$4:$H$28,'Base CDI'!$I$4:$I$29,S1083,"Cubic","Extrapolate=Linear","MultiX=Average","Skip=True","Sort=True")</f>
        <v>13.194848466909463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47035</v>
      </c>
      <c r="T1084" s="43">
        <f ca="1">_xll.BInterpol('Base CDI'!$H$4:$H$28,'Base CDI'!$J$4:$J$29,S1084,"Cubic","Extrapolate=Linear","MultiX=Average","Skip=True","Sort=True")</f>
        <v>13.100227684295209</v>
      </c>
      <c r="U1084" s="43">
        <f ca="1">_xll.BInterpol('Base CDI'!$H$4:$H$28,'Base CDI'!$I$4:$I$29,S1084,"Cubic","Extrapolate=Linear","MultiX=Average","Skip=True","Sort=True")</f>
        <v>13.19498998575091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47036</v>
      </c>
      <c r="T1085" s="43">
        <f ca="1">_xll.BInterpol('Base CDI'!$H$4:$H$28,'Base CDI'!$J$4:$J$29,S1085,"Cubic","Extrapolate=Linear","MultiX=Average","Skip=True","Sort=True")</f>
        <v>13.100361370552958</v>
      </c>
      <c r="U1085" s="43">
        <f ca="1">_xll.BInterpol('Base CDI'!$H$4:$H$28,'Base CDI'!$I$4:$I$29,S1085,"Cubic","Extrapolate=Linear","MultiX=Average","Skip=True","Sort=True")</f>
        <v>13.195133543330074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47037</v>
      </c>
      <c r="T1086" s="43">
        <f ca="1">_xll.BInterpol('Base CDI'!$H$4:$H$28,'Base CDI'!$J$4:$J$29,S1086,"Cubic","Extrapolate=Linear","MultiX=Average","Skip=True","Sort=True")</f>
        <v>13.10049742015766</v>
      </c>
      <c r="U1086" s="43">
        <f ca="1">_xll.BInterpol('Base CDI'!$H$4:$H$28,'Base CDI'!$I$4:$I$29,S1086,"Cubic","Extrapolate=Linear","MultiX=Average","Skip=True","Sort=True")</f>
        <v>13.195279144819189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47038</v>
      </c>
      <c r="T1087" s="43">
        <f ca="1">_xll.BInterpol('Base CDI'!$H$4:$H$28,'Base CDI'!$J$4:$J$29,S1087,"Cubic","Extrapolate=Linear","MultiX=Average","Skip=True","Sort=True")</f>
        <v>13.100635842948693</v>
      </c>
      <c r="U1087" s="43">
        <f ca="1">_xll.BInterpol('Base CDI'!$H$4:$H$28,'Base CDI'!$I$4:$I$29,S1087,"Cubic","Extrapolate=Linear","MultiX=Average","Skip=True","Sort=True")</f>
        <v>13.195426795390484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47039</v>
      </c>
      <c r="T1088" s="43">
        <f ca="1">_xll.BInterpol('Base CDI'!$H$4:$H$28,'Base CDI'!$J$4:$J$29,S1088,"Cubic","Extrapolate=Linear","MultiX=Average","Skip=True","Sort=True")</f>
        <v>13.10077664876543</v>
      </c>
      <c r="U1088" s="43">
        <f ca="1">_xll.BInterpol('Base CDI'!$H$4:$H$28,'Base CDI'!$I$4:$I$29,S1088,"Cubic","Extrapolate=Linear","MultiX=Average","Skip=True","Sort=True")</f>
        <v>13.195576500216196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47040</v>
      </c>
      <c r="T1089" s="43">
        <f ca="1">_xll.BInterpol('Base CDI'!$H$4:$H$28,'Base CDI'!$J$4:$J$29,S1089,"Cubic","Extrapolate=Linear","MultiX=Average","Skip=True","Sort=True")</f>
        <v>13.100919847447249</v>
      </c>
      <c r="U1089" s="43">
        <f ca="1">_xll.BInterpol('Base CDI'!$H$4:$H$28,'Base CDI'!$I$4:$I$29,S1089,"Cubic","Extrapolate=Linear","MultiX=Average","Skip=True","Sort=True")</f>
        <v>13.195728264468558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47041</v>
      </c>
      <c r="T1090" s="43">
        <f ca="1">_xll.BInterpol('Base CDI'!$H$4:$H$28,'Base CDI'!$J$4:$J$29,S1090,"Cubic","Extrapolate=Linear","MultiX=Average","Skip=True","Sort=True")</f>
        <v>13.101065448833525</v>
      </c>
      <c r="U1090" s="43">
        <f ca="1">_xll.BInterpol('Base CDI'!$H$4:$H$28,'Base CDI'!$I$4:$I$29,S1090,"Cubic","Extrapolate=Linear","MultiX=Average","Skip=True","Sort=True")</f>
        <v>13.195882093319803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47042</v>
      </c>
      <c r="T1091" s="43">
        <f ca="1">_xll.BInterpol('Base CDI'!$H$4:$H$28,'Base CDI'!$J$4:$J$29,S1091,"Cubic","Extrapolate=Linear","MultiX=Average","Skip=True","Sort=True")</f>
        <v>13.101213462763635</v>
      </c>
      <c r="U1091" s="43">
        <f ca="1">_xll.BInterpol('Base CDI'!$H$4:$H$28,'Base CDI'!$I$4:$I$29,S1091,"Cubic","Extrapolate=Linear","MultiX=Average","Skip=True","Sort=True")</f>
        <v>13.196037991942163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47043</v>
      </c>
      <c r="T1092" s="43">
        <f ca="1">_xll.BInterpol('Base CDI'!$H$4:$H$28,'Base CDI'!$J$4:$J$29,S1092,"Cubic","Extrapolate=Linear","MultiX=Average","Skip=True","Sort=True")</f>
        <v>13.101363899076956</v>
      </c>
      <c r="U1092" s="43">
        <f ca="1">_xll.BInterpol('Base CDI'!$H$4:$H$28,'Base CDI'!$I$4:$I$29,S1092,"Cubic","Extrapolate=Linear","MultiX=Average","Skip=True","Sort=True")</f>
        <v>13.196195965507874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47044</v>
      </c>
      <c r="T1093" s="43">
        <f ca="1">_xll.BInterpol('Base CDI'!$H$4:$H$28,'Base CDI'!$J$4:$J$29,S1093,"Cubic","Extrapolate=Linear","MultiX=Average","Skip=True","Sort=True")</f>
        <v>13.101516767612861</v>
      </c>
      <c r="U1093" s="43">
        <f ca="1">_xll.BInterpol('Base CDI'!$H$4:$H$28,'Base CDI'!$I$4:$I$29,S1093,"Cubic","Extrapolate=Linear","MultiX=Average","Skip=True","Sort=True")</f>
        <v>13.196356019189167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47045</v>
      </c>
      <c r="T1094" s="43">
        <f ca="1">_xll.BInterpol('Base CDI'!$H$4:$H$28,'Base CDI'!$J$4:$J$29,S1094,"Cubic","Extrapolate=Linear","MultiX=Average","Skip=True","Sort=True")</f>
        <v>13.101672078210729</v>
      </c>
      <c r="U1094" s="43">
        <f ca="1">_xll.BInterpol('Base CDI'!$H$4:$H$28,'Base CDI'!$I$4:$I$29,S1094,"Cubic","Extrapolate=Linear","MultiX=Average","Skip=True","Sort=True")</f>
        <v>13.19651815815828</v>
      </c>
    </row>
    <row r="1095" spans="16:21" x14ac:dyDescent="0.25">
      <c r="P1095" s="10">
        <v>36104</v>
      </c>
      <c r="Q1095">
        <v>3.848382</v>
      </c>
      <c r="S1095" s="42">
        <f t="shared" ca="1" si="21"/>
        <v>47046</v>
      </c>
      <c r="T1095" s="43">
        <f ca="1">_xll.BInterpol('Base CDI'!$H$4:$H$28,'Base CDI'!$J$4:$J$29,S1095,"Cubic","Extrapolate=Linear","MultiX=Average","Skip=True","Sort=True")</f>
        <v>13.101829840709934</v>
      </c>
      <c r="U1095" s="43">
        <f ca="1">_xll.BInterpol('Base CDI'!$H$4:$H$28,'Base CDI'!$I$4:$I$29,S1095,"Cubic","Extrapolate=Linear","MultiX=Average","Skip=True","Sort=True")</f>
        <v>13.196682387587442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47047</v>
      </c>
      <c r="T1096" s="43">
        <f ca="1">_xll.BInterpol('Base CDI'!$H$4:$H$28,'Base CDI'!$J$4:$J$29,S1096,"Cubic","Extrapolate=Linear","MultiX=Average","Skip=True","Sort=True")</f>
        <v>13.101990064949854</v>
      </c>
      <c r="U1096" s="43">
        <f ca="1">_xll.BInterpol('Base CDI'!$H$4:$H$28,'Base CDI'!$I$4:$I$29,S1096,"Cubic","Extrapolate=Linear","MultiX=Average","Skip=True","Sort=True")</f>
        <v>13.196848712648887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47048</v>
      </c>
      <c r="T1097" s="43">
        <f ca="1">_xll.BInterpol('Base CDI'!$H$4:$H$28,'Base CDI'!$J$4:$J$29,S1097,"Cubic","Extrapolate=Linear","MultiX=Average","Skip=True","Sort=True")</f>
        <v>13.102152760769863</v>
      </c>
      <c r="U1097" s="43">
        <f ca="1">_xll.BInterpol('Base CDI'!$H$4:$H$28,'Base CDI'!$I$4:$I$29,S1097,"Cubic","Extrapolate=Linear","MultiX=Average","Skip=True","Sort=True")</f>
        <v>13.19701713851485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47049</v>
      </c>
      <c r="T1098" s="43">
        <f ca="1">_xll.BInterpol('Base CDI'!$H$4:$H$28,'Base CDI'!$J$4:$J$29,S1098,"Cubic","Extrapolate=Linear","MultiX=Average","Skip=True","Sort=True")</f>
        <v>13.102317938009339</v>
      </c>
      <c r="U1098" s="43">
        <f ca="1">_xll.BInterpol('Base CDI'!$H$4:$H$28,'Base CDI'!$I$4:$I$29,S1098,"Cubic","Extrapolate=Linear","MultiX=Average","Skip=True","Sort=True")</f>
        <v>13.197187670357565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47050</v>
      </c>
      <c r="T1099" s="43">
        <f ca="1">_xll.BInterpol('Base CDI'!$H$4:$H$28,'Base CDI'!$J$4:$J$29,S1099,"Cubic","Extrapolate=Linear","MultiX=Average","Skip=True","Sort=True")</f>
        <v>13.102485606507656</v>
      </c>
      <c r="U1099" s="43">
        <f ca="1">_xll.BInterpol('Base CDI'!$H$4:$H$28,'Base CDI'!$I$4:$I$29,S1099,"Cubic","Extrapolate=Linear","MultiX=Average","Skip=True","Sort=True")</f>
        <v>13.197360313349265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47051</v>
      </c>
      <c r="T1100" s="43">
        <f ca="1">_xll.BInterpol('Base CDI'!$H$4:$H$28,'Base CDI'!$J$4:$J$29,S1100,"Cubic","Extrapolate=Linear","MultiX=Average","Skip=True","Sort=True")</f>
        <v>13.102655776104191</v>
      </c>
      <c r="U1100" s="43">
        <f ca="1">_xll.BInterpol('Base CDI'!$H$4:$H$28,'Base CDI'!$I$4:$I$29,S1100,"Cubic","Extrapolate=Linear","MultiX=Average","Skip=True","Sort=True")</f>
        <v>13.197535072662181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47052</v>
      </c>
      <c r="T1101" s="43">
        <f ca="1">_xll.BInterpol('Base CDI'!$H$4:$H$28,'Base CDI'!$J$4:$J$29,S1101,"Cubic","Extrapolate=Linear","MultiX=Average","Skip=True","Sort=True")</f>
        <v>13.102828456638322</v>
      </c>
      <c r="U1101" s="43">
        <f ca="1">_xll.BInterpol('Base CDI'!$H$4:$H$28,'Base CDI'!$I$4:$I$29,S1101,"Cubic","Extrapolate=Linear","MultiX=Average","Skip=True","Sort=True")</f>
        <v>13.197711953468549</v>
      </c>
    </row>
    <row r="1102" spans="16:21" x14ac:dyDescent="0.25">
      <c r="P1102" s="10">
        <v>36115</v>
      </c>
      <c r="Q1102">
        <v>3.884541</v>
      </c>
      <c r="S1102" s="42">
        <f t="shared" ca="1" si="22"/>
        <v>47053</v>
      </c>
      <c r="T1102" s="43">
        <f ca="1">_xll.BInterpol('Base CDI'!$H$4:$H$28,'Base CDI'!$J$4:$J$29,S1102,"Cubic","Extrapolate=Linear","MultiX=Average","Skip=True","Sort=True")</f>
        <v>13.103003657949422</v>
      </c>
      <c r="U1102" s="43">
        <f ca="1">_xll.BInterpol('Base CDI'!$H$4:$H$28,'Base CDI'!$I$4:$I$29,S1102,"Cubic","Extrapolate=Linear","MultiX=Average","Skip=True","Sort=True")</f>
        <v>13.197890960940601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47054</v>
      </c>
      <c r="T1103" s="43">
        <f ca="1">_xll.BInterpol('Base CDI'!$H$4:$H$28,'Base CDI'!$J$4:$J$29,S1103,"Cubic","Extrapolate=Linear","MultiX=Average","Skip=True","Sort=True")</f>
        <v>13.103181389876868</v>
      </c>
      <c r="U1103" s="43">
        <f ca="1">_xll.BInterpol('Base CDI'!$H$4:$H$28,'Base CDI'!$I$4:$I$29,S1103,"Cubic","Extrapolate=Linear","MultiX=Average","Skip=True","Sort=True")</f>
        <v>13.198072100250574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47055</v>
      </c>
      <c r="T1104" s="43">
        <f ca="1">_xll.BInterpol('Base CDI'!$H$4:$H$28,'Base CDI'!$J$4:$J$29,S1104,"Cubic","Extrapolate=Linear","MultiX=Average","Skip=True","Sort=True")</f>
        <v>13.103361662260037</v>
      </c>
      <c r="U1104" s="43">
        <f ca="1">_xll.BInterpol('Base CDI'!$H$4:$H$28,'Base CDI'!$I$4:$I$29,S1104,"Cubic","Extrapolate=Linear","MultiX=Average","Skip=True","Sort=True")</f>
        <v>13.198255376570696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47056</v>
      </c>
      <c r="T1105" s="43">
        <f ca="1">_xll.BInterpol('Base CDI'!$H$4:$H$28,'Base CDI'!$J$4:$J$29,S1105,"Cubic","Extrapolate=Linear","MultiX=Average","Skip=True","Sort=True")</f>
        <v>13.103544484938304</v>
      </c>
      <c r="U1105" s="43">
        <f ca="1">_xll.BInterpol('Base CDI'!$H$4:$H$28,'Base CDI'!$I$4:$I$29,S1105,"Cubic","Extrapolate=Linear","MultiX=Average","Skip=True","Sort=True")</f>
        <v>13.198440795073205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47057</v>
      </c>
      <c r="T1106" s="43">
        <f ca="1">_xll.BInterpol('Base CDI'!$H$4:$H$28,'Base CDI'!$J$4:$J$29,S1106,"Cubic","Extrapolate=Linear","MultiX=Average","Skip=True","Sort=True")</f>
        <v>13.103729867751046</v>
      </c>
      <c r="U1106" s="43">
        <f ca="1">_xll.BInterpol('Base CDI'!$H$4:$H$28,'Base CDI'!$I$4:$I$29,S1106,"Cubic","Extrapolate=Linear","MultiX=Average","Skip=True","Sort=True")</f>
        <v>13.198628360930334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47058</v>
      </c>
      <c r="T1107" s="43">
        <f ca="1">_xll.BInterpol('Base CDI'!$H$4:$H$28,'Base CDI'!$J$4:$J$29,S1107,"Cubic","Extrapolate=Linear","MultiX=Average","Skip=True","Sort=True")</f>
        <v>13.103917820537637</v>
      </c>
      <c r="U1107" s="43">
        <f ca="1">_xll.BInterpol('Base CDI'!$H$4:$H$28,'Base CDI'!$I$4:$I$29,S1107,"Cubic","Extrapolate=Linear","MultiX=Average","Skip=True","Sort=True")</f>
        <v>13.198818079314313</v>
      </c>
    </row>
    <row r="1108" spans="16:21" x14ac:dyDescent="0.25">
      <c r="P1108" s="10">
        <v>36123</v>
      </c>
      <c r="Q1108">
        <v>3.913421</v>
      </c>
      <c r="S1108" s="42">
        <f t="shared" ca="1" si="22"/>
        <v>47059</v>
      </c>
      <c r="T1108" s="43">
        <f ca="1">_xll.BInterpol('Base CDI'!$H$4:$H$28,'Base CDI'!$J$4:$J$29,S1108,"Cubic","Extrapolate=Linear","MultiX=Average","Skip=True","Sort=True")</f>
        <v>13.104108353137455</v>
      </c>
      <c r="U1108" s="43">
        <f ca="1">_xll.BInterpol('Base CDI'!$H$4:$H$28,'Base CDI'!$I$4:$I$29,S1108,"Cubic","Extrapolate=Linear","MultiX=Average","Skip=True","Sort=True")</f>
        <v>13.199009955397379</v>
      </c>
    </row>
    <row r="1109" spans="16:21" x14ac:dyDescent="0.25">
      <c r="P1109" s="10">
        <v>36124</v>
      </c>
      <c r="Q1109">
        <v>3.918072</v>
      </c>
      <c r="S1109" s="42">
        <f t="shared" ca="1" si="22"/>
        <v>47060</v>
      </c>
      <c r="T1109" s="43">
        <f ca="1">_xll.BInterpol('Base CDI'!$H$4:$H$28,'Base CDI'!$J$4:$J$29,S1109,"Cubic","Extrapolate=Linear","MultiX=Average","Skip=True","Sort=True")</f>
        <v>13.104301475389878</v>
      </c>
      <c r="U1109" s="43">
        <f ca="1">_xll.BInterpol('Base CDI'!$H$4:$H$28,'Base CDI'!$I$4:$I$29,S1109,"Cubic","Extrapolate=Linear","MultiX=Average","Skip=True","Sort=True")</f>
        <v>13.199203994351764</v>
      </c>
    </row>
    <row r="1110" spans="16:21" x14ac:dyDescent="0.25">
      <c r="P1110" s="10">
        <v>36125</v>
      </c>
      <c r="Q1110">
        <v>3.922682</v>
      </c>
      <c r="S1110" s="42">
        <f t="shared" ca="1" si="22"/>
        <v>47061</v>
      </c>
      <c r="T1110" s="43">
        <f ca="1">_xll.BInterpol('Base CDI'!$H$4:$H$28,'Base CDI'!$J$4:$J$29,S1110,"Cubic","Extrapolate=Linear","MultiX=Average","Skip=True","Sort=True")</f>
        <v>13.104497197134277</v>
      </c>
      <c r="U1110" s="43">
        <f ca="1">_xll.BInterpol('Base CDI'!$H$4:$H$28,'Base CDI'!$I$4:$I$29,S1110,"Cubic","Extrapolate=Linear","MultiX=Average","Skip=True","Sort=True")</f>
        <v>13.199400201349702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47062</v>
      </c>
      <c r="T1111" s="43">
        <f ca="1">_xll.BInterpol('Base CDI'!$H$4:$H$28,'Base CDI'!$J$4:$J$29,S1111,"Cubic","Extrapolate=Linear","MultiX=Average","Skip=True","Sort=True")</f>
        <v>13.104695528210032</v>
      </c>
      <c r="U1111" s="43">
        <f ca="1">_xll.BInterpol('Base CDI'!$H$4:$H$28,'Base CDI'!$I$4:$I$29,S1111,"Cubic","Extrapolate=Linear","MultiX=Average","Skip=True","Sort=True")</f>
        <v>13.199598581563427</v>
      </c>
    </row>
    <row r="1112" spans="16:21" x14ac:dyDescent="0.25">
      <c r="P1112" s="10">
        <v>36129</v>
      </c>
      <c r="Q1112">
        <v>3.931915</v>
      </c>
      <c r="S1112" s="42">
        <f t="shared" ca="1" si="22"/>
        <v>47063</v>
      </c>
      <c r="T1112" s="43">
        <f ca="1">_xll.BInterpol('Base CDI'!$H$4:$H$28,'Base CDI'!$J$4:$J$29,S1112,"Cubic","Extrapolate=Linear","MultiX=Average","Skip=True","Sort=True")</f>
        <v>13.104896478456517</v>
      </c>
      <c r="U1112" s="43">
        <f ca="1">_xll.BInterpol('Base CDI'!$H$4:$H$28,'Base CDI'!$I$4:$I$29,S1112,"Cubic","Extrapolate=Linear","MultiX=Average","Skip=True","Sort=True")</f>
        <v>13.199799140165171</v>
      </c>
    </row>
    <row r="1113" spans="16:21" x14ac:dyDescent="0.25">
      <c r="P1113" s="10">
        <v>36130</v>
      </c>
      <c r="Q1113">
        <v>3.936509</v>
      </c>
      <c r="S1113" s="42">
        <f t="shared" ca="1" si="22"/>
        <v>47064</v>
      </c>
      <c r="T1113" s="43">
        <f ca="1">_xll.BInterpol('Base CDI'!$H$4:$H$28,'Base CDI'!$J$4:$J$29,S1113,"Cubic","Extrapolate=Linear","MultiX=Average","Skip=True","Sort=True")</f>
        <v>13.105100057713107</v>
      </c>
      <c r="U1113" s="43">
        <f ca="1">_xll.BInterpol('Base CDI'!$H$4:$H$28,'Base CDI'!$I$4:$I$29,S1113,"Cubic","Extrapolate=Linear","MultiX=Average","Skip=True","Sort=True")</f>
        <v>13.20000188232717</v>
      </c>
    </row>
    <row r="1114" spans="16:21" x14ac:dyDescent="0.25">
      <c r="P1114" s="10">
        <v>36131</v>
      </c>
      <c r="Q1114">
        <v>3.941074</v>
      </c>
      <c r="S1114" s="42">
        <f t="shared" ca="1" si="22"/>
        <v>47065</v>
      </c>
      <c r="T1114" s="43">
        <f ca="1">_xll.BInterpol('Base CDI'!$H$4:$H$28,'Base CDI'!$J$4:$J$29,S1114,"Cubic","Extrapolate=Linear","MultiX=Average","Skip=True","Sort=True")</f>
        <v>13.105306275819183</v>
      </c>
      <c r="U1114" s="43">
        <f ca="1">_xll.BInterpol('Base CDI'!$H$4:$H$28,'Base CDI'!$I$4:$I$29,S1114,"Cubic","Extrapolate=Linear","MultiX=Average","Skip=True","Sort=True")</f>
        <v>13.200206813221653</v>
      </c>
    </row>
    <row r="1115" spans="16:21" x14ac:dyDescent="0.25">
      <c r="P1115" s="10">
        <v>36132</v>
      </c>
      <c r="Q1115">
        <v>3.945611</v>
      </c>
      <c r="S1115" s="42">
        <f t="shared" ca="1" si="22"/>
        <v>47066</v>
      </c>
      <c r="T1115" s="43">
        <f ca="1">_xll.BInterpol('Base CDI'!$H$4:$H$28,'Base CDI'!$J$4:$J$29,S1115,"Cubic","Extrapolate=Linear","MultiX=Average","Skip=True","Sort=True")</f>
        <v>13.105515142614117</v>
      </c>
      <c r="U1115" s="43">
        <f ca="1">_xll.BInterpol('Base CDI'!$H$4:$H$28,'Base CDI'!$I$4:$I$29,S1115,"Cubic","Extrapolate=Linear","MultiX=Average","Skip=True","Sort=True")</f>
        <v>13.200413938020858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47067</v>
      </c>
      <c r="T1116" s="43">
        <f ca="1">_xll.BInterpol('Base CDI'!$H$4:$H$28,'Base CDI'!$J$4:$J$29,S1116,"Cubic","Extrapolate=Linear","MultiX=Average","Skip=True","Sort=True")</f>
        <v>13.105726667937285</v>
      </c>
      <c r="U1116" s="43">
        <f ca="1">_xll.BInterpol('Base CDI'!$H$4:$H$28,'Base CDI'!$I$4:$I$29,S1116,"Cubic","Extrapolate=Linear","MultiX=Average","Skip=True","Sort=True")</f>
        <v>13.200623261897018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47068</v>
      </c>
      <c r="T1117" s="43">
        <f ca="1">_xll.BInterpol('Base CDI'!$H$4:$H$28,'Base CDI'!$J$4:$J$29,S1117,"Cubic","Extrapolate=Linear","MultiX=Average","Skip=True","Sort=True")</f>
        <v>13.105940861628063</v>
      </c>
      <c r="U1117" s="43">
        <f ca="1">_xll.BInterpol('Base CDI'!$H$4:$H$28,'Base CDI'!$I$4:$I$29,S1117,"Cubic","Extrapolate=Linear","MultiX=Average","Skip=True","Sort=True")</f>
        <v>13.200834790022363</v>
      </c>
    </row>
    <row r="1118" spans="16:21" x14ac:dyDescent="0.25">
      <c r="P1118" s="10">
        <v>36137</v>
      </c>
      <c r="Q1118">
        <v>3.95913</v>
      </c>
      <c r="S1118" s="42">
        <f t="shared" ca="1" si="22"/>
        <v>47069</v>
      </c>
      <c r="T1118" s="43">
        <f ca="1">_xll.BInterpol('Base CDI'!$H$4:$H$28,'Base CDI'!$J$4:$J$29,S1118,"Cubic","Extrapolate=Linear","MultiX=Average","Skip=True","Sort=True")</f>
        <v>13.10615773352583</v>
      </c>
      <c r="U1118" s="43">
        <f ca="1">_xll.BInterpol('Base CDI'!$H$4:$H$28,'Base CDI'!$I$4:$I$29,S1118,"Cubic","Extrapolate=Linear","MultiX=Average","Skip=True","Sort=True")</f>
        <v>13.20104852756913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47070</v>
      </c>
      <c r="T1119" s="43">
        <f ca="1">_xll.BInterpol('Base CDI'!$H$4:$H$28,'Base CDI'!$J$4:$J$29,S1119,"Cubic","Extrapolate=Linear","MultiX=Average","Skip=True","Sort=True")</f>
        <v>13.10637729346996</v>
      </c>
      <c r="U1119" s="43">
        <f ca="1">_xll.BInterpol('Base CDI'!$H$4:$H$28,'Base CDI'!$I$4:$I$29,S1119,"Cubic","Extrapolate=Linear","MultiX=Average","Skip=True","Sort=True")</f>
        <v>13.20126447970955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47071</v>
      </c>
      <c r="T1120" s="43">
        <f ca="1">_xll.BInterpol('Base CDI'!$H$4:$H$28,'Base CDI'!$J$4:$J$29,S1120,"Cubic","Extrapolate=Linear","MultiX=Average","Skip=True","Sort=True")</f>
        <v>13.106599551299828</v>
      </c>
      <c r="U1120" s="43">
        <f ca="1">_xll.BInterpol('Base CDI'!$H$4:$H$28,'Base CDI'!$I$4:$I$29,S1120,"Cubic","Extrapolate=Linear","MultiX=Average","Skip=True","Sort=True")</f>
        <v>13.20148265161586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47072</v>
      </c>
      <c r="T1121" s="43">
        <f ca="1">_xll.BInterpol('Base CDI'!$H$4:$H$28,'Base CDI'!$J$4:$J$29,S1121,"Cubic","Extrapolate=Linear","MultiX=Average","Skip=True","Sort=True")</f>
        <v>13.106824516854813</v>
      </c>
      <c r="U1121" s="43">
        <f ca="1">_xll.BInterpol('Base CDI'!$H$4:$H$28,'Base CDI'!$I$4:$I$29,S1121,"Cubic","Extrapolate=Linear","MultiX=Average","Skip=True","Sort=True")</f>
        <v>13.20170304846029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47073</v>
      </c>
      <c r="T1122" s="43">
        <f ca="1">_xll.BInterpol('Base CDI'!$H$4:$H$28,'Base CDI'!$J$4:$J$29,S1122,"Cubic","Extrapolate=Linear","MultiX=Average","Skip=True","Sort=True")</f>
        <v>13.107052199974287</v>
      </c>
      <c r="U1122" s="43">
        <f ca="1">_xll.BInterpol('Base CDI'!$H$4:$H$28,'Base CDI'!$I$4:$I$29,S1122,"Cubic","Extrapolate=Linear","MultiX=Average","Skip=True","Sort=True")</f>
        <v>13.201925675415074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47074</v>
      </c>
      <c r="T1123" s="43">
        <f ca="1">_xll.BInterpol('Base CDI'!$H$4:$H$28,'Base CDI'!$J$4:$J$29,S1123,"Cubic","Extrapolate=Linear","MultiX=Average","Skip=True","Sort=True")</f>
        <v>13.107282610497629</v>
      </c>
      <c r="U1123" s="43">
        <f ca="1">_xll.BInterpol('Base CDI'!$H$4:$H$28,'Base CDI'!$I$4:$I$29,S1123,"Cubic","Extrapolate=Linear","MultiX=Average","Skip=True","Sort=True")</f>
        <v>13.202150537652448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47075</v>
      </c>
      <c r="T1124" s="43">
        <f ca="1">_xll.BInterpol('Base CDI'!$H$4:$H$28,'Base CDI'!$J$4:$J$29,S1124,"Cubic","Extrapolate=Linear","MultiX=Average","Skip=True","Sort=True")</f>
        <v>13.107515758264215</v>
      </c>
      <c r="U1124" s="43">
        <f ca="1">_xll.BInterpol('Base CDI'!$H$4:$H$28,'Base CDI'!$I$4:$I$29,S1124,"Cubic","Extrapolate=Linear","MultiX=Average","Skip=True","Sort=True")</f>
        <v>13.202377640344643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47076</v>
      </c>
      <c r="T1125" s="43">
        <f ca="1">_xll.BInterpol('Base CDI'!$H$4:$H$28,'Base CDI'!$J$4:$J$29,S1125,"Cubic","Extrapolate=Linear","MultiX=Average","Skip=True","Sort=True")</f>
        <v>13.10775165311342</v>
      </c>
      <c r="U1125" s="43">
        <f ca="1">_xll.BInterpol('Base CDI'!$H$4:$H$28,'Base CDI'!$I$4:$I$29,S1125,"Cubic","Extrapolate=Linear","MultiX=Average","Skip=True","Sort=True")</f>
        <v>13.202606988663893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47077</v>
      </c>
      <c r="T1126" s="43">
        <f ca="1">_xll.BInterpol('Base CDI'!$H$4:$H$28,'Base CDI'!$J$4:$J$29,S1126,"Cubic","Extrapolate=Linear","MultiX=Average","Skip=True","Sort=True")</f>
        <v>13.10799030488462</v>
      </c>
      <c r="U1126" s="43">
        <f ca="1">_xll.BInterpol('Base CDI'!$H$4:$H$28,'Base CDI'!$I$4:$I$29,S1126,"Cubic","Extrapolate=Linear","MultiX=Average","Skip=True","Sort=True")</f>
        <v>13.202838587782432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47078</v>
      </c>
      <c r="T1127" s="43">
        <f ca="1">_xll.BInterpol('Base CDI'!$H$4:$H$28,'Base CDI'!$J$4:$J$29,S1127,"Cubic","Extrapolate=Linear","MultiX=Average","Skip=True","Sort=True")</f>
        <v>13.108231723417191</v>
      </c>
      <c r="U1127" s="43">
        <f ca="1">_xll.BInterpol('Base CDI'!$H$4:$H$28,'Base CDI'!$I$4:$I$29,S1127,"Cubic","Extrapolate=Linear","MultiX=Average","Skip=True","Sort=True")</f>
        <v>13.203072442872493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47079</v>
      </c>
      <c r="T1128" s="43">
        <f ca="1">_xll.BInterpol('Base CDI'!$H$4:$H$28,'Base CDI'!$J$4:$J$29,S1128,"Cubic","Extrapolate=Linear","MultiX=Average","Skip=True","Sort=True")</f>
        <v>13.108475918550511</v>
      </c>
      <c r="U1128" s="43">
        <f ca="1">_xll.BInterpol('Base CDI'!$H$4:$H$28,'Base CDI'!$I$4:$I$29,S1128,"Cubic","Extrapolate=Linear","MultiX=Average","Skip=True","Sort=True")</f>
        <v>13.20330855910631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47080</v>
      </c>
      <c r="T1129" s="43">
        <f ca="1">_xll.BInterpol('Base CDI'!$H$4:$H$28,'Base CDI'!$J$4:$J$29,S1129,"Cubic","Extrapolate=Linear","MultiX=Average","Skip=True","Sort=True")</f>
        <v>13.108722900123954</v>
      </c>
      <c r="U1129" s="43">
        <f ca="1">_xll.BInterpol('Base CDI'!$H$4:$H$28,'Base CDI'!$I$4:$I$29,S1129,"Cubic","Extrapolate=Linear","MultiX=Average","Skip=True","Sort=True")</f>
        <v>13.203546941656116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47081</v>
      </c>
      <c r="T1130" s="43">
        <f ca="1">_xll.BInterpol('Base CDI'!$H$4:$H$28,'Base CDI'!$J$4:$J$29,S1130,"Cubic","Extrapolate=Linear","MultiX=Average","Skip=True","Sort=True")</f>
        <v>13.108972677976896</v>
      </c>
      <c r="U1130" s="43">
        <f ca="1">_xll.BInterpol('Base CDI'!$H$4:$H$28,'Base CDI'!$I$4:$I$29,S1130,"Cubic","Extrapolate=Linear","MultiX=Average","Skip=True","Sort=True")</f>
        <v>13.203787595694145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47082</v>
      </c>
      <c r="T1131" s="43">
        <f ca="1">_xll.BInterpol('Base CDI'!$H$4:$H$28,'Base CDI'!$J$4:$J$29,S1131,"Cubic","Extrapolate=Linear","MultiX=Average","Skip=True","Sort=True")</f>
        <v>13.109225261948714</v>
      </c>
      <c r="U1131" s="43">
        <f ca="1">_xll.BInterpol('Base CDI'!$H$4:$H$28,'Base CDI'!$I$4:$I$29,S1131,"Cubic","Extrapolate=Linear","MultiX=Average","Skip=True","Sort=True")</f>
        <v>13.20403052639263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47083</v>
      </c>
      <c r="T1132" s="43">
        <f ca="1">_xll.BInterpol('Base CDI'!$H$4:$H$28,'Base CDI'!$J$4:$J$29,S1132,"Cubic","Extrapolate=Linear","MultiX=Average","Skip=True","Sort=True")</f>
        <v>13.109480661878782</v>
      </c>
      <c r="U1132" s="43">
        <f ca="1">_xll.BInterpol('Base CDI'!$H$4:$H$28,'Base CDI'!$I$4:$I$29,S1132,"Cubic","Extrapolate=Linear","MultiX=Average","Skip=True","Sort=True")</f>
        <v>13.204275738923805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47084</v>
      </c>
      <c r="T1133" s="43">
        <f ca="1">_xll.BInterpol('Base CDI'!$H$4:$H$28,'Base CDI'!$J$4:$J$29,S1133,"Cubic","Extrapolate=Linear","MultiX=Average","Skip=True","Sort=True")</f>
        <v>13.109738887606481</v>
      </c>
      <c r="U1133" s="43">
        <f ca="1">_xll.BInterpol('Base CDI'!$H$4:$H$28,'Base CDI'!$I$4:$I$29,S1133,"Cubic","Extrapolate=Linear","MultiX=Average","Skip=True","Sort=True")</f>
        <v>13.204523238459903</v>
      </c>
    </row>
    <row r="1134" spans="16:21" x14ac:dyDescent="0.25">
      <c r="P1134" s="10">
        <v>36160</v>
      </c>
      <c r="Q1134">
        <v>4.026046</v>
      </c>
      <c r="S1134" s="42">
        <f t="shared" ca="1" si="22"/>
        <v>47085</v>
      </c>
      <c r="T1134" s="43">
        <f ca="1">_xll.BInterpol('Base CDI'!$H$4:$H$28,'Base CDI'!$J$4:$J$29,S1134,"Cubic","Extrapolate=Linear","MultiX=Average","Skip=True","Sort=True")</f>
        <v>13.109999948971181</v>
      </c>
      <c r="U1134" s="43">
        <f ca="1">_xll.BInterpol('Base CDI'!$H$4:$H$28,'Base CDI'!$I$4:$I$29,S1134,"Cubic","Extrapolate=Linear","MultiX=Average","Skip=True","Sort=True")</f>
        <v>13.204773030173156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47086</v>
      </c>
      <c r="T1135" s="43">
        <f ca="1">_xll.BInterpol('Base CDI'!$H$4:$H$28,'Base CDI'!$J$4:$J$29,S1135,"Cubic","Extrapolate=Linear","MultiX=Average","Skip=True","Sort=True")</f>
        <v>13.110263855812262</v>
      </c>
      <c r="U1135" s="43">
        <f ca="1">_xll.BInterpol('Base CDI'!$H$4:$H$28,'Base CDI'!$I$4:$I$29,S1135,"Cubic","Extrapolate=Linear","MultiX=Average","Skip=True","Sort=True")</f>
        <v>13.205025119235801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47087</v>
      </c>
      <c r="T1136" s="43">
        <f ca="1">_xll.BInterpol('Base CDI'!$H$4:$H$28,'Base CDI'!$J$4:$J$29,S1136,"Cubic","Extrapolate=Linear","MultiX=Average","Skip=True","Sort=True")</f>
        <v>13.110530617969099</v>
      </c>
      <c r="U1136" s="43">
        <f ca="1">_xll.BInterpol('Base CDI'!$H$4:$H$28,'Base CDI'!$I$4:$I$29,S1136,"Cubic","Extrapolate=Linear","MultiX=Average","Skip=True","Sort=True")</f>
        <v>13.20527951082007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47088</v>
      </c>
      <c r="T1137" s="43">
        <f ca="1">_xll.BInterpol('Base CDI'!$H$4:$H$28,'Base CDI'!$J$4:$J$29,S1137,"Cubic","Extrapolate=Linear","MultiX=Average","Skip=True","Sort=True")</f>
        <v>13.110800245281068</v>
      </c>
      <c r="U1137" s="43">
        <f ca="1">_xll.BInterpol('Base CDI'!$H$4:$H$28,'Base CDI'!$I$4:$I$29,S1137,"Cubic","Extrapolate=Linear","MultiX=Average","Skip=True","Sort=True")</f>
        <v>13.205536210098195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47089</v>
      </c>
      <c r="T1138" s="43">
        <f ca="1">_xll.BInterpol('Base CDI'!$H$4:$H$28,'Base CDI'!$J$4:$J$29,S1138,"Cubic","Extrapolate=Linear","MultiX=Average","Skip=True","Sort=True")</f>
        <v>13.111072747587546</v>
      </c>
      <c r="U1138" s="43">
        <f ca="1">_xll.BInterpol('Base CDI'!$H$4:$H$28,'Base CDI'!$I$4:$I$29,S1138,"Cubic","Extrapolate=Linear","MultiX=Average","Skip=True","Sort=True")</f>
        <v>13.205795222242411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47090</v>
      </c>
      <c r="T1139" s="43">
        <f ca="1">_xll.BInterpol('Base CDI'!$H$4:$H$28,'Base CDI'!$J$4:$J$29,S1139,"Cubic","Extrapolate=Linear","MultiX=Average","Skip=True","Sort=True")</f>
        <v>13.111348134727905</v>
      </c>
      <c r="U1139" s="43">
        <f ca="1">_xll.BInterpol('Base CDI'!$H$4:$H$28,'Base CDI'!$I$4:$I$29,S1139,"Cubic","Extrapolate=Linear","MultiX=Average","Skip=True","Sort=True")</f>
        <v>13.20605655242495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47091</v>
      </c>
      <c r="T1140" s="43">
        <f ca="1">_xll.BInterpol('Base CDI'!$H$4:$H$28,'Base CDI'!$J$4:$J$29,S1140,"Cubic","Extrapolate=Linear","MultiX=Average","Skip=True","Sort=True")</f>
        <v>13.111626416541526</v>
      </c>
      <c r="U1140" s="43">
        <f ca="1">_xll.BInterpol('Base CDI'!$H$4:$H$28,'Base CDI'!$I$4:$I$29,S1140,"Cubic","Extrapolate=Linear","MultiX=Average","Skip=True","Sort=True")</f>
        <v>13.206320205818049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47092</v>
      </c>
      <c r="T1141" s="43">
        <f ca="1">_xll.BInterpol('Base CDI'!$H$4:$H$28,'Base CDI'!$J$4:$J$29,S1141,"Cubic","Extrapolate=Linear","MultiX=Average","Skip=True","Sort=True")</f>
        <v>13.111907602867783</v>
      </c>
      <c r="U1141" s="43">
        <f ca="1">_xll.BInterpol('Base CDI'!$H$4:$H$28,'Base CDI'!$I$4:$I$29,S1141,"Cubic","Extrapolate=Linear","MultiX=Average","Skip=True","Sort=True")</f>
        <v>13.206586187593938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47093</v>
      </c>
      <c r="T1142" s="43">
        <f ca="1">_xll.BInterpol('Base CDI'!$H$4:$H$28,'Base CDI'!$J$4:$J$29,S1142,"Cubic","Extrapolate=Linear","MultiX=Average","Skip=True","Sort=True")</f>
        <v>13.112191703546053</v>
      </c>
      <c r="U1142" s="43">
        <f ca="1">_xll.BInterpol('Base CDI'!$H$4:$H$28,'Base CDI'!$I$4:$I$29,S1142,"Cubic","Extrapolate=Linear","MultiX=Average","Skip=True","Sort=True")</f>
        <v>13.206854502924852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47094</v>
      </c>
      <c r="T1143" s="43">
        <f ca="1">_xll.BInterpol('Base CDI'!$H$4:$H$28,'Base CDI'!$J$4:$J$29,S1143,"Cubic","Extrapolate=Linear","MultiX=Average","Skip=True","Sort=True")</f>
        <v>13.112478728415709</v>
      </c>
      <c r="U1143" s="43">
        <f ca="1">_xll.BInterpol('Base CDI'!$H$4:$H$28,'Base CDI'!$I$4:$I$29,S1143,"Cubic","Extrapolate=Linear","MultiX=Average","Skip=True","Sort=True")</f>
        <v>13.207125156983023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47095</v>
      </c>
      <c r="T1144" s="43">
        <f ca="1">_xll.BInterpol('Base CDI'!$H$4:$H$28,'Base CDI'!$J$4:$J$29,S1144,"Cubic","Extrapolate=Linear","MultiX=Average","Skip=True","Sort=True")</f>
        <v>13.112768687316132</v>
      </c>
      <c r="U1144" s="43">
        <f ca="1">_xll.BInterpol('Base CDI'!$H$4:$H$28,'Base CDI'!$I$4:$I$29,S1144,"Cubic","Extrapolate=Linear","MultiX=Average","Skip=True","Sort=True")</f>
        <v>13.207398154940687</v>
      </c>
    </row>
    <row r="1145" spans="16:21" x14ac:dyDescent="0.25">
      <c r="P1145" s="10">
        <v>36178</v>
      </c>
      <c r="Q1145">
        <v>4.071332</v>
      </c>
      <c r="S1145" s="42">
        <f t="shared" ca="1" si="22"/>
        <v>47096</v>
      </c>
      <c r="T1145" s="43">
        <f ca="1">_xll.BInterpol('Base CDI'!$H$4:$H$28,'Base CDI'!$J$4:$J$29,S1145,"Cubic","Extrapolate=Linear","MultiX=Average","Skip=True","Sort=True")</f>
        <v>13.113061590086694</v>
      </c>
      <c r="U1145" s="43">
        <f ca="1">_xll.BInterpol('Base CDI'!$H$4:$H$28,'Base CDI'!$I$4:$I$29,S1145,"Cubic","Extrapolate=Linear","MultiX=Average","Skip=True","Sort=True")</f>
        <v>13.207673501970074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47097</v>
      </c>
      <c r="T1146" s="43">
        <f ca="1">_xll.BInterpol('Base CDI'!$H$4:$H$28,'Base CDI'!$J$4:$J$29,S1146,"Cubic","Extrapolate=Linear","MultiX=Average","Skip=True","Sort=True")</f>
        <v>13.113357446566772</v>
      </c>
      <c r="U1146" s="43">
        <f ca="1">_xll.BInterpol('Base CDI'!$H$4:$H$28,'Base CDI'!$I$4:$I$29,S1146,"Cubic","Extrapolate=Linear","MultiX=Average","Skip=True","Sort=True")</f>
        <v>13.207951203243422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47098</v>
      </c>
      <c r="T1147" s="43">
        <f ca="1">_xll.BInterpol('Base CDI'!$H$4:$H$28,'Base CDI'!$J$4:$J$29,S1147,"Cubic","Extrapolate=Linear","MultiX=Average","Skip=True","Sort=True")</f>
        <v>13.113656266595742</v>
      </c>
      <c r="U1147" s="43">
        <f ca="1">_xll.BInterpol('Base CDI'!$H$4:$H$28,'Base CDI'!$I$4:$I$29,S1147,"Cubic","Extrapolate=Linear","MultiX=Average","Skip=True","Sort=True")</f>
        <v>13.20823126393296</v>
      </c>
    </row>
    <row r="1148" spans="16:21" x14ac:dyDescent="0.25">
      <c r="P1148" s="10">
        <v>36181</v>
      </c>
      <c r="Q1148">
        <v>4.084543</v>
      </c>
      <c r="S1148" s="42">
        <f t="shared" ca="1" si="22"/>
        <v>47099</v>
      </c>
      <c r="T1148" s="43">
        <f ca="1">_xll.BInterpol('Base CDI'!$H$4:$H$28,'Base CDI'!$J$4:$J$29,S1148,"Cubic","Extrapolate=Linear","MultiX=Average","Skip=True","Sort=True")</f>
        <v>13.113958060012981</v>
      </c>
      <c r="U1148" s="43">
        <f ca="1">_xll.BInterpol('Base CDI'!$H$4:$H$28,'Base CDI'!$I$4:$I$29,S1148,"Cubic","Extrapolate=Linear","MultiX=Average","Skip=True","Sort=True")</f>
        <v>13.208513689210925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47100</v>
      </c>
      <c r="T1149" s="43">
        <f ca="1">_xll.BInterpol('Base CDI'!$H$4:$H$28,'Base CDI'!$J$4:$J$29,S1149,"Cubic","Extrapolate=Linear","MultiX=Average","Skip=True","Sort=True")</f>
        <v>13.114262836657865</v>
      </c>
      <c r="U1149" s="43">
        <f ca="1">_xll.BInterpol('Base CDI'!$H$4:$H$28,'Base CDI'!$I$4:$I$29,S1149,"Cubic","Extrapolate=Linear","MultiX=Average","Skip=True","Sort=True")</f>
        <v>13.208798484249549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47101</v>
      </c>
      <c r="T1150" s="43">
        <f ca="1">_xll.BInterpol('Base CDI'!$H$4:$H$28,'Base CDI'!$J$4:$J$29,S1150,"Cubic","Extrapolate=Linear","MultiX=Average","Skip=True","Sort=True")</f>
        <v>13.114570606369769</v>
      </c>
      <c r="U1150" s="43">
        <f ca="1">_xll.BInterpol('Base CDI'!$H$4:$H$28,'Base CDI'!$I$4:$I$29,S1150,"Cubic","Extrapolate=Linear","MultiX=Average","Skip=True","Sort=True")</f>
        <v>13.209085654221065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47102</v>
      </c>
      <c r="T1151" s="43">
        <f ca="1">_xll.BInterpol('Base CDI'!$H$4:$H$28,'Base CDI'!$J$4:$J$29,S1151,"Cubic","Extrapolate=Linear","MultiX=Average","Skip=True","Sort=True")</f>
        <v>13.11488137898807</v>
      </c>
      <c r="U1151" s="43">
        <f ca="1">_xll.BInterpol('Base CDI'!$H$4:$H$28,'Base CDI'!$I$4:$I$29,S1151,"Cubic","Extrapolate=Linear","MultiX=Average","Skip=True","Sort=True")</f>
        <v>13.209375204297707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47103</v>
      </c>
      <c r="T1152" s="43">
        <f ca="1">_xll.BInterpol('Base CDI'!$H$4:$H$28,'Base CDI'!$J$4:$J$29,S1152,"Cubic","Extrapolate=Linear","MultiX=Average","Skip=True","Sort=True")</f>
        <v>13.115195164352144</v>
      </c>
      <c r="U1152" s="43">
        <f ca="1">_xll.BInterpol('Base CDI'!$H$4:$H$28,'Base CDI'!$I$4:$I$29,S1152,"Cubic","Extrapolate=Linear","MultiX=Average","Skip=True","Sort=True")</f>
        <v>13.209667139651708</v>
      </c>
    </row>
    <row r="1153" spans="16:21" x14ac:dyDescent="0.25">
      <c r="P1153" s="10">
        <v>36188</v>
      </c>
      <c r="Q1153">
        <v>4.107634</v>
      </c>
      <c r="S1153" s="42">
        <f t="shared" ca="1" si="22"/>
        <v>47104</v>
      </c>
      <c r="T1153" s="43">
        <f ca="1">_xll.BInterpol('Base CDI'!$H$4:$H$28,'Base CDI'!$J$4:$J$29,S1153,"Cubic","Extrapolate=Linear","MultiX=Average","Skip=True","Sort=True")</f>
        <v>13.115511972301366</v>
      </c>
      <c r="U1153" s="43">
        <f ca="1">_xll.BInterpol('Base CDI'!$H$4:$H$28,'Base CDI'!$I$4:$I$29,S1153,"Cubic","Extrapolate=Linear","MultiX=Average","Skip=True","Sort=True")</f>
        <v>13.209961465455304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47105</v>
      </c>
      <c r="T1154" s="43">
        <f ca="1">_xll.BInterpol('Base CDI'!$H$4:$H$28,'Base CDI'!$J$4:$J$29,S1154,"Cubic","Extrapolate=Linear","MultiX=Average","Skip=True","Sort=True")</f>
        <v>13.115831812675113</v>
      </c>
      <c r="U1154" s="43">
        <f ca="1">_xll.BInterpol('Base CDI'!$H$4:$H$28,'Base CDI'!$I$4:$I$29,S1154,"Cubic","Extrapolate=Linear","MultiX=Average","Skip=True","Sort=True")</f>
        <v>13.210258186880726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47106</v>
      </c>
      <c r="T1155" s="43">
        <f ca="1">_xll.BInterpol('Base CDI'!$H$4:$H$28,'Base CDI'!$J$4:$J$29,S1155,"Cubic","Extrapolate=Linear","MultiX=Average","Skip=True","Sort=True")</f>
        <v>13.11615469531276</v>
      </c>
      <c r="U1155" s="43">
        <f ca="1">_xll.BInterpol('Base CDI'!$H$4:$H$28,'Base CDI'!$I$4:$I$29,S1155,"Cubic","Extrapolate=Linear","MultiX=Average","Skip=True","Sort=True")</f>
        <v>13.210557309100206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47107</v>
      </c>
      <c r="T1156" s="43">
        <f ca="1">_xll.BInterpol('Base CDI'!$H$4:$H$28,'Base CDI'!$J$4:$J$29,S1156,"Cubic","Extrapolate=Linear","MultiX=Average","Skip=True","Sort=True")</f>
        <v>13.116480630053685</v>
      </c>
      <c r="U1156" s="43">
        <f ca="1">_xll.BInterpol('Base CDI'!$H$4:$H$28,'Base CDI'!$I$4:$I$29,S1156,"Cubic","Extrapolate=Linear","MultiX=Average","Skip=True","Sort=True")</f>
        <v>13.210858837285981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47108</v>
      </c>
      <c r="T1157" s="43">
        <f ca="1">_xll.BInterpol('Base CDI'!$H$4:$H$28,'Base CDI'!$J$4:$J$29,S1157,"Cubic","Extrapolate=Linear","MultiX=Average","Skip=True","Sort=True")</f>
        <v>13.116809626737263</v>
      </c>
      <c r="U1157" s="43">
        <f ca="1">_xll.BInterpol('Base CDI'!$H$4:$H$28,'Base CDI'!$I$4:$I$29,S1157,"Cubic","Extrapolate=Linear","MultiX=Average","Skip=True","Sort=True")</f>
        <v>13.211162776610283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47109</v>
      </c>
      <c r="T1158" s="43">
        <f ca="1">_xll.BInterpol('Base CDI'!$H$4:$H$28,'Base CDI'!$J$4:$J$29,S1158,"Cubic","Extrapolate=Linear","MultiX=Average","Skip=True","Sort=True")</f>
        <v>13.11714169520287</v>
      </c>
      <c r="U1158" s="43">
        <f ca="1">_xll.BInterpol('Base CDI'!$H$4:$H$28,'Base CDI'!$I$4:$I$29,S1158,"Cubic","Extrapolate=Linear","MultiX=Average","Skip=True","Sort=True")</f>
        <v>13.211469132245345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47110</v>
      </c>
      <c r="T1159" s="43">
        <f ca="1">_xll.BInterpol('Base CDI'!$H$4:$H$28,'Base CDI'!$J$4:$J$29,S1159,"Cubic","Extrapolate=Linear","MultiX=Average","Skip=True","Sort=True")</f>
        <v>13.117476845289881</v>
      </c>
      <c r="U1159" s="43">
        <f ca="1">_xll.BInterpol('Base CDI'!$H$4:$H$28,'Base CDI'!$I$4:$I$29,S1159,"Cubic","Extrapolate=Linear","MultiX=Average","Skip=True","Sort=True")</f>
        <v>13.211777909363402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47111</v>
      </c>
      <c r="T1160" s="43">
        <f ca="1">_xll.BInterpol('Base CDI'!$H$4:$H$28,'Base CDI'!$J$4:$J$29,S1160,"Cubic","Extrapolate=Linear","MultiX=Average","Skip=True","Sort=True")</f>
        <v>13.117815086837673</v>
      </c>
      <c r="U1160" s="43">
        <f ca="1">_xll.BInterpol('Base CDI'!$H$4:$H$28,'Base CDI'!$I$4:$I$29,S1160,"Cubic","Extrapolate=Linear","MultiX=Average","Skip=True","Sort=True")</f>
        <v>13.212089113136685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47112</v>
      </c>
      <c r="T1161" s="43">
        <f ca="1">_xll.BInterpol('Base CDI'!$H$4:$H$28,'Base CDI'!$J$4:$J$29,S1161,"Cubic","Extrapolate=Linear","MultiX=Average","Skip=True","Sort=True")</f>
        <v>13.118156429685623</v>
      </c>
      <c r="U1161" s="43">
        <f ca="1">_xll.BInterpol('Base CDI'!$H$4:$H$28,'Base CDI'!$I$4:$I$29,S1161,"Cubic","Extrapolate=Linear","MultiX=Average","Skip=True","Sort=True")</f>
        <v>13.21240274873743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47113</v>
      </c>
      <c r="T1162" s="43">
        <f ca="1">_xll.BInterpol('Base CDI'!$H$4:$H$28,'Base CDI'!$J$4:$J$29,S1162,"Cubic","Extrapolate=Linear","MultiX=Average","Skip=True","Sort=True")</f>
        <v>13.118500883673105</v>
      </c>
      <c r="U1162" s="43">
        <f ca="1">_xll.BInterpol('Base CDI'!$H$4:$H$28,'Base CDI'!$I$4:$I$29,S1162,"Cubic","Extrapolate=Linear","MultiX=Average","Skip=True","Sort=True")</f>
        <v>13.212718821337868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47114</v>
      </c>
      <c r="T1163" s="43">
        <f ca="1">_xll.BInterpol('Base CDI'!$H$4:$H$28,'Base CDI'!$J$4:$J$29,S1163,"Cubic","Extrapolate=Linear","MultiX=Average","Skip=True","Sort=True")</f>
        <v>13.118848458639498</v>
      </c>
      <c r="U1163" s="43">
        <f ca="1">_xll.BInterpol('Base CDI'!$H$4:$H$28,'Base CDI'!$I$4:$I$29,S1163,"Cubic","Extrapolate=Linear","MultiX=Average","Skip=True","Sort=True")</f>
        <v>13.213037336110235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47115</v>
      </c>
      <c r="T1164" s="43">
        <f ca="1">_xll.BInterpol('Base CDI'!$H$4:$H$28,'Base CDI'!$J$4:$J$29,S1164,"Cubic","Extrapolate=Linear","MultiX=Average","Skip=True","Sort=True")</f>
        <v>13.119199164424174</v>
      </c>
      <c r="U1164" s="43">
        <f ca="1">_xll.BInterpol('Base CDI'!$H$4:$H$28,'Base CDI'!$I$4:$I$29,S1164,"Cubic","Extrapolate=Linear","MultiX=Average","Skip=True","Sort=True")</f>
        <v>13.213358298226764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47116</v>
      </c>
      <c r="T1165" s="43">
        <f ca="1">_xll.BInterpol('Base CDI'!$H$4:$H$28,'Base CDI'!$J$4:$J$29,S1165,"Cubic","Extrapolate=Linear","MultiX=Average","Skip=True","Sort=True")</f>
        <v>13.119553010866513</v>
      </c>
      <c r="U1165" s="43">
        <f ca="1">_xll.BInterpol('Base CDI'!$H$4:$H$28,'Base CDI'!$I$4:$I$29,S1165,"Cubic","Extrapolate=Linear","MultiX=Average","Skip=True","Sort=True")</f>
        <v>13.213681712859687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47117</v>
      </c>
      <c r="T1166" s="43">
        <f ca="1">_xll.BInterpol('Base CDI'!$H$4:$H$28,'Base CDI'!$J$4:$J$29,S1166,"Cubic","Extrapolate=Linear","MultiX=Average","Skip=True","Sort=True")</f>
        <v>13.119910007805888</v>
      </c>
      <c r="U1166" s="43">
        <f ca="1">_xll.BInterpol('Base CDI'!$H$4:$H$28,'Base CDI'!$I$4:$I$29,S1166,"Cubic","Extrapolate=Linear","MultiX=Average","Skip=True","Sort=True")</f>
        <v>13.214007585181239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47118</v>
      </c>
      <c r="T1167" s="43">
        <f ca="1">_xll.BInterpol('Base CDI'!$H$4:$H$28,'Base CDI'!$J$4:$J$29,S1167,"Cubic","Extrapolate=Linear","MultiX=Average","Skip=True","Sort=True")</f>
        <v>13.120270165081678</v>
      </c>
      <c r="U1167" s="43">
        <f ca="1">_xll.BInterpol('Base CDI'!$H$4:$H$28,'Base CDI'!$I$4:$I$29,S1167,"Cubic","Extrapolate=Linear","MultiX=Average","Skip=True","Sort=True")</f>
        <v>13.214335920363652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47119</v>
      </c>
      <c r="T1168" s="43">
        <f ca="1">_xll.BInterpol('Base CDI'!$H$4:$H$28,'Base CDI'!$J$4:$J$29,S1168,"Cubic","Extrapolate=Linear","MultiX=Average","Skip=True","Sort=True")</f>
        <v>13.120633492533257</v>
      </c>
      <c r="U1168" s="43">
        <f ca="1">_xll.BInterpol('Base CDI'!$H$4:$H$28,'Base CDI'!$I$4:$I$29,S1168,"Cubic","Extrapolate=Linear","MultiX=Average","Skip=True","Sort=True")</f>
        <v>13.214666723579162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47120</v>
      </c>
      <c r="T1169" s="43">
        <f ca="1">_xll.BInterpol('Base CDI'!$H$4:$H$28,'Base CDI'!$J$4:$J$29,S1169,"Cubic","Extrapolate=Linear","MultiX=Average","Skip=True","Sort=True")</f>
        <v>13.121</v>
      </c>
      <c r="U1169" s="43">
        <f ca="1">_xll.BInterpol('Base CDI'!$H$4:$H$28,'Base CDI'!$I$4:$I$29,S1169,"Cubic","Extrapolate=Linear","MultiX=Average","Skip=True","Sort=True")</f>
        <v>13.215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47121</v>
      </c>
      <c r="T1170" s="43">
        <f ca="1">_xll.BInterpol('Base CDI'!$H$4:$H$28,'Base CDI'!$J$4:$J$29,S1170,"Cubic","Extrapolate=Linear","MultiX=Average","Skip=True","Sort=True")</f>
        <v>13.121369690811422</v>
      </c>
      <c r="U1170" s="43">
        <f ca="1">_xll.BInterpol('Base CDI'!$H$4:$H$28,'Base CDI'!$I$4:$I$29,S1170,"Cubic","Extrapolate=Linear","MultiX=Average","Skip=True","Sort=True")</f>
        <v>13.215335750370567</v>
      </c>
    </row>
    <row r="1171" spans="16:21" x14ac:dyDescent="0.25">
      <c r="P1171" s="10">
        <v>36216</v>
      </c>
      <c r="Q1171">
        <v>4.203627</v>
      </c>
      <c r="S1171" s="42">
        <f t="shared" ca="1" si="23"/>
        <v>47122</v>
      </c>
      <c r="T1171" s="43">
        <f ca="1">_xll.BInterpol('Base CDI'!$H$4:$H$28,'Base CDI'!$J$4:$J$29,S1171,"Cubic","Extrapolate=Linear","MultiX=Average","Skip=True","Sort=True")</f>
        <v>13.121742542257577</v>
      </c>
      <c r="U1171" s="43">
        <f ca="1">_xll.BInterpol('Base CDI'!$H$4:$H$28,'Base CDI'!$I$4:$I$29,S1171,"Cubic","Extrapolate=Linear","MultiX=Average","Skip=True","Sort=True")</f>
        <v>13.215673957723936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47123</v>
      </c>
      <c r="T1172" s="43">
        <f ca="1">_xll.BInterpol('Base CDI'!$H$4:$H$28,'Base CDI'!$J$4:$J$29,S1172,"Cubic","Extrapolate=Linear","MultiX=Average","Skip=True","Sort=True")</f>
        <v>13.122118525118658</v>
      </c>
      <c r="U1172" s="43">
        <f ca="1">_xll.BInterpol('Base CDI'!$H$4:$H$28,'Base CDI'!$I$4:$I$29,S1172,"Cubic","Extrapolate=Linear","MultiX=Average","Skip=True","Sort=True")</f>
        <v>13.216014600665343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47124</v>
      </c>
      <c r="T1173" s="43">
        <f ca="1">_xll.BInterpol('Base CDI'!$H$4:$H$28,'Base CDI'!$J$4:$J$29,S1173,"Cubic","Extrapolate=Linear","MultiX=Average","Skip=True","Sort=True")</f>
        <v>13.122497610174857</v>
      </c>
      <c r="U1173" s="43">
        <f ca="1">_xll.BInterpol('Base CDI'!$H$4:$H$28,'Base CDI'!$I$4:$I$29,S1173,"Cubic","Extrapolate=Linear","MultiX=Average","Skip=True","Sort=True")</f>
        <v>13.216357657800025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47125</v>
      </c>
      <c r="T1174" s="43">
        <f ca="1">_xll.BInterpol('Base CDI'!$H$4:$H$28,'Base CDI'!$J$4:$J$29,S1174,"Cubic","Extrapolate=Linear","MultiX=Average","Skip=True","Sort=True")</f>
        <v>13.122879768206365</v>
      </c>
      <c r="U1174" s="43">
        <f ca="1">_xll.BInterpol('Base CDI'!$H$4:$H$28,'Base CDI'!$I$4:$I$29,S1174,"Cubic","Extrapolate=Linear","MultiX=Average","Skip=True","Sort=True")</f>
        <v>13.21670310773322</v>
      </c>
    </row>
    <row r="1175" spans="16:21" x14ac:dyDescent="0.25">
      <c r="P1175" s="10">
        <v>36222</v>
      </c>
      <c r="Q1175">
        <v>4.225365</v>
      </c>
      <c r="S1175" s="42">
        <f t="shared" ca="1" si="23"/>
        <v>47126</v>
      </c>
      <c r="T1175" s="43">
        <f ca="1">_xll.BInterpol('Base CDI'!$H$4:$H$28,'Base CDI'!$J$4:$J$29,S1175,"Cubic","Extrapolate=Linear","MultiX=Average","Skip=True","Sort=True")</f>
        <v>13.123264969993377</v>
      </c>
      <c r="U1175" s="43">
        <f ca="1">_xll.BInterpol('Base CDI'!$H$4:$H$28,'Base CDI'!$I$4:$I$29,S1175,"Cubic","Extrapolate=Linear","MultiX=Average","Skip=True","Sort=True")</f>
        <v>13.217050929070171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47127</v>
      </c>
      <c r="T1176" s="43">
        <f ca="1">_xll.BInterpol('Base CDI'!$H$4:$H$28,'Base CDI'!$J$4:$J$29,S1176,"Cubic","Extrapolate=Linear","MultiX=Average","Skip=True","Sort=True")</f>
        <v>13.123653186316082</v>
      </c>
      <c r="U1176" s="43">
        <f ca="1">_xll.BInterpol('Base CDI'!$H$4:$H$28,'Base CDI'!$I$4:$I$29,S1176,"Cubic","Extrapolate=Linear","MultiX=Average","Skip=True","Sort=True")</f>
        <v>13.217401100416108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47128</v>
      </c>
      <c r="T1177" s="43">
        <f ca="1">_xll.BInterpol('Base CDI'!$H$4:$H$28,'Base CDI'!$J$4:$J$29,S1177,"Cubic","Extrapolate=Linear","MultiX=Average","Skip=True","Sort=True")</f>
        <v>13.124044387954672</v>
      </c>
      <c r="U1177" s="43">
        <f ca="1">_xll.BInterpol('Base CDI'!$H$4:$H$28,'Base CDI'!$I$4:$I$29,S1177,"Cubic","Extrapolate=Linear","MultiX=Average","Skip=True","Sort=True")</f>
        <v>13.217753600376275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47129</v>
      </c>
      <c r="T1178" s="43">
        <f ca="1">_xll.BInterpol('Base CDI'!$H$4:$H$28,'Base CDI'!$J$4:$J$29,S1178,"Cubic","Extrapolate=Linear","MultiX=Average","Skip=True","Sort=True")</f>
        <v>13.124438545689342</v>
      </c>
      <c r="U1178" s="43">
        <f ca="1">_xll.BInterpol('Base CDI'!$H$4:$H$28,'Base CDI'!$I$4:$I$29,S1178,"Cubic","Extrapolate=Linear","MultiX=Average","Skip=True","Sort=True")</f>
        <v>13.218108407555908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47130</v>
      </c>
      <c r="T1179" s="43">
        <f ca="1">_xll.BInterpol('Base CDI'!$H$4:$H$28,'Base CDI'!$J$4:$J$29,S1179,"Cubic","Extrapolate=Linear","MultiX=Average","Skip=True","Sort=True")</f>
        <v>13.124835630300282</v>
      </c>
      <c r="U1179" s="43">
        <f ca="1">_xll.BInterpol('Base CDI'!$H$4:$H$28,'Base CDI'!$I$4:$I$29,S1179,"Cubic","Extrapolate=Linear","MultiX=Average","Skip=True","Sort=True")</f>
        <v>13.218465500560244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47131</v>
      </c>
      <c r="T1180" s="43">
        <f ca="1">_xll.BInterpol('Base CDI'!$H$4:$H$28,'Base CDI'!$J$4:$J$29,S1180,"Cubic","Extrapolate=Linear","MultiX=Average","Skip=True","Sort=True")</f>
        <v>13.125235612567685</v>
      </c>
      <c r="U1180" s="43">
        <f ca="1">_xll.BInterpol('Base CDI'!$H$4:$H$28,'Base CDI'!$I$4:$I$29,S1180,"Cubic","Extrapolate=Linear","MultiX=Average","Skip=True","Sort=True")</f>
        <v>13.218824857994521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47132</v>
      </c>
      <c r="T1181" s="43">
        <f ca="1">_xll.BInterpol('Base CDI'!$H$4:$H$28,'Base CDI'!$J$4:$J$29,S1181,"Cubic","Extrapolate=Linear","MultiX=Average","Skip=True","Sort=True")</f>
        <v>13.125638463271743</v>
      </c>
      <c r="U1181" s="43">
        <f ca="1">_xll.BInterpol('Base CDI'!$H$4:$H$28,'Base CDI'!$I$4:$I$29,S1181,"Cubic","Extrapolate=Linear","MultiX=Average","Skip=True","Sort=True")</f>
        <v>13.219186458463978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47133</v>
      </c>
      <c r="T1182" s="43">
        <f ca="1">_xll.BInterpol('Base CDI'!$H$4:$H$28,'Base CDI'!$J$4:$J$29,S1182,"Cubic","Extrapolate=Linear","MultiX=Average","Skip=True","Sort=True")</f>
        <v>13.126044153192646</v>
      </c>
      <c r="U1182" s="43">
        <f ca="1">_xll.BInterpol('Base CDI'!$H$4:$H$28,'Base CDI'!$I$4:$I$29,S1182,"Cubic","Extrapolate=Linear","MultiX=Average","Skip=True","Sort=True")</f>
        <v>13.219550280573854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47134</v>
      </c>
      <c r="T1183" s="43">
        <f ca="1">_xll.BInterpol('Base CDI'!$H$4:$H$28,'Base CDI'!$J$4:$J$29,S1183,"Cubic","Extrapolate=Linear","MultiX=Average","Skip=True","Sort=True")</f>
        <v>13.12645265311059</v>
      </c>
      <c r="U1183" s="43">
        <f ca="1">_xll.BInterpol('Base CDI'!$H$4:$H$28,'Base CDI'!$I$4:$I$29,S1183,"Cubic","Extrapolate=Linear","MultiX=Average","Skip=True","Sort=True")</f>
        <v>13.219916302929384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47135</v>
      </c>
      <c r="T1184" s="43">
        <f ca="1">_xll.BInterpol('Base CDI'!$H$4:$H$28,'Base CDI'!$J$4:$J$29,S1184,"Cubic","Extrapolate=Linear","MultiX=Average","Skip=True","Sort=True")</f>
        <v>13.126863933805765</v>
      </c>
      <c r="U1184" s="43">
        <f ca="1">_xll.BInterpol('Base CDI'!$H$4:$H$28,'Base CDI'!$I$4:$I$29,S1184,"Cubic","Extrapolate=Linear","MultiX=Average","Skip=True","Sort=True")</f>
        <v>13.220284504135808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47136</v>
      </c>
      <c r="T1185" s="43">
        <f ca="1">_xll.BInterpol('Base CDI'!$H$4:$H$28,'Base CDI'!$J$4:$J$29,S1185,"Cubic","Extrapolate=Linear","MultiX=Average","Skip=True","Sort=True")</f>
        <v>13.127277966058362</v>
      </c>
      <c r="U1185" s="43">
        <f ca="1">_xll.BInterpol('Base CDI'!$H$4:$H$28,'Base CDI'!$I$4:$I$29,S1185,"Cubic","Extrapolate=Linear","MultiX=Average","Skip=True","Sort=True")</f>
        <v>13.220654862798362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47137</v>
      </c>
      <c r="T1186" s="43">
        <f ca="1">_xll.BInterpol('Base CDI'!$H$4:$H$28,'Base CDI'!$J$4:$J$29,S1186,"Cubic","Extrapolate=Linear","MultiX=Average","Skip=True","Sort=True")</f>
        <v>13.127694720648574</v>
      </c>
      <c r="U1186" s="43">
        <f ca="1">_xll.BInterpol('Base CDI'!$H$4:$H$28,'Base CDI'!$I$4:$I$29,S1186,"Cubic","Extrapolate=Linear","MultiX=Average","Skip=True","Sort=True")</f>
        <v>13.221027357522287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47138</v>
      </c>
      <c r="T1187" s="43">
        <f ca="1">_xll.BInterpol('Base CDI'!$H$4:$H$28,'Base CDI'!$J$4:$J$29,S1187,"Cubic","Extrapolate=Linear","MultiX=Average","Skip=True","Sort=True")</f>
        <v>13.128114168356595</v>
      </c>
      <c r="U1187" s="43">
        <f ca="1">_xll.BInterpol('Base CDI'!$H$4:$H$28,'Base CDI'!$I$4:$I$29,S1187,"Cubic","Extrapolate=Linear","MultiX=Average","Skip=True","Sort=True")</f>
        <v>13.221401966912818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47139</v>
      </c>
      <c r="T1188" s="43">
        <f ca="1">_xll.BInterpol('Base CDI'!$H$4:$H$28,'Base CDI'!$J$4:$J$29,S1188,"Cubic","Extrapolate=Linear","MultiX=Average","Skip=True","Sort=True")</f>
        <v>13.128536279962614</v>
      </c>
      <c r="U1188" s="43">
        <f ca="1">_xll.BInterpol('Base CDI'!$H$4:$H$28,'Base CDI'!$I$4:$I$29,S1188,"Cubic","Extrapolate=Linear","MultiX=Average","Skip=True","Sort=True")</f>
        <v>13.221778669575196</v>
      </c>
    </row>
    <row r="1189" spans="16:21" x14ac:dyDescent="0.25">
      <c r="P1189" s="10">
        <v>36242</v>
      </c>
      <c r="Q1189">
        <v>4.310873</v>
      </c>
      <c r="S1189" s="42">
        <f t="shared" ca="1" si="23"/>
        <v>47140</v>
      </c>
      <c r="T1189" s="43">
        <f ca="1">_xll.BInterpol('Base CDI'!$H$4:$H$28,'Base CDI'!$J$4:$J$29,S1189,"Cubic","Extrapolate=Linear","MultiX=Average","Skip=True","Sort=True")</f>
        <v>13.128961026246824</v>
      </c>
      <c r="U1189" s="43">
        <f ca="1">_xll.BInterpol('Base CDI'!$H$4:$H$28,'Base CDI'!$I$4:$I$29,S1189,"Cubic","Extrapolate=Linear","MultiX=Average","Skip=True","Sort=True")</f>
        <v>13.222157444114655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47141</v>
      </c>
      <c r="T1190" s="43">
        <f ca="1">_xll.BInterpol('Base CDI'!$H$4:$H$28,'Base CDI'!$J$4:$J$29,S1190,"Cubic","Extrapolate=Linear","MultiX=Average","Skip=True","Sort=True")</f>
        <v>13.12938837798942</v>
      </c>
      <c r="U1190" s="43">
        <f ca="1">_xll.BInterpol('Base CDI'!$H$4:$H$28,'Base CDI'!$I$4:$I$29,S1190,"Cubic","Extrapolate=Linear","MultiX=Average","Skip=True","Sort=True")</f>
        <v>13.222538269136436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47142</v>
      </c>
      <c r="T1191" s="43">
        <f ca="1">_xll.BInterpol('Base CDI'!$H$4:$H$28,'Base CDI'!$J$4:$J$29,S1191,"Cubic","Extrapolate=Linear","MultiX=Average","Skip=True","Sort=True")</f>
        <v>13.12981830597059</v>
      </c>
      <c r="U1191" s="43">
        <f ca="1">_xll.BInterpol('Base CDI'!$H$4:$H$28,'Base CDI'!$I$4:$I$29,S1191,"Cubic","Extrapolate=Linear","MultiX=Average","Skip=True","Sort=True")</f>
        <v>13.222921123245776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47143</v>
      </c>
      <c r="T1192" s="43">
        <f ca="1">_xll.BInterpol('Base CDI'!$H$4:$H$28,'Base CDI'!$J$4:$J$29,S1192,"Cubic","Extrapolate=Linear","MultiX=Average","Skip=True","Sort=True")</f>
        <v>13.130250780970528</v>
      </c>
      <c r="U1192" s="43">
        <f ca="1">_xll.BInterpol('Base CDI'!$H$4:$H$28,'Base CDI'!$I$4:$I$29,S1192,"Cubic","Extrapolate=Linear","MultiX=Average","Skip=True","Sort=True")</f>
        <v>13.223305985047912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47144</v>
      </c>
      <c r="T1193" s="43">
        <f ca="1">_xll.BInterpol('Base CDI'!$H$4:$H$28,'Base CDI'!$J$4:$J$29,S1193,"Cubic","Extrapolate=Linear","MultiX=Average","Skip=True","Sort=True")</f>
        <v>13.130685773769425</v>
      </c>
      <c r="U1193" s="43">
        <f ca="1">_xll.BInterpol('Base CDI'!$H$4:$H$28,'Base CDI'!$I$4:$I$29,S1193,"Cubic","Extrapolate=Linear","MultiX=Average","Skip=True","Sort=True")</f>
        <v>13.223692833148082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47145</v>
      </c>
      <c r="T1194" s="43">
        <f ca="1">_xll.BInterpol('Base CDI'!$H$4:$H$28,'Base CDI'!$J$4:$J$29,S1194,"Cubic","Extrapolate=Linear","MultiX=Average","Skip=True","Sort=True")</f>
        <v>13.131123255147475</v>
      </c>
      <c r="U1194" s="43">
        <f ca="1">_xll.BInterpol('Base CDI'!$H$4:$H$28,'Base CDI'!$I$4:$I$29,S1194,"Cubic","Extrapolate=Linear","MultiX=Average","Skip=True","Sort=True")</f>
        <v>13.224081646151527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47146</v>
      </c>
      <c r="T1195" s="43">
        <f ca="1">_xll.BInterpol('Base CDI'!$H$4:$H$28,'Base CDI'!$J$4:$J$29,S1195,"Cubic","Extrapolate=Linear","MultiX=Average","Skip=True","Sort=True")</f>
        <v>13.131563195884871</v>
      </c>
      <c r="U1195" s="43">
        <f ca="1">_xll.BInterpol('Base CDI'!$H$4:$H$28,'Base CDI'!$I$4:$I$29,S1195,"Cubic","Extrapolate=Linear","MultiX=Average","Skip=True","Sort=True")</f>
        <v>13.22447240266348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47147</v>
      </c>
      <c r="T1196" s="43">
        <f ca="1">_xll.BInterpol('Base CDI'!$H$4:$H$28,'Base CDI'!$J$4:$J$29,S1196,"Cubic","Extrapolate=Linear","MultiX=Average","Skip=True","Sort=True")</f>
        <v>13.132005566761801</v>
      </c>
      <c r="U1196" s="43">
        <f ca="1">_xll.BInterpol('Base CDI'!$H$4:$H$28,'Base CDI'!$I$4:$I$29,S1196,"Cubic","Extrapolate=Linear","MultiX=Average","Skip=True","Sort=True")</f>
        <v>13.224865081289183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47148</v>
      </c>
      <c r="T1197" s="43">
        <f ca="1">_xll.BInterpol('Base CDI'!$H$4:$H$28,'Base CDI'!$J$4:$J$29,S1197,"Cubic","Extrapolate=Linear","MultiX=Average","Skip=True","Sort=True")</f>
        <v>13.13245033855846</v>
      </c>
      <c r="U1197" s="43">
        <f ca="1">_xll.BInterpol('Base CDI'!$H$4:$H$28,'Base CDI'!$I$4:$I$29,S1197,"Cubic","Extrapolate=Linear","MultiX=Average","Skip=True","Sort=True")</f>
        <v>13.225259660633872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47149</v>
      </c>
      <c r="T1198" s="43">
        <f ca="1">_xll.BInterpol('Base CDI'!$H$4:$H$28,'Base CDI'!$J$4:$J$29,S1198,"Cubic","Extrapolate=Linear","MultiX=Average","Skip=True","Sort=True")</f>
        <v>13.132897482055039</v>
      </c>
      <c r="U1198" s="43">
        <f ca="1">_xll.BInterpol('Base CDI'!$H$4:$H$28,'Base CDI'!$I$4:$I$29,S1198,"Cubic","Extrapolate=Linear","MultiX=Average","Skip=True","Sort=True")</f>
        <v>13.225656119302787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47150</v>
      </c>
      <c r="T1199" s="43">
        <f ca="1">_xll.BInterpol('Base CDI'!$H$4:$H$28,'Base CDI'!$J$4:$J$29,S1199,"Cubic","Extrapolate=Linear","MultiX=Average","Skip=True","Sort=True")</f>
        <v>13.133346968031733</v>
      </c>
      <c r="U1199" s="43">
        <f ca="1">_xll.BInterpol('Base CDI'!$H$4:$H$28,'Base CDI'!$I$4:$I$29,S1199,"Cubic","Extrapolate=Linear","MultiX=Average","Skip=True","Sort=True")</f>
        <v>13.226054435901164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47151</v>
      </c>
      <c r="T1200" s="43">
        <f ca="1">_xll.BInterpol('Base CDI'!$H$4:$H$28,'Base CDI'!$J$4:$J$29,S1200,"Cubic","Extrapolate=Linear","MultiX=Average","Skip=True","Sort=True")</f>
        <v>13.133798767268729</v>
      </c>
      <c r="U1200" s="43">
        <f ca="1">_xll.BInterpol('Base CDI'!$H$4:$H$28,'Base CDI'!$I$4:$I$29,S1200,"Cubic","Extrapolate=Linear","MultiX=Average","Skip=True","Sort=True")</f>
        <v>13.22645458903424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47152</v>
      </c>
      <c r="T1201" s="43">
        <f ca="1">_xll.BInterpol('Base CDI'!$H$4:$H$28,'Base CDI'!$J$4:$J$29,S1201,"Cubic","Extrapolate=Linear","MultiX=Average","Skip=True","Sort=True")</f>
        <v>13.134252850546224</v>
      </c>
      <c r="U1201" s="43">
        <f ca="1">_xll.BInterpol('Base CDI'!$H$4:$H$28,'Base CDI'!$I$4:$I$29,S1201,"Cubic","Extrapolate=Linear","MultiX=Average","Skip=True","Sort=True")</f>
        <v>13.226856557307254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47153</v>
      </c>
      <c r="T1202" s="43">
        <f ca="1">_xll.BInterpol('Base CDI'!$H$4:$H$28,'Base CDI'!$J$4:$J$29,S1202,"Cubic","Extrapolate=Linear","MultiX=Average","Skip=True","Sort=True")</f>
        <v>13.134709188644406</v>
      </c>
      <c r="U1202" s="43">
        <f ca="1">_xll.BInterpol('Base CDI'!$H$4:$H$28,'Base CDI'!$I$4:$I$29,S1202,"Cubic","Extrapolate=Linear","MultiX=Average","Skip=True","Sort=True")</f>
        <v>13.227260319325445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47154</v>
      </c>
      <c r="T1203" s="43">
        <f ca="1">_xll.BInterpol('Base CDI'!$H$4:$H$28,'Base CDI'!$J$4:$J$29,S1203,"Cubic","Extrapolate=Linear","MultiX=Average","Skip=True","Sort=True")</f>
        <v>13.13516775234347</v>
      </c>
      <c r="U1203" s="43">
        <f ca="1">_xll.BInterpol('Base CDI'!$H$4:$H$28,'Base CDI'!$I$4:$I$29,S1203,"Cubic","Extrapolate=Linear","MultiX=Average","Skip=True","Sort=True")</f>
        <v>13.227665853694051</v>
      </c>
    </row>
    <row r="1204" spans="16:21" x14ac:dyDescent="0.25">
      <c r="P1204" s="10">
        <v>36265</v>
      </c>
      <c r="Q1204">
        <v>4.3975</v>
      </c>
      <c r="S1204" s="42">
        <f t="shared" ca="1" si="23"/>
        <v>47155</v>
      </c>
      <c r="T1204" s="43">
        <f ca="1">_xll.BInterpol('Base CDI'!$H$4:$H$28,'Base CDI'!$J$4:$J$29,S1204,"Cubic","Extrapolate=Linear","MultiX=Average","Skip=True","Sort=True")</f>
        <v>13.135628512423606</v>
      </c>
      <c r="U1204" s="43">
        <f ca="1">_xll.BInterpol('Base CDI'!$H$4:$H$28,'Base CDI'!$I$4:$I$29,S1204,"Cubic","Extrapolate=Linear","MultiX=Average","Skip=True","Sort=True")</f>
        <v>13.228073139018306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47156</v>
      </c>
      <c r="T1205" s="43">
        <f ca="1">_xll.BInterpol('Base CDI'!$H$4:$H$28,'Base CDI'!$J$4:$J$29,S1205,"Cubic","Extrapolate=Linear","MultiX=Average","Skip=True","Sort=True")</f>
        <v>13.136091439665009</v>
      </c>
      <c r="U1205" s="43">
        <f ca="1">_xll.BInterpol('Base CDI'!$H$4:$H$28,'Base CDI'!$I$4:$I$29,S1205,"Cubic","Extrapolate=Linear","MultiX=Average","Skip=True","Sort=True")</f>
        <v>13.228482153903453</v>
      </c>
    </row>
    <row r="1206" spans="16:21" x14ac:dyDescent="0.25">
      <c r="P1206" s="10">
        <v>36269</v>
      </c>
      <c r="Q1206">
        <v>4.407559</v>
      </c>
      <c r="S1206" s="42">
        <f t="shared" ca="1" si="23"/>
        <v>47157</v>
      </c>
      <c r="T1206" s="43">
        <f ca="1">_xll.BInterpol('Base CDI'!$H$4:$H$28,'Base CDI'!$J$4:$J$29,S1206,"Cubic","Extrapolate=Linear","MultiX=Average","Skip=True","Sort=True")</f>
        <v>13.136556504847869</v>
      </c>
      <c r="U1206" s="43">
        <f ca="1">_xll.BInterpol('Base CDI'!$H$4:$H$28,'Base CDI'!$I$4:$I$29,S1206,"Cubic","Extrapolate=Linear","MultiX=Average","Skip=True","Sort=True")</f>
        <v>13.228892876954728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47158</v>
      </c>
      <c r="T1207" s="43">
        <f ca="1">_xll.BInterpol('Base CDI'!$H$4:$H$28,'Base CDI'!$J$4:$J$29,S1207,"Cubic","Extrapolate=Linear","MultiX=Average","Skip=True","Sort=True")</f>
        <v>13.137023678752378</v>
      </c>
      <c r="U1207" s="43">
        <f ca="1">_xll.BInterpol('Base CDI'!$H$4:$H$28,'Base CDI'!$I$4:$I$29,S1207,"Cubic","Extrapolate=Linear","MultiX=Average","Skip=True","Sort=True")</f>
        <v>13.229305286777368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47159</v>
      </c>
      <c r="T1208" s="43">
        <f ca="1">_xll.BInterpol('Base CDI'!$H$4:$H$28,'Base CDI'!$J$4:$J$29,S1208,"Cubic","Extrapolate=Linear","MultiX=Average","Skip=True","Sort=True")</f>
        <v>13.137492932158727</v>
      </c>
      <c r="U1208" s="43">
        <f ca="1">_xll.BInterpol('Base CDI'!$H$4:$H$28,'Base CDI'!$I$4:$I$29,S1208,"Cubic","Extrapolate=Linear","MultiX=Average","Skip=True","Sort=True")</f>
        <v>13.229719361976612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47160</v>
      </c>
      <c r="T1209" s="43">
        <f ca="1">_xll.BInterpol('Base CDI'!$H$4:$H$28,'Base CDI'!$J$4:$J$29,S1209,"Cubic","Extrapolate=Linear","MultiX=Average","Skip=True","Sort=True")</f>
        <v>13.137964235847113</v>
      </c>
      <c r="U1209" s="43">
        <f ca="1">_xll.BInterpol('Base CDI'!$H$4:$H$28,'Base CDI'!$I$4:$I$29,S1209,"Cubic","Extrapolate=Linear","MultiX=Average","Skip=True","Sort=True")</f>
        <v>13.230135081157698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47161</v>
      </c>
      <c r="T1210" s="43">
        <f ca="1">_xll.BInterpol('Base CDI'!$H$4:$H$28,'Base CDI'!$J$4:$J$29,S1210,"Cubic","Extrapolate=Linear","MultiX=Average","Skip=True","Sort=True")</f>
        <v>13.138437560597723</v>
      </c>
      <c r="U1210" s="43">
        <f ca="1">_xll.BInterpol('Base CDI'!$H$4:$H$28,'Base CDI'!$I$4:$I$29,S1210,"Cubic","Extrapolate=Linear","MultiX=Average","Skip=True","Sort=True")</f>
        <v>13.230552422925863</v>
      </c>
    </row>
    <row r="1211" spans="16:21" x14ac:dyDescent="0.25">
      <c r="P1211" s="10">
        <v>36277</v>
      </c>
      <c r="Q1211">
        <v>4.432512</v>
      </c>
      <c r="S1211" s="42">
        <f t="shared" ca="1" si="23"/>
        <v>47162</v>
      </c>
      <c r="T1211" s="43">
        <f ca="1">_xll.BInterpol('Base CDI'!$H$4:$H$28,'Base CDI'!$J$4:$J$29,S1211,"Cubic","Extrapolate=Linear","MultiX=Average","Skip=True","Sort=True")</f>
        <v>13.13891287719075</v>
      </c>
      <c r="U1211" s="43">
        <f ca="1">_xll.BInterpol('Base CDI'!$H$4:$H$28,'Base CDI'!$I$4:$I$29,S1211,"Cubic","Extrapolate=Linear","MultiX=Average","Skip=True","Sort=True")</f>
        <v>13.230971365886345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47163</v>
      </c>
      <c r="T1212" s="43">
        <f ca="1">_xll.BInterpol('Base CDI'!$H$4:$H$28,'Base CDI'!$J$4:$J$29,S1212,"Cubic","Extrapolate=Linear","MultiX=Average","Skip=True","Sort=True")</f>
        <v>13.139390156406389</v>
      </c>
      <c r="U1212" s="43">
        <f ca="1">_xll.BInterpol('Base CDI'!$H$4:$H$28,'Base CDI'!$I$4:$I$29,S1212,"Cubic","Extrapolate=Linear","MultiX=Average","Skip=True","Sort=True")</f>
        <v>13.231391888644383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47164</v>
      </c>
      <c r="T1213" s="43">
        <f ca="1">_xll.BInterpol('Base CDI'!$H$4:$H$28,'Base CDI'!$J$4:$J$29,S1213,"Cubic","Extrapolate=Linear","MultiX=Average","Skip=True","Sort=True")</f>
        <v>13.139869369024828</v>
      </c>
      <c r="U1213" s="43">
        <f ca="1">_xll.BInterpol('Base CDI'!$H$4:$H$28,'Base CDI'!$I$4:$I$29,S1213,"Cubic","Extrapolate=Linear","MultiX=Average","Skip=True","Sort=True")</f>
        <v>13.231813969805215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47165</v>
      </c>
      <c r="T1214" s="43">
        <f ca="1">_xll.BInterpol('Base CDI'!$H$4:$H$28,'Base CDI'!$J$4:$J$29,S1214,"Cubic","Extrapolate=Linear","MultiX=Average","Skip=True","Sort=True")</f>
        <v>13.140350485826263</v>
      </c>
      <c r="U1214" s="43">
        <f ca="1">_xll.BInterpol('Base CDI'!$H$4:$H$28,'Base CDI'!$I$4:$I$29,S1214,"Cubic","Extrapolate=Linear","MultiX=Average","Skip=True","Sort=True")</f>
        <v>13.232237587974078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47166</v>
      </c>
      <c r="T1215" s="43">
        <f ca="1">_xll.BInterpol('Base CDI'!$H$4:$H$28,'Base CDI'!$J$4:$J$29,S1215,"Cubic","Extrapolate=Linear","MultiX=Average","Skip=True","Sort=True")</f>
        <v>13.140833477590883</v>
      </c>
      <c r="U1215" s="43">
        <f ca="1">_xll.BInterpol('Base CDI'!$H$4:$H$28,'Base CDI'!$I$4:$I$29,S1215,"Cubic","Extrapolate=Linear","MultiX=Average","Skip=True","Sort=True")</f>
        <v>13.23266272175621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47167</v>
      </c>
      <c r="T1216" s="43">
        <f ca="1">_xll.BInterpol('Base CDI'!$H$4:$H$28,'Base CDI'!$J$4:$J$29,S1216,"Cubic","Extrapolate=Linear","MultiX=Average","Skip=True","Sort=True")</f>
        <v>13.141318315098882</v>
      </c>
      <c r="U1216" s="43">
        <f ca="1">_xll.BInterpol('Base CDI'!$H$4:$H$28,'Base CDI'!$I$4:$I$29,S1216,"Cubic","Extrapolate=Linear","MultiX=Average","Skip=True","Sort=True")</f>
        <v>13.233089349756849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47168</v>
      </c>
      <c r="T1217" s="43">
        <f ca="1">_xll.BInterpol('Base CDI'!$H$4:$H$28,'Base CDI'!$J$4:$J$29,S1217,"Cubic","Extrapolate=Linear","MultiX=Average","Skip=True","Sort=True")</f>
        <v>13.141804969130451</v>
      </c>
      <c r="U1217" s="43">
        <f ca="1">_xll.BInterpol('Base CDI'!$H$4:$H$28,'Base CDI'!$I$4:$I$29,S1217,"Cubic","Extrapolate=Linear","MultiX=Average","Skip=True","Sort=True")</f>
        <v>13.233517450581234</v>
      </c>
    </row>
    <row r="1218" spans="16:21" x14ac:dyDescent="0.25">
      <c r="P1218" s="10">
        <v>36286</v>
      </c>
      <c r="Q1218">
        <v>4.466475</v>
      </c>
      <c r="S1218" s="42">
        <f t="shared" ca="1" si="23"/>
        <v>47169</v>
      </c>
      <c r="T1218" s="43">
        <f ca="1">_xll.BInterpol('Base CDI'!$H$4:$H$28,'Base CDI'!$J$4:$J$29,S1218,"Cubic","Extrapolate=Linear","MultiX=Average","Skip=True","Sort=True")</f>
        <v>13.142293410465784</v>
      </c>
      <c r="U1218" s="43">
        <f ca="1">_xll.BInterpol('Base CDI'!$H$4:$H$28,'Base CDI'!$I$4:$I$29,S1218,"Cubic","Extrapolate=Linear","MultiX=Average","Skip=True","Sort=True")</f>
        <v>13.233947002834601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47170</v>
      </c>
      <c r="T1219" s="43">
        <f ca="1">_xll.BInterpol('Base CDI'!$H$4:$H$28,'Base CDI'!$J$4:$J$29,S1219,"Cubic","Extrapolate=Linear","MultiX=Average","Skip=True","Sort=True")</f>
        <v>13.142783609885072</v>
      </c>
      <c r="U1219" s="43">
        <f ca="1">_xll.BInterpol('Base CDI'!$H$4:$H$28,'Base CDI'!$I$4:$I$29,S1219,"Cubic","Extrapolate=Linear","MultiX=Average","Skip=True","Sort=True")</f>
        <v>13.234377985122189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47171</v>
      </c>
      <c r="T1220" s="43">
        <f ca="1">_xll.BInterpol('Base CDI'!$H$4:$H$28,'Base CDI'!$J$4:$J$29,S1220,"Cubic","Extrapolate=Linear","MultiX=Average","Skip=True","Sort=True")</f>
        <v>13.143275538168504</v>
      </c>
      <c r="U1220" s="43">
        <f ca="1">_xll.BInterpol('Base CDI'!$H$4:$H$28,'Base CDI'!$I$4:$I$29,S1220,"Cubic","Extrapolate=Linear","MultiX=Average","Skip=True","Sort=True")</f>
        <v>13.234810376049236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47172</v>
      </c>
      <c r="T1221" s="43">
        <f ca="1">_xll.BInterpol('Base CDI'!$H$4:$H$28,'Base CDI'!$J$4:$J$29,S1221,"Cubic","Extrapolate=Linear","MultiX=Average","Skip=True","Sort=True")</f>
        <v>13.143769166096277</v>
      </c>
      <c r="U1221" s="43">
        <f ca="1">_xll.BInterpol('Base CDI'!$H$4:$H$28,'Base CDI'!$I$4:$I$29,S1221,"Cubic","Extrapolate=Linear","MultiX=Average","Skip=True","Sort=True")</f>
        <v>13.235244154220979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47173</v>
      </c>
      <c r="T1222" s="43">
        <f ca="1">_xll.BInterpol('Base CDI'!$H$4:$H$28,'Base CDI'!$J$4:$J$29,S1222,"Cubic","Extrapolate=Linear","MultiX=Average","Skip=True","Sort=True")</f>
        <v>13.144264464448581</v>
      </c>
      <c r="U1222" s="43">
        <f ca="1">_xll.BInterpol('Base CDI'!$H$4:$H$28,'Base CDI'!$I$4:$I$29,S1222,"Cubic","Extrapolate=Linear","MultiX=Average","Skip=True","Sort=True")</f>
        <v>13.235679298242657</v>
      </c>
    </row>
    <row r="1223" spans="16:21" x14ac:dyDescent="0.25">
      <c r="P1223" s="10">
        <v>36293</v>
      </c>
      <c r="Q1223">
        <v>4.48956</v>
      </c>
      <c r="S1223" s="42">
        <f t="shared" ca="1" si="23"/>
        <v>47174</v>
      </c>
      <c r="T1223" s="43">
        <f ca="1">_xll.BInterpol('Base CDI'!$H$4:$H$28,'Base CDI'!$J$4:$J$29,S1223,"Cubic","Extrapolate=Linear","MultiX=Average","Skip=True","Sort=True")</f>
        <v>13.144761404005608</v>
      </c>
      <c r="U1223" s="43">
        <f ca="1">_xll.BInterpol('Base CDI'!$H$4:$H$28,'Base CDI'!$I$4:$I$29,S1223,"Cubic","Extrapolate=Linear","MultiX=Average","Skip=True","Sort=True")</f>
        <v>13.236115786719509</v>
      </c>
    </row>
    <row r="1224" spans="16:21" x14ac:dyDescent="0.25">
      <c r="P1224" s="10">
        <v>36294</v>
      </c>
      <c r="Q1224">
        <v>4.49376</v>
      </c>
      <c r="S1224" s="42">
        <f t="shared" ca="1" si="23"/>
        <v>47175</v>
      </c>
      <c r="T1224" s="43">
        <f ca="1">_xll.BInterpol('Base CDI'!$H$4:$H$28,'Base CDI'!$J$4:$J$29,S1224,"Cubic","Extrapolate=Linear","MultiX=Average","Skip=True","Sort=True")</f>
        <v>13.145259955547552</v>
      </c>
      <c r="U1224" s="43">
        <f ca="1">_xll.BInterpol('Base CDI'!$H$4:$H$28,'Base CDI'!$I$4:$I$29,S1224,"Cubic","Extrapolate=Linear","MultiX=Average","Skip=True","Sort=True")</f>
        <v>13.236553598256769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47176</v>
      </c>
      <c r="T1225" s="43">
        <f ca="1">_xll.BInterpol('Base CDI'!$H$4:$H$28,'Base CDI'!$J$4:$J$29,S1225,"Cubic","Extrapolate=Linear","MultiX=Average","Skip=True","Sort=True")</f>
        <v>13.145760089854601</v>
      </c>
      <c r="U1225" s="43">
        <f ca="1">_xll.BInterpol('Base CDI'!$H$4:$H$28,'Base CDI'!$I$4:$I$29,S1225,"Cubic","Extrapolate=Linear","MultiX=Average","Skip=True","Sort=True")</f>
        <v>13.236992711459679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47177</v>
      </c>
      <c r="T1226" s="43">
        <f ca="1">_xll.BInterpol('Base CDI'!$H$4:$H$28,'Base CDI'!$J$4:$J$29,S1226,"Cubic","Extrapolate=Linear","MultiX=Average","Skip=True","Sort=True")</f>
        <v>13.14626177770695</v>
      </c>
      <c r="U1226" s="43">
        <f ca="1">_xll.BInterpol('Base CDI'!$H$4:$H$28,'Base CDI'!$I$4:$I$29,S1226,"Cubic","Extrapolate=Linear","MultiX=Average","Skip=True","Sort=True")</f>
        <v>13.237433104933476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47178</v>
      </c>
      <c r="T1227" s="43">
        <f ca="1">_xll.BInterpol('Base CDI'!$H$4:$H$28,'Base CDI'!$J$4:$J$29,S1227,"Cubic","Extrapolate=Linear","MultiX=Average","Skip=True","Sort=True")</f>
        <v>13.14676498988479</v>
      </c>
      <c r="U1227" s="43">
        <f ca="1">_xll.BInterpol('Base CDI'!$H$4:$H$28,'Base CDI'!$I$4:$I$29,S1227,"Cubic","Extrapolate=Linear","MultiX=Average","Skip=True","Sort=True")</f>
        <v>13.237874757283397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47179</v>
      </c>
      <c r="T1228" s="43">
        <f ca="1">_xll.BInterpol('Base CDI'!$H$4:$H$28,'Base CDI'!$J$4:$J$29,S1228,"Cubic","Extrapolate=Linear","MultiX=Average","Skip=True","Sort=True")</f>
        <v>13.147269697168316</v>
      </c>
      <c r="U1228" s="43">
        <f ca="1">_xll.BInterpol('Base CDI'!$H$4:$H$28,'Base CDI'!$I$4:$I$29,S1228,"Cubic","Extrapolate=Linear","MultiX=Average","Skip=True","Sort=True")</f>
        <v>13.23831764711468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47180</v>
      </c>
      <c r="T1229" s="43">
        <f ca="1">_xll.BInterpol('Base CDI'!$H$4:$H$28,'Base CDI'!$J$4:$J$29,S1229,"Cubic","Extrapolate=Linear","MultiX=Average","Skip=True","Sort=True")</f>
        <v>13.147775870337716</v>
      </c>
      <c r="U1229" s="43">
        <f ca="1">_xll.BInterpol('Base CDI'!$H$4:$H$28,'Base CDI'!$I$4:$I$29,S1229,"Cubic","Extrapolate=Linear","MultiX=Average","Skip=True","Sort=True")</f>
        <v>13.238761753032565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47181</v>
      </c>
      <c r="T1230" s="43">
        <f ca="1">_xll.BInterpol('Base CDI'!$H$4:$H$28,'Base CDI'!$J$4:$J$29,S1230,"Cubic","Extrapolate=Linear","MultiX=Average","Skip=True","Sort=True")</f>
        <v>13.148283480173184</v>
      </c>
      <c r="U1230" s="43">
        <f ca="1">_xll.BInterpol('Base CDI'!$H$4:$H$28,'Base CDI'!$I$4:$I$29,S1230,"Cubic","Extrapolate=Linear","MultiX=Average","Skip=True","Sort=True")</f>
        <v>13.239207053642286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47182</v>
      </c>
      <c r="T1231" s="43">
        <f ca="1">_xll.BInterpol('Base CDI'!$H$4:$H$28,'Base CDI'!$J$4:$J$29,S1231,"Cubic","Extrapolate=Linear","MultiX=Average","Skip=True","Sort=True")</f>
        <v>13.148792497454911</v>
      </c>
      <c r="U1231" s="43">
        <f ca="1">_xll.BInterpol('Base CDI'!$H$4:$H$28,'Base CDI'!$I$4:$I$29,S1231,"Cubic","Extrapolate=Linear","MultiX=Average","Skip=True","Sort=True")</f>
        <v>13.239653527549082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47183</v>
      </c>
      <c r="T1232" s="43">
        <f ca="1">_xll.BInterpol('Base CDI'!$H$4:$H$28,'Base CDI'!$J$4:$J$29,S1232,"Cubic","Extrapolate=Linear","MultiX=Average","Skip=True","Sort=True")</f>
        <v>13.149302892963092</v>
      </c>
      <c r="U1232" s="43">
        <f ca="1">_xll.BInterpol('Base CDI'!$H$4:$H$28,'Base CDI'!$I$4:$I$29,S1232,"Cubic","Extrapolate=Linear","MultiX=Average","Skip=True","Sort=True")</f>
        <v>13.240101153358195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47184</v>
      </c>
      <c r="T1233" s="43">
        <f ca="1">_xll.BInterpol('Base CDI'!$H$4:$H$28,'Base CDI'!$J$4:$J$29,S1233,"Cubic","Extrapolate=Linear","MultiX=Average","Skip=True","Sort=True")</f>
        <v>13.149814637477917</v>
      </c>
      <c r="U1233" s="43">
        <f ca="1">_xll.BInterpol('Base CDI'!$H$4:$H$28,'Base CDI'!$I$4:$I$29,S1233,"Cubic","Extrapolate=Linear","MultiX=Average","Skip=True","Sort=True")</f>
        <v>13.240549909674858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47185</v>
      </c>
      <c r="T1234" s="43">
        <f ca="1">_xll.BInterpol('Base CDI'!$H$4:$H$28,'Base CDI'!$J$4:$J$29,S1234,"Cubic","Extrapolate=Linear","MultiX=Average","Skip=True","Sort=True")</f>
        <v>13.150327701779577</v>
      </c>
      <c r="U1234" s="43">
        <f ca="1">_xll.BInterpol('Base CDI'!$H$4:$H$28,'Base CDI'!$I$4:$I$29,S1234,"Cubic","Extrapolate=Linear","MultiX=Average","Skip=True","Sort=True")</f>
        <v>13.240999775104312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47186</v>
      </c>
      <c r="T1235" s="43">
        <f ca="1">_xll.BInterpol('Base CDI'!$H$4:$H$28,'Base CDI'!$J$4:$J$29,S1235,"Cubic","Extrapolate=Linear","MultiX=Average","Skip=True","Sort=True")</f>
        <v>13.150842056648267</v>
      </c>
      <c r="U1235" s="43">
        <f ca="1">_xll.BInterpol('Base CDI'!$H$4:$H$28,'Base CDI'!$I$4:$I$29,S1235,"Cubic","Extrapolate=Linear","MultiX=Average","Skip=True","Sort=True")</f>
        <v>13.241450728251792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47187</v>
      </c>
      <c r="T1236" s="43">
        <f ca="1">_xll.BInterpol('Base CDI'!$H$4:$H$28,'Base CDI'!$J$4:$J$29,S1236,"Cubic","Extrapolate=Linear","MultiX=Average","Skip=True","Sort=True")</f>
        <v>13.151357672864178</v>
      </c>
      <c r="U1236" s="43">
        <f ca="1">_xll.BInterpol('Base CDI'!$H$4:$H$28,'Base CDI'!$I$4:$I$29,S1236,"Cubic","Extrapolate=Linear","MultiX=Average","Skip=True","Sort=True")</f>
        <v>13.24190274772254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47188</v>
      </c>
      <c r="T1237" s="43">
        <f ca="1">_xll.BInterpol('Base CDI'!$H$4:$H$28,'Base CDI'!$J$4:$J$29,S1237,"Cubic","Extrapolate=Linear","MultiX=Average","Skip=True","Sort=True")</f>
        <v>13.1518745212075</v>
      </c>
      <c r="U1237" s="43">
        <f ca="1">_xll.BInterpol('Base CDI'!$H$4:$H$28,'Base CDI'!$I$4:$I$29,S1237,"Cubic","Extrapolate=Linear","MultiX=Average","Skip=True","Sort=True")</f>
        <v>13.24235581212179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47189</v>
      </c>
      <c r="T1238" s="43">
        <f ca="1">_xll.BInterpol('Base CDI'!$H$4:$H$28,'Base CDI'!$J$4:$J$29,S1238,"Cubic","Extrapolate=Linear","MultiX=Average","Skip=True","Sort=True")</f>
        <v>13.152392572458428</v>
      </c>
      <c r="U1238" s="43">
        <f ca="1">_xll.BInterpol('Base CDI'!$H$4:$H$28,'Base CDI'!$I$4:$I$29,S1238,"Cubic","Extrapolate=Linear","MultiX=Average","Skip=True","Sort=True")</f>
        <v>13.242809900054782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47190</v>
      </c>
      <c r="T1239" s="43">
        <f ca="1">_xll.BInterpol('Base CDI'!$H$4:$H$28,'Base CDI'!$J$4:$J$29,S1239,"Cubic","Extrapolate=Linear","MultiX=Average","Skip=True","Sort=True")</f>
        <v>13.152911797397152</v>
      </c>
      <c r="U1239" s="43">
        <f ca="1">_xll.BInterpol('Base CDI'!$H$4:$H$28,'Base CDI'!$I$4:$I$29,S1239,"Cubic","Extrapolate=Linear","MultiX=Average","Skip=True","Sort=True")</f>
        <v>13.243264990126754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47191</v>
      </c>
      <c r="T1240" s="43">
        <f ca="1">_xll.BInterpol('Base CDI'!$H$4:$H$28,'Base CDI'!$J$4:$J$29,S1240,"Cubic","Extrapolate=Linear","MultiX=Average","Skip=True","Sort=True")</f>
        <v>13.153432166803865</v>
      </c>
      <c r="U1240" s="43">
        <f ca="1">_xll.BInterpol('Base CDI'!$H$4:$H$28,'Base CDI'!$I$4:$I$29,S1240,"Cubic","Extrapolate=Linear","MultiX=Average","Skip=True","Sort=True")</f>
        <v>13.243721060942942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47192</v>
      </c>
      <c r="T1241" s="43">
        <f ca="1">_xll.BInterpol('Base CDI'!$H$4:$H$28,'Base CDI'!$J$4:$J$29,S1241,"Cubic","Extrapolate=Linear","MultiX=Average","Skip=True","Sort=True")</f>
        <v>13.15395365145876</v>
      </c>
      <c r="U1241" s="43">
        <f ca="1">_xll.BInterpol('Base CDI'!$H$4:$H$28,'Base CDI'!$I$4:$I$29,S1241,"Cubic","Extrapolate=Linear","MultiX=Average","Skip=True","Sort=True")</f>
        <v>13.244178091108587</v>
      </c>
    </row>
    <row r="1242" spans="16:21" x14ac:dyDescent="0.25">
      <c r="P1242" s="10">
        <v>36321</v>
      </c>
      <c r="Q1242">
        <v>4.561083</v>
      </c>
      <c r="S1242" s="42">
        <f t="shared" ca="1" si="24"/>
        <v>47193</v>
      </c>
      <c r="T1242" s="43">
        <f ca="1">_xll.BInterpol('Base CDI'!$H$4:$H$28,'Base CDI'!$J$4:$J$29,S1242,"Cubic","Extrapolate=Linear","MultiX=Average","Skip=True","Sort=True")</f>
        <v>13.154476222142026</v>
      </c>
      <c r="U1242" s="43">
        <f ca="1">_xll.BInterpol('Base CDI'!$H$4:$H$28,'Base CDI'!$I$4:$I$29,S1242,"Cubic","Extrapolate=Linear","MultiX=Average","Skip=True","Sort=True")</f>
        <v>13.244636059228924</v>
      </c>
    </row>
    <row r="1243" spans="16:21" x14ac:dyDescent="0.25">
      <c r="P1243" s="10">
        <v>36322</v>
      </c>
      <c r="Q1243">
        <v>4.564629</v>
      </c>
      <c r="S1243" s="42">
        <f t="shared" ca="1" si="24"/>
        <v>47194</v>
      </c>
      <c r="T1243" s="43">
        <f ca="1">_xll.BInterpol('Base CDI'!$H$4:$H$28,'Base CDI'!$J$4:$J$29,S1243,"Cubic","Extrapolate=Linear","MultiX=Average","Skip=True","Sort=True")</f>
        <v>13.15499984963386</v>
      </c>
      <c r="U1243" s="43">
        <f ca="1">_xll.BInterpol('Base CDI'!$H$4:$H$28,'Base CDI'!$I$4:$I$29,S1243,"Cubic","Extrapolate=Linear","MultiX=Average","Skip=True","Sort=True")</f>
        <v>13.245094943909193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47195</v>
      </c>
      <c r="T1244" s="43">
        <f ca="1">_xll.BInterpol('Base CDI'!$H$4:$H$28,'Base CDI'!$J$4:$J$29,S1244,"Cubic","Extrapolate=Linear","MultiX=Average","Skip=True","Sort=True")</f>
        <v>13.15552450471445</v>
      </c>
      <c r="U1244" s="43">
        <f ca="1">_xll.BInterpol('Base CDI'!$H$4:$H$28,'Base CDI'!$I$4:$I$29,S1244,"Cubic","Extrapolate=Linear","MultiX=Average","Skip=True","Sort=True")</f>
        <v>13.245554723754632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47196</v>
      </c>
      <c r="T1245" s="43">
        <f ca="1">_xll.BInterpol('Base CDI'!$H$4:$H$28,'Base CDI'!$J$4:$J$29,S1245,"Cubic","Extrapolate=Linear","MultiX=Average","Skip=True","Sort=True")</f>
        <v>13.156050158163991</v>
      </c>
      <c r="U1245" s="43">
        <f ca="1">_xll.BInterpol('Base CDI'!$H$4:$H$28,'Base CDI'!$I$4:$I$29,S1245,"Cubic","Extrapolate=Linear","MultiX=Average","Skip=True","Sort=True")</f>
        <v>13.246015377370476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47197</v>
      </c>
      <c r="T1246" s="43">
        <f ca="1">_xll.BInterpol('Base CDI'!$H$4:$H$28,'Base CDI'!$J$4:$J$29,S1246,"Cubic","Extrapolate=Linear","MultiX=Average","Skip=True","Sort=True")</f>
        <v>13.156576780762672</v>
      </c>
      <c r="U1246" s="43">
        <f ca="1">_xll.BInterpol('Base CDI'!$H$4:$H$28,'Base CDI'!$I$4:$I$29,S1246,"Cubic","Extrapolate=Linear","MultiX=Average","Skip=True","Sort=True")</f>
        <v>13.246476883361966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47198</v>
      </c>
      <c r="T1247" s="43">
        <f ca="1">_xll.BInterpol('Base CDI'!$H$4:$H$28,'Base CDI'!$J$4:$J$29,S1247,"Cubic","Extrapolate=Linear","MultiX=Average","Skip=True","Sort=True")</f>
        <v>13.157104343290687</v>
      </c>
      <c r="U1247" s="43">
        <f ca="1">_xll.BInterpol('Base CDI'!$H$4:$H$28,'Base CDI'!$I$4:$I$29,S1247,"Cubic","Extrapolate=Linear","MultiX=Average","Skip=True","Sort=True")</f>
        <v>13.246939220334339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47199</v>
      </c>
      <c r="T1248" s="43">
        <f ca="1">_xll.BInterpol('Base CDI'!$H$4:$H$28,'Base CDI'!$J$4:$J$29,S1248,"Cubic","Extrapolate=Linear","MultiX=Average","Skip=True","Sort=True")</f>
        <v>13.157632816528228</v>
      </c>
      <c r="U1248" s="43">
        <f ca="1">_xll.BInterpol('Base CDI'!$H$4:$H$28,'Base CDI'!$I$4:$I$29,S1248,"Cubic","Extrapolate=Linear","MultiX=Average","Skip=True","Sort=True")</f>
        <v>13.247402366892834</v>
      </c>
    </row>
    <row r="1249" spans="16:21" x14ac:dyDescent="0.25">
      <c r="P1249" s="10">
        <v>36332</v>
      </c>
      <c r="Q1249">
        <v>4.585934</v>
      </c>
      <c r="S1249" s="42">
        <f t="shared" ca="1" si="24"/>
        <v>47200</v>
      </c>
      <c r="T1249" s="43">
        <f ca="1">_xll.BInterpol('Base CDI'!$H$4:$H$28,'Base CDI'!$J$4:$J$29,S1249,"Cubic","Extrapolate=Linear","MultiX=Average","Skip=True","Sort=True")</f>
        <v>13.158162171255487</v>
      </c>
      <c r="U1249" s="43">
        <f ca="1">_xll.BInterpol('Base CDI'!$H$4:$H$28,'Base CDI'!$I$4:$I$29,S1249,"Cubic","Extrapolate=Linear","MultiX=Average","Skip=True","Sort=True")</f>
        <v>13.247866301642686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47201</v>
      </c>
      <c r="T1250" s="43">
        <f ca="1">_xll.BInterpol('Base CDI'!$H$4:$H$28,'Base CDI'!$J$4:$J$29,S1250,"Cubic","Extrapolate=Linear","MultiX=Average","Skip=True","Sort=True")</f>
        <v>13.158692378252656</v>
      </c>
      <c r="U1250" s="43">
        <f ca="1">_xll.BInterpol('Base CDI'!$H$4:$H$28,'Base CDI'!$I$4:$I$29,S1250,"Cubic","Extrapolate=Linear","MultiX=Average","Skip=True","Sort=True")</f>
        <v>13.248331003189135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47202</v>
      </c>
      <c r="T1251" s="43">
        <f ca="1">_xll.BInterpol('Base CDI'!$H$4:$H$28,'Base CDI'!$J$4:$J$29,S1251,"Cubic","Extrapolate=Linear","MultiX=Average","Skip=True","Sort=True")</f>
        <v>13.159223408299926</v>
      </c>
      <c r="U1251" s="43">
        <f ca="1">_xll.BInterpol('Base CDI'!$H$4:$H$28,'Base CDI'!$I$4:$I$29,S1251,"Cubic","Extrapolate=Linear","MultiX=Average","Skip=True","Sort=True")</f>
        <v>13.248796450137419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47203</v>
      </c>
      <c r="T1252" s="43">
        <f ca="1">_xll.BInterpol('Base CDI'!$H$4:$H$28,'Base CDI'!$J$4:$J$29,S1252,"Cubic","Extrapolate=Linear","MultiX=Average","Skip=True","Sort=True")</f>
        <v>13.159755232177492</v>
      </c>
      <c r="U1252" s="43">
        <f ca="1">_xll.BInterpol('Base CDI'!$H$4:$H$28,'Base CDI'!$I$4:$I$29,S1252,"Cubic","Extrapolate=Linear","MultiX=Average","Skip=True","Sort=True")</f>
        <v>13.249262621092775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47204</v>
      </c>
      <c r="T1253" s="43">
        <f ca="1">_xll.BInterpol('Base CDI'!$H$4:$H$28,'Base CDI'!$J$4:$J$29,S1253,"Cubic","Extrapolate=Linear","MultiX=Average","Skip=True","Sort=True")</f>
        <v>13.160287820665545</v>
      </c>
      <c r="U1253" s="43">
        <f ca="1">_xll.BInterpol('Base CDI'!$H$4:$H$28,'Base CDI'!$I$4:$I$29,S1253,"Cubic","Extrapolate=Linear","MultiX=Average","Skip=True","Sort=True")</f>
        <v>13.249729494660443</v>
      </c>
    </row>
    <row r="1254" spans="16:21" x14ac:dyDescent="0.25">
      <c r="P1254" s="10">
        <v>36339</v>
      </c>
      <c r="Q1254">
        <v>4.603173</v>
      </c>
      <c r="S1254" s="42">
        <f t="shared" ca="1" si="24"/>
        <v>47205</v>
      </c>
      <c r="T1254" s="43">
        <f ca="1">_xll.BInterpol('Base CDI'!$H$4:$H$28,'Base CDI'!$J$4:$J$29,S1254,"Cubic","Extrapolate=Linear","MultiX=Average","Skip=True","Sort=True")</f>
        <v>13.160821144544274</v>
      </c>
      <c r="U1254" s="43">
        <f ca="1">_xll.BInterpol('Base CDI'!$H$4:$H$28,'Base CDI'!$I$4:$I$29,S1254,"Cubic","Extrapolate=Linear","MultiX=Average","Skip=True","Sort=True")</f>
        <v>13.250197049445658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47206</v>
      </c>
      <c r="T1255" s="43">
        <f ca="1">_xll.BInterpol('Base CDI'!$H$4:$H$28,'Base CDI'!$J$4:$J$29,S1255,"Cubic","Extrapolate=Linear","MultiX=Average","Skip=True","Sort=True")</f>
        <v>13.161355174593876</v>
      </c>
      <c r="U1255" s="43">
        <f ca="1">_xll.BInterpol('Base CDI'!$H$4:$H$28,'Base CDI'!$I$4:$I$29,S1255,"Cubic","Extrapolate=Linear","MultiX=Average","Skip=True","Sort=True")</f>
        <v>13.25066526405366</v>
      </c>
    </row>
    <row r="1256" spans="16:21" x14ac:dyDescent="0.25">
      <c r="P1256" s="10">
        <v>36341</v>
      </c>
      <c r="Q1256">
        <v>4.610017</v>
      </c>
      <c r="S1256" s="42">
        <f t="shared" ca="1" si="24"/>
        <v>47207</v>
      </c>
      <c r="T1256" s="43">
        <f ca="1">_xll.BInterpol('Base CDI'!$H$4:$H$28,'Base CDI'!$J$4:$J$29,S1256,"Cubic","Extrapolate=Linear","MultiX=Average","Skip=True","Sort=True")</f>
        <v>13.161889881594538</v>
      </c>
      <c r="U1256" s="43">
        <f ca="1">_xll.BInterpol('Base CDI'!$H$4:$H$28,'Base CDI'!$I$4:$I$29,S1256,"Cubic","Extrapolate=Linear","MultiX=Average","Skip=True","Sort=True")</f>
        <v>13.251134117089688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47208</v>
      </c>
      <c r="T1257" s="43">
        <f ca="1">_xll.BInterpol('Base CDI'!$H$4:$H$28,'Base CDI'!$J$4:$J$29,S1257,"Cubic","Extrapolate=Linear","MultiX=Average","Skip=True","Sort=True")</f>
        <v>13.162425236326458</v>
      </c>
      <c r="U1257" s="43">
        <f ca="1">_xll.BInterpol('Base CDI'!$H$4:$H$28,'Base CDI'!$I$4:$I$29,S1257,"Cubic","Extrapolate=Linear","MultiX=Average","Skip=True","Sort=True")</f>
        <v>13.251603587158975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47209</v>
      </c>
      <c r="T1258" s="43">
        <f ca="1">_xll.BInterpol('Base CDI'!$H$4:$H$28,'Base CDI'!$J$4:$J$29,S1258,"Cubic","Extrapolate=Linear","MultiX=Average","Skip=True","Sort=True")</f>
        <v>13.162961209569822</v>
      </c>
      <c r="U1258" s="43">
        <f ca="1">_xll.BInterpol('Base CDI'!$H$4:$H$28,'Base CDI'!$I$4:$I$29,S1258,"Cubic","Extrapolate=Linear","MultiX=Average","Skip=True","Sort=True")</f>
        <v>13.252073652866764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47210</v>
      </c>
      <c r="T1259" s="43">
        <f ca="1">_xll.BInterpol('Base CDI'!$H$4:$H$28,'Base CDI'!$J$4:$J$29,S1259,"Cubic","Extrapolate=Linear","MultiX=Average","Skip=True","Sort=True")</f>
        <v>13.163497772104826</v>
      </c>
      <c r="U1259" s="43">
        <f ca="1">_xll.BInterpol('Base CDI'!$H$4:$H$28,'Base CDI'!$I$4:$I$29,S1259,"Cubic","Extrapolate=Linear","MultiX=Average","Skip=True","Sort=True")</f>
        <v>13.252544292818291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47211</v>
      </c>
      <c r="T1260" s="43">
        <f ca="1">_xll.BInterpol('Base CDI'!$H$4:$H$28,'Base CDI'!$J$4:$J$29,S1260,"Cubic","Extrapolate=Linear","MultiX=Average","Skip=True","Sort=True")</f>
        <v>13.164034894711662</v>
      </c>
      <c r="U1260" s="43">
        <f ca="1">_xll.BInterpol('Base CDI'!$H$4:$H$28,'Base CDI'!$I$4:$I$29,S1260,"Cubic","Extrapolate=Linear","MultiX=Average","Skip=True","Sort=True")</f>
        <v>13.253015485618795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47212</v>
      </c>
      <c r="T1261" s="43">
        <f ca="1">_xll.BInterpol('Base CDI'!$H$4:$H$28,'Base CDI'!$J$4:$J$29,S1261,"Cubic","Extrapolate=Linear","MultiX=Average","Skip=True","Sort=True")</f>
        <v>13.16457254817052</v>
      </c>
      <c r="U1261" s="43">
        <f ca="1">_xll.BInterpol('Base CDI'!$H$4:$H$28,'Base CDI'!$I$4:$I$29,S1261,"Cubic","Extrapolate=Linear","MultiX=Average","Skip=True","Sort=True")</f>
        <v>13.25348720987351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47213</v>
      </c>
      <c r="T1262" s="43">
        <f ca="1">_xll.BInterpol('Base CDI'!$H$4:$H$28,'Base CDI'!$J$4:$J$29,S1262,"Cubic","Extrapolate=Linear","MultiX=Average","Skip=True","Sort=True")</f>
        <v>13.165110703261595</v>
      </c>
      <c r="U1262" s="43">
        <f ca="1">_xll.BInterpol('Base CDI'!$H$4:$H$28,'Base CDI'!$I$4:$I$29,S1262,"Cubic","Extrapolate=Linear","MultiX=Average","Skip=True","Sort=True")</f>
        <v>13.253959444187679</v>
      </c>
    </row>
    <row r="1263" spans="16:21" x14ac:dyDescent="0.25">
      <c r="P1263" s="10">
        <v>36350</v>
      </c>
      <c r="Q1263">
        <v>4.633813</v>
      </c>
      <c r="S1263" s="42">
        <f t="shared" ca="1" si="24"/>
        <v>47214</v>
      </c>
      <c r="T1263" s="43">
        <f ca="1">_xll.BInterpol('Base CDI'!$H$4:$H$28,'Base CDI'!$J$4:$J$29,S1263,"Cubic","Extrapolate=Linear","MultiX=Average","Skip=True","Sort=True")</f>
        <v>13.165649330765076</v>
      </c>
      <c r="U1263" s="43">
        <f ca="1">_xll.BInterpol('Base CDI'!$H$4:$H$28,'Base CDI'!$I$4:$I$29,S1263,"Cubic","Extrapolate=Linear","MultiX=Average","Skip=True","Sort=True")</f>
        <v>13.254432167166538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47215</v>
      </c>
      <c r="T1264" s="43">
        <f ca="1">_xll.BInterpol('Base CDI'!$H$4:$H$28,'Base CDI'!$J$4:$J$29,S1264,"Cubic","Extrapolate=Linear","MultiX=Average","Skip=True","Sort=True")</f>
        <v>13.166188401461158</v>
      </c>
      <c r="U1264" s="43">
        <f ca="1">_xll.BInterpol('Base CDI'!$H$4:$H$28,'Base CDI'!$I$4:$I$29,S1264,"Cubic","Extrapolate=Linear","MultiX=Average","Skip=True","Sort=True")</f>
        <v>13.254905357415325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47216</v>
      </c>
      <c r="T1265" s="43">
        <f ca="1">_xll.BInterpol('Base CDI'!$H$4:$H$28,'Base CDI'!$J$4:$J$29,S1265,"Cubic","Extrapolate=Linear","MultiX=Average","Skip=True","Sort=True")</f>
        <v>13.16672788613003</v>
      </c>
      <c r="U1265" s="43">
        <f ca="1">_xll.BInterpol('Base CDI'!$H$4:$H$28,'Base CDI'!$I$4:$I$29,S1265,"Cubic","Extrapolate=Linear","MultiX=Average","Skip=True","Sort=True")</f>
        <v>13.255378993539276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47217</v>
      </c>
      <c r="T1266" s="43">
        <f ca="1">_xll.BInterpol('Base CDI'!$H$4:$H$28,'Base CDI'!$J$4:$J$29,S1266,"Cubic","Extrapolate=Linear","MultiX=Average","Skip=True","Sort=True")</f>
        <v>13.167267755551885</v>
      </c>
      <c r="U1266" s="43">
        <f ca="1">_xll.BInterpol('Base CDI'!$H$4:$H$28,'Base CDI'!$I$4:$I$29,S1266,"Cubic","Extrapolate=Linear","MultiX=Average","Skip=True","Sort=True")</f>
        <v>13.255853054143632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47218</v>
      </c>
      <c r="T1267" s="43">
        <f ca="1">_xll.BInterpol('Base CDI'!$H$4:$H$28,'Base CDI'!$J$4:$J$29,S1267,"Cubic","Extrapolate=Linear","MultiX=Average","Skip=True","Sort=True")</f>
        <v>13.167807980506918</v>
      </c>
      <c r="U1267" s="43">
        <f ca="1">_xll.BInterpol('Base CDI'!$H$4:$H$28,'Base CDI'!$I$4:$I$29,S1267,"Cubic","Extrapolate=Linear","MultiX=Average","Skip=True","Sort=True")</f>
        <v>13.256327517833629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47219</v>
      </c>
      <c r="T1268" s="43">
        <f ca="1">_xll.BInterpol('Base CDI'!$H$4:$H$28,'Base CDI'!$J$4:$J$29,S1268,"Cubic","Extrapolate=Linear","MultiX=Average","Skip=True","Sort=True")</f>
        <v>13.168348531775319</v>
      </c>
      <c r="U1268" s="43">
        <f ca="1">_xll.BInterpol('Base CDI'!$H$4:$H$28,'Base CDI'!$I$4:$I$29,S1268,"Cubic","Extrapolate=Linear","MultiX=Average","Skip=True","Sort=True")</f>
        <v>13.256802363214504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47220</v>
      </c>
      <c r="T1269" s="43">
        <f ca="1">_xll.BInterpol('Base CDI'!$H$4:$H$28,'Base CDI'!$J$4:$J$29,S1269,"Cubic","Extrapolate=Linear","MultiX=Average","Skip=True","Sort=True")</f>
        <v>13.168889380137278</v>
      </c>
      <c r="U1269" s="43">
        <f ca="1">_xll.BInterpol('Base CDI'!$H$4:$H$28,'Base CDI'!$I$4:$I$29,S1269,"Cubic","Extrapolate=Linear","MultiX=Average","Skip=True","Sort=True")</f>
        <v>13.257277568891499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47221</v>
      </c>
      <c r="T1270" s="43">
        <f ca="1">_xll.BInterpol('Base CDI'!$H$4:$H$28,'Base CDI'!$J$4:$J$29,S1270,"Cubic","Extrapolate=Linear","MultiX=Average","Skip=True","Sort=True")</f>
        <v>13.169430496372991</v>
      </c>
      <c r="U1270" s="43">
        <f ca="1">_xll.BInterpol('Base CDI'!$H$4:$H$28,'Base CDI'!$I$4:$I$29,S1270,"Cubic","Extrapolate=Linear","MultiX=Average","Skip=True","Sort=True")</f>
        <v>13.257753113469848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47222</v>
      </c>
      <c r="T1271" s="43">
        <f ca="1">_xll.BInterpol('Base CDI'!$H$4:$H$28,'Base CDI'!$J$4:$J$29,S1271,"Cubic","Extrapolate=Linear","MultiX=Average","Skip=True","Sort=True")</f>
        <v>13.169971851262646</v>
      </c>
      <c r="U1271" s="43">
        <f ca="1">_xll.BInterpol('Base CDI'!$H$4:$H$28,'Base CDI'!$I$4:$I$29,S1271,"Cubic","Extrapolate=Linear","MultiX=Average","Skip=True","Sort=True")</f>
        <v>13.25822897555479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47223</v>
      </c>
      <c r="T1272" s="43">
        <f ca="1">_xll.BInterpol('Base CDI'!$H$4:$H$28,'Base CDI'!$J$4:$J$29,S1272,"Cubic","Extrapolate=Linear","MultiX=Average","Skip=True","Sort=True")</f>
        <v>13.17051341558644</v>
      </c>
      <c r="U1272" s="43">
        <f ca="1">_xll.BInterpol('Base CDI'!$H$4:$H$28,'Base CDI'!$I$4:$I$29,S1272,"Cubic","Extrapolate=Linear","MultiX=Average","Skip=True","Sort=True")</f>
        <v>13.258705133751564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47224</v>
      </c>
      <c r="T1273" s="43">
        <f ca="1">_xll.BInterpol('Base CDI'!$H$4:$H$28,'Base CDI'!$J$4:$J$29,S1273,"Cubic","Extrapolate=Linear","MultiX=Average","Skip=True","Sort=True")</f>
        <v>13.171055160124562</v>
      </c>
      <c r="U1273" s="43">
        <f ca="1">_xll.BInterpol('Base CDI'!$H$4:$H$28,'Base CDI'!$I$4:$I$29,S1273,"Cubic","Extrapolate=Linear","MultiX=Average","Skip=True","Sort=True")</f>
        <v>13.259181566665406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47225</v>
      </c>
      <c r="T1274" s="43">
        <f ca="1">_xll.BInterpol('Base CDI'!$H$4:$H$28,'Base CDI'!$J$4:$J$29,S1274,"Cubic","Extrapolate=Linear","MultiX=Average","Skip=True","Sort=True")</f>
        <v>13.171597055657204</v>
      </c>
      <c r="U1274" s="43">
        <f ca="1">_xll.BInterpol('Base CDI'!$H$4:$H$28,'Base CDI'!$I$4:$I$29,S1274,"Cubic","Extrapolate=Linear","MultiX=Average","Skip=True","Sort=True")</f>
        <v>13.259658252901556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47226</v>
      </c>
      <c r="T1275" s="43">
        <f ca="1">_xll.BInterpol('Base CDI'!$H$4:$H$28,'Base CDI'!$J$4:$J$29,S1275,"Cubic","Extrapolate=Linear","MultiX=Average","Skip=True","Sort=True")</f>
        <v>13.172139072964558</v>
      </c>
      <c r="U1275" s="43">
        <f ca="1">_xll.BInterpol('Base CDI'!$H$4:$H$28,'Base CDI'!$I$4:$I$29,S1275,"Cubic","Extrapolate=Linear","MultiX=Average","Skip=True","Sort=True")</f>
        <v>13.260135171065251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47227</v>
      </c>
      <c r="T1276" s="43">
        <f ca="1">_xll.BInterpol('Base CDI'!$H$4:$H$28,'Base CDI'!$J$4:$J$29,S1276,"Cubic","Extrapolate=Linear","MultiX=Average","Skip=True","Sort=True")</f>
        <v>13.172681182826819</v>
      </c>
      <c r="U1276" s="43">
        <f ca="1">_xll.BInterpol('Base CDI'!$H$4:$H$28,'Base CDI'!$I$4:$I$29,S1276,"Cubic","Extrapolate=Linear","MultiX=Average","Skip=True","Sort=True")</f>
        <v>13.260612299761728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47228</v>
      </c>
      <c r="T1277" s="43">
        <f ca="1">_xll.BInterpol('Base CDI'!$H$4:$H$28,'Base CDI'!$J$4:$J$29,S1277,"Cubic","Extrapolate=Linear","MultiX=Average","Skip=True","Sort=True")</f>
        <v>13.173223356024176</v>
      </c>
      <c r="U1277" s="43">
        <f ca="1">_xll.BInterpol('Base CDI'!$H$4:$H$28,'Base CDI'!$I$4:$I$29,S1277,"Cubic","Extrapolate=Linear","MultiX=Average","Skip=True","Sort=True")</f>
        <v>13.261089617596227</v>
      </c>
    </row>
    <row r="1278" spans="16:21" x14ac:dyDescent="0.25">
      <c r="P1278" s="10">
        <v>36371</v>
      </c>
      <c r="Q1278">
        <v>4.685009</v>
      </c>
      <c r="S1278" s="42">
        <f t="shared" ca="1" si="24"/>
        <v>47229</v>
      </c>
      <c r="T1278" s="43">
        <f ca="1">_xll.BInterpol('Base CDI'!$H$4:$H$28,'Base CDI'!$J$4:$J$29,S1278,"Cubic","Extrapolate=Linear","MultiX=Average","Skip=True","Sort=True")</f>
        <v>13.17376556333682</v>
      </c>
      <c r="U1278" s="43">
        <f ca="1">_xll.BInterpol('Base CDI'!$H$4:$H$28,'Base CDI'!$I$4:$I$29,S1278,"Cubic","Extrapolate=Linear","MultiX=Average","Skip=True","Sort=True")</f>
        <v>13.261567103173983</v>
      </c>
    </row>
    <row r="1279" spans="16:21" x14ac:dyDescent="0.25">
      <c r="P1279" s="10">
        <v>36374</v>
      </c>
      <c r="Q1279">
        <v>4.688288</v>
      </c>
      <c r="S1279" s="42">
        <f t="shared" ca="1" si="24"/>
        <v>47230</v>
      </c>
      <c r="T1279" s="43">
        <f ca="1">_xll.BInterpol('Base CDI'!$H$4:$H$28,'Base CDI'!$J$4:$J$29,S1279,"Cubic","Extrapolate=Linear","MultiX=Average","Skip=True","Sort=True")</f>
        <v>13.174307775544948</v>
      </c>
      <c r="U1279" s="43">
        <f ca="1">_xll.BInterpol('Base CDI'!$H$4:$H$28,'Base CDI'!$I$4:$I$29,S1279,"Cubic","Extrapolate=Linear","MultiX=Average","Skip=True","Sort=True")</f>
        <v>13.262044735100236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47231</v>
      </c>
      <c r="T1280" s="43">
        <f ca="1">_xll.BInterpol('Base CDI'!$H$4:$H$28,'Base CDI'!$J$4:$J$29,S1280,"Cubic","Extrapolate=Linear","MultiX=Average","Skip=True","Sort=True")</f>
        <v>13.174849963428748</v>
      </c>
      <c r="U1280" s="43">
        <f ca="1">_xll.BInterpol('Base CDI'!$H$4:$H$28,'Base CDI'!$I$4:$I$29,S1280,"Cubic","Extrapolate=Linear","MultiX=Average","Skip=True","Sort=True")</f>
        <v>13.262522491980226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47232</v>
      </c>
      <c r="T1281" s="43">
        <f ca="1">_xll.BInterpol('Base CDI'!$H$4:$H$28,'Base CDI'!$J$4:$J$29,S1281,"Cubic","Extrapolate=Linear","MultiX=Average","Skip=True","Sort=True")</f>
        <v>13.175392097768412</v>
      </c>
      <c r="U1281" s="43">
        <f ca="1">_xll.BInterpol('Base CDI'!$H$4:$H$28,'Base CDI'!$I$4:$I$29,S1281,"Cubic","Extrapolate=Linear","MultiX=Average","Skip=True","Sort=True")</f>
        <v>13.263000352419187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47233</v>
      </c>
      <c r="T1282" s="43">
        <f ca="1">_xll.BInterpol('Base CDI'!$H$4:$H$28,'Base CDI'!$J$4:$J$29,S1282,"Cubic","Extrapolate=Linear","MultiX=Average","Skip=True","Sort=True")</f>
        <v>13.175934149344137</v>
      </c>
      <c r="U1282" s="43">
        <f ca="1">_xll.BInterpol('Base CDI'!$H$4:$H$28,'Base CDI'!$I$4:$I$29,S1282,"Cubic","Extrapolate=Linear","MultiX=Average","Skip=True","Sort=True")</f>
        <v>13.263478295022358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47234</v>
      </c>
      <c r="T1283" s="43">
        <f ca="1">_xll.BInterpol('Base CDI'!$H$4:$H$28,'Base CDI'!$J$4:$J$29,S1283,"Cubic","Extrapolate=Linear","MultiX=Average","Skip=True","Sort=True")</f>
        <v>13.176476088936109</v>
      </c>
      <c r="U1283" s="43">
        <f ca="1">_xll.BInterpol('Base CDI'!$H$4:$H$28,'Base CDI'!$I$4:$I$29,S1283,"Cubic","Extrapolate=Linear","MultiX=Average","Skip=True","Sort=True")</f>
        <v>13.263956298394977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47235</v>
      </c>
      <c r="T1284" s="43">
        <f ca="1">_xll.BInterpol('Base CDI'!$H$4:$H$28,'Base CDI'!$J$4:$J$29,S1284,"Cubic","Extrapolate=Linear","MultiX=Average","Skip=True","Sort=True")</f>
        <v>13.177017887324523</v>
      </c>
      <c r="U1284" s="43">
        <f ca="1">_xll.BInterpol('Base CDI'!$H$4:$H$28,'Base CDI'!$I$4:$I$29,S1284,"Cubic","Extrapolate=Linear","MultiX=Average","Skip=True","Sort=True")</f>
        <v>13.264434341142284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47236</v>
      </c>
      <c r="T1285" s="43">
        <f ca="1">_xll.BInterpol('Base CDI'!$H$4:$H$28,'Base CDI'!$J$4:$J$29,S1285,"Cubic","Extrapolate=Linear","MultiX=Average","Skip=True","Sort=True")</f>
        <v>13.17755951528957</v>
      </c>
      <c r="U1285" s="43">
        <f ca="1">_xll.BInterpol('Base CDI'!$H$4:$H$28,'Base CDI'!$I$4:$I$29,S1285,"Cubic","Extrapolate=Linear","MultiX=Average","Skip=True","Sort=True")</f>
        <v>13.264912401869514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47237</v>
      </c>
      <c r="T1286" s="43">
        <f ca="1">_xll.BInterpol('Base CDI'!$H$4:$H$28,'Base CDI'!$J$4:$J$29,S1286,"Cubic","Extrapolate=Linear","MultiX=Average","Skip=True","Sort=True")</f>
        <v>13.178100943611444</v>
      </c>
      <c r="U1286" s="43">
        <f ca="1">_xll.BInterpol('Base CDI'!$H$4:$H$28,'Base CDI'!$I$4:$I$29,S1286,"Cubic","Extrapolate=Linear","MultiX=Average","Skip=True","Sort=True")</f>
        <v>13.265390459181907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47238</v>
      </c>
      <c r="T1287" s="43">
        <f ca="1">_xll.BInterpol('Base CDI'!$H$4:$H$28,'Base CDI'!$J$4:$J$29,S1287,"Cubic","Extrapolate=Linear","MultiX=Average","Skip=True","Sort=True")</f>
        <v>13.178642143070336</v>
      </c>
      <c r="U1287" s="43">
        <f ca="1">_xll.BInterpol('Base CDI'!$H$4:$H$28,'Base CDI'!$I$4:$I$29,S1287,"Cubic","Extrapolate=Linear","MultiX=Average","Skip=True","Sort=True")</f>
        <v>13.265868491684699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47239</v>
      </c>
      <c r="T1288" s="43">
        <f ca="1">_xll.BInterpol('Base CDI'!$H$4:$H$28,'Base CDI'!$J$4:$J$29,S1288,"Cubic","Extrapolate=Linear","MultiX=Average","Skip=True","Sort=True")</f>
        <v>13.179183084446437</v>
      </c>
      <c r="U1288" s="43">
        <f ca="1">_xll.BInterpol('Base CDI'!$H$4:$H$28,'Base CDI'!$I$4:$I$29,S1288,"Cubic","Extrapolate=Linear","MultiX=Average","Skip=True","Sort=True")</f>
        <v>13.266346477983129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47240</v>
      </c>
      <c r="T1289" s="43">
        <f ca="1">_xll.BInterpol('Base CDI'!$H$4:$H$28,'Base CDI'!$J$4:$J$29,S1289,"Cubic","Extrapolate=Linear","MultiX=Average","Skip=True","Sort=True")</f>
        <v>13.179723738519941</v>
      </c>
      <c r="U1289" s="43">
        <f ca="1">_xll.BInterpol('Base CDI'!$H$4:$H$28,'Base CDI'!$I$4:$I$29,S1289,"Cubic","Extrapolate=Linear","MultiX=Average","Skip=True","Sort=True")</f>
        <v>13.266824396682436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47241</v>
      </c>
      <c r="T1290" s="43">
        <f ca="1">_xll.BInterpol('Base CDI'!$H$4:$H$28,'Base CDI'!$J$4:$J$29,S1290,"Cubic","Extrapolate=Linear","MultiX=Average","Skip=True","Sort=True")</f>
        <v>13.18026407607104</v>
      </c>
      <c r="U1290" s="43">
        <f ca="1">_xll.BInterpol('Base CDI'!$H$4:$H$28,'Base CDI'!$I$4:$I$29,S1290,"Cubic","Extrapolate=Linear","MultiX=Average","Skip=True","Sort=True")</f>
        <v>13.267302226387857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47242</v>
      </c>
      <c r="T1291" s="43">
        <f ca="1">_xll.BInterpol('Base CDI'!$H$4:$H$28,'Base CDI'!$J$4:$J$29,S1291,"Cubic","Extrapolate=Linear","MultiX=Average","Skip=True","Sort=True")</f>
        <v>13.180804067879926</v>
      </c>
      <c r="U1291" s="43">
        <f ca="1">_xll.BInterpol('Base CDI'!$H$4:$H$28,'Base CDI'!$I$4:$I$29,S1291,"Cubic","Extrapolate=Linear","MultiX=Average","Skip=True","Sort=True")</f>
        <v>13.267779945704628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47243</v>
      </c>
      <c r="T1292" s="43">
        <f ca="1">_xll.BInterpol('Base CDI'!$H$4:$H$28,'Base CDI'!$J$4:$J$29,S1292,"Cubic","Extrapolate=Linear","MultiX=Average","Skip=True","Sort=True")</f>
        <v>13.181343684726789</v>
      </c>
      <c r="U1292" s="43">
        <f ca="1">_xll.BInterpol('Base CDI'!$H$4:$H$28,'Base CDI'!$I$4:$I$29,S1292,"Cubic","Extrapolate=Linear","MultiX=Average","Skip=True","Sort=True")</f>
        <v>13.268257533237991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47244</v>
      </c>
      <c r="T1293" s="43">
        <f ca="1">_xll.BInterpol('Base CDI'!$H$4:$H$28,'Base CDI'!$J$4:$J$29,S1293,"Cubic","Extrapolate=Linear","MultiX=Average","Skip=True","Sort=True")</f>
        <v>13.181882897391823</v>
      </c>
      <c r="U1293" s="43">
        <f ca="1">_xll.BInterpol('Base CDI'!$H$4:$H$28,'Base CDI'!$I$4:$I$29,S1293,"Cubic","Extrapolate=Linear","MultiX=Average","Skip=True","Sort=True")</f>
        <v>13.268734967593181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47245</v>
      </c>
      <c r="T1294" s="43">
        <f ca="1">_xll.BInterpol('Base CDI'!$H$4:$H$28,'Base CDI'!$J$4:$J$29,S1294,"Cubic","Extrapolate=Linear","MultiX=Average","Skip=True","Sort=True")</f>
        <v>13.182421676655219</v>
      </c>
      <c r="U1294" s="43">
        <f ca="1">_xll.BInterpol('Base CDI'!$H$4:$H$28,'Base CDI'!$I$4:$I$29,S1294,"Cubic","Extrapolate=Linear","MultiX=Average","Skip=True","Sort=True")</f>
        <v>13.269212227375435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47246</v>
      </c>
      <c r="T1295" s="43">
        <f ca="1">_xll.BInterpol('Base CDI'!$H$4:$H$28,'Base CDI'!$J$4:$J$29,S1295,"Cubic","Extrapolate=Linear","MultiX=Average","Skip=True","Sort=True")</f>
        <v>13.182959993297171</v>
      </c>
      <c r="U1295" s="43">
        <f ca="1">_xll.BInterpol('Base CDI'!$H$4:$H$28,'Base CDI'!$I$4:$I$29,S1295,"Cubic","Extrapolate=Linear","MultiX=Average","Skip=True","Sort=True")</f>
        <v>13.269689291189994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47247</v>
      </c>
      <c r="T1296" s="43">
        <f ca="1">_xll.BInterpol('Base CDI'!$H$4:$H$28,'Base CDI'!$J$4:$J$29,S1296,"Cubic","Extrapolate=Linear","MultiX=Average","Skip=True","Sort=True")</f>
        <v>13.183497818097869</v>
      </c>
      <c r="U1296" s="43">
        <f ca="1">_xll.BInterpol('Base CDI'!$H$4:$H$28,'Base CDI'!$I$4:$I$29,S1296,"Cubic","Extrapolate=Linear","MultiX=Average","Skip=True","Sort=True")</f>
        <v>13.270166137642095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47248</v>
      </c>
      <c r="T1297" s="43">
        <f ca="1">_xll.BInterpol('Base CDI'!$H$4:$H$28,'Base CDI'!$J$4:$J$29,S1297,"Cubic","Extrapolate=Linear","MultiX=Average","Skip=True","Sort=True")</f>
        <v>13.184035121837507</v>
      </c>
      <c r="U1297" s="43">
        <f ca="1">_xll.BInterpol('Base CDI'!$H$4:$H$28,'Base CDI'!$I$4:$I$29,S1297,"Cubic","Extrapolate=Linear","MultiX=Average","Skip=True","Sort=True")</f>
        <v>13.270642745336975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47249</v>
      </c>
      <c r="T1298" s="43">
        <f ca="1">_xll.BInterpol('Base CDI'!$H$4:$H$28,'Base CDI'!$J$4:$J$29,S1298,"Cubic","Extrapolate=Linear","MultiX=Average","Skip=True","Sort=True")</f>
        <v>13.184571875296275</v>
      </c>
      <c r="U1298" s="43">
        <f ca="1">_xll.BInterpol('Base CDI'!$H$4:$H$28,'Base CDI'!$I$4:$I$29,S1298,"Cubic","Extrapolate=Linear","MultiX=Average","Skip=True","Sort=True")</f>
        <v>13.271119092879871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47250</v>
      </c>
      <c r="T1299" s="43">
        <f ca="1">_xll.BInterpol('Base CDI'!$H$4:$H$28,'Base CDI'!$J$4:$J$29,S1299,"Cubic","Extrapolate=Linear","MultiX=Average","Skip=True","Sort=True")</f>
        <v>13.185108049254367</v>
      </c>
      <c r="U1299" s="43">
        <f ca="1">_xll.BInterpol('Base CDI'!$H$4:$H$28,'Base CDI'!$I$4:$I$29,S1299,"Cubic","Extrapolate=Linear","MultiX=Average","Skip=True","Sort=True")</f>
        <v>13.271595158876025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47251</v>
      </c>
      <c r="T1300" s="43">
        <f ca="1">_xll.BInterpol('Base CDI'!$H$4:$H$28,'Base CDI'!$J$4:$J$29,S1300,"Cubic","Extrapolate=Linear","MultiX=Average","Skip=True","Sort=True")</f>
        <v>13.185643614491974</v>
      </c>
      <c r="U1300" s="43">
        <f ca="1">_xll.BInterpol('Base CDI'!$H$4:$H$28,'Base CDI'!$I$4:$I$29,S1300,"Cubic","Extrapolate=Linear","MultiX=Average","Skip=True","Sort=True")</f>
        <v>13.27207092193067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47252</v>
      </c>
      <c r="T1301" s="43">
        <f ca="1">_xll.BInterpol('Base CDI'!$H$4:$H$28,'Base CDI'!$J$4:$J$29,S1301,"Cubic","Extrapolate=Linear","MultiX=Average","Skip=True","Sort=True")</f>
        <v>13.186178541789289</v>
      </c>
      <c r="U1301" s="43">
        <f ca="1">_xll.BInterpol('Base CDI'!$H$4:$H$28,'Base CDI'!$I$4:$I$29,S1301,"Cubic","Extrapolate=Linear","MultiX=Average","Skip=True","Sort=True")</f>
        <v>13.272546360649047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47253</v>
      </c>
      <c r="T1302" s="43">
        <f ca="1">_xll.BInterpol('Base CDI'!$H$4:$H$28,'Base CDI'!$J$4:$J$29,S1302,"Cubic","Extrapolate=Linear","MultiX=Average","Skip=True","Sort=True")</f>
        <v>13.186712801926504</v>
      </c>
      <c r="U1302" s="43">
        <f ca="1">_xll.BInterpol('Base CDI'!$H$4:$H$28,'Base CDI'!$I$4:$I$29,S1302,"Cubic","Extrapolate=Linear","MultiX=Average","Skip=True","Sort=True")</f>
        <v>13.273021453636392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47254</v>
      </c>
      <c r="T1303" s="43">
        <f ca="1">_xll.BInterpol('Base CDI'!$H$4:$H$28,'Base CDI'!$J$4:$J$29,S1303,"Cubic","Extrapolate=Linear","MultiX=Average","Skip=True","Sort=True")</f>
        <v>13.18724636568381</v>
      </c>
      <c r="U1303" s="43">
        <f ca="1">_xll.BInterpol('Base CDI'!$H$4:$H$28,'Base CDI'!$I$4:$I$29,S1303,"Cubic","Extrapolate=Linear","MultiX=Average","Skip=True","Sort=True")</f>
        <v>13.273496179497945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47255</v>
      </c>
      <c r="T1304" s="43">
        <f ca="1">_xll.BInterpol('Base CDI'!$H$4:$H$28,'Base CDI'!$J$4:$J$29,S1304,"Cubic","Extrapolate=Linear","MultiX=Average","Skip=True","Sort=True")</f>
        <v>13.1877792038414</v>
      </c>
      <c r="U1304" s="43">
        <f ca="1">_xll.BInterpol('Base CDI'!$H$4:$H$28,'Base CDI'!$I$4:$I$29,S1304,"Cubic","Extrapolate=Linear","MultiX=Average","Skip=True","Sort=True")</f>
        <v>13.273970516838942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47256</v>
      </c>
      <c r="T1305" s="43">
        <f ca="1">_xll.BInterpol('Base CDI'!$H$4:$H$28,'Base CDI'!$J$4:$J$29,S1305,"Cubic","Extrapolate=Linear","MultiX=Average","Skip=True","Sort=True")</f>
        <v>13.188311287179465</v>
      </c>
      <c r="U1305" s="43">
        <f ca="1">_xll.BInterpol('Base CDI'!$H$4:$H$28,'Base CDI'!$I$4:$I$29,S1305,"Cubic","Extrapolate=Linear","MultiX=Average","Skip=True","Sort=True")</f>
        <v>13.274444444264622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47257</v>
      </c>
      <c r="T1306" s="43">
        <f ca="1">_xll.BInterpol('Base CDI'!$H$4:$H$28,'Base CDI'!$J$4:$J$29,S1306,"Cubic","Extrapolate=Linear","MultiX=Average","Skip=True","Sort=True")</f>
        <v>13.188842586478199</v>
      </c>
      <c r="U1306" s="43">
        <f ca="1">_xll.BInterpol('Base CDI'!$H$4:$H$28,'Base CDI'!$I$4:$I$29,S1306,"Cubic","Extrapolate=Linear","MultiX=Average","Skip=True","Sort=True")</f>
        <v>13.274917940380224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47258</v>
      </c>
      <c r="T1307" s="43">
        <f ca="1">_xll.BInterpol('Base CDI'!$H$4:$H$28,'Base CDI'!$J$4:$J$29,S1307,"Cubic","Extrapolate=Linear","MultiX=Average","Skip=True","Sort=True")</f>
        <v>13.189373072517792</v>
      </c>
      <c r="U1307" s="43">
        <f ca="1">_xll.BInterpol('Base CDI'!$H$4:$H$28,'Base CDI'!$I$4:$I$29,S1307,"Cubic","Extrapolate=Linear","MultiX=Average","Skip=True","Sort=True")</f>
        <v>13.275390983790984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47259</v>
      </c>
      <c r="T1308" s="43">
        <f ca="1">_xll.BInterpol('Base CDI'!$H$4:$H$28,'Base CDI'!$J$4:$J$29,S1308,"Cubic","Extrapolate=Linear","MultiX=Average","Skip=True","Sort=True")</f>
        <v>13.189902716078439</v>
      </c>
      <c r="U1308" s="43">
        <f ca="1">_xll.BInterpol('Base CDI'!$H$4:$H$28,'Base CDI'!$I$4:$I$29,S1308,"Cubic","Extrapolate=Linear","MultiX=Average","Skip=True","Sort=True")</f>
        <v>13.275863553102141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47260</v>
      </c>
      <c r="T1309" s="43">
        <f ca="1">_xll.BInterpol('Base CDI'!$H$4:$H$28,'Base CDI'!$J$4:$J$29,S1309,"Cubic","Extrapolate=Linear","MultiX=Average","Skip=True","Sort=True")</f>
        <v>13.19043148794033</v>
      </c>
      <c r="U1309" s="43">
        <f ca="1">_xll.BInterpol('Base CDI'!$H$4:$H$28,'Base CDI'!$I$4:$I$29,S1309,"Cubic","Extrapolate=Linear","MultiX=Average","Skip=True","Sort=True")</f>
        <v>13.276335626918932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47261</v>
      </c>
      <c r="T1310" s="43">
        <f ca="1">_xll.BInterpol('Base CDI'!$H$4:$H$28,'Base CDI'!$J$4:$J$29,S1310,"Cubic","Extrapolate=Linear","MultiX=Average","Skip=True","Sort=True")</f>
        <v>13.190959358883656</v>
      </c>
      <c r="U1310" s="43">
        <f ca="1">_xll.BInterpol('Base CDI'!$H$4:$H$28,'Base CDI'!$I$4:$I$29,S1310,"Cubic","Extrapolate=Linear","MultiX=Average","Skip=True","Sort=True")</f>
        <v>13.276807183846595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47262</v>
      </c>
      <c r="T1311" s="43">
        <f ca="1">_xll.BInterpol('Base CDI'!$H$4:$H$28,'Base CDI'!$J$4:$J$29,S1311,"Cubic","Extrapolate=Linear","MultiX=Average","Skip=True","Sort=True")</f>
        <v>13.191486299688613</v>
      </c>
      <c r="U1311" s="43">
        <f ca="1">_xll.BInterpol('Base CDI'!$H$4:$H$28,'Base CDI'!$I$4:$I$29,S1311,"Cubic","Extrapolate=Linear","MultiX=Average","Skip=True","Sort=True")</f>
        <v>13.277278202490368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47263</v>
      </c>
      <c r="T1312" s="43">
        <f ca="1">_xll.BInterpol('Base CDI'!$H$4:$H$28,'Base CDI'!$J$4:$J$29,S1312,"Cubic","Extrapolate=Linear","MultiX=Average","Skip=True","Sort=True")</f>
        <v>13.192012281135389</v>
      </c>
      <c r="U1312" s="43">
        <f ca="1">_xll.BInterpol('Base CDI'!$H$4:$H$28,'Base CDI'!$I$4:$I$29,S1312,"Cubic","Extrapolate=Linear","MultiX=Average","Skip=True","Sort=True")</f>
        <v>13.277748661455492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47264</v>
      </c>
      <c r="T1313" s="43">
        <f ca="1">_xll.BInterpol('Base CDI'!$H$4:$H$28,'Base CDI'!$J$4:$J$29,S1313,"Cubic","Extrapolate=Linear","MultiX=Average","Skip=True","Sort=True")</f>
        <v>13.192537274004177</v>
      </c>
      <c r="U1313" s="43">
        <f ca="1">_xll.BInterpol('Base CDI'!$H$4:$H$28,'Base CDI'!$I$4:$I$29,S1313,"Cubic","Extrapolate=Linear","MultiX=Average","Skip=True","Sort=True")</f>
        <v>13.278218539347201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47265</v>
      </c>
      <c r="T1314" s="43">
        <f ca="1">_xll.BInterpol('Base CDI'!$H$4:$H$28,'Base CDI'!$J$4:$J$29,S1314,"Cubic","Extrapolate=Linear","MultiX=Average","Skip=True","Sort=True")</f>
        <v>13.193061249075171</v>
      </c>
      <c r="U1314" s="43">
        <f ca="1">_xll.BInterpol('Base CDI'!$H$4:$H$28,'Base CDI'!$I$4:$I$29,S1314,"Cubic","Extrapolate=Linear","MultiX=Average","Skip=True","Sort=True")</f>
        <v>13.278687814770732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47266</v>
      </c>
      <c r="T1315" s="43">
        <f ca="1">_xll.BInterpol('Base CDI'!$H$4:$H$28,'Base CDI'!$J$4:$J$29,S1315,"Cubic","Extrapolate=Linear","MultiX=Average","Skip=True","Sort=True")</f>
        <v>13.193584177128562</v>
      </c>
      <c r="U1315" s="43">
        <f ca="1">_xll.BInterpol('Base CDI'!$H$4:$H$28,'Base CDI'!$I$4:$I$29,S1315,"Cubic","Extrapolate=Linear","MultiX=Average","Skip=True","Sort=True")</f>
        <v>13.279156466331328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47267</v>
      </c>
      <c r="T1316" s="43">
        <f ca="1">_xll.BInterpol('Base CDI'!$H$4:$H$28,'Base CDI'!$J$4:$J$29,S1316,"Cubic","Extrapolate=Linear","MultiX=Average","Skip=True","Sort=True")</f>
        <v>13.194106028944542</v>
      </c>
      <c r="U1316" s="43">
        <f ca="1">_xll.BInterpol('Base CDI'!$H$4:$H$28,'Base CDI'!$I$4:$I$29,S1316,"Cubic","Extrapolate=Linear","MultiX=Average","Skip=True","Sort=True")</f>
        <v>13.279624472634223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47268</v>
      </c>
      <c r="T1317" s="43">
        <f ca="1">_xll.BInterpol('Base CDI'!$H$4:$H$28,'Base CDI'!$J$4:$J$29,S1317,"Cubic","Extrapolate=Linear","MultiX=Average","Skip=True","Sort=True")</f>
        <v>13.194626775303304</v>
      </c>
      <c r="U1317" s="43">
        <f ca="1">_xll.BInterpol('Base CDI'!$H$4:$H$28,'Base CDI'!$I$4:$I$29,S1317,"Cubic","Extrapolate=Linear","MultiX=Average","Skip=True","Sort=True")</f>
        <v>13.280091812284656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47269</v>
      </c>
      <c r="T1318" s="43">
        <f ca="1">_xll.BInterpol('Base CDI'!$H$4:$H$28,'Base CDI'!$J$4:$J$29,S1318,"Cubic","Extrapolate=Linear","MultiX=Average","Skip=True","Sort=True")</f>
        <v>13.195146386985037</v>
      </c>
      <c r="U1318" s="43">
        <f ca="1">_xll.BInterpol('Base CDI'!$H$4:$H$28,'Base CDI'!$I$4:$I$29,S1318,"Cubic","Extrapolate=Linear","MultiX=Average","Skip=True","Sort=True")</f>
        <v>13.280558463887864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47270</v>
      </c>
      <c r="T1319" s="43">
        <f ca="1">_xll.BInterpol('Base CDI'!$H$4:$H$28,'Base CDI'!$J$4:$J$29,S1319,"Cubic","Extrapolate=Linear","MultiX=Average","Skip=True","Sort=True")</f>
        <v>13.195664834769937</v>
      </c>
      <c r="U1319" s="43">
        <f ca="1">_xll.BInterpol('Base CDI'!$H$4:$H$28,'Base CDI'!$I$4:$I$29,S1319,"Cubic","Extrapolate=Linear","MultiX=Average","Skip=True","Sort=True")</f>
        <v>13.281024406049086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47271</v>
      </c>
      <c r="T1320" s="43">
        <f ca="1">_xll.BInterpol('Base CDI'!$H$4:$H$28,'Base CDI'!$J$4:$J$29,S1320,"Cubic","Extrapolate=Linear","MultiX=Average","Skip=True","Sort=True")</f>
        <v>13.196182089438194</v>
      </c>
      <c r="U1320" s="43">
        <f ca="1">_xll.BInterpol('Base CDI'!$H$4:$H$28,'Base CDI'!$I$4:$I$29,S1320,"Cubic","Extrapolate=Linear","MultiX=Average","Skip=True","Sort=True")</f>
        <v>13.281489617373561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47272</v>
      </c>
      <c r="T1321" s="43">
        <f ca="1">_xll.BInterpol('Base CDI'!$H$4:$H$28,'Base CDI'!$J$4:$J$29,S1321,"Cubic","Extrapolate=Linear","MultiX=Average","Skip=True","Sort=True")</f>
        <v>13.196698121770002</v>
      </c>
      <c r="U1321" s="43">
        <f ca="1">_xll.BInterpol('Base CDI'!$H$4:$H$28,'Base CDI'!$I$4:$I$29,S1321,"Cubic","Extrapolate=Linear","MultiX=Average","Skip=True","Sort=True")</f>
        <v>13.281954076466526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47273</v>
      </c>
      <c r="T1322" s="43">
        <f ca="1">_xll.BInterpol('Base CDI'!$H$4:$H$28,'Base CDI'!$J$4:$J$29,S1322,"Cubic","Extrapolate=Linear","MultiX=Average","Skip=True","Sort=True")</f>
        <v>13.19721290254555</v>
      </c>
      <c r="U1322" s="43">
        <f ca="1">_xll.BInterpol('Base CDI'!$H$4:$H$28,'Base CDI'!$I$4:$I$29,S1322,"Cubic","Extrapolate=Linear","MultiX=Average","Skip=True","Sort=True")</f>
        <v>13.282417761933218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47274</v>
      </c>
      <c r="T1323" s="43">
        <f ca="1">_xll.BInterpol('Base CDI'!$H$4:$H$28,'Base CDI'!$J$4:$J$29,S1323,"Cubic","Extrapolate=Linear","MultiX=Average","Skip=True","Sort=True")</f>
        <v>13.197726402545031</v>
      </c>
      <c r="U1323" s="43">
        <f ca="1">_xll.BInterpol('Base CDI'!$H$4:$H$28,'Base CDI'!$I$4:$I$29,S1323,"Cubic","Extrapolate=Linear","MultiX=Average","Skip=True","Sort=True")</f>
        <v>13.282880652378875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47275</v>
      </c>
      <c r="T1324" s="43">
        <f ca="1">_xll.BInterpol('Base CDI'!$H$4:$H$28,'Base CDI'!$J$4:$J$29,S1324,"Cubic","Extrapolate=Linear","MultiX=Average","Skip=True","Sort=True")</f>
        <v>13.198238592548641</v>
      </c>
      <c r="U1324" s="43">
        <f ca="1">_xll.BInterpol('Base CDI'!$H$4:$H$28,'Base CDI'!$I$4:$I$29,S1324,"Cubic","Extrapolate=Linear","MultiX=Average","Skip=True","Sort=True")</f>
        <v>13.283342726408735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47276</v>
      </c>
      <c r="T1325" s="43">
        <f ca="1">_xll.BInterpol('Base CDI'!$H$4:$H$28,'Base CDI'!$J$4:$J$29,S1325,"Cubic","Extrapolate=Linear","MultiX=Average","Skip=True","Sort=True")</f>
        <v>13.198749443336567</v>
      </c>
      <c r="U1325" s="43">
        <f ca="1">_xll.BInterpol('Base CDI'!$H$4:$H$28,'Base CDI'!$I$4:$I$29,S1325,"Cubic","Extrapolate=Linear","MultiX=Average","Skip=True","Sort=True")</f>
        <v>13.283803962628038</v>
      </c>
    </row>
    <row r="1326" spans="16:21" x14ac:dyDescent="0.25">
      <c r="P1326" s="10">
        <v>36440</v>
      </c>
      <c r="Q1326">
        <v>4.843915</v>
      </c>
      <c r="S1326" s="42">
        <f t="shared" ca="1" si="25"/>
        <v>47277</v>
      </c>
      <c r="T1326" s="43">
        <f ca="1">_xll.BInterpol('Base CDI'!$H$4:$H$28,'Base CDI'!$J$4:$J$29,S1326,"Cubic","Extrapolate=Linear","MultiX=Average","Skip=True","Sort=True")</f>
        <v>13.199258925689003</v>
      </c>
      <c r="U1326" s="43">
        <f ca="1">_xll.BInterpol('Base CDI'!$H$4:$H$28,'Base CDI'!$I$4:$I$29,S1326,"Cubic","Extrapolate=Linear","MultiX=Average","Skip=True","Sort=True")</f>
        <v>13.28426433964202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47278</v>
      </c>
      <c r="T1327" s="43">
        <f ca="1">_xll.BInterpol('Base CDI'!$H$4:$H$28,'Base CDI'!$J$4:$J$29,S1327,"Cubic","Extrapolate=Linear","MultiX=Average","Skip=True","Sort=True")</f>
        <v>13.199767010386141</v>
      </c>
      <c r="U1327" s="43">
        <f ca="1">_xll.BInterpol('Base CDI'!$H$4:$H$28,'Base CDI'!$I$4:$I$29,S1327,"Cubic","Extrapolate=Linear","MultiX=Average","Skip=True","Sort=True")</f>
        <v>13.284723836055919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47279</v>
      </c>
      <c r="T1328" s="43">
        <f ca="1">_xll.BInterpol('Base CDI'!$H$4:$H$28,'Base CDI'!$J$4:$J$29,S1328,"Cubic","Extrapolate=Linear","MultiX=Average","Skip=True","Sort=True")</f>
        <v>13.200273668208176</v>
      </c>
      <c r="U1328" s="43">
        <f ca="1">_xll.BInterpol('Base CDI'!$H$4:$H$28,'Base CDI'!$I$4:$I$29,S1328,"Cubic","Extrapolate=Linear","MultiX=Average","Skip=True","Sort=True")</f>
        <v>13.285182430474972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47280</v>
      </c>
      <c r="T1329" s="43">
        <f ca="1">_xll.BInterpol('Base CDI'!$H$4:$H$28,'Base CDI'!$J$4:$J$29,S1329,"Cubic","Extrapolate=Linear","MultiX=Average","Skip=True","Sort=True")</f>
        <v>13.200778869935295</v>
      </c>
      <c r="U1329" s="43">
        <f ca="1">_xll.BInterpol('Base CDI'!$H$4:$H$28,'Base CDI'!$I$4:$I$29,S1329,"Cubic","Extrapolate=Linear","MultiX=Average","Skip=True","Sort=True")</f>
        <v>13.28564010150442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47281</v>
      </c>
      <c r="T1330" s="43">
        <f ca="1">_xll.BInterpol('Base CDI'!$H$4:$H$28,'Base CDI'!$J$4:$J$29,S1330,"Cubic","Extrapolate=Linear","MultiX=Average","Skip=True","Sort=True")</f>
        <v>13.201282586347693</v>
      </c>
      <c r="U1330" s="43">
        <f ca="1">_xll.BInterpol('Base CDI'!$H$4:$H$28,'Base CDI'!$I$4:$I$29,S1330,"Cubic","Extrapolate=Linear","MultiX=Average","Skip=True","Sort=True")</f>
        <v>13.286096827749498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47282</v>
      </c>
      <c r="T1331" s="43">
        <f ca="1">_xll.BInterpol('Base CDI'!$H$4:$H$28,'Base CDI'!$J$4:$J$29,S1331,"Cubic","Extrapolate=Linear","MultiX=Average","Skip=True","Sort=True")</f>
        <v>13.201784788225561</v>
      </c>
      <c r="U1331" s="43">
        <f ca="1">_xll.BInterpol('Base CDI'!$H$4:$H$28,'Base CDI'!$I$4:$I$29,S1331,"Cubic","Extrapolate=Linear","MultiX=Average","Skip=True","Sort=True")</f>
        <v>13.286552587815446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47283</v>
      </c>
      <c r="T1332" s="43">
        <f ca="1">_xll.BInterpol('Base CDI'!$H$4:$H$28,'Base CDI'!$J$4:$J$29,S1332,"Cubic","Extrapolate=Linear","MultiX=Average","Skip=True","Sort=True")</f>
        <v>13.202285446349093</v>
      </c>
      <c r="U1332" s="43">
        <f ca="1">_xll.BInterpol('Base CDI'!$H$4:$H$28,'Base CDI'!$I$4:$I$29,S1332,"Cubic","Extrapolate=Linear","MultiX=Average","Skip=True","Sort=True")</f>
        <v>13.2870073603075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47284</v>
      </c>
      <c r="T1333" s="43">
        <f ca="1">_xll.BInterpol('Base CDI'!$H$4:$H$28,'Base CDI'!$J$4:$J$29,S1333,"Cubic","Extrapolate=Linear","MultiX=Average","Skip=True","Sort=True")</f>
        <v>13.20278453149848</v>
      </c>
      <c r="U1333" s="43">
        <f ca="1">_xll.BInterpol('Base CDI'!$H$4:$H$28,'Base CDI'!$I$4:$I$29,S1333,"Cubic","Extrapolate=Linear","MultiX=Average","Skip=True","Sort=True")</f>
        <v>13.2874611238309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47285</v>
      </c>
      <c r="T1334" s="43">
        <f ca="1">_xll.BInterpol('Base CDI'!$H$4:$H$28,'Base CDI'!$J$4:$J$29,S1334,"Cubic","Extrapolate=Linear","MultiX=Average","Skip=True","Sort=True")</f>
        <v>13.203282014453913</v>
      </c>
      <c r="U1334" s="43">
        <f ca="1">_xll.BInterpol('Base CDI'!$H$4:$H$28,'Base CDI'!$I$4:$I$29,S1334,"Cubic","Extrapolate=Linear","MultiX=Average","Skip=True","Sort=True")</f>
        <v>13.287913856990881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47286</v>
      </c>
      <c r="T1335" s="43">
        <f ca="1">_xll.BInterpol('Base CDI'!$H$4:$H$28,'Base CDI'!$J$4:$J$29,S1335,"Cubic","Extrapolate=Linear","MultiX=Average","Skip=True","Sort=True")</f>
        <v>13.203777865995587</v>
      </c>
      <c r="U1335" s="43">
        <f ca="1">_xll.BInterpol('Base CDI'!$H$4:$H$28,'Base CDI'!$I$4:$I$29,S1335,"Cubic","Extrapolate=Linear","MultiX=Average","Skip=True","Sort=True")</f>
        <v>13.288365538392684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47287</v>
      </c>
      <c r="T1336" s="43">
        <f ca="1">_xll.BInterpol('Base CDI'!$H$4:$H$28,'Base CDI'!$J$4:$J$29,S1336,"Cubic","Extrapolate=Linear","MultiX=Average","Skip=True","Sort=True")</f>
        <v>13.20427205690369</v>
      </c>
      <c r="U1336" s="43">
        <f ca="1">_xll.BInterpol('Base CDI'!$H$4:$H$28,'Base CDI'!$I$4:$I$29,S1336,"Cubic","Extrapolate=Linear","MultiX=Average","Skip=True","Sort=True")</f>
        <v>13.288816146641544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47288</v>
      </c>
      <c r="T1337" s="43">
        <f ca="1">_xll.BInterpol('Base CDI'!$H$4:$H$28,'Base CDI'!$J$4:$J$29,S1337,"Cubic","Extrapolate=Linear","MultiX=Average","Skip=True","Sort=True")</f>
        <v>13.204764557958416</v>
      </c>
      <c r="U1337" s="43">
        <f ca="1">_xll.BInterpol('Base CDI'!$H$4:$H$28,'Base CDI'!$I$4:$I$29,S1337,"Cubic","Extrapolate=Linear","MultiX=Average","Skip=True","Sort=True")</f>
        <v>13.289265660342702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47289</v>
      </c>
      <c r="T1338" s="43">
        <f ca="1">_xll.BInterpol('Base CDI'!$H$4:$H$28,'Base CDI'!$J$4:$J$29,S1338,"Cubic","Extrapolate=Linear","MultiX=Average","Skip=True","Sort=True")</f>
        <v>13.20525533993996</v>
      </c>
      <c r="U1338" s="43">
        <f ca="1">_xll.BInterpol('Base CDI'!$H$4:$H$28,'Base CDI'!$I$4:$I$29,S1338,"Cubic","Extrapolate=Linear","MultiX=Average","Skip=True","Sort=True")</f>
        <v>13.289714058101396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47290</v>
      </c>
      <c r="T1339" s="43">
        <f ca="1">_xll.BInterpol('Base CDI'!$H$4:$H$28,'Base CDI'!$J$4:$J$29,S1339,"Cubic","Extrapolate=Linear","MultiX=Average","Skip=True","Sort=True")</f>
        <v>13.205744373628511</v>
      </c>
      <c r="U1339" s="43">
        <f ca="1">_xll.BInterpol('Base CDI'!$H$4:$H$28,'Base CDI'!$I$4:$I$29,S1339,"Cubic","Extrapolate=Linear","MultiX=Average","Skip=True","Sort=True")</f>
        <v>13.290161318522859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47291</v>
      </c>
      <c r="T1340" s="43">
        <f ca="1">_xll.BInterpol('Base CDI'!$H$4:$H$28,'Base CDI'!$J$4:$J$29,S1340,"Cubic","Extrapolate=Linear","MultiX=Average","Skip=True","Sort=True")</f>
        <v>13.206231629804259</v>
      </c>
      <c r="U1340" s="43">
        <f ca="1">_xll.BInterpol('Base CDI'!$H$4:$H$28,'Base CDI'!$I$4:$I$29,S1340,"Cubic","Extrapolate=Linear","MultiX=Average","Skip=True","Sort=True")</f>
        <v>13.290607420212334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47292</v>
      </c>
      <c r="T1341" s="43">
        <f ca="1">_xll.BInterpol('Base CDI'!$H$4:$H$28,'Base CDI'!$J$4:$J$29,S1341,"Cubic","Extrapolate=Linear","MultiX=Average","Skip=True","Sort=True")</f>
        <v>13.206717079247401</v>
      </c>
      <c r="U1341" s="43">
        <f ca="1">_xll.BInterpol('Base CDI'!$H$4:$H$28,'Base CDI'!$I$4:$I$29,S1341,"Cubic","Extrapolate=Linear","MultiX=Average","Skip=True","Sort=True")</f>
        <v>13.291052341775059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47293</v>
      </c>
      <c r="T1342" s="43">
        <f ca="1">_xll.BInterpol('Base CDI'!$H$4:$H$28,'Base CDI'!$J$4:$J$29,S1342,"Cubic","Extrapolate=Linear","MultiX=Average","Skip=True","Sort=True")</f>
        <v>13.207200692738127</v>
      </c>
      <c r="U1342" s="43">
        <f ca="1">_xll.BInterpol('Base CDI'!$H$4:$H$28,'Base CDI'!$I$4:$I$29,S1342,"Cubic","Extrapolate=Linear","MultiX=Average","Skip=True","Sort=True")</f>
        <v>13.291496061816268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47294</v>
      </c>
      <c r="T1343" s="43">
        <f ca="1">_xll.BInterpol('Base CDI'!$H$4:$H$28,'Base CDI'!$J$4:$J$29,S1343,"Cubic","Extrapolate=Linear","MultiX=Average","Skip=True","Sort=True")</f>
        <v>13.207682441056628</v>
      </c>
      <c r="U1343" s="43">
        <f ca="1">_xll.BInterpol('Base CDI'!$H$4:$H$28,'Base CDI'!$I$4:$I$29,S1343,"Cubic","Extrapolate=Linear","MultiX=Average","Skip=True","Sort=True")</f>
        <v>13.291938558941201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47295</v>
      </c>
      <c r="T1344" s="43">
        <f ca="1">_xll.BInterpol('Base CDI'!$H$4:$H$28,'Base CDI'!$J$4:$J$29,S1344,"Cubic","Extrapolate=Linear","MultiX=Average","Skip=True","Sort=True")</f>
        <v>13.208162294983097</v>
      </c>
      <c r="U1344" s="43">
        <f ca="1">_xll.BInterpol('Base CDI'!$H$4:$H$28,'Base CDI'!$I$4:$I$29,S1344,"Cubic","Extrapolate=Linear","MultiX=Average","Skip=True","Sort=True")</f>
        <v>13.292379811755097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47296</v>
      </c>
      <c r="T1345" s="43">
        <f ca="1">_xll.BInterpol('Base CDI'!$H$4:$H$28,'Base CDI'!$J$4:$J$29,S1345,"Cubic","Extrapolate=Linear","MultiX=Average","Skip=True","Sort=True")</f>
        <v>13.208640225297726</v>
      </c>
      <c r="U1345" s="43">
        <f ca="1">_xll.BInterpol('Base CDI'!$H$4:$H$28,'Base CDI'!$I$4:$I$29,S1345,"Cubic","Extrapolate=Linear","MultiX=Average","Skip=True","Sort=True")</f>
        <v>13.292819798863194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47297</v>
      </c>
      <c r="T1346" s="43">
        <f ca="1">_xll.BInterpol('Base CDI'!$H$4:$H$28,'Base CDI'!$J$4:$J$29,S1346,"Cubic","Extrapolate=Linear","MultiX=Average","Skip=True","Sort=True")</f>
        <v>13.209116202780708</v>
      </c>
      <c r="U1346" s="43">
        <f ca="1">_xll.BInterpol('Base CDI'!$H$4:$H$28,'Base CDI'!$I$4:$I$29,S1346,"Cubic","Extrapolate=Linear","MultiX=Average","Skip=True","Sort=True")</f>
        <v>13.293258498870728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47298</v>
      </c>
      <c r="T1347" s="43">
        <f ca="1">_xll.BInterpol('Base CDI'!$H$4:$H$28,'Base CDI'!$J$4:$J$29,S1347,"Cubic","Extrapolate=Linear","MultiX=Average","Skip=True","Sort=True")</f>
        <v>13.209590198212235</v>
      </c>
      <c r="U1347" s="43">
        <f ca="1">_xll.BInterpol('Base CDI'!$H$4:$H$28,'Base CDI'!$I$4:$I$29,S1347,"Cubic","Extrapolate=Linear","MultiX=Average","Skip=True","Sort=True")</f>
        <v>13.293695890382937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47299</v>
      </c>
      <c r="T1348" s="43">
        <f ca="1">_xll.BInterpol('Base CDI'!$H$4:$H$28,'Base CDI'!$J$4:$J$29,S1348,"Cubic","Extrapolate=Linear","MultiX=Average","Skip=True","Sort=True")</f>
        <v>13.210062182372496</v>
      </c>
      <c r="U1348" s="43">
        <f ca="1">_xll.BInterpol('Base CDI'!$H$4:$H$28,'Base CDI'!$I$4:$I$29,S1348,"Cubic","Extrapolate=Linear","MultiX=Average","Skip=True","Sort=True")</f>
        <v>13.29413195200506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47300</v>
      </c>
      <c r="T1349" s="43">
        <f ca="1">_xll.BInterpol('Base CDI'!$H$4:$H$28,'Base CDI'!$J$4:$J$29,S1349,"Cubic","Extrapolate=Linear","MultiX=Average","Skip=True","Sort=True")</f>
        <v>13.210532126041688</v>
      </c>
      <c r="U1349" s="43">
        <f ca="1">_xll.BInterpol('Base CDI'!$H$4:$H$28,'Base CDI'!$I$4:$I$29,S1349,"Cubic","Extrapolate=Linear","MultiX=Average","Skip=True","Sort=True")</f>
        <v>13.294566662342335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47301</v>
      </c>
      <c r="T1350" s="43">
        <f ca="1">_xll.BInterpol('Base CDI'!$H$4:$H$28,'Base CDI'!$J$4:$J$29,S1350,"Cubic","Extrapolate=Linear","MultiX=Average","Skip=True","Sort=True")</f>
        <v>13.211</v>
      </c>
      <c r="U1350" s="43">
        <f ca="1">_xll.BInterpol('Base CDI'!$H$4:$H$28,'Base CDI'!$I$4:$I$29,S1350,"Cubic","Extrapolate=Linear","MultiX=Average","Skip=True","Sort=True")</f>
        <v>13.295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47302</v>
      </c>
      <c r="T1351" s="43">
        <f ca="1">_xll.BInterpol('Base CDI'!$H$4:$H$28,'Base CDI'!$J$4:$J$29,S1351,"Cubic","Extrapolate=Linear","MultiX=Average","Skip=True","Sort=True")</f>
        <v>13.211465782728331</v>
      </c>
      <c r="U1351" s="43">
        <f ca="1">_xll.BInterpol('Base CDI'!$H$4:$H$28,'Base CDI'!$I$4:$I$29,S1351,"Cubic","Extrapolate=Linear","MultiX=Average","Skip=True","Sort=True")</f>
        <v>13.295431948592597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47303</v>
      </c>
      <c r="T1352" s="43">
        <f ca="1">_xll.BInterpol('Base CDI'!$H$4:$H$28,'Base CDI'!$J$4:$J$29,S1352,"Cubic","Extrapolate=Linear","MultiX=Average","Skip=True","Sort=True")</f>
        <v>13.211929483510405</v>
      </c>
      <c r="U1352" s="43">
        <f ca="1">_xll.BInterpol('Base CDI'!$H$4:$H$28,'Base CDI'!$I$4:$I$29,S1352,"Cubic","Extrapolate=Linear","MultiX=Average","Skip=True","Sort=True")</f>
        <v>13.295862511771892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47304</v>
      </c>
      <c r="T1353" s="43">
        <f ca="1">_xll.BInterpol('Base CDI'!$H$4:$H$28,'Base CDI'!$J$4:$J$29,S1353,"Cubic","Extrapolate=Linear","MultiX=Average","Skip=True","Sort=True")</f>
        <v>13.212391119330652</v>
      </c>
      <c r="U1353" s="43">
        <f ca="1">_xll.BInterpol('Base CDI'!$H$4:$H$28,'Base CDI'!$I$4:$I$29,S1353,"Cubic","Extrapolate=Linear","MultiX=Average","Skip=True","Sort=True")</f>
        <v>13.296291698198951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47305</v>
      </c>
      <c r="T1354" s="43">
        <f ca="1">_xll.BInterpol('Base CDI'!$H$4:$H$28,'Base CDI'!$J$4:$J$29,S1354,"Cubic","Extrapolate=Linear","MultiX=Average","Skip=True","Sort=True")</f>
        <v>13.212850707173503</v>
      </c>
      <c r="U1354" s="43">
        <f ca="1">_xll.BInterpol('Base CDI'!$H$4:$H$28,'Base CDI'!$I$4:$I$29,S1354,"Cubic","Extrapolate=Linear","MultiX=Average","Skip=True","Sort=True")</f>
        <v>13.296719516534846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47306</v>
      </c>
      <c r="T1355" s="43">
        <f ca="1">_xll.BInterpol('Base CDI'!$H$4:$H$28,'Base CDI'!$J$4:$J$29,S1355,"Cubic","Extrapolate=Linear","MultiX=Average","Skip=True","Sort=True")</f>
        <v>13.213308264023386</v>
      </c>
      <c r="U1355" s="43">
        <f ca="1">_xll.BInterpol('Base CDI'!$H$4:$H$28,'Base CDI'!$I$4:$I$29,S1355,"Cubic","Extrapolate=Linear","MultiX=Average","Skip=True","Sort=True")</f>
        <v>13.297145975440644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47307</v>
      </c>
      <c r="T1356" s="43">
        <f ca="1">_xll.BInterpol('Base CDI'!$H$4:$H$28,'Base CDI'!$J$4:$J$29,S1356,"Cubic","Extrapolate=Linear","MultiX=Average","Skip=True","Sort=True")</f>
        <v>13.213763806864733</v>
      </c>
      <c r="U1356" s="43">
        <f ca="1">_xll.BInterpol('Base CDI'!$H$4:$H$28,'Base CDI'!$I$4:$I$29,S1356,"Cubic","Extrapolate=Linear","MultiX=Average","Skip=True","Sort=True")</f>
        <v>13.297571083577415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47308</v>
      </c>
      <c r="T1357" s="43">
        <f ca="1">_xll.BInterpol('Base CDI'!$H$4:$H$28,'Base CDI'!$J$4:$J$29,S1357,"Cubic","Extrapolate=Linear","MultiX=Average","Skip=True","Sort=True")</f>
        <v>13.214217352681974</v>
      </c>
      <c r="U1357" s="43">
        <f ca="1">_xll.BInterpol('Base CDI'!$H$4:$H$28,'Base CDI'!$I$4:$I$29,S1357,"Cubic","Extrapolate=Linear","MultiX=Average","Skip=True","Sort=True")</f>
        <v>13.297994849606228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47309</v>
      </c>
      <c r="T1358" s="43">
        <f ca="1">_xll.BInterpol('Base CDI'!$H$4:$H$28,'Base CDI'!$J$4:$J$29,S1358,"Cubic","Extrapolate=Linear","MultiX=Average","Skip=True","Sort=True")</f>
        <v>13.214668918459537</v>
      </c>
      <c r="U1358" s="43">
        <f ca="1">_xll.BInterpol('Base CDI'!$H$4:$H$28,'Base CDI'!$I$4:$I$29,S1358,"Cubic","Extrapolate=Linear","MultiX=Average","Skip=True","Sort=True")</f>
        <v>13.298417282188153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47310</v>
      </c>
      <c r="T1359" s="43">
        <f ca="1">_xll.BInterpol('Base CDI'!$H$4:$H$28,'Base CDI'!$J$4:$J$29,S1359,"Cubic","Extrapolate=Linear","MultiX=Average","Skip=True","Sort=True")</f>
        <v>13.215118521181855</v>
      </c>
      <c r="U1359" s="43">
        <f ca="1">_xll.BInterpol('Base CDI'!$H$4:$H$28,'Base CDI'!$I$4:$I$29,S1359,"Cubic","Extrapolate=Linear","MultiX=Average","Skip=True","Sort=True")</f>
        <v>13.298838389984255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47311</v>
      </c>
      <c r="T1360" s="43">
        <f ca="1">_xll.BInterpol('Base CDI'!$H$4:$H$28,'Base CDI'!$J$4:$J$29,S1360,"Cubic","Extrapolate=Linear","MultiX=Average","Skip=True","Sort=True")</f>
        <v>13.215566177833358</v>
      </c>
      <c r="U1360" s="43">
        <f ca="1">_xll.BInterpol('Base CDI'!$H$4:$H$28,'Base CDI'!$I$4:$I$29,S1360,"Cubic","Extrapolate=Linear","MultiX=Average","Skip=True","Sort=True")</f>
        <v>13.299258181655608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47312</v>
      </c>
      <c r="T1361" s="43">
        <f ca="1">_xll.BInterpol('Base CDI'!$H$4:$H$28,'Base CDI'!$J$4:$J$29,S1361,"Cubic","Extrapolate=Linear","MultiX=Average","Skip=True","Sort=True")</f>
        <v>13.216011905398473</v>
      </c>
      <c r="U1361" s="43">
        <f ca="1">_xll.BInterpol('Base CDI'!$H$4:$H$28,'Base CDI'!$I$4:$I$29,S1361,"Cubic","Extrapolate=Linear","MultiX=Average","Skip=True","Sort=True")</f>
        <v>13.299676665863279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47313</v>
      </c>
      <c r="T1362" s="43">
        <f ca="1">_xll.BInterpol('Base CDI'!$H$4:$H$28,'Base CDI'!$J$4:$J$29,S1362,"Cubic","Extrapolate=Linear","MultiX=Average","Skip=True","Sort=True")</f>
        <v>13.216455720861633</v>
      </c>
      <c r="U1362" s="43">
        <f ca="1">_xll.BInterpol('Base CDI'!$H$4:$H$28,'Base CDI'!$I$4:$I$29,S1362,"Cubic","Extrapolate=Linear","MultiX=Average","Skip=True","Sort=True")</f>
        <v>13.300093851268336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47314</v>
      </c>
      <c r="T1363" s="43">
        <f ca="1">_xll.BInterpol('Base CDI'!$H$4:$H$28,'Base CDI'!$J$4:$J$29,S1363,"Cubic","Extrapolate=Linear","MultiX=Average","Skip=True","Sort=True")</f>
        <v>13.216897641207266</v>
      </c>
      <c r="U1363" s="43">
        <f ca="1">_xll.BInterpol('Base CDI'!$H$4:$H$28,'Base CDI'!$I$4:$I$29,S1363,"Cubic","Extrapolate=Linear","MultiX=Average","Skip=True","Sort=True")</f>
        <v>13.30050974653185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47315</v>
      </c>
      <c r="T1364" s="43">
        <f ca="1">_xll.BInterpol('Base CDI'!$H$4:$H$28,'Base CDI'!$J$4:$J$29,S1364,"Cubic","Extrapolate=Linear","MultiX=Average","Skip=True","Sort=True")</f>
        <v>13.217337683419805</v>
      </c>
      <c r="U1364" s="43">
        <f ca="1">_xll.BInterpol('Base CDI'!$H$4:$H$28,'Base CDI'!$I$4:$I$29,S1364,"Cubic","Extrapolate=Linear","MultiX=Average","Skip=True","Sort=True")</f>
        <v>13.300924360314887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47316</v>
      </c>
      <c r="T1365" s="43">
        <f ca="1">_xll.BInterpol('Base CDI'!$H$4:$H$28,'Base CDI'!$J$4:$J$29,S1365,"Cubic","Extrapolate=Linear","MultiX=Average","Skip=True","Sort=True")</f>
        <v>13.217775864483677</v>
      </c>
      <c r="U1365" s="43">
        <f ca="1">_xll.BInterpol('Base CDI'!$H$4:$H$28,'Base CDI'!$I$4:$I$29,S1365,"Cubic","Extrapolate=Linear","MultiX=Average","Skip=True","Sort=True")</f>
        <v>13.30133770127852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47317</v>
      </c>
      <c r="T1366" s="43">
        <f ca="1">_xll.BInterpol('Base CDI'!$H$4:$H$28,'Base CDI'!$J$4:$J$29,S1366,"Cubic","Extrapolate=Linear","MultiX=Average","Skip=True","Sort=True")</f>
        <v>13.218212201383315</v>
      </c>
      <c r="U1366" s="43">
        <f ca="1">_xll.BInterpol('Base CDI'!$H$4:$H$28,'Base CDI'!$I$4:$I$29,S1366,"Cubic","Extrapolate=Linear","MultiX=Average","Skip=True","Sort=True")</f>
        <v>13.301749778083817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47318</v>
      </c>
      <c r="T1367" s="43">
        <f ca="1">_xll.BInterpol('Base CDI'!$H$4:$H$28,'Base CDI'!$J$4:$J$29,S1367,"Cubic","Extrapolate=Linear","MultiX=Average","Skip=True","Sort=True")</f>
        <v>13.218646711103148</v>
      </c>
      <c r="U1367" s="43">
        <f ca="1">_xll.BInterpol('Base CDI'!$H$4:$H$28,'Base CDI'!$I$4:$I$29,S1367,"Cubic","Extrapolate=Linear","MultiX=Average","Skip=True","Sort=True")</f>
        <v>13.302160599391843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47319</v>
      </c>
      <c r="T1368" s="43">
        <f ca="1">_xll.BInterpol('Base CDI'!$H$4:$H$28,'Base CDI'!$J$4:$J$29,S1368,"Cubic","Extrapolate=Linear","MultiX=Average","Skip=True","Sort=True")</f>
        <v>13.219079410627604</v>
      </c>
      <c r="U1368" s="43">
        <f ca="1">_xll.BInterpol('Base CDI'!$H$4:$H$28,'Base CDI'!$I$4:$I$29,S1368,"Cubic","Extrapolate=Linear","MultiX=Average","Skip=True","Sort=True")</f>
        <v>13.302570173863673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47320</v>
      </c>
      <c r="T1369" s="43">
        <f ca="1">_xll.BInterpol('Base CDI'!$H$4:$H$28,'Base CDI'!$J$4:$J$29,S1369,"Cubic","Extrapolate=Linear","MultiX=Average","Skip=True","Sort=True")</f>
        <v>13.219510316941117</v>
      </c>
      <c r="U1369" s="43">
        <f ca="1">_xll.BInterpol('Base CDI'!$H$4:$H$28,'Base CDI'!$I$4:$I$29,S1369,"Cubic","Extrapolate=Linear","MultiX=Average","Skip=True","Sort=True")</f>
        <v>13.302978510160372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47321</v>
      </c>
      <c r="T1370" s="43">
        <f ca="1">_xll.BInterpol('Base CDI'!$H$4:$H$28,'Base CDI'!$J$4:$J$29,S1370,"Cubic","Extrapolate=Linear","MultiX=Average","Skip=True","Sort=True")</f>
        <v>13.219939447028112</v>
      </c>
      <c r="U1370" s="43">
        <f ca="1">_xll.BInterpol('Base CDI'!$H$4:$H$28,'Base CDI'!$I$4:$I$29,S1370,"Cubic","Extrapolate=Linear","MultiX=Average","Skip=True","Sort=True")</f>
        <v>13.303385616943011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47322</v>
      </c>
      <c r="T1371" s="43">
        <f ca="1">_xll.BInterpol('Base CDI'!$H$4:$H$28,'Base CDI'!$J$4:$J$29,S1371,"Cubic","Extrapolate=Linear","MultiX=Average","Skip=True","Sort=True")</f>
        <v>13.220366817873025</v>
      </c>
      <c r="U1371" s="43">
        <f ca="1">_xll.BInterpol('Base CDI'!$H$4:$H$28,'Base CDI'!$I$4:$I$29,S1371,"Cubic","Extrapolate=Linear","MultiX=Average","Skip=True","Sort=True")</f>
        <v>13.303791502872658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47323</v>
      </c>
      <c r="T1372" s="43">
        <f ca="1">_xll.BInterpol('Base CDI'!$H$4:$H$28,'Base CDI'!$J$4:$J$29,S1372,"Cubic","Extrapolate=Linear","MultiX=Average","Skip=True","Sort=True")</f>
        <v>13.220792446460282</v>
      </c>
      <c r="U1372" s="43">
        <f ca="1">_xll.BInterpol('Base CDI'!$H$4:$H$28,'Base CDI'!$I$4:$I$29,S1372,"Cubic","Extrapolate=Linear","MultiX=Average","Skip=True","Sort=True")</f>
        <v>13.304196176610382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47324</v>
      </c>
      <c r="T1373" s="43">
        <f ca="1">_xll.BInterpol('Base CDI'!$H$4:$H$28,'Base CDI'!$J$4:$J$29,S1373,"Cubic","Extrapolate=Linear","MultiX=Average","Skip=True","Sort=True")</f>
        <v>13.221216349774314</v>
      </c>
      <c r="U1373" s="43">
        <f ca="1">_xll.BInterpol('Base CDI'!$H$4:$H$28,'Base CDI'!$I$4:$I$29,S1373,"Cubic","Extrapolate=Linear","MultiX=Average","Skip=True","Sort=True")</f>
        <v>13.304599646817254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47325</v>
      </c>
      <c r="T1374" s="43">
        <f ca="1">_xll.BInterpol('Base CDI'!$H$4:$H$28,'Base CDI'!$J$4:$J$29,S1374,"Cubic","Extrapolate=Linear","MultiX=Average","Skip=True","Sort=True")</f>
        <v>13.221638544799553</v>
      </c>
      <c r="U1374" s="43">
        <f ca="1">_xll.BInterpol('Base CDI'!$H$4:$H$28,'Base CDI'!$I$4:$I$29,S1374,"Cubic","Extrapolate=Linear","MultiX=Average","Skip=True","Sort=True")</f>
        <v>13.305001922154339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47326</v>
      </c>
      <c r="T1375" s="43">
        <f ca="1">_xll.BInterpol('Base CDI'!$H$4:$H$28,'Base CDI'!$J$4:$J$29,S1375,"Cubic","Extrapolate=Linear","MultiX=Average","Skip=True","Sort=True")</f>
        <v>13.222059048520427</v>
      </c>
      <c r="U1375" s="43">
        <f ca="1">_xll.BInterpol('Base CDI'!$H$4:$H$28,'Base CDI'!$I$4:$I$29,S1375,"Cubic","Extrapolate=Linear","MultiX=Average","Skip=True","Sort=True")</f>
        <v>13.30540301128271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47327</v>
      </c>
      <c r="T1376" s="43">
        <f ca="1">_xll.BInterpol('Base CDI'!$H$4:$H$28,'Base CDI'!$J$4:$J$29,S1376,"Cubic","Extrapolate=Linear","MultiX=Average","Skip=True","Sort=True")</f>
        <v>13.222477877921365</v>
      </c>
      <c r="U1376" s="43">
        <f ca="1">_xll.BInterpol('Base CDI'!$H$4:$H$28,'Base CDI'!$I$4:$I$29,S1376,"Cubic","Extrapolate=Linear","MultiX=Average","Skip=True","Sort=True")</f>
        <v>13.305802922863435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47328</v>
      </c>
      <c r="T1377" s="43">
        <f ca="1">_xll.BInterpol('Base CDI'!$H$4:$H$28,'Base CDI'!$J$4:$J$29,S1377,"Cubic","Extrapolate=Linear","MultiX=Average","Skip=True","Sort=True")</f>
        <v>13.222895049986802</v>
      </c>
      <c r="U1377" s="43">
        <f ca="1">_xll.BInterpol('Base CDI'!$H$4:$H$28,'Base CDI'!$I$4:$I$29,S1377,"Cubic","Extrapolate=Linear","MultiX=Average","Skip=True","Sort=True")</f>
        <v>13.306201665557582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47329</v>
      </c>
      <c r="T1378" s="43">
        <f ca="1">_xll.BInterpol('Base CDI'!$H$4:$H$28,'Base CDI'!$J$4:$J$29,S1378,"Cubic","Extrapolate=Linear","MultiX=Average","Skip=True","Sort=True")</f>
        <v>13.223310581701163</v>
      </c>
      <c r="U1378" s="43">
        <f ca="1">_xll.BInterpol('Base CDI'!$H$4:$H$28,'Base CDI'!$I$4:$I$29,S1378,"Cubic","Extrapolate=Linear","MultiX=Average","Skip=True","Sort=True")</f>
        <v>13.30659924802622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47330</v>
      </c>
      <c r="T1379" s="43">
        <f ca="1">_xll.BInterpol('Base CDI'!$H$4:$H$28,'Base CDI'!$J$4:$J$29,S1379,"Cubic","Extrapolate=Linear","MultiX=Average","Skip=True","Sort=True")</f>
        <v>13.22372449004888</v>
      </c>
      <c r="U1379" s="43">
        <f ca="1">_xll.BInterpol('Base CDI'!$H$4:$H$28,'Base CDI'!$I$4:$I$29,S1379,"Cubic","Extrapolate=Linear","MultiX=Average","Skip=True","Sort=True")</f>
        <v>13.30699567893042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47331</v>
      </c>
      <c r="T1380" s="43">
        <f ca="1">_xll.BInterpol('Base CDI'!$H$4:$H$28,'Base CDI'!$J$4:$J$29,S1380,"Cubic","Extrapolate=Linear","MultiX=Average","Skip=True","Sort=True")</f>
        <v>13.224136792014384</v>
      </c>
      <c r="U1380" s="43">
        <f ca="1">_xll.BInterpol('Base CDI'!$H$4:$H$28,'Base CDI'!$I$4:$I$29,S1380,"Cubic","Extrapolate=Linear","MultiX=Average","Skip=True","Sort=True")</f>
        <v>13.307390966931248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47332</v>
      </c>
      <c r="T1381" s="43">
        <f ca="1">_xll.BInterpol('Base CDI'!$H$4:$H$28,'Base CDI'!$J$4:$J$29,S1381,"Cubic","Extrapolate=Linear","MultiX=Average","Skip=True","Sort=True")</f>
        <v>13.224547504582103</v>
      </c>
      <c r="U1381" s="43">
        <f ca="1">_xll.BInterpol('Base CDI'!$H$4:$H$28,'Base CDI'!$I$4:$I$29,S1381,"Cubic","Extrapolate=Linear","MultiX=Average","Skip=True","Sort=True")</f>
        <v>13.307785120689775</v>
      </c>
    </row>
    <row r="1382" spans="16:21" x14ac:dyDescent="0.25">
      <c r="P1382" s="10">
        <v>36523</v>
      </c>
      <c r="Q1382">
        <v>5.032502</v>
      </c>
      <c r="S1382" s="42">
        <f t="shared" ca="1" si="26"/>
        <v>47333</v>
      </c>
      <c r="T1382" s="43">
        <f ca="1">_xll.BInterpol('Base CDI'!$H$4:$H$28,'Base CDI'!$J$4:$J$29,S1382,"Cubic","Extrapolate=Linear","MultiX=Average","Skip=True","Sort=True")</f>
        <v>13.224956644736471</v>
      </c>
      <c r="U1382" s="43">
        <f ca="1">_xll.BInterpol('Base CDI'!$H$4:$H$28,'Base CDI'!$I$4:$I$29,S1382,"Cubic","Extrapolate=Linear","MultiX=Average","Skip=True","Sort=True")</f>
        <v>13.308178148867071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47334</v>
      </c>
      <c r="T1383" s="43">
        <f ca="1">_xll.BInterpol('Base CDI'!$H$4:$H$28,'Base CDI'!$J$4:$J$29,S1383,"Cubic","Extrapolate=Linear","MultiX=Average","Skip=True","Sort=True")</f>
        <v>13.225364229461913</v>
      </c>
      <c r="U1383" s="43">
        <f ca="1">_xll.BInterpol('Base CDI'!$H$4:$H$28,'Base CDI'!$I$4:$I$29,S1383,"Cubic","Extrapolate=Linear","MultiX=Average","Skip=True","Sort=True")</f>
        <v>13.308570060124202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47335</v>
      </c>
      <c r="T1384" s="43">
        <f ca="1">_xll.BInterpol('Base CDI'!$H$4:$H$28,'Base CDI'!$J$4:$J$29,S1384,"Cubic","Extrapolate=Linear","MultiX=Average","Skip=True","Sort=True")</f>
        <v>13.225770275742864</v>
      </c>
      <c r="U1384" s="43">
        <f ca="1">_xll.BInterpol('Base CDI'!$H$4:$H$28,'Base CDI'!$I$4:$I$29,S1384,"Cubic","Extrapolate=Linear","MultiX=Average","Skip=True","Sort=True")</f>
        <v>13.308960863122241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47336</v>
      </c>
      <c r="T1385" s="43">
        <f ca="1">_xll.BInterpol('Base CDI'!$H$4:$H$28,'Base CDI'!$J$4:$J$29,S1385,"Cubic","Extrapolate=Linear","MultiX=Average","Skip=True","Sort=True")</f>
        <v>13.226174800563749</v>
      </c>
      <c r="U1385" s="43">
        <f ca="1">_xll.BInterpol('Base CDI'!$H$4:$H$28,'Base CDI'!$I$4:$I$29,S1385,"Cubic","Extrapolate=Linear","MultiX=Average","Skip=True","Sort=True")</f>
        <v>13.309350566522253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47337</v>
      </c>
      <c r="T1386" s="43">
        <f ca="1">_xll.BInterpol('Base CDI'!$H$4:$H$28,'Base CDI'!$J$4:$J$29,S1386,"Cubic","Extrapolate=Linear","MultiX=Average","Skip=True","Sort=True")</f>
        <v>13.226577820909004</v>
      </c>
      <c r="U1386" s="43">
        <f ca="1">_xll.BInterpol('Base CDI'!$H$4:$H$28,'Base CDI'!$I$4:$I$29,S1386,"Cubic","Extrapolate=Linear","MultiX=Average","Skip=True","Sort=True")</f>
        <v>13.309739178985309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47338</v>
      </c>
      <c r="T1387" s="43">
        <f ca="1">_xll.BInterpol('Base CDI'!$H$4:$H$28,'Base CDI'!$J$4:$J$29,S1387,"Cubic","Extrapolate=Linear","MultiX=Average","Skip=True","Sort=True")</f>
        <v>13.226979353763054</v>
      </c>
      <c r="U1387" s="43">
        <f ca="1">_xll.BInterpol('Base CDI'!$H$4:$H$28,'Base CDI'!$I$4:$I$29,S1387,"Cubic","Extrapolate=Linear","MultiX=Average","Skip=True","Sort=True")</f>
        <v>13.310126709172479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47339</v>
      </c>
      <c r="T1388" s="43">
        <f ca="1">_xll.BInterpol('Base CDI'!$H$4:$H$28,'Base CDI'!$J$4:$J$29,S1388,"Cubic","Extrapolate=Linear","MultiX=Average","Skip=True","Sort=True")</f>
        <v>13.227379416110331</v>
      </c>
      <c r="U1388" s="43">
        <f ca="1">_xll.BInterpol('Base CDI'!$H$4:$H$28,'Base CDI'!$I$4:$I$29,S1388,"Cubic","Extrapolate=Linear","MultiX=Average","Skip=True","Sort=True")</f>
        <v>13.31051316574483</v>
      </c>
    </row>
    <row r="1389" spans="16:21" x14ac:dyDescent="0.25">
      <c r="P1389" s="10">
        <v>36532</v>
      </c>
      <c r="Q1389">
        <v>5.05661</v>
      </c>
      <c r="S1389" s="42">
        <f t="shared" ca="1" si="26"/>
        <v>47340</v>
      </c>
      <c r="T1389" s="43">
        <f ca="1">_xll.BInterpol('Base CDI'!$H$4:$H$28,'Base CDI'!$J$4:$J$29,S1389,"Cubic","Extrapolate=Linear","MultiX=Average","Skip=True","Sort=True")</f>
        <v>13.227778024935267</v>
      </c>
      <c r="U1389" s="43">
        <f ca="1">_xll.BInterpol('Base CDI'!$H$4:$H$28,'Base CDI'!$I$4:$I$29,S1389,"Cubic","Extrapolate=Linear","MultiX=Average","Skip=True","Sort=True")</f>
        <v>13.310898557363434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47341</v>
      </c>
      <c r="T1390" s="43">
        <f ca="1">_xll.BInterpol('Base CDI'!$H$4:$H$28,'Base CDI'!$J$4:$J$29,S1390,"Cubic","Extrapolate=Linear","MultiX=Average","Skip=True","Sort=True")</f>
        <v>13.228175197222289</v>
      </c>
      <c r="U1390" s="43">
        <f ca="1">_xll.BInterpol('Base CDI'!$H$4:$H$28,'Base CDI'!$I$4:$I$29,S1390,"Cubic","Extrapolate=Linear","MultiX=Average","Skip=True","Sort=True")</f>
        <v>13.311282892689356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47342</v>
      </c>
      <c r="T1391" s="43">
        <f ca="1">_xll.BInterpol('Base CDI'!$H$4:$H$28,'Base CDI'!$J$4:$J$29,S1391,"Cubic","Extrapolate=Linear","MultiX=Average","Skip=True","Sort=True")</f>
        <v>13.228570949955829</v>
      </c>
      <c r="U1391" s="43">
        <f ca="1">_xll.BInterpol('Base CDI'!$H$4:$H$28,'Base CDI'!$I$4:$I$29,S1391,"Cubic","Extrapolate=Linear","MultiX=Average","Skip=True","Sort=True")</f>
        <v>13.311666180383666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47343</v>
      </c>
      <c r="T1392" s="43">
        <f ca="1">_xll.BInterpol('Base CDI'!$H$4:$H$28,'Base CDI'!$J$4:$J$29,S1392,"Cubic","Extrapolate=Linear","MultiX=Average","Skip=True","Sort=True")</f>
        <v>13.228965300120317</v>
      </c>
      <c r="U1392" s="43">
        <f ca="1">_xll.BInterpol('Base CDI'!$H$4:$H$28,'Base CDI'!$I$4:$I$29,S1392,"Cubic","Extrapolate=Linear","MultiX=Average","Skip=True","Sort=True")</f>
        <v>13.312048429107437</v>
      </c>
    </row>
    <row r="1393" spans="16:21" x14ac:dyDescent="0.25">
      <c r="P1393" s="10">
        <v>36538</v>
      </c>
      <c r="Q1393">
        <v>5.070424</v>
      </c>
      <c r="S1393" s="42">
        <f t="shared" ca="1" si="26"/>
        <v>47344</v>
      </c>
      <c r="T1393" s="43">
        <f ca="1">_xll.BInterpol('Base CDI'!$H$4:$H$28,'Base CDI'!$J$4:$J$29,S1393,"Cubic","Extrapolate=Linear","MultiX=Average","Skip=True","Sort=True")</f>
        <v>13.229358264700181</v>
      </c>
      <c r="U1393" s="43">
        <f ca="1">_xll.BInterpol('Base CDI'!$H$4:$H$28,'Base CDI'!$I$4:$I$29,S1393,"Cubic","Extrapolate=Linear","MultiX=Average","Skip=True","Sort=True")</f>
        <v>13.312429647521734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47345</v>
      </c>
      <c r="T1394" s="43">
        <f ca="1">_xll.BInterpol('Base CDI'!$H$4:$H$28,'Base CDI'!$J$4:$J$29,S1394,"Cubic","Extrapolate=Linear","MultiX=Average","Skip=True","Sort=True")</f>
        <v>13.229749860679854</v>
      </c>
      <c r="U1394" s="43">
        <f ca="1">_xll.BInterpol('Base CDI'!$H$4:$H$28,'Base CDI'!$I$4:$I$29,S1394,"Cubic","Extrapolate=Linear","MultiX=Average","Skip=True","Sort=True")</f>
        <v>13.312809844287626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47346</v>
      </c>
      <c r="T1395" s="43">
        <f ca="1">_xll.BInterpol('Base CDI'!$H$4:$H$28,'Base CDI'!$J$4:$J$29,S1395,"Cubic","Extrapolate=Linear","MultiX=Average","Skip=True","Sort=True")</f>
        <v>13.230140105043766</v>
      </c>
      <c r="U1395" s="43">
        <f ca="1">_xll.BInterpol('Base CDI'!$H$4:$H$28,'Base CDI'!$I$4:$I$29,S1395,"Cubic","Extrapolate=Linear","MultiX=Average","Skip=True","Sort=True")</f>
        <v>13.313189028066185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47347</v>
      </c>
      <c r="T1396" s="43">
        <f ca="1">_xll.BInterpol('Base CDI'!$H$4:$H$28,'Base CDI'!$J$4:$J$29,S1396,"Cubic","Extrapolate=Linear","MultiX=Average","Skip=True","Sort=True")</f>
        <v>13.230529014776344</v>
      </c>
      <c r="U1396" s="43">
        <f ca="1">_xll.BInterpol('Base CDI'!$H$4:$H$28,'Base CDI'!$I$4:$I$29,S1396,"Cubic","Extrapolate=Linear","MultiX=Average","Skip=True","Sort=True")</f>
        <v>13.313567207518476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47348</v>
      </c>
      <c r="T1397" s="43">
        <f ca="1">_xll.BInterpol('Base CDI'!$H$4:$H$28,'Base CDI'!$J$4:$J$29,S1397,"Cubic","Extrapolate=Linear","MultiX=Average","Skip=True","Sort=True")</f>
        <v>13.230916606862023</v>
      </c>
      <c r="U1397" s="43">
        <f ca="1">_xll.BInterpol('Base CDI'!$H$4:$H$28,'Base CDI'!$I$4:$I$29,S1397,"Cubic","Extrapolate=Linear","MultiX=Average","Skip=True","Sort=True")</f>
        <v>13.313944391305572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47349</v>
      </c>
      <c r="T1398" s="43">
        <f ca="1">_xll.BInterpol('Base CDI'!$H$4:$H$28,'Base CDI'!$J$4:$J$29,S1398,"Cubic","Extrapolate=Linear","MultiX=Average","Skip=True","Sort=True")</f>
        <v>13.231302898285227</v>
      </c>
      <c r="U1398" s="43">
        <f ca="1">_xll.BInterpol('Base CDI'!$H$4:$H$28,'Base CDI'!$I$4:$I$29,S1398,"Cubic","Extrapolate=Linear","MultiX=Average","Skip=True","Sort=True")</f>
        <v>13.314320588088542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47350</v>
      </c>
      <c r="T1399" s="43">
        <f ca="1">_xll.BInterpol('Base CDI'!$H$4:$H$28,'Base CDI'!$J$4:$J$29,S1399,"Cubic","Extrapolate=Linear","MultiX=Average","Skip=True","Sort=True")</f>
        <v>13.231687906030391</v>
      </c>
      <c r="U1399" s="43">
        <f ca="1">_xll.BInterpol('Base CDI'!$H$4:$H$28,'Base CDI'!$I$4:$I$29,S1399,"Cubic","Extrapolate=Linear","MultiX=Average","Skip=True","Sort=True")</f>
        <v>13.31469580652845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47351</v>
      </c>
      <c r="T1400" s="43">
        <f ca="1">_xll.BInterpol('Base CDI'!$H$4:$H$28,'Base CDI'!$J$4:$J$29,S1400,"Cubic","Extrapolate=Linear","MultiX=Average","Skip=True","Sort=True")</f>
        <v>13.232071647081945</v>
      </c>
      <c r="U1400" s="43">
        <f ca="1">_xll.BInterpol('Base CDI'!$H$4:$H$28,'Base CDI'!$I$4:$I$29,S1400,"Cubic","Extrapolate=Linear","MultiX=Average","Skip=True","Sort=True")</f>
        <v>13.31507005528637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47352</v>
      </c>
      <c r="T1401" s="43">
        <f ca="1">_xll.BInterpol('Base CDI'!$H$4:$H$28,'Base CDI'!$J$4:$J$29,S1401,"Cubic","Extrapolate=Linear","MultiX=Average","Skip=True","Sort=True")</f>
        <v>13.232454138424316</v>
      </c>
      <c r="U1401" s="43">
        <f ca="1">_xll.BInterpol('Base CDI'!$H$4:$H$28,'Base CDI'!$I$4:$I$29,S1401,"Cubic","Extrapolate=Linear","MultiX=Average","Skip=True","Sort=True")</f>
        <v>13.31544334302337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47353</v>
      </c>
      <c r="T1402" s="43">
        <f ca="1">_xll.BInterpol('Base CDI'!$H$4:$H$28,'Base CDI'!$J$4:$J$29,S1402,"Cubic","Extrapolate=Linear","MultiX=Average","Skip=True","Sort=True")</f>
        <v>13.232835397041937</v>
      </c>
      <c r="U1402" s="43">
        <f ca="1">_xll.BInterpol('Base CDI'!$H$4:$H$28,'Base CDI'!$I$4:$I$29,S1402,"Cubic","Extrapolate=Linear","MultiX=Average","Skip=True","Sort=True")</f>
        <v>13.315815678400517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47354</v>
      </c>
      <c r="T1403" s="43">
        <f ca="1">_xll.BInterpol('Base CDI'!$H$4:$H$28,'Base CDI'!$J$4:$J$29,S1403,"Cubic","Extrapolate=Linear","MultiX=Average","Skip=True","Sort=True")</f>
        <v>13.233215439919235</v>
      </c>
      <c r="U1403" s="43">
        <f ca="1">_xll.BInterpol('Base CDI'!$H$4:$H$28,'Base CDI'!$I$4:$I$29,S1403,"Cubic","Extrapolate=Linear","MultiX=Average","Skip=True","Sort=True")</f>
        <v>13.316187070078882</v>
      </c>
    </row>
    <row r="1404" spans="16:21" x14ac:dyDescent="0.25">
      <c r="P1404" s="10">
        <v>36553</v>
      </c>
      <c r="Q1404">
        <v>5.108562</v>
      </c>
      <c r="S1404" s="42">
        <f t="shared" ca="1" si="26"/>
        <v>47355</v>
      </c>
      <c r="T1404" s="43">
        <f ca="1">_xll.BInterpol('Base CDI'!$H$4:$H$28,'Base CDI'!$J$4:$J$29,S1404,"Cubic","Extrapolate=Linear","MultiX=Average","Skip=True","Sort=True")</f>
        <v>13.233594284040644</v>
      </c>
      <c r="U1404" s="43">
        <f ca="1">_xll.BInterpol('Base CDI'!$H$4:$H$28,'Base CDI'!$I$4:$I$29,S1404,"Cubic","Extrapolate=Linear","MultiX=Average","Skip=True","Sort=True")</f>
        <v>13.316557526719535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47356</v>
      </c>
      <c r="T1405" s="43">
        <f ca="1">_xll.BInterpol('Base CDI'!$H$4:$H$28,'Base CDI'!$J$4:$J$29,S1405,"Cubic","Extrapolate=Linear","MultiX=Average","Skip=True","Sort=True")</f>
        <v>13.233971946390591</v>
      </c>
      <c r="U1405" s="43">
        <f ca="1">_xll.BInterpol('Base CDI'!$H$4:$H$28,'Base CDI'!$I$4:$I$29,S1405,"Cubic","Extrapolate=Linear","MultiX=Average","Skip=True","Sort=True")</f>
        <v>13.316927056983543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47357</v>
      </c>
      <c r="T1406" s="43">
        <f ca="1">_xll.BInterpol('Base CDI'!$H$4:$H$28,'Base CDI'!$J$4:$J$29,S1406,"Cubic","Extrapolate=Linear","MultiX=Average","Skip=True","Sort=True")</f>
        <v>13.234348443953508</v>
      </c>
      <c r="U1406" s="43">
        <f ca="1">_xll.BInterpol('Base CDI'!$H$4:$H$28,'Base CDI'!$I$4:$I$29,S1406,"Cubic","Extrapolate=Linear","MultiX=Average","Skip=True","Sort=True")</f>
        <v>13.317295669531974</v>
      </c>
    </row>
    <row r="1407" spans="16:21" x14ac:dyDescent="0.25">
      <c r="P1407" s="10">
        <v>36558</v>
      </c>
      <c r="Q1407">
        <v>5.118995</v>
      </c>
      <c r="S1407" s="42">
        <f t="shared" ca="1" si="26"/>
        <v>47358</v>
      </c>
      <c r="T1407" s="43">
        <f ca="1">_xll.BInterpol('Base CDI'!$H$4:$H$28,'Base CDI'!$J$4:$J$29,S1407,"Cubic","Extrapolate=Linear","MultiX=Average","Skip=True","Sort=True")</f>
        <v>13.234723793713824</v>
      </c>
      <c r="U1407" s="43">
        <f ca="1">_xll.BInterpol('Base CDI'!$H$4:$H$28,'Base CDI'!$I$4:$I$29,S1407,"Cubic","Extrapolate=Linear","MultiX=Average","Skip=True","Sort=True")</f>
        <v>13.317663373025901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47359</v>
      </c>
      <c r="T1408" s="43">
        <f ca="1">_xll.BInterpol('Base CDI'!$H$4:$H$28,'Base CDI'!$J$4:$J$29,S1408,"Cubic","Extrapolate=Linear","MultiX=Average","Skip=True","Sort=True")</f>
        <v>13.235098012655969</v>
      </c>
      <c r="U1408" s="43">
        <f ca="1">_xll.BInterpol('Base CDI'!$H$4:$H$28,'Base CDI'!$I$4:$I$29,S1408,"Cubic","Extrapolate=Linear","MultiX=Average","Skip=True","Sort=True")</f>
        <v>13.31803017612639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47360</v>
      </c>
      <c r="T1409" s="43">
        <f ca="1">_xll.BInterpol('Base CDI'!$H$4:$H$28,'Base CDI'!$J$4:$J$29,S1409,"Cubic","Extrapolate=Linear","MultiX=Average","Skip=True","Sort=True")</f>
        <v>13.235471117764375</v>
      </c>
      <c r="U1409" s="43">
        <f ca="1">_xll.BInterpol('Base CDI'!$H$4:$H$28,'Base CDI'!$I$4:$I$29,S1409,"Cubic","Extrapolate=Linear","MultiX=Average","Skip=True","Sort=True")</f>
        <v>13.318396087494509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47361</v>
      </c>
      <c r="T1410" s="43">
        <f ca="1">_xll.BInterpol('Base CDI'!$H$4:$H$28,'Base CDI'!$J$4:$J$29,S1410,"Cubic","Extrapolate=Linear","MultiX=Average","Skip=True","Sort=True")</f>
        <v>13.235843126023468</v>
      </c>
      <c r="U1410" s="43">
        <f ca="1">_xll.BInterpol('Base CDI'!$H$4:$H$28,'Base CDI'!$I$4:$I$29,S1410,"Cubic","Extrapolate=Linear","MultiX=Average","Skip=True","Sort=True")</f>
        <v>13.318761115791331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47362</v>
      </c>
      <c r="T1411" s="43">
        <f ca="1">_xll.BInterpol('Base CDI'!$H$4:$H$28,'Base CDI'!$J$4:$J$29,S1411,"Cubic","Extrapolate=Linear","MultiX=Average","Skip=True","Sort=True")</f>
        <v>13.236214054417683</v>
      </c>
      <c r="U1411" s="43">
        <f ca="1">_xll.BInterpol('Base CDI'!$H$4:$H$28,'Base CDI'!$I$4:$I$29,S1411,"Cubic","Extrapolate=Linear","MultiX=Average","Skip=True","Sort=True")</f>
        <v>13.319125269677922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47363</v>
      </c>
      <c r="T1412" s="43">
        <f ca="1">_xll.BInterpol('Base CDI'!$H$4:$H$28,'Base CDI'!$J$4:$J$29,S1412,"Cubic","Extrapolate=Linear","MultiX=Average","Skip=True","Sort=True")</f>
        <v>13.236583919931448</v>
      </c>
      <c r="U1412" s="43">
        <f ca="1">_xll.BInterpol('Base CDI'!$H$4:$H$28,'Base CDI'!$I$4:$I$29,S1412,"Cubic","Extrapolate=Linear","MultiX=Average","Skip=True","Sort=True")</f>
        <v>13.319488557815353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47364</v>
      </c>
      <c r="T1413" s="43">
        <f ca="1">_xll.BInterpol('Base CDI'!$H$4:$H$28,'Base CDI'!$J$4:$J$29,S1413,"Cubic","Extrapolate=Linear","MultiX=Average","Skip=True","Sort=True")</f>
        <v>13.236952739549194</v>
      </c>
      <c r="U1413" s="43">
        <f ca="1">_xll.BInterpol('Base CDI'!$H$4:$H$28,'Base CDI'!$I$4:$I$29,S1413,"Cubic","Extrapolate=Linear","MultiX=Average","Skip=True","Sort=True")</f>
        <v>13.31985098886469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47365</v>
      </c>
      <c r="T1414" s="43">
        <f ca="1">_xll.BInterpol('Base CDI'!$H$4:$H$28,'Base CDI'!$J$4:$J$29,S1414,"Cubic","Extrapolate=Linear","MultiX=Average","Skip=True","Sort=True")</f>
        <v>13.237320530255348</v>
      </c>
      <c r="U1414" s="43">
        <f ca="1">_xll.BInterpol('Base CDI'!$H$4:$H$28,'Base CDI'!$I$4:$I$29,S1414,"Cubic","Extrapolate=Linear","MultiX=Average","Skip=True","Sort=True")</f>
        <v>13.320212571487005</v>
      </c>
    </row>
    <row r="1415" spans="16:21" x14ac:dyDescent="0.25">
      <c r="P1415" s="10">
        <v>36570</v>
      </c>
      <c r="Q1415">
        <v>5.146935</v>
      </c>
      <c r="S1415" s="42">
        <f t="shared" ca="1" si="26"/>
        <v>47366</v>
      </c>
      <c r="T1415" s="43">
        <f ca="1">_xll.BInterpol('Base CDI'!$H$4:$H$28,'Base CDI'!$J$4:$J$29,S1415,"Cubic","Extrapolate=Linear","MultiX=Average","Skip=True","Sort=True")</f>
        <v>13.237687309034344</v>
      </c>
      <c r="U1415" s="43">
        <f ca="1">_xll.BInterpol('Base CDI'!$H$4:$H$28,'Base CDI'!$I$4:$I$29,S1415,"Cubic","Extrapolate=Linear","MultiX=Average","Skip=True","Sort=True")</f>
        <v>13.320573314343365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47367</v>
      </c>
      <c r="T1416" s="43">
        <f ca="1">_xll.BInterpol('Base CDI'!$H$4:$H$28,'Base CDI'!$J$4:$J$29,S1416,"Cubic","Extrapolate=Linear","MultiX=Average","Skip=True","Sort=True")</f>
        <v>13.23805309287061</v>
      </c>
      <c r="U1416" s="43">
        <f ca="1">_xll.BInterpol('Base CDI'!$H$4:$H$28,'Base CDI'!$I$4:$I$29,S1416,"Cubic","Extrapolate=Linear","MultiX=Average","Skip=True","Sort=True")</f>
        <v>13.320933226094841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47368</v>
      </c>
      <c r="T1417" s="43">
        <f ca="1">_xll.BInterpol('Base CDI'!$H$4:$H$28,'Base CDI'!$J$4:$J$29,S1417,"Cubic","Extrapolate=Linear","MultiX=Average","Skip=True","Sort=True")</f>
        <v>13.238417898748576</v>
      </c>
      <c r="U1417" s="43">
        <f ca="1">_xll.BInterpol('Base CDI'!$H$4:$H$28,'Base CDI'!$I$4:$I$29,S1417,"Cubic","Extrapolate=Linear","MultiX=Average","Skip=True","Sort=True")</f>
        <v>13.3212923154025</v>
      </c>
    </row>
    <row r="1418" spans="16:21" x14ac:dyDescent="0.25">
      <c r="P1418" s="10">
        <v>36573</v>
      </c>
      <c r="Q1418">
        <v>5.157457</v>
      </c>
      <c r="S1418" s="42">
        <f t="shared" ca="1" si="26"/>
        <v>47369</v>
      </c>
      <c r="T1418" s="43">
        <f ca="1">_xll.BInterpol('Base CDI'!$H$4:$H$28,'Base CDI'!$J$4:$J$29,S1418,"Cubic","Extrapolate=Linear","MultiX=Average","Skip=True","Sort=True")</f>
        <v>13.238781743652673</v>
      </c>
      <c r="U1418" s="43">
        <f ca="1">_xll.BInterpol('Base CDI'!$H$4:$H$28,'Base CDI'!$I$4:$I$29,S1418,"Cubic","Extrapolate=Linear","MultiX=Average","Skip=True","Sort=True")</f>
        <v>13.321650590927414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47370</v>
      </c>
      <c r="T1419" s="43">
        <f ca="1">_xll.BInterpol('Base CDI'!$H$4:$H$28,'Base CDI'!$J$4:$J$29,S1419,"Cubic","Extrapolate=Linear","MultiX=Average","Skip=True","Sort=True")</f>
        <v>13.239144644567331</v>
      </c>
      <c r="U1419" s="43">
        <f ca="1">_xll.BInterpol('Base CDI'!$H$4:$H$28,'Base CDI'!$I$4:$I$29,S1419,"Cubic","Extrapolate=Linear","MultiX=Average","Skip=True","Sort=True")</f>
        <v>13.322008061330649</v>
      </c>
    </row>
    <row r="1420" spans="16:21" x14ac:dyDescent="0.25">
      <c r="P1420" s="10">
        <v>36577</v>
      </c>
      <c r="Q1420">
        <v>5.164485</v>
      </c>
      <c r="S1420" s="42">
        <f t="shared" ca="1" si="27"/>
        <v>47371</v>
      </c>
      <c r="T1420" s="43">
        <f ca="1">_xll.BInterpol('Base CDI'!$H$4:$H$28,'Base CDI'!$J$4:$J$29,S1420,"Cubic","Extrapolate=Linear","MultiX=Average","Skip=True","Sort=True")</f>
        <v>13.239506618476979</v>
      </c>
      <c r="U1420" s="43">
        <f ca="1">_xll.BInterpol('Base CDI'!$H$4:$H$28,'Base CDI'!$I$4:$I$29,S1420,"Cubic","Extrapolate=Linear","MultiX=Average","Skip=True","Sort=True")</f>
        <v>13.322364735273275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47372</v>
      </c>
      <c r="T1421" s="43">
        <f ca="1">_xll.BInterpol('Base CDI'!$H$4:$H$28,'Base CDI'!$J$4:$J$29,S1421,"Cubic","Extrapolate=Linear","MultiX=Average","Skip=True","Sort=True")</f>
        <v>13.239867682366048</v>
      </c>
      <c r="U1421" s="43">
        <f ca="1">_xll.BInterpol('Base CDI'!$H$4:$H$28,'Base CDI'!$I$4:$I$29,S1421,"Cubic","Extrapolate=Linear","MultiX=Average","Skip=True","Sort=True")</f>
        <v>13.32272062141636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47373</v>
      </c>
      <c r="T1422" s="43">
        <f ca="1">_xll.BInterpol('Base CDI'!$H$4:$H$28,'Base CDI'!$J$4:$J$29,S1422,"Cubic","Extrapolate=Linear","MultiX=Average","Skip=True","Sort=True")</f>
        <v>13.24022785321897</v>
      </c>
      <c r="U1422" s="43">
        <f ca="1">_xll.BInterpol('Base CDI'!$H$4:$H$28,'Base CDI'!$I$4:$I$29,S1422,"Cubic","Extrapolate=Linear","MultiX=Average","Skip=True","Sort=True")</f>
        <v>13.323075728420976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47374</v>
      </c>
      <c r="T1423" s="43">
        <f ca="1">_xll.BInterpol('Base CDI'!$H$4:$H$28,'Base CDI'!$J$4:$J$29,S1423,"Cubic","Extrapolate=Linear","MultiX=Average","Skip=True","Sort=True")</f>
        <v>13.240587148020172</v>
      </c>
      <c r="U1423" s="43">
        <f ca="1">_xll.BInterpol('Base CDI'!$H$4:$H$28,'Base CDI'!$I$4:$I$29,S1423,"Cubic","Extrapolate=Linear","MultiX=Average","Skip=True","Sort=True")</f>
        <v>13.323430064948191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47375</v>
      </c>
      <c r="T1424" s="43">
        <f ca="1">_xll.BInterpol('Base CDI'!$H$4:$H$28,'Base CDI'!$J$4:$J$29,S1424,"Cubic","Extrapolate=Linear","MultiX=Average","Skip=True","Sort=True")</f>
        <v>13.240945583754087</v>
      </c>
      <c r="U1424" s="43">
        <f ca="1">_xll.BInterpol('Base CDI'!$H$4:$H$28,'Base CDI'!$I$4:$I$29,S1424,"Cubic","Extrapolate=Linear","MultiX=Average","Skip=True","Sort=True")</f>
        <v>13.323783639659071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47376</v>
      </c>
      <c r="T1425" s="43">
        <f ca="1">_xll.BInterpol('Base CDI'!$H$4:$H$28,'Base CDI'!$J$4:$J$29,S1425,"Cubic","Extrapolate=Linear","MultiX=Average","Skip=True","Sort=True")</f>
        <v>13.241303177405142</v>
      </c>
      <c r="U1425" s="43">
        <f ca="1">_xll.BInterpol('Base CDI'!$H$4:$H$28,'Base CDI'!$I$4:$I$29,S1425,"Cubic","Extrapolate=Linear","MultiX=Average","Skip=True","Sort=True")</f>
        <v>13.324136461214689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47377</v>
      </c>
      <c r="T1426" s="43">
        <f ca="1">_xll.BInterpol('Base CDI'!$H$4:$H$28,'Base CDI'!$J$4:$J$29,S1426,"Cubic","Extrapolate=Linear","MultiX=Average","Skip=True","Sort=True")</f>
        <v>13.241659945957768</v>
      </c>
      <c r="U1426" s="43">
        <f ca="1">_xll.BInterpol('Base CDI'!$H$4:$H$28,'Base CDI'!$I$4:$I$29,S1426,"Cubic","Extrapolate=Linear","MultiX=Average","Skip=True","Sort=True")</f>
        <v>13.324488538276112</v>
      </c>
    </row>
    <row r="1427" spans="16:21" x14ac:dyDescent="0.25">
      <c r="P1427" s="10">
        <v>36586</v>
      </c>
      <c r="Q1427">
        <v>5.189203</v>
      </c>
      <c r="S1427" s="42">
        <f t="shared" ca="1" si="27"/>
        <v>47378</v>
      </c>
      <c r="T1427" s="43">
        <f ca="1">_xll.BInterpol('Base CDI'!$H$4:$H$28,'Base CDI'!$J$4:$J$29,S1427,"Cubic","Extrapolate=Linear","MultiX=Average","Skip=True","Sort=True")</f>
        <v>13.242015906396396</v>
      </c>
      <c r="U1427" s="43">
        <f ca="1">_xll.BInterpol('Base CDI'!$H$4:$H$28,'Base CDI'!$I$4:$I$29,S1427,"Cubic","Extrapolate=Linear","MultiX=Average","Skip=True","Sort=True")</f>
        <v>13.32483987950441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47379</v>
      </c>
      <c r="T1428" s="43">
        <f ca="1">_xll.BInterpol('Base CDI'!$H$4:$H$28,'Base CDI'!$J$4:$J$29,S1428,"Cubic","Extrapolate=Linear","MultiX=Average","Skip=True","Sort=True")</f>
        <v>13.242371075705456</v>
      </c>
      <c r="U1428" s="43">
        <f ca="1">_xll.BInterpol('Base CDI'!$H$4:$H$28,'Base CDI'!$I$4:$I$29,S1428,"Cubic","Extrapolate=Linear","MultiX=Average","Skip=True","Sort=True")</f>
        <v>13.325190493560651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47380</v>
      </c>
      <c r="T1429" s="43">
        <f ca="1">_xll.BInterpol('Base CDI'!$H$4:$H$28,'Base CDI'!$J$4:$J$29,S1429,"Cubic","Extrapolate=Linear","MultiX=Average","Skip=True","Sort=True")</f>
        <v>13.242725470869379</v>
      </c>
      <c r="U1429" s="43">
        <f ca="1">_xll.BInterpol('Base CDI'!$H$4:$H$28,'Base CDI'!$I$4:$I$29,S1429,"Cubic","Extrapolate=Linear","MultiX=Average","Skip=True","Sort=True")</f>
        <v>13.325540389105903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47381</v>
      </c>
      <c r="T1430" s="43">
        <f ca="1">_xll.BInterpol('Base CDI'!$H$4:$H$28,'Base CDI'!$J$4:$J$29,S1430,"Cubic","Extrapolate=Linear","MultiX=Average","Skip=True","Sort=True")</f>
        <v>13.243079108872594</v>
      </c>
      <c r="U1430" s="43">
        <f ca="1">_xll.BInterpol('Base CDI'!$H$4:$H$28,'Base CDI'!$I$4:$I$29,S1430,"Cubic","Extrapolate=Linear","MultiX=Average","Skip=True","Sort=True")</f>
        <v>13.32588957480124</v>
      </c>
    </row>
    <row r="1431" spans="16:21" x14ac:dyDescent="0.25">
      <c r="P1431" s="10">
        <v>36594</v>
      </c>
      <c r="Q1431">
        <v>5.203379</v>
      </c>
      <c r="S1431" s="42">
        <f t="shared" ca="1" si="27"/>
        <v>47382</v>
      </c>
      <c r="T1431" s="43">
        <f ca="1">_xll.BInterpol('Base CDI'!$H$4:$H$28,'Base CDI'!$J$4:$J$29,S1431,"Cubic","Extrapolate=Linear","MultiX=Average","Skip=True","Sort=True")</f>
        <v>13.24343200669953</v>
      </c>
      <c r="U1431" s="43">
        <f ca="1">_xll.BInterpol('Base CDI'!$H$4:$H$28,'Base CDI'!$I$4:$I$29,S1431,"Cubic","Extrapolate=Linear","MultiX=Average","Skip=True","Sort=True")</f>
        <v>13.326238059307725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47383</v>
      </c>
      <c r="T1432" s="43">
        <f ca="1">_xll.BInterpol('Base CDI'!$H$4:$H$28,'Base CDI'!$J$4:$J$29,S1432,"Cubic","Extrapolate=Linear","MultiX=Average","Skip=True","Sort=True")</f>
        <v>13.243784181334618</v>
      </c>
      <c r="U1432" s="43">
        <f ca="1">_xll.BInterpol('Base CDI'!$H$4:$H$28,'Base CDI'!$I$4:$I$29,S1432,"Cubic","Extrapolate=Linear","MultiX=Average","Skip=True","Sort=True")</f>
        <v>13.326585851286429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47384</v>
      </c>
      <c r="T1433" s="43">
        <f ca="1">_xll.BInterpol('Base CDI'!$H$4:$H$28,'Base CDI'!$J$4:$J$29,S1433,"Cubic","Extrapolate=Linear","MultiX=Average","Skip=True","Sort=True")</f>
        <v>13.24413564976229</v>
      </c>
      <c r="U1433" s="43">
        <f ca="1">_xll.BInterpol('Base CDI'!$H$4:$H$28,'Base CDI'!$I$4:$I$29,S1433,"Cubic","Extrapolate=Linear","MultiX=Average","Skip=True","Sort=True")</f>
        <v>13.326932959398423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47385</v>
      </c>
      <c r="T1434" s="43">
        <f ca="1">_xll.BInterpol('Base CDI'!$H$4:$H$28,'Base CDI'!$J$4:$J$29,S1434,"Cubic","Extrapolate=Linear","MultiX=Average","Skip=True","Sort=True")</f>
        <v>13.244486428966974</v>
      </c>
      <c r="U1434" s="43">
        <f ca="1">_xll.BInterpol('Base CDI'!$H$4:$H$28,'Base CDI'!$I$4:$I$29,S1434,"Cubic","Extrapolate=Linear","MultiX=Average","Skip=True","Sort=True")</f>
        <v>13.327279392304774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47386</v>
      </c>
      <c r="T1435" s="43">
        <f ca="1">_xll.BInterpol('Base CDI'!$H$4:$H$28,'Base CDI'!$J$4:$J$29,S1435,"Cubic","Extrapolate=Linear","MultiX=Average","Skip=True","Sort=True")</f>
        <v>13.244836535933102</v>
      </c>
      <c r="U1435" s="43">
        <f ca="1">_xll.BInterpol('Base CDI'!$H$4:$H$28,'Base CDI'!$I$4:$I$29,S1435,"Cubic","Extrapolate=Linear","MultiX=Average","Skip=True","Sort=True")</f>
        <v>13.327625158666553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47387</v>
      </c>
      <c r="T1436" s="43">
        <f ca="1">_xll.BInterpol('Base CDI'!$H$4:$H$28,'Base CDI'!$J$4:$J$29,S1436,"Cubic","Extrapolate=Linear","MultiX=Average","Skip=True","Sort=True")</f>
        <v>13.245185987645101</v>
      </c>
      <c r="U1436" s="43">
        <f ca="1">_xll.BInterpol('Base CDI'!$H$4:$H$28,'Base CDI'!$I$4:$I$29,S1436,"Cubic","Extrapolate=Linear","MultiX=Average","Skip=True","Sort=True")</f>
        <v>13.327970267144826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47388</v>
      </c>
      <c r="T1437" s="43">
        <f ca="1">_xll.BInterpol('Base CDI'!$H$4:$H$28,'Base CDI'!$J$4:$J$29,S1437,"Cubic","Extrapolate=Linear","MultiX=Average","Skip=True","Sort=True")</f>
        <v>13.245534801087404</v>
      </c>
      <c r="U1437" s="43">
        <f ca="1">_xll.BInterpol('Base CDI'!$H$4:$H$28,'Base CDI'!$I$4:$I$29,S1437,"Cubic","Extrapolate=Linear","MultiX=Average","Skip=True","Sort=True")</f>
        <v>13.328314726400665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47389</v>
      </c>
      <c r="T1438" s="43">
        <f ca="1">_xll.BInterpol('Base CDI'!$H$4:$H$28,'Base CDI'!$J$4:$J$29,S1438,"Cubic","Extrapolate=Linear","MultiX=Average","Skip=True","Sort=True")</f>
        <v>13.245882993244438</v>
      </c>
      <c r="U1438" s="43">
        <f ca="1">_xll.BInterpol('Base CDI'!$H$4:$H$28,'Base CDI'!$I$4:$I$29,S1438,"Cubic","Extrapolate=Linear","MultiX=Average","Skip=True","Sort=True")</f>
        <v>13.328658545095138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47390</v>
      </c>
      <c r="T1439" s="43">
        <f ca="1">_xll.BInterpol('Base CDI'!$H$4:$H$28,'Base CDI'!$J$4:$J$29,S1439,"Cubic","Extrapolate=Linear","MultiX=Average","Skip=True","Sort=True")</f>
        <v>13.246230581100637</v>
      </c>
      <c r="U1439" s="43">
        <f ca="1">_xll.BInterpol('Base CDI'!$H$4:$H$28,'Base CDI'!$I$4:$I$29,S1439,"Cubic","Extrapolate=Linear","MultiX=Average","Skip=True","Sort=True")</f>
        <v>13.329001731889313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47391</v>
      </c>
      <c r="T1440" s="43">
        <f ca="1">_xll.BInterpol('Base CDI'!$H$4:$H$28,'Base CDI'!$J$4:$J$29,S1440,"Cubic","Extrapolate=Linear","MultiX=Average","Skip=True","Sort=True")</f>
        <v>13.246577581640429</v>
      </c>
      <c r="U1440" s="43">
        <f ca="1">_xll.BInterpol('Base CDI'!$H$4:$H$28,'Base CDI'!$I$4:$I$29,S1440,"Cubic","Extrapolate=Linear","MultiX=Average","Skip=True","Sort=True")</f>
        <v>13.329344295444262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47392</v>
      </c>
      <c r="T1441" s="43">
        <f ca="1">_xll.BInterpol('Base CDI'!$H$4:$H$28,'Base CDI'!$J$4:$J$29,S1441,"Cubic","Extrapolate=Linear","MultiX=Average","Skip=True","Sort=True")</f>
        <v>13.246924011848243</v>
      </c>
      <c r="U1441" s="43">
        <f ca="1">_xll.BInterpol('Base CDI'!$H$4:$H$28,'Base CDI'!$I$4:$I$29,S1441,"Cubic","Extrapolate=Linear","MultiX=Average","Skip=True","Sort=True")</f>
        <v>13.329686244421049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47393</v>
      </c>
      <c r="T1442" s="43">
        <f ca="1">_xll.BInterpol('Base CDI'!$H$4:$H$28,'Base CDI'!$J$4:$J$29,S1442,"Cubic","Extrapolate=Linear","MultiX=Average","Skip=True","Sort=True")</f>
        <v>13.247269888708512</v>
      </c>
      <c r="U1442" s="43">
        <f ca="1">_xll.BInterpol('Base CDI'!$H$4:$H$28,'Base CDI'!$I$4:$I$29,S1442,"Cubic","Extrapolate=Linear","MultiX=Average","Skip=True","Sort=True")</f>
        <v>13.330027587480748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47394</v>
      </c>
      <c r="T1443" s="43">
        <f ca="1">_xll.BInterpol('Base CDI'!$H$4:$H$28,'Base CDI'!$J$4:$J$29,S1443,"Cubic","Extrapolate=Linear","MultiX=Average","Skip=True","Sort=True")</f>
        <v>13.247615229205666</v>
      </c>
      <c r="U1443" s="43">
        <f ca="1">_xll.BInterpol('Base CDI'!$H$4:$H$28,'Base CDI'!$I$4:$I$29,S1443,"Cubic","Extrapolate=Linear","MultiX=Average","Skip=True","Sort=True")</f>
        <v>13.330368333284426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47395</v>
      </c>
      <c r="T1444" s="43">
        <f ca="1">_xll.BInterpol('Base CDI'!$H$4:$H$28,'Base CDI'!$J$4:$J$29,S1444,"Cubic","Extrapolate=Linear","MultiX=Average","Skip=True","Sort=True")</f>
        <v>13.247960050324131</v>
      </c>
      <c r="U1444" s="43">
        <f ca="1">_xll.BInterpol('Base CDI'!$H$4:$H$28,'Base CDI'!$I$4:$I$29,S1444,"Cubic","Extrapolate=Linear","MultiX=Average","Skip=True","Sort=True")</f>
        <v>13.33070849049315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47396</v>
      </c>
      <c r="T1445" s="43">
        <f ca="1">_xll.BInterpol('Base CDI'!$H$4:$H$28,'Base CDI'!$J$4:$J$29,S1445,"Cubic","Extrapolate=Linear","MultiX=Average","Skip=True","Sort=True")</f>
        <v>13.248304369048341</v>
      </c>
      <c r="U1445" s="43">
        <f ca="1">_xll.BInterpol('Base CDI'!$H$4:$H$28,'Base CDI'!$I$4:$I$29,S1445,"Cubic","Extrapolate=Linear","MultiX=Average","Skip=True","Sort=True")</f>
        <v>13.331048067767993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47397</v>
      </c>
      <c r="T1446" s="43">
        <f ca="1">_xll.BInterpol('Base CDI'!$H$4:$H$28,'Base CDI'!$J$4:$J$29,S1446,"Cubic","Extrapolate=Linear","MultiX=Average","Skip=True","Sort=True")</f>
        <v>13.248648202362725</v>
      </c>
      <c r="U1446" s="43">
        <f ca="1">_xll.BInterpol('Base CDI'!$H$4:$H$28,'Base CDI'!$I$4:$I$29,S1446,"Cubic","Extrapolate=Linear","MultiX=Average","Skip=True","Sort=True")</f>
        <v>13.331387073770022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47398</v>
      </c>
      <c r="T1447" s="43">
        <f ca="1">_xll.BInterpol('Base CDI'!$H$4:$H$28,'Base CDI'!$J$4:$J$29,S1447,"Cubic","Extrapolate=Linear","MultiX=Average","Skip=True","Sort=True")</f>
        <v>13.248991567251712</v>
      </c>
      <c r="U1447" s="43">
        <f ca="1">_xll.BInterpol('Base CDI'!$H$4:$H$28,'Base CDI'!$I$4:$I$29,S1447,"Cubic","Extrapolate=Linear","MultiX=Average","Skip=True","Sort=True")</f>
        <v>13.331725517160306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47399</v>
      </c>
      <c r="T1448" s="43">
        <f ca="1">_xll.BInterpol('Base CDI'!$H$4:$H$28,'Base CDI'!$J$4:$J$29,S1448,"Cubic","Extrapolate=Linear","MultiX=Average","Skip=True","Sort=True")</f>
        <v>13.249334480699735</v>
      </c>
      <c r="U1448" s="43">
        <f ca="1">_xll.BInterpol('Base CDI'!$H$4:$H$28,'Base CDI'!$I$4:$I$29,S1448,"Cubic","Extrapolate=Linear","MultiX=Average","Skip=True","Sort=True")</f>
        <v>13.332063406599914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47400</v>
      </c>
      <c r="T1449" s="43">
        <f ca="1">_xll.BInterpol('Base CDI'!$H$4:$H$28,'Base CDI'!$J$4:$J$29,S1449,"Cubic","Extrapolate=Linear","MultiX=Average","Skip=True","Sort=True")</f>
        <v>13.249676959691222</v>
      </c>
      <c r="U1449" s="43">
        <f ca="1">_xll.BInterpol('Base CDI'!$H$4:$H$28,'Base CDI'!$I$4:$I$29,S1449,"Cubic","Extrapolate=Linear","MultiX=Average","Skip=True","Sort=True")</f>
        <v>13.332400750749915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47401</v>
      </c>
      <c r="T1450" s="43">
        <f ca="1">_xll.BInterpol('Base CDI'!$H$4:$H$28,'Base CDI'!$J$4:$J$29,S1450,"Cubic","Extrapolate=Linear","MultiX=Average","Skip=True","Sort=True")</f>
        <v>13.250019021210603</v>
      </c>
      <c r="U1450" s="43">
        <f ca="1">_xll.BInterpol('Base CDI'!$H$4:$H$28,'Base CDI'!$I$4:$I$29,S1450,"Cubic","Extrapolate=Linear","MultiX=Average","Skip=True","Sort=True")</f>
        <v>13.332737558271379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47402</v>
      </c>
      <c r="T1451" s="43">
        <f ca="1">_xll.BInterpol('Base CDI'!$H$4:$H$28,'Base CDI'!$J$4:$J$29,S1451,"Cubic","Extrapolate=Linear","MultiX=Average","Skip=True","Sort=True")</f>
        <v>13.250360682242308</v>
      </c>
      <c r="U1451" s="43">
        <f ca="1">_xll.BInterpol('Base CDI'!$H$4:$H$28,'Base CDI'!$I$4:$I$29,S1451,"Cubic","Extrapolate=Linear","MultiX=Average","Skip=True","Sort=True")</f>
        <v>13.333073837825374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47403</v>
      </c>
      <c r="T1452" s="43">
        <f ca="1">_xll.BInterpol('Base CDI'!$H$4:$H$28,'Base CDI'!$J$4:$J$29,S1452,"Cubic","Extrapolate=Linear","MultiX=Average","Skip=True","Sort=True")</f>
        <v>13.250701959770769</v>
      </c>
      <c r="U1452" s="43">
        <f ca="1">_xll.BInterpol('Base CDI'!$H$4:$H$28,'Base CDI'!$I$4:$I$29,S1452,"Cubic","Extrapolate=Linear","MultiX=Average","Skip=True","Sort=True")</f>
        <v>13.333409598072969</v>
      </c>
    </row>
    <row r="1453" spans="16:21" x14ac:dyDescent="0.25">
      <c r="P1453" s="10">
        <v>36626</v>
      </c>
      <c r="Q1453">
        <v>5.281523</v>
      </c>
      <c r="S1453" s="42">
        <f t="shared" ca="1" si="27"/>
        <v>47404</v>
      </c>
      <c r="T1453" s="43">
        <f ca="1">_xll.BInterpol('Base CDI'!$H$4:$H$28,'Base CDI'!$J$4:$J$29,S1453,"Cubic","Extrapolate=Linear","MultiX=Average","Skip=True","Sort=True")</f>
        <v>13.251042870780413</v>
      </c>
      <c r="U1453" s="43">
        <f ca="1">_xll.BInterpol('Base CDI'!$H$4:$H$28,'Base CDI'!$I$4:$I$29,S1453,"Cubic","Extrapolate=Linear","MultiX=Average","Skip=True","Sort=True")</f>
        <v>13.333744847675234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47405</v>
      </c>
      <c r="T1454" s="43">
        <f ca="1">_xll.BInterpol('Base CDI'!$H$4:$H$28,'Base CDI'!$J$4:$J$29,S1454,"Cubic","Extrapolate=Linear","MultiX=Average","Skip=True","Sort=True")</f>
        <v>13.251383432255674</v>
      </c>
      <c r="U1454" s="43">
        <f ca="1">_xll.BInterpol('Base CDI'!$H$4:$H$28,'Base CDI'!$I$4:$I$29,S1454,"Cubic","Extrapolate=Linear","MultiX=Average","Skip=True","Sort=True")</f>
        <v>13.334079595293236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47406</v>
      </c>
      <c r="T1455" s="43">
        <f ca="1">_xll.BInterpol('Base CDI'!$H$4:$H$28,'Base CDI'!$J$4:$J$29,S1455,"Cubic","Extrapolate=Linear","MultiX=Average","Skip=True","Sort=True")</f>
        <v>13.251723661180979</v>
      </c>
      <c r="U1455" s="43">
        <f ca="1">_xll.BInterpol('Base CDI'!$H$4:$H$28,'Base CDI'!$I$4:$I$29,S1455,"Cubic","Extrapolate=Linear","MultiX=Average","Skip=True","Sort=True")</f>
        <v>13.334413849588048</v>
      </c>
    </row>
    <row r="1456" spans="16:21" x14ac:dyDescent="0.25">
      <c r="P1456" s="10">
        <v>36629</v>
      </c>
      <c r="Q1456">
        <v>5.292154</v>
      </c>
      <c r="S1456" s="42">
        <f t="shared" ca="1" si="27"/>
        <v>47407</v>
      </c>
      <c r="T1456" s="43">
        <f ca="1">_xll.BInterpol('Base CDI'!$H$4:$H$28,'Base CDI'!$J$4:$J$29,S1456,"Cubic","Extrapolate=Linear","MultiX=Average","Skip=True","Sort=True")</f>
        <v>13.252063574540758</v>
      </c>
      <c r="U1456" s="43">
        <f ca="1">_xll.BInterpol('Base CDI'!$H$4:$H$28,'Base CDI'!$I$4:$I$29,S1456,"Cubic","Extrapolate=Linear","MultiX=Average","Skip=True","Sort=True")</f>
        <v>13.334747619220735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47408</v>
      </c>
      <c r="T1457" s="43">
        <f ca="1">_xll.BInterpol('Base CDI'!$H$4:$H$28,'Base CDI'!$J$4:$J$29,S1457,"Cubic","Extrapolate=Linear","MultiX=Average","Skip=True","Sort=True")</f>
        <v>13.252403189319443</v>
      </c>
      <c r="U1457" s="43">
        <f ca="1">_xll.BInterpol('Base CDI'!$H$4:$H$28,'Base CDI'!$I$4:$I$29,S1457,"Cubic","Extrapolate=Linear","MultiX=Average","Skip=True","Sort=True")</f>
        <v>13.335080912852368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47409</v>
      </c>
      <c r="T1458" s="43">
        <f ca="1">_xll.BInterpol('Base CDI'!$H$4:$H$28,'Base CDI'!$J$4:$J$29,S1458,"Cubic","Extrapolate=Linear","MultiX=Average","Skip=True","Sort=True")</f>
        <v>13.252742522501464</v>
      </c>
      <c r="U1458" s="43">
        <f ca="1">_xll.BInterpol('Base CDI'!$H$4:$H$28,'Base CDI'!$I$4:$I$29,S1458,"Cubic","Extrapolate=Linear","MultiX=Average","Skip=True","Sort=True")</f>
        <v>13.335413739144014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47410</v>
      </c>
      <c r="T1459" s="43">
        <f ca="1">_xll.BInterpol('Base CDI'!$H$4:$H$28,'Base CDI'!$J$4:$J$29,S1459,"Cubic","Extrapolate=Linear","MultiX=Average","Skip=True","Sort=True")</f>
        <v>13.253081591071251</v>
      </c>
      <c r="U1459" s="43">
        <f ca="1">_xll.BInterpol('Base CDI'!$H$4:$H$28,'Base CDI'!$I$4:$I$29,S1459,"Cubic","Extrapolate=Linear","MultiX=Average","Skip=True","Sort=True")</f>
        <v>13.335746106756746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47411</v>
      </c>
      <c r="T1460" s="43">
        <f ca="1">_xll.BInterpol('Base CDI'!$H$4:$H$28,'Base CDI'!$J$4:$J$29,S1460,"Cubic","Extrapolate=Linear","MultiX=Average","Skip=True","Sort=True")</f>
        <v>13.253420412013233</v>
      </c>
      <c r="U1460" s="43">
        <f ca="1">_xll.BInterpol('Base CDI'!$H$4:$H$28,'Base CDI'!$I$4:$I$29,S1460,"Cubic","Extrapolate=Linear","MultiX=Average","Skip=True","Sort=True")</f>
        <v>13.336078024351629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47412</v>
      </c>
      <c r="T1461" s="43">
        <f ca="1">_xll.BInterpol('Base CDI'!$H$4:$H$28,'Base CDI'!$J$4:$J$29,S1461,"Cubic","Extrapolate=Linear","MultiX=Average","Skip=True","Sort=True")</f>
        <v>13.25375900231184</v>
      </c>
      <c r="U1461" s="43">
        <f ca="1">_xll.BInterpol('Base CDI'!$H$4:$H$28,'Base CDI'!$I$4:$I$29,S1461,"Cubic","Extrapolate=Linear","MultiX=Average","Skip=True","Sort=True")</f>
        <v>13.336409500589735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47413</v>
      </c>
      <c r="T1462" s="43">
        <f ca="1">_xll.BInterpol('Base CDI'!$H$4:$H$28,'Base CDI'!$J$4:$J$29,S1462,"Cubic","Extrapolate=Linear","MultiX=Average","Skip=True","Sort=True")</f>
        <v>13.254097378951505</v>
      </c>
      <c r="U1462" s="43">
        <f ca="1">_xll.BInterpol('Base CDI'!$H$4:$H$28,'Base CDI'!$I$4:$I$29,S1462,"Cubic","Extrapolate=Linear","MultiX=Average","Skip=True","Sort=True")</f>
        <v>13.33674054413213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47414</v>
      </c>
      <c r="T1463" s="43">
        <f ca="1">_xll.BInterpol('Base CDI'!$H$4:$H$28,'Base CDI'!$J$4:$J$29,S1463,"Cubic","Extrapolate=Linear","MultiX=Average","Skip=True","Sort=True")</f>
        <v>13.254435558916652</v>
      </c>
      <c r="U1463" s="43">
        <f ca="1">_xll.BInterpol('Base CDI'!$H$4:$H$28,'Base CDI'!$I$4:$I$29,S1463,"Cubic","Extrapolate=Linear","MultiX=Average","Skip=True","Sort=True")</f>
        <v>13.337071163639886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47415</v>
      </c>
      <c r="T1464" s="43">
        <f ca="1">_xll.BInterpol('Base CDI'!$H$4:$H$28,'Base CDI'!$J$4:$J$29,S1464,"Cubic","Extrapolate=Linear","MultiX=Average","Skip=True","Sort=True")</f>
        <v>13.254773559191719</v>
      </c>
      <c r="U1464" s="43">
        <f ca="1">_xll.BInterpol('Base CDI'!$H$4:$H$28,'Base CDI'!$I$4:$I$29,S1464,"Cubic","Extrapolate=Linear","MultiX=Average","Skip=True","Sort=True")</f>
        <v>13.337401367774071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47416</v>
      </c>
      <c r="T1465" s="43">
        <f ca="1">_xll.BInterpol('Base CDI'!$H$4:$H$28,'Base CDI'!$J$4:$J$29,S1465,"Cubic","Extrapolate=Linear","MultiX=Average","Skip=True","Sort=True")</f>
        <v>13.25511139676113</v>
      </c>
      <c r="U1465" s="43">
        <f ca="1">_xll.BInterpol('Base CDI'!$H$4:$H$28,'Base CDI'!$I$4:$I$29,S1465,"Cubic","Extrapolate=Linear","MultiX=Average","Skip=True","Sort=True")</f>
        <v>13.337731165195754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47417</v>
      </c>
      <c r="T1466" s="43">
        <f ca="1">_xll.BInterpol('Base CDI'!$H$4:$H$28,'Base CDI'!$J$4:$J$29,S1466,"Cubic","Extrapolate=Linear","MultiX=Average","Skip=True","Sort=True")</f>
        <v>13.255449088609319</v>
      </c>
      <c r="U1466" s="43">
        <f ca="1">_xll.BInterpol('Base CDI'!$H$4:$H$28,'Base CDI'!$I$4:$I$29,S1466,"Cubic","Extrapolate=Linear","MultiX=Average","Skip=True","Sort=True")</f>
        <v>13.338060564566003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47418</v>
      </c>
      <c r="T1467" s="43">
        <f ca="1">_xll.BInterpol('Base CDI'!$H$4:$H$28,'Base CDI'!$J$4:$J$29,S1467,"Cubic","Extrapolate=Linear","MultiX=Average","Skip=True","Sort=True")</f>
        <v>13.255786651720713</v>
      </c>
      <c r="U1467" s="43">
        <f ca="1">_xll.BInterpol('Base CDI'!$H$4:$H$28,'Base CDI'!$I$4:$I$29,S1467,"Cubic","Extrapolate=Linear","MultiX=Average","Skip=True","Sort=True")</f>
        <v>13.338389574545888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47419</v>
      </c>
      <c r="T1468" s="43">
        <f ca="1">_xll.BInterpol('Base CDI'!$H$4:$H$28,'Base CDI'!$J$4:$J$29,S1468,"Cubic","Extrapolate=Linear","MultiX=Average","Skip=True","Sort=True")</f>
        <v>13.256124103079744</v>
      </c>
      <c r="U1468" s="43">
        <f ca="1">_xll.BInterpol('Base CDI'!$H$4:$H$28,'Base CDI'!$I$4:$I$29,S1468,"Cubic","Extrapolate=Linear","MultiX=Average","Skip=True","Sort=True")</f>
        <v>13.338718203796478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47420</v>
      </c>
      <c r="T1469" s="43">
        <f ca="1">_xll.BInterpol('Base CDI'!$H$4:$H$28,'Base CDI'!$J$4:$J$29,S1469,"Cubic","Extrapolate=Linear","MultiX=Average","Skip=True","Sort=True")</f>
        <v>13.256461459670842</v>
      </c>
      <c r="U1469" s="43">
        <f ca="1">_xll.BInterpol('Base CDI'!$H$4:$H$28,'Base CDI'!$I$4:$I$29,S1469,"Cubic","Extrapolate=Linear","MultiX=Average","Skip=True","Sort=True")</f>
        <v>13.339046460978842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47421</v>
      </c>
      <c r="T1470" s="43">
        <f ca="1">_xll.BInterpol('Base CDI'!$H$4:$H$28,'Base CDI'!$J$4:$J$29,S1470,"Cubic","Extrapolate=Linear","MultiX=Average","Skip=True","Sort=True")</f>
        <v>13.256798738478437</v>
      </c>
      <c r="U1470" s="43">
        <f ca="1">_xll.BInterpol('Base CDI'!$H$4:$H$28,'Base CDI'!$I$4:$I$29,S1470,"Cubic","Extrapolate=Linear","MultiX=Average","Skip=True","Sort=True")</f>
        <v>13.33937435475405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47422</v>
      </c>
      <c r="T1471" s="43">
        <f ca="1">_xll.BInterpol('Base CDI'!$H$4:$H$28,'Base CDI'!$J$4:$J$29,S1471,"Cubic","Extrapolate=Linear","MultiX=Average","Skip=True","Sort=True")</f>
        <v>13.257135956486959</v>
      </c>
      <c r="U1471" s="43">
        <f ca="1">_xll.BInterpol('Base CDI'!$H$4:$H$28,'Base CDI'!$I$4:$I$29,S1471,"Cubic","Extrapolate=Linear","MultiX=Average","Skip=True","Sort=True")</f>
        <v>13.33970189378317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47423</v>
      </c>
      <c r="T1472" s="43">
        <f ca="1">_xll.BInterpol('Base CDI'!$H$4:$H$28,'Base CDI'!$J$4:$J$29,S1472,"Cubic","Extrapolate=Linear","MultiX=Average","Skip=True","Sort=True")</f>
        <v>13.257473130680836</v>
      </c>
      <c r="U1472" s="43">
        <f ca="1">_xll.BInterpol('Base CDI'!$H$4:$H$28,'Base CDI'!$I$4:$I$29,S1472,"Cubic","Extrapolate=Linear","MultiX=Average","Skip=True","Sort=True")</f>
        <v>13.34002908672727</v>
      </c>
    </row>
    <row r="1473" spans="16:21" x14ac:dyDescent="0.25">
      <c r="P1473" s="10">
        <v>36656</v>
      </c>
      <c r="Q1473">
        <v>5.353021</v>
      </c>
      <c r="S1473" s="42">
        <f t="shared" ca="1" si="27"/>
        <v>47424</v>
      </c>
      <c r="T1473" s="43">
        <f ca="1">_xll.BInterpol('Base CDI'!$H$4:$H$28,'Base CDI'!$J$4:$J$29,S1473,"Cubic","Extrapolate=Linear","MultiX=Average","Skip=True","Sort=True")</f>
        <v>13.257810278044502</v>
      </c>
      <c r="U1473" s="43">
        <f ca="1">_xll.BInterpol('Base CDI'!$H$4:$H$28,'Base CDI'!$I$4:$I$29,S1473,"Cubic","Extrapolate=Linear","MultiX=Average","Skip=True","Sort=True")</f>
        <v>13.34035594224742</v>
      </c>
    </row>
    <row r="1474" spans="16:21" x14ac:dyDescent="0.25">
      <c r="P1474" s="10">
        <v>36657</v>
      </c>
      <c r="Q1474">
        <v>5.356617</v>
      </c>
      <c r="S1474" s="42">
        <f t="shared" ca="1" si="27"/>
        <v>47425</v>
      </c>
      <c r="T1474" s="43">
        <f ca="1">_xll.BInterpol('Base CDI'!$H$4:$H$28,'Base CDI'!$J$4:$J$29,S1474,"Cubic","Extrapolate=Linear","MultiX=Average","Skip=True","Sort=True")</f>
        <v>13.258147415562386</v>
      </c>
      <c r="U1474" s="43">
        <f ca="1">_xll.BInterpol('Base CDI'!$H$4:$H$28,'Base CDI'!$I$4:$I$29,S1474,"Cubic","Extrapolate=Linear","MultiX=Average","Skip=True","Sort=True")</f>
        <v>13.34068246900469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47426</v>
      </c>
      <c r="T1475" s="43">
        <f ca="1">_xll.BInterpol('Base CDI'!$H$4:$H$28,'Base CDI'!$J$4:$J$29,S1475,"Cubic","Extrapolate=Linear","MultiX=Average","Skip=True","Sort=True")</f>
        <v>13.258484560218916</v>
      </c>
      <c r="U1475" s="43">
        <f ca="1">_xll.BInterpol('Base CDI'!$H$4:$H$28,'Base CDI'!$I$4:$I$29,S1475,"Cubic","Extrapolate=Linear","MultiX=Average","Skip=True","Sort=True")</f>
        <v>13.341008675660149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47427</v>
      </c>
      <c r="T1476" s="43">
        <f ca="1">_xll.BInterpol('Base CDI'!$H$4:$H$28,'Base CDI'!$J$4:$J$29,S1476,"Cubic","Extrapolate=Linear","MultiX=Average","Skip=True","Sort=True")</f>
        <v>13.258821728998523</v>
      </c>
      <c r="U1476" s="43">
        <f ca="1">_xll.BInterpol('Base CDI'!$H$4:$H$28,'Base CDI'!$I$4:$I$29,S1476,"Cubic","Extrapolate=Linear","MultiX=Average","Skip=True","Sort=True")</f>
        <v>13.341334570874864</v>
      </c>
    </row>
    <row r="1477" spans="16:21" x14ac:dyDescent="0.25">
      <c r="P1477" s="10">
        <v>36662</v>
      </c>
      <c r="Q1477">
        <v>5.367413</v>
      </c>
      <c r="S1477" s="42">
        <f t="shared" ca="1" si="27"/>
        <v>47428</v>
      </c>
      <c r="T1477" s="43">
        <f ca="1">_xll.BInterpol('Base CDI'!$H$4:$H$28,'Base CDI'!$J$4:$J$29,S1477,"Cubic","Extrapolate=Linear","MultiX=Average","Skip=True","Sort=True")</f>
        <v>13.259158938885639</v>
      </c>
      <c r="U1477" s="43">
        <f ca="1">_xll.BInterpol('Base CDI'!$H$4:$H$28,'Base CDI'!$I$4:$I$29,S1477,"Cubic","Extrapolate=Linear","MultiX=Average","Skip=True","Sort=True")</f>
        <v>13.341660163309905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47429</v>
      </c>
      <c r="T1478" s="43">
        <f ca="1">_xll.BInterpol('Base CDI'!$H$4:$H$28,'Base CDI'!$J$4:$J$29,S1478,"Cubic","Extrapolate=Linear","MultiX=Average","Skip=True","Sort=True")</f>
        <v>13.259496206864691</v>
      </c>
      <c r="U1478" s="43">
        <f ca="1">_xll.BInterpol('Base CDI'!$H$4:$H$28,'Base CDI'!$I$4:$I$29,S1478,"Cubic","Extrapolate=Linear","MultiX=Average","Skip=True","Sort=True")</f>
        <v>13.341985461626342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47430</v>
      </c>
      <c r="T1479" s="43">
        <f ca="1">_xll.BInterpol('Base CDI'!$H$4:$H$28,'Base CDI'!$J$4:$J$29,S1479,"Cubic","Extrapolate=Linear","MultiX=Average","Skip=True","Sort=True")</f>
        <v>13.259833549920113</v>
      </c>
      <c r="U1479" s="43">
        <f ca="1">_xll.BInterpol('Base CDI'!$H$4:$H$28,'Base CDI'!$I$4:$I$29,S1479,"Cubic","Extrapolate=Linear","MultiX=Average","Skip=True","Sort=True")</f>
        <v>13.342310474485243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47431</v>
      </c>
      <c r="T1480" s="43">
        <f ca="1">_xll.BInterpol('Base CDI'!$H$4:$H$28,'Base CDI'!$J$4:$J$29,S1480,"Cubic","Extrapolate=Linear","MultiX=Average","Skip=True","Sort=True")</f>
        <v>13.260170985036332</v>
      </c>
      <c r="U1480" s="43">
        <f ca="1">_xll.BInterpol('Base CDI'!$H$4:$H$28,'Base CDI'!$I$4:$I$29,S1480,"Cubic","Extrapolate=Linear","MultiX=Average","Skip=True","Sort=True")</f>
        <v>13.342635210547678</v>
      </c>
    </row>
    <row r="1481" spans="16:21" x14ac:dyDescent="0.25">
      <c r="P1481" s="10">
        <v>36668</v>
      </c>
      <c r="Q1481">
        <v>5.381831</v>
      </c>
      <c r="S1481" s="42">
        <f t="shared" ca="1" si="27"/>
        <v>47432</v>
      </c>
      <c r="T1481" s="43">
        <f ca="1">_xll.BInterpol('Base CDI'!$H$4:$H$28,'Base CDI'!$J$4:$J$29,S1481,"Cubic","Extrapolate=Linear","MultiX=Average","Skip=True","Sort=True")</f>
        <v>13.260508529197779</v>
      </c>
      <c r="U1481" s="43">
        <f ca="1">_xll.BInterpol('Base CDI'!$H$4:$H$28,'Base CDI'!$I$4:$I$29,S1481,"Cubic","Extrapolate=Linear","MultiX=Average","Skip=True","Sort=True")</f>
        <v>13.342959678474715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47433</v>
      </c>
      <c r="T1482" s="43">
        <f ca="1">_xll.BInterpol('Base CDI'!$H$4:$H$28,'Base CDI'!$J$4:$J$29,S1482,"Cubic","Extrapolate=Linear","MultiX=Average","Skip=True","Sort=True")</f>
        <v>13.260846199388883</v>
      </c>
      <c r="U1482" s="43">
        <f ca="1">_xll.BInterpol('Base CDI'!$H$4:$H$28,'Base CDI'!$I$4:$I$29,S1482,"Cubic","Extrapolate=Linear","MultiX=Average","Skip=True","Sort=True")</f>
        <v>13.343283886927425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47434</v>
      </c>
      <c r="T1483" s="43">
        <f ca="1">_xll.BInterpol('Base CDI'!$H$4:$H$28,'Base CDI'!$J$4:$J$29,S1483,"Cubic","Extrapolate=Linear","MultiX=Average","Skip=True","Sort=True")</f>
        <v>13.261184012594077</v>
      </c>
      <c r="U1483" s="43">
        <f ca="1">_xll.BInterpol('Base CDI'!$H$4:$H$28,'Base CDI'!$I$4:$I$29,S1483,"Cubic","Extrapolate=Linear","MultiX=Average","Skip=True","Sort=True")</f>
        <v>13.343607844566874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47435</v>
      </c>
      <c r="T1484" s="43">
        <f ca="1">_xll.BInterpol('Base CDI'!$H$4:$H$28,'Base CDI'!$J$4:$J$29,S1484,"Cubic","Extrapolate=Linear","MultiX=Average","Skip=True","Sort=True")</f>
        <v>13.26152198579779</v>
      </c>
      <c r="U1484" s="43">
        <f ca="1">_xll.BInterpol('Base CDI'!$H$4:$H$28,'Base CDI'!$I$4:$I$29,S1484,"Cubic","Extrapolate=Linear","MultiX=Average","Skip=True","Sort=True")</f>
        <v>13.343931560054132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47436</v>
      </c>
      <c r="T1485" s="43">
        <f ca="1">_xll.BInterpol('Base CDI'!$H$4:$H$28,'Base CDI'!$J$4:$J$29,S1485,"Cubic","Extrapolate=Linear","MultiX=Average","Skip=True","Sort=True")</f>
        <v>13.261860135984451</v>
      </c>
      <c r="U1485" s="43">
        <f ca="1">_xll.BInterpol('Base CDI'!$H$4:$H$28,'Base CDI'!$I$4:$I$29,S1485,"Cubic","Extrapolate=Linear","MultiX=Average","Skip=True","Sort=True")</f>
        <v>13.344255042050269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47437</v>
      </c>
      <c r="T1486" s="43">
        <f ca="1">_xll.BInterpol('Base CDI'!$H$4:$H$28,'Base CDI'!$J$4:$J$29,S1486,"Cubic","Extrapolate=Linear","MultiX=Average","Skip=True","Sort=True")</f>
        <v>13.262198480138489</v>
      </c>
      <c r="U1486" s="43">
        <f ca="1">_xll.BInterpol('Base CDI'!$H$4:$H$28,'Base CDI'!$I$4:$I$29,S1486,"Cubic","Extrapolate=Linear","MultiX=Average","Skip=True","Sort=True")</f>
        <v>13.344578299216355</v>
      </c>
    </row>
    <row r="1487" spans="16:21" x14ac:dyDescent="0.25">
      <c r="P1487" s="10">
        <v>36676</v>
      </c>
      <c r="Q1487">
        <v>5.403537</v>
      </c>
      <c r="S1487" s="42">
        <f t="shared" ca="1" si="28"/>
        <v>47438</v>
      </c>
      <c r="T1487" s="43">
        <f ca="1">_xll.BInterpol('Base CDI'!$H$4:$H$28,'Base CDI'!$J$4:$J$29,S1487,"Cubic","Extrapolate=Linear","MultiX=Average","Skip=True","Sort=True")</f>
        <v>13.262537035244337</v>
      </c>
      <c r="U1487" s="43">
        <f ca="1">_xll.BInterpol('Base CDI'!$H$4:$H$28,'Base CDI'!$I$4:$I$29,S1487,"Cubic","Extrapolate=Linear","MultiX=Average","Skip=True","Sort=True")</f>
        <v>13.344901340213458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47439</v>
      </c>
      <c r="T1488" s="43">
        <f ca="1">_xll.BInterpol('Base CDI'!$H$4:$H$28,'Base CDI'!$J$4:$J$29,S1488,"Cubic","Extrapolate=Linear","MultiX=Average","Skip=True","Sort=True")</f>
        <v>13.262875818286425</v>
      </c>
      <c r="U1488" s="43">
        <f ca="1">_xll.BInterpol('Base CDI'!$H$4:$H$28,'Base CDI'!$I$4:$I$29,S1488,"Cubic","Extrapolate=Linear","MultiX=Average","Skip=True","Sort=True")</f>
        <v>13.345224173702645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47440</v>
      </c>
      <c r="T1489" s="43">
        <f ca="1">_xll.BInterpol('Base CDI'!$H$4:$H$28,'Base CDI'!$J$4:$J$29,S1489,"Cubic","Extrapolate=Linear","MultiX=Average","Skip=True","Sort=True")</f>
        <v>13.263214846249181</v>
      </c>
      <c r="U1489" s="43">
        <f ca="1">_xll.BInterpol('Base CDI'!$H$4:$H$28,'Base CDI'!$I$4:$I$29,S1489,"Cubic","Extrapolate=Linear","MultiX=Average","Skip=True","Sort=True")</f>
        <v>13.345546808344986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47441</v>
      </c>
      <c r="T1490" s="43">
        <f ca="1">_xll.BInterpol('Base CDI'!$H$4:$H$28,'Base CDI'!$J$4:$J$29,S1490,"Cubic","Extrapolate=Linear","MultiX=Average","Skip=True","Sort=True")</f>
        <v>13.263554136117035</v>
      </c>
      <c r="U1490" s="43">
        <f ca="1">_xll.BInterpol('Base CDI'!$H$4:$H$28,'Base CDI'!$I$4:$I$29,S1490,"Cubic","Extrapolate=Linear","MultiX=Average","Skip=True","Sort=True")</f>
        <v>13.345869252801553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47442</v>
      </c>
      <c r="T1491" s="43">
        <f ca="1">_xll.BInterpol('Base CDI'!$H$4:$H$28,'Base CDI'!$J$4:$J$29,S1491,"Cubic","Extrapolate=Linear","MultiX=Average","Skip=True","Sort=True")</f>
        <v>13.26389370487442</v>
      </c>
      <c r="U1491" s="43">
        <f ca="1">_xll.BInterpol('Base CDI'!$H$4:$H$28,'Base CDI'!$I$4:$I$29,S1491,"Cubic","Extrapolate=Linear","MultiX=Average","Skip=True","Sort=True")</f>
        <v>13.346191515733411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47443</v>
      </c>
      <c r="T1492" s="43">
        <f ca="1">_xll.BInterpol('Base CDI'!$H$4:$H$28,'Base CDI'!$J$4:$J$29,S1492,"Cubic","Extrapolate=Linear","MultiX=Average","Skip=True","Sort=True")</f>
        <v>13.264233569505764</v>
      </c>
      <c r="U1492" s="43">
        <f ca="1">_xll.BInterpol('Base CDI'!$H$4:$H$28,'Base CDI'!$I$4:$I$29,S1492,"Cubic","Extrapolate=Linear","MultiX=Average","Skip=True","Sort=True")</f>
        <v>13.346513605801633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47444</v>
      </c>
      <c r="T1493" s="43">
        <f ca="1">_xll.BInterpol('Base CDI'!$H$4:$H$28,'Base CDI'!$J$4:$J$29,S1493,"Cubic","Extrapolate=Linear","MultiX=Average","Skip=True","Sort=True")</f>
        <v>13.264573746995497</v>
      </c>
      <c r="U1493" s="43">
        <f ca="1">_xll.BInterpol('Base CDI'!$H$4:$H$28,'Base CDI'!$I$4:$I$29,S1493,"Cubic","Extrapolate=Linear","MultiX=Average","Skip=True","Sort=True")</f>
        <v>13.346835531667283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47445</v>
      </c>
      <c r="T1494" s="43">
        <f ca="1">_xll.BInterpol('Base CDI'!$H$4:$H$28,'Base CDI'!$J$4:$J$29,S1494,"Cubic","Extrapolate=Linear","MultiX=Average","Skip=True","Sort=True")</f>
        <v>13.264914254328049</v>
      </c>
      <c r="U1494" s="43">
        <f ca="1">_xll.BInterpol('Base CDI'!$H$4:$H$28,'Base CDI'!$I$4:$I$29,S1494,"Cubic","Extrapolate=Linear","MultiX=Average","Skip=True","Sort=True")</f>
        <v>13.347157301991436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47446</v>
      </c>
      <c r="T1495" s="43">
        <f ca="1">_xll.BInterpol('Base CDI'!$H$4:$H$28,'Base CDI'!$J$4:$J$29,S1495,"Cubic","Extrapolate=Linear","MultiX=Average","Skip=True","Sort=True")</f>
        <v>13.265255108487853</v>
      </c>
      <c r="U1495" s="43">
        <f ca="1">_xll.BInterpol('Base CDI'!$H$4:$H$28,'Base CDI'!$I$4:$I$29,S1495,"Cubic","Extrapolate=Linear","MultiX=Average","Skip=True","Sort=True")</f>
        <v>13.347478925435157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47447</v>
      </c>
      <c r="T1496" s="43">
        <f ca="1">_xll.BInterpol('Base CDI'!$H$4:$H$28,'Base CDI'!$J$4:$J$29,S1496,"Cubic","Extrapolate=Linear","MultiX=Average","Skip=True","Sort=True")</f>
        <v>13.265596326459335</v>
      </c>
      <c r="U1496" s="43">
        <f ca="1">_xll.BInterpol('Base CDI'!$H$4:$H$28,'Base CDI'!$I$4:$I$29,S1496,"Cubic","Extrapolate=Linear","MultiX=Average","Skip=True","Sort=True")</f>
        <v>13.347800410659515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47448</v>
      </c>
      <c r="T1497" s="43">
        <f ca="1">_xll.BInterpol('Base CDI'!$H$4:$H$28,'Base CDI'!$J$4:$J$29,S1497,"Cubic","Extrapolate=Linear","MultiX=Average","Skip=True","Sort=True")</f>
        <v>13.265937925226927</v>
      </c>
      <c r="U1497" s="43">
        <f ca="1">_xll.BInterpol('Base CDI'!$H$4:$H$28,'Base CDI'!$I$4:$I$29,S1497,"Cubic","Extrapolate=Linear","MultiX=Average","Skip=True","Sort=True")</f>
        <v>13.34812176632558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47449</v>
      </c>
      <c r="T1498" s="43">
        <f ca="1">_xll.BInterpol('Base CDI'!$H$4:$H$28,'Base CDI'!$J$4:$J$29,S1498,"Cubic","Extrapolate=Linear","MultiX=Average","Skip=True","Sort=True")</f>
        <v>13.266279921775061</v>
      </c>
      <c r="U1498" s="43">
        <f ca="1">_xll.BInterpol('Base CDI'!$H$4:$H$28,'Base CDI'!$I$4:$I$29,S1498,"Cubic","Extrapolate=Linear","MultiX=Average","Skip=True","Sort=True")</f>
        <v>13.348443001094422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47450</v>
      </c>
      <c r="T1499" s="43">
        <f ca="1">_xll.BInterpol('Base CDI'!$H$4:$H$28,'Base CDI'!$J$4:$J$29,S1499,"Cubic","Extrapolate=Linear","MultiX=Average","Skip=True","Sort=True")</f>
        <v>13.266622333088163</v>
      </c>
      <c r="U1499" s="43">
        <f ca="1">_xll.BInterpol('Base CDI'!$H$4:$H$28,'Base CDI'!$I$4:$I$29,S1499,"Cubic","Extrapolate=Linear","MultiX=Average","Skip=True","Sort=True")</f>
        <v>13.348764123627108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47451</v>
      </c>
      <c r="T1500" s="43">
        <f ca="1">_xll.BInterpol('Base CDI'!$H$4:$H$28,'Base CDI'!$J$4:$J$29,S1500,"Cubic","Extrapolate=Linear","MultiX=Average","Skip=True","Sort=True")</f>
        <v>13.266965176150666</v>
      </c>
      <c r="U1500" s="43">
        <f ca="1">_xll.BInterpol('Base CDI'!$H$4:$H$28,'Base CDI'!$I$4:$I$29,S1500,"Cubic","Extrapolate=Linear","MultiX=Average","Skip=True","Sort=True")</f>
        <v>13.349085142584709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47452</v>
      </c>
      <c r="T1501" s="43">
        <f ca="1">_xll.BInterpol('Base CDI'!$H$4:$H$28,'Base CDI'!$J$4:$J$29,S1501,"Cubic","Extrapolate=Linear","MultiX=Average","Skip=True","Sort=True")</f>
        <v>13.267308467946998</v>
      </c>
      <c r="U1501" s="43">
        <f ca="1">_xll.BInterpol('Base CDI'!$H$4:$H$28,'Base CDI'!$I$4:$I$29,S1501,"Cubic","Extrapolate=Linear","MultiX=Average","Skip=True","Sort=True")</f>
        <v>13.349406066628294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47453</v>
      </c>
      <c r="T1502" s="43">
        <f ca="1">_xll.BInterpol('Base CDI'!$H$4:$H$28,'Base CDI'!$J$4:$J$29,S1502,"Cubic","Extrapolate=Linear","MultiX=Average","Skip=True","Sort=True")</f>
        <v>13.267652225461593</v>
      </c>
      <c r="U1502" s="43">
        <f ca="1">_xll.BInterpol('Base CDI'!$H$4:$H$28,'Base CDI'!$I$4:$I$29,S1502,"Cubic","Extrapolate=Linear","MultiX=Average","Skip=True","Sort=True")</f>
        <v>13.34972690441893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47454</v>
      </c>
      <c r="T1503" s="43">
        <f ca="1">_xll.BInterpol('Base CDI'!$H$4:$H$28,'Base CDI'!$J$4:$J$29,S1503,"Cubic","Extrapolate=Linear","MultiX=Average","Skip=True","Sort=True")</f>
        <v>13.267996465678879</v>
      </c>
      <c r="U1503" s="43">
        <f ca="1">_xll.BInterpol('Base CDI'!$H$4:$H$28,'Base CDI'!$I$4:$I$29,S1503,"Cubic","Extrapolate=Linear","MultiX=Average","Skip=True","Sort=True")</f>
        <v>13.350047664617687</v>
      </c>
    </row>
    <row r="1504" spans="16:21" x14ac:dyDescent="0.25">
      <c r="P1504" s="10">
        <v>36700</v>
      </c>
      <c r="Q1504">
        <v>5.46495</v>
      </c>
      <c r="S1504" s="42">
        <f t="shared" ca="1" si="28"/>
        <v>47455</v>
      </c>
      <c r="T1504" s="43">
        <f ca="1">_xll.BInterpol('Base CDI'!$H$4:$H$28,'Base CDI'!$J$4:$J$29,S1504,"Cubic","Extrapolate=Linear","MultiX=Average","Skip=True","Sort=True")</f>
        <v>13.268341205583283</v>
      </c>
      <c r="U1504" s="43">
        <f ca="1">_xll.BInterpol('Base CDI'!$H$4:$H$28,'Base CDI'!$I$4:$I$29,S1504,"Cubic","Extrapolate=Linear","MultiX=Average","Skip=True","Sort=True")</f>
        <v>13.350368355885635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47456</v>
      </c>
      <c r="T1505" s="43">
        <f ca="1">_xll.BInterpol('Base CDI'!$H$4:$H$28,'Base CDI'!$J$4:$J$29,S1505,"Cubic","Extrapolate=Linear","MultiX=Average","Skip=True","Sort=True")</f>
        <v>13.26868646215924</v>
      </c>
      <c r="U1505" s="43">
        <f ca="1">_xll.BInterpol('Base CDI'!$H$4:$H$28,'Base CDI'!$I$4:$I$29,S1505,"Cubic","Extrapolate=Linear","MultiX=Average","Skip=True","Sort=True")</f>
        <v>13.350688986883844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47457</v>
      </c>
      <c r="T1506" s="43">
        <f ca="1">_xll.BInterpol('Base CDI'!$H$4:$H$28,'Base CDI'!$J$4:$J$29,S1506,"Cubic","Extrapolate=Linear","MultiX=Average","Skip=True","Sort=True")</f>
        <v>13.269032252391177</v>
      </c>
      <c r="U1506" s="43">
        <f ca="1">_xll.BInterpol('Base CDI'!$H$4:$H$28,'Base CDI'!$I$4:$I$29,S1506,"Cubic","Extrapolate=Linear","MultiX=Average","Skip=True","Sort=True")</f>
        <v>13.35100956627338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47458</v>
      </c>
      <c r="T1507" s="43">
        <f ca="1">_xll.BInterpol('Base CDI'!$H$4:$H$28,'Base CDI'!$J$4:$J$29,S1507,"Cubic","Extrapolate=Linear","MultiX=Average","Skip=True","Sort=True")</f>
        <v>13.269378593263527</v>
      </c>
      <c r="U1507" s="43">
        <f ca="1">_xll.BInterpol('Base CDI'!$H$4:$H$28,'Base CDI'!$I$4:$I$29,S1507,"Cubic","Extrapolate=Linear","MultiX=Average","Skip=True","Sort=True")</f>
        <v>13.351330102715313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47459</v>
      </c>
      <c r="T1508" s="43">
        <f ca="1">_xll.BInterpol('Base CDI'!$H$4:$H$28,'Base CDI'!$J$4:$J$29,S1508,"Cubic","Extrapolate=Linear","MultiX=Average","Skip=True","Sort=True")</f>
        <v>13.269725501760716</v>
      </c>
      <c r="U1508" s="43">
        <f ca="1">_xll.BInterpol('Base CDI'!$H$4:$H$28,'Base CDI'!$I$4:$I$29,S1508,"Cubic","Extrapolate=Linear","MultiX=Average","Skip=True","Sort=True")</f>
        <v>13.351650604870711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47460</v>
      </c>
      <c r="T1509" s="43">
        <f ca="1">_xll.BInterpol('Base CDI'!$H$4:$H$28,'Base CDI'!$J$4:$J$29,S1509,"Cubic","Extrapolate=Linear","MultiX=Average","Skip=True","Sort=True")</f>
        <v>13.270072994867178</v>
      </c>
      <c r="U1509" s="43">
        <f ca="1">_xll.BInterpol('Base CDI'!$H$4:$H$28,'Base CDI'!$I$4:$I$29,S1509,"Cubic","Extrapolate=Linear","MultiX=Average","Skip=True","Sort=True")</f>
        <v>13.351971081400647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47461</v>
      </c>
      <c r="T1510" s="43">
        <f ca="1">_xll.BInterpol('Base CDI'!$H$4:$H$28,'Base CDI'!$J$4:$J$29,S1510,"Cubic","Extrapolate=Linear","MultiX=Average","Skip=True","Sort=True")</f>
        <v>13.270421089567339</v>
      </c>
      <c r="U1510" s="43">
        <f ca="1">_xll.BInterpol('Base CDI'!$H$4:$H$28,'Base CDI'!$I$4:$I$29,S1510,"Cubic","Extrapolate=Linear","MultiX=Average","Skip=True","Sort=True")</f>
        <v>13.352291540966187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47462</v>
      </c>
      <c r="T1511" s="43">
        <f ca="1">_xll.BInterpol('Base CDI'!$H$4:$H$28,'Base CDI'!$J$4:$J$29,S1511,"Cubic","Extrapolate=Linear","MultiX=Average","Skip=True","Sort=True")</f>
        <v>13.270769802845635</v>
      </c>
      <c r="U1511" s="43">
        <f ca="1">_xll.BInterpol('Base CDI'!$H$4:$H$28,'Base CDI'!$I$4:$I$29,S1511,"Cubic","Extrapolate=Linear","MultiX=Average","Skip=True","Sort=True")</f>
        <v>13.3526119922284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47463</v>
      </c>
      <c r="T1512" s="43">
        <f ca="1">_xll.BInterpol('Base CDI'!$H$4:$H$28,'Base CDI'!$J$4:$J$29,S1512,"Cubic","Extrapolate=Linear","MultiX=Average","Skip=True","Sort=True")</f>
        <v>13.27111915168649</v>
      </c>
      <c r="U1512" s="43">
        <f ca="1">_xll.BInterpol('Base CDI'!$H$4:$H$28,'Base CDI'!$I$4:$I$29,S1512,"Cubic","Extrapolate=Linear","MultiX=Average","Skip=True","Sort=True")</f>
        <v>13.352932443848356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47464</v>
      </c>
      <c r="T1513" s="43">
        <f ca="1">_xll.BInterpol('Base CDI'!$H$4:$H$28,'Base CDI'!$J$4:$J$29,S1513,"Cubic","Extrapolate=Linear","MultiX=Average","Skip=True","Sort=True")</f>
        <v>13.271469153074339</v>
      </c>
      <c r="U1513" s="43">
        <f ca="1">_xll.BInterpol('Base CDI'!$H$4:$H$28,'Base CDI'!$I$4:$I$29,S1513,"Cubic","Extrapolate=Linear","MultiX=Average","Skip=True","Sort=True")</f>
        <v>13.353252904487123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47465</v>
      </c>
      <c r="T1514" s="43">
        <f ca="1">_xll.BInterpol('Base CDI'!$H$4:$H$28,'Base CDI'!$J$4:$J$29,S1514,"Cubic","Extrapolate=Linear","MultiX=Average","Skip=True","Sort=True")</f>
        <v>13.271819823993608</v>
      </c>
      <c r="U1514" s="43">
        <f ca="1">_xll.BInterpol('Base CDI'!$H$4:$H$28,'Base CDI'!$I$4:$I$29,S1514,"Cubic","Extrapolate=Linear","MultiX=Average","Skip=True","Sort=True")</f>
        <v>13.353573382805772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47466</v>
      </c>
      <c r="T1515" s="43">
        <f ca="1">_xll.BInterpol('Base CDI'!$H$4:$H$28,'Base CDI'!$J$4:$J$29,S1515,"Cubic","Extrapolate=Linear","MultiX=Average","Skip=True","Sort=True")</f>
        <v>13.27217118142873</v>
      </c>
      <c r="U1515" s="43">
        <f ca="1">_xll.BInterpol('Base CDI'!$H$4:$H$28,'Base CDI'!$I$4:$I$29,S1515,"Cubic","Extrapolate=Linear","MultiX=Average","Skip=True","Sort=True")</f>
        <v>13.35389388746537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47467</v>
      </c>
      <c r="T1516" s="43">
        <f ca="1">_xll.BInterpol('Base CDI'!$H$4:$H$28,'Base CDI'!$J$4:$J$29,S1516,"Cubic","Extrapolate=Linear","MultiX=Average","Skip=True","Sort=True")</f>
        <v>13.272523242364134</v>
      </c>
      <c r="U1516" s="43">
        <f ca="1">_xll.BInterpol('Base CDI'!$H$4:$H$28,'Base CDI'!$I$4:$I$29,S1516,"Cubic","Extrapolate=Linear","MultiX=Average","Skip=True","Sort=True")</f>
        <v>13.354214427126987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47468</v>
      </c>
      <c r="T1517" s="43">
        <f ca="1">_xll.BInterpol('Base CDI'!$H$4:$H$28,'Base CDI'!$J$4:$J$29,S1517,"Cubic","Extrapolate=Linear","MultiX=Average","Skip=True","Sort=True")</f>
        <v>13.272876023784251</v>
      </c>
      <c r="U1517" s="43">
        <f ca="1">_xll.BInterpol('Base CDI'!$H$4:$H$28,'Base CDI'!$I$4:$I$29,S1517,"Cubic","Extrapolate=Linear","MultiX=Average","Skip=True","Sort=True")</f>
        <v>13.354535010451691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47469</v>
      </c>
      <c r="T1518" s="43">
        <f ca="1">_xll.BInterpol('Base CDI'!$H$4:$H$28,'Base CDI'!$J$4:$J$29,S1518,"Cubic","Extrapolate=Linear","MultiX=Average","Skip=True","Sort=True")</f>
        <v>13.27322954267351</v>
      </c>
      <c r="U1518" s="43">
        <f ca="1">_xll.BInterpol('Base CDI'!$H$4:$H$28,'Base CDI'!$I$4:$I$29,S1518,"Cubic","Extrapolate=Linear","MultiX=Average","Skip=True","Sort=True")</f>
        <v>13.354855646100553</v>
      </c>
    </row>
    <row r="1519" spans="16:21" x14ac:dyDescent="0.25">
      <c r="P1519" s="10">
        <v>36721</v>
      </c>
      <c r="Q1519">
        <v>5.516686</v>
      </c>
      <c r="S1519" s="42">
        <f t="shared" ca="1" si="28"/>
        <v>47470</v>
      </c>
      <c r="T1519" s="43">
        <f ca="1">_xll.BInterpol('Base CDI'!$H$4:$H$28,'Base CDI'!$J$4:$J$29,S1519,"Cubic","Extrapolate=Linear","MultiX=Average","Skip=True","Sort=True")</f>
        <v>13.273583816016341</v>
      </c>
      <c r="U1519" s="43">
        <f ca="1">_xll.BInterpol('Base CDI'!$H$4:$H$28,'Base CDI'!$I$4:$I$29,S1519,"Cubic","Extrapolate=Linear","MultiX=Average","Skip=True","Sort=True")</f>
        <v>13.355176342734639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47471</v>
      </c>
      <c r="T1520" s="43">
        <f ca="1">_xll.BInterpol('Base CDI'!$H$4:$H$28,'Base CDI'!$J$4:$J$29,S1520,"Cubic","Extrapolate=Linear","MultiX=Average","Skip=True","Sort=True")</f>
        <v>13.273938860797175</v>
      </c>
      <c r="U1520" s="43">
        <f ca="1">_xll.BInterpol('Base CDI'!$H$4:$H$28,'Base CDI'!$I$4:$I$29,S1520,"Cubic","Extrapolate=Linear","MultiX=Average","Skip=True","Sort=True")</f>
        <v>13.355497109015023</v>
      </c>
    </row>
    <row r="1521" spans="16:21" x14ac:dyDescent="0.25">
      <c r="P1521" s="10">
        <v>36725</v>
      </c>
      <c r="Q1521">
        <v>5.523523</v>
      </c>
      <c r="S1521" s="42">
        <f t="shared" ca="1" si="28"/>
        <v>47472</v>
      </c>
      <c r="T1521" s="43">
        <f ca="1">_xll.BInterpol('Base CDI'!$H$4:$H$28,'Base CDI'!$J$4:$J$29,S1521,"Cubic","Extrapolate=Linear","MultiX=Average","Skip=True","Sort=True")</f>
        <v>13.274294694000442</v>
      </c>
      <c r="U1521" s="43">
        <f ca="1">_xll.BInterpol('Base CDI'!$H$4:$H$28,'Base CDI'!$I$4:$I$29,S1521,"Cubic","Extrapolate=Linear","MultiX=Average","Skip=True","Sort=True")</f>
        <v>13.355817953602768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47473</v>
      </c>
      <c r="T1522" s="43">
        <f ca="1">_xll.BInterpol('Base CDI'!$H$4:$H$28,'Base CDI'!$J$4:$J$29,S1522,"Cubic","Extrapolate=Linear","MultiX=Average","Skip=True","Sort=True")</f>
        <v>13.274651332610572</v>
      </c>
      <c r="U1522" s="43">
        <f ca="1">_xll.BInterpol('Base CDI'!$H$4:$H$28,'Base CDI'!$I$4:$I$29,S1522,"Cubic","Extrapolate=Linear","MultiX=Average","Skip=True","Sort=True")</f>
        <v>13.356138885158947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47474</v>
      </c>
      <c r="T1523" s="43">
        <f ca="1">_xll.BInterpol('Base CDI'!$H$4:$H$28,'Base CDI'!$J$4:$J$29,S1523,"Cubic","Extrapolate=Linear","MultiX=Average","Skip=True","Sort=True")</f>
        <v>13.275008793611995</v>
      </c>
      <c r="U1523" s="43">
        <f ca="1">_xll.BInterpol('Base CDI'!$H$4:$H$28,'Base CDI'!$I$4:$I$29,S1523,"Cubic","Extrapolate=Linear","MultiX=Average","Skip=True","Sort=True")</f>
        <v>13.356459912344627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47475</v>
      </c>
      <c r="T1524" s="43">
        <f ca="1">_xll.BInterpol('Base CDI'!$H$4:$H$28,'Base CDI'!$J$4:$J$29,S1524,"Cubic","Extrapolate=Linear","MultiX=Average","Skip=True","Sort=True")</f>
        <v>13.275367093989141</v>
      </c>
      <c r="U1524" s="43">
        <f ca="1">_xll.BInterpol('Base CDI'!$H$4:$H$28,'Base CDI'!$I$4:$I$29,S1524,"Cubic","Extrapolate=Linear","MultiX=Average","Skip=True","Sort=True")</f>
        <v>13.356781043820881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47476</v>
      </c>
      <c r="T1525" s="43">
        <f ca="1">_xll.BInterpol('Base CDI'!$H$4:$H$28,'Base CDI'!$J$4:$J$29,S1525,"Cubic","Extrapolate=Linear","MultiX=Average","Skip=True","Sort=True")</f>
        <v>13.275726250726441</v>
      </c>
      <c r="U1525" s="43">
        <f ca="1">_xll.BInterpol('Base CDI'!$H$4:$H$28,'Base CDI'!$I$4:$I$29,S1525,"Cubic","Extrapolate=Linear","MultiX=Average","Skip=True","Sort=True")</f>
        <v>13.357102288248774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47477</v>
      </c>
      <c r="T1526" s="43">
        <f ca="1">_xll.BInterpol('Base CDI'!$H$4:$H$28,'Base CDI'!$J$4:$J$29,S1526,"Cubic","Extrapolate=Linear","MultiX=Average","Skip=True","Sort=True")</f>
        <v>13.276086280808324</v>
      </c>
      <c r="U1526" s="43">
        <f ca="1">_xll.BInterpol('Base CDI'!$H$4:$H$28,'Base CDI'!$I$4:$I$29,S1526,"Cubic","Extrapolate=Linear","MultiX=Average","Skip=True","Sort=True")</f>
        <v>13.357423654289374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47478</v>
      </c>
      <c r="T1527" s="43">
        <f ca="1">_xll.BInterpol('Base CDI'!$H$4:$H$28,'Base CDI'!$J$4:$J$29,S1527,"Cubic","Extrapolate=Linear","MultiX=Average","Skip=True","Sort=True")</f>
        <v>13.276447201219218</v>
      </c>
      <c r="U1527" s="43">
        <f ca="1">_xll.BInterpol('Base CDI'!$H$4:$H$28,'Base CDI'!$I$4:$I$29,S1527,"Cubic","Extrapolate=Linear","MultiX=Average","Skip=True","Sort=True")</f>
        <v>13.357745150603753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47479</v>
      </c>
      <c r="T1528" s="43">
        <f ca="1">_xll.BInterpol('Base CDI'!$H$4:$H$28,'Base CDI'!$J$4:$J$29,S1528,"Cubic","Extrapolate=Linear","MultiX=Average","Skip=True","Sort=True")</f>
        <v>13.276809028943559</v>
      </c>
      <c r="U1528" s="43">
        <f ca="1">_xll.BInterpol('Base CDI'!$H$4:$H$28,'Base CDI'!$I$4:$I$29,S1528,"Cubic","Extrapolate=Linear","MultiX=Average","Skip=True","Sort=True")</f>
        <v>13.35806678585298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47480</v>
      </c>
      <c r="T1529" s="43">
        <f ca="1">_xll.BInterpol('Base CDI'!$H$4:$H$28,'Base CDI'!$J$4:$J$29,S1529,"Cubic","Extrapolate=Linear","MultiX=Average","Skip=True","Sort=True")</f>
        <v>13.277171780965773</v>
      </c>
      <c r="U1529" s="43">
        <f ca="1">_xll.BInterpol('Base CDI'!$H$4:$H$28,'Base CDI'!$I$4:$I$29,S1529,"Cubic","Extrapolate=Linear","MultiX=Average","Skip=True","Sort=True")</f>
        <v>13.358388568698123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47481</v>
      </c>
      <c r="T1530" s="43">
        <f ca="1">_xll.BInterpol('Base CDI'!$H$4:$H$28,'Base CDI'!$J$4:$J$29,S1530,"Cubic","Extrapolate=Linear","MultiX=Average","Skip=True","Sort=True")</f>
        <v>13.277535474270289</v>
      </c>
      <c r="U1530" s="43">
        <f ca="1">_xll.BInterpol('Base CDI'!$H$4:$H$28,'Base CDI'!$I$4:$I$29,S1530,"Cubic","Extrapolate=Linear","MultiX=Average","Skip=True","Sort=True")</f>
        <v>13.358710507800252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47482</v>
      </c>
      <c r="T1531" s="43">
        <f ca="1">_xll.BInterpol('Base CDI'!$H$4:$H$28,'Base CDI'!$J$4:$J$29,S1531,"Cubic","Extrapolate=Linear","MultiX=Average","Skip=True","Sort=True")</f>
        <v>13.277900125841541</v>
      </c>
      <c r="U1531" s="43">
        <f ca="1">_xll.BInterpol('Base CDI'!$H$4:$H$28,'Base CDI'!$I$4:$I$29,S1531,"Cubic","Extrapolate=Linear","MultiX=Average","Skip=True","Sort=True")</f>
        <v>13.359032611820435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47483</v>
      </c>
      <c r="T1532" s="43">
        <f ca="1">_xll.BInterpol('Base CDI'!$H$4:$H$28,'Base CDI'!$J$4:$J$29,S1532,"Cubic","Extrapolate=Linear","MultiX=Average","Skip=True","Sort=True")</f>
        <v>13.278265752663957</v>
      </c>
      <c r="U1532" s="43">
        <f ca="1">_xll.BInterpol('Base CDI'!$H$4:$H$28,'Base CDI'!$I$4:$I$29,S1532,"Cubic","Extrapolate=Linear","MultiX=Average","Skip=True","Sort=True")</f>
        <v>13.359354889419741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47484</v>
      </c>
      <c r="T1533" s="43">
        <f ca="1">_xll.BInterpol('Base CDI'!$H$4:$H$28,'Base CDI'!$J$4:$J$29,S1533,"Cubic","Extrapolate=Linear","MultiX=Average","Skip=True","Sort=True")</f>
        <v>13.278632371721965</v>
      </c>
      <c r="U1533" s="43">
        <f ca="1">_xll.BInterpol('Base CDI'!$H$4:$H$28,'Base CDI'!$I$4:$I$29,S1533,"Cubic","Extrapolate=Linear","MultiX=Average","Skip=True","Sort=True")</f>
        <v>13.35967734925924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47485</v>
      </c>
      <c r="T1534" s="43">
        <f ca="1">_xll.BInterpol('Base CDI'!$H$4:$H$28,'Base CDI'!$J$4:$J$29,S1534,"Cubic","Extrapolate=Linear","MultiX=Average","Skip=True","Sort=True")</f>
        <v>13.279</v>
      </c>
      <c r="U1534" s="43">
        <f ca="1">_xll.BInterpol('Base CDI'!$H$4:$H$28,'Base CDI'!$I$4:$I$29,S1534,"Cubic","Extrapolate=Linear","MultiX=Average","Skip=True","Sort=True")</f>
        <v>13.36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47486</v>
      </c>
      <c r="T1535" s="43">
        <f ca="1">_xll.BInterpol('Base CDI'!$H$4:$H$28,'Base CDI'!$J$4:$J$29,S1535,"Cubic","Extrapolate=Linear","MultiX=Average","Skip=True","Sort=True")</f>
        <v>13.279368650127495</v>
      </c>
      <c r="U1535" s="43">
        <f ca="1">_xll.BInterpol('Base CDI'!$H$4:$H$28,'Base CDI'!$I$4:$I$29,S1535,"Cubic","Extrapolate=Linear","MultiX=Average","Skip=True","Sort=True")</f>
        <v>13.360322848631913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47487</v>
      </c>
      <c r="T1536" s="43">
        <f ca="1">_xll.BInterpol('Base CDI'!$H$4:$H$28,'Base CDI'!$J$4:$J$29,S1536,"Cubic","Extrapolate=Linear","MultiX=Average","Skip=True","Sort=True")</f>
        <v>13.279738317313919</v>
      </c>
      <c r="U1536" s="43">
        <f ca="1">_xll.BInterpol('Base CDI'!$H$4:$H$28,'Base CDI'!$I$4:$I$29,S1536,"Cubic","Extrapolate=Linear","MultiX=Average","Skip=True","Sort=True")</f>
        <v>13.360645895460166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47488</v>
      </c>
      <c r="T1537" s="43">
        <f ca="1">_xll.BInterpol('Base CDI'!$H$4:$H$28,'Base CDI'!$J$4:$J$29,S1537,"Cubic","Extrapolate=Linear","MultiX=Average","Skip=True","Sort=True")</f>
        <v>13.280108992413748</v>
      </c>
      <c r="U1537" s="43">
        <f ca="1">_xll.BInterpol('Base CDI'!$H$4:$H$28,'Base CDI'!$I$4:$I$29,S1537,"Cubic","Extrapolate=Linear","MultiX=Average","Skip=True","Sort=True")</f>
        <v>13.360969139118765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47489</v>
      </c>
      <c r="T1538" s="43">
        <f ca="1">_xll.BInterpol('Base CDI'!$H$4:$H$28,'Base CDI'!$J$4:$J$29,S1538,"Cubic","Extrapolate=Linear","MultiX=Average","Skip=True","Sort=True")</f>
        <v>13.280480666281452</v>
      </c>
      <c r="U1538" s="43">
        <f ca="1">_xll.BInterpol('Base CDI'!$H$4:$H$28,'Base CDI'!$I$4:$I$29,S1538,"Cubic","Extrapolate=Linear","MultiX=Average","Skip=True","Sort=True")</f>
        <v>13.36129257824172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47490</v>
      </c>
      <c r="T1539" s="43">
        <f ca="1">_xll.BInterpol('Base CDI'!$H$4:$H$28,'Base CDI'!$J$4:$J$29,S1539,"Cubic","Extrapolate=Linear","MultiX=Average","Skip=True","Sort=True")</f>
        <v>13.280853329771507</v>
      </c>
      <c r="U1539" s="43">
        <f ca="1">_xll.BInterpol('Base CDI'!$H$4:$H$28,'Base CDI'!$I$4:$I$29,S1539,"Cubic","Extrapolate=Linear","MultiX=Average","Skip=True","Sort=True")</f>
        <v>13.361616211463039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47491</v>
      </c>
      <c r="T1540" s="43">
        <f ca="1">_xll.BInterpol('Base CDI'!$H$4:$H$28,'Base CDI'!$J$4:$J$29,S1540,"Cubic","Extrapolate=Linear","MultiX=Average","Skip=True","Sort=True")</f>
        <v>13.281226973738388</v>
      </c>
      <c r="U1540" s="43">
        <f ca="1">_xll.BInterpol('Base CDI'!$H$4:$H$28,'Base CDI'!$I$4:$I$29,S1540,"Cubic","Extrapolate=Linear","MultiX=Average","Skip=True","Sort=True")</f>
        <v>13.361940037416732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47492</v>
      </c>
      <c r="T1541" s="43">
        <f ca="1">_xll.BInterpol('Base CDI'!$H$4:$H$28,'Base CDI'!$J$4:$J$29,S1541,"Cubic","Extrapolate=Linear","MultiX=Average","Skip=True","Sort=True")</f>
        <v>13.281601589036567</v>
      </c>
      <c r="U1541" s="43">
        <f ca="1">_xll.BInterpol('Base CDI'!$H$4:$H$28,'Base CDI'!$I$4:$I$29,S1541,"Cubic","Extrapolate=Linear","MultiX=Average","Skip=True","Sort=True")</f>
        <v>13.362264054736803</v>
      </c>
    </row>
    <row r="1542" spans="16:21" x14ac:dyDescent="0.25">
      <c r="P1542" s="10">
        <v>36754</v>
      </c>
      <c r="Q1542">
        <v>5.594074</v>
      </c>
      <c r="S1542" s="42">
        <f t="shared" ca="1" si="28"/>
        <v>47493</v>
      </c>
      <c r="T1542" s="43">
        <f ca="1">_xll.BInterpol('Base CDI'!$H$4:$H$28,'Base CDI'!$J$4:$J$29,S1542,"Cubic","Extrapolate=Linear","MultiX=Average","Skip=True","Sort=True")</f>
        <v>13.281977166520523</v>
      </c>
      <c r="U1542" s="43">
        <f ca="1">_xll.BInterpol('Base CDI'!$H$4:$H$28,'Base CDI'!$I$4:$I$29,S1542,"Cubic","Extrapolate=Linear","MultiX=Average","Skip=True","Sort=True")</f>
        <v>13.362588262057265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47494</v>
      </c>
      <c r="T1543" s="43">
        <f ca="1">_xll.BInterpol('Base CDI'!$H$4:$H$28,'Base CDI'!$J$4:$J$29,S1543,"Cubic","Extrapolate=Linear","MultiX=Average","Skip=True","Sort=True")</f>
        <v>13.282353697044725</v>
      </c>
      <c r="U1543" s="43">
        <f ca="1">_xll.BInterpol('Base CDI'!$H$4:$H$28,'Base CDI'!$I$4:$I$29,S1543,"Cubic","Extrapolate=Linear","MultiX=Average","Skip=True","Sort=True")</f>
        <v>13.362912658012123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47495</v>
      </c>
      <c r="T1544" s="43">
        <f ca="1">_xll.BInterpol('Base CDI'!$H$4:$H$28,'Base CDI'!$J$4:$J$29,S1544,"Cubic","Extrapolate=Linear","MultiX=Average","Skip=True","Sort=True")</f>
        <v>13.28273117146365</v>
      </c>
      <c r="U1544" s="43">
        <f ca="1">_xll.BInterpol('Base CDI'!$H$4:$H$28,'Base CDI'!$I$4:$I$29,S1544,"Cubic","Extrapolate=Linear","MultiX=Average","Skip=True","Sort=True")</f>
        <v>13.363237241235387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47496</v>
      </c>
      <c r="T1545" s="43">
        <f ca="1">_xll.BInterpol('Base CDI'!$H$4:$H$28,'Base CDI'!$J$4:$J$29,S1545,"Cubic","Extrapolate=Linear","MultiX=Average","Skip=True","Sort=True")</f>
        <v>13.283109580631772</v>
      </c>
      <c r="U1545" s="43">
        <f ca="1">_xll.BInterpol('Base CDI'!$H$4:$H$28,'Base CDI'!$I$4:$I$29,S1545,"Cubic","Extrapolate=Linear","MultiX=Average","Skip=True","Sort=True")</f>
        <v>13.363562010361067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47497</v>
      </c>
      <c r="T1546" s="43">
        <f ca="1">_xll.BInterpol('Base CDI'!$H$4:$H$28,'Base CDI'!$J$4:$J$29,S1546,"Cubic","Extrapolate=Linear","MultiX=Average","Skip=True","Sort=True")</f>
        <v>13.283488915403563</v>
      </c>
      <c r="U1546" s="43">
        <f ca="1">_xll.BInterpol('Base CDI'!$H$4:$H$28,'Base CDI'!$I$4:$I$29,S1546,"Cubic","Extrapolate=Linear","MultiX=Average","Skip=True","Sort=True")</f>
        <v>13.363886964023168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47498</v>
      </c>
      <c r="T1547" s="43">
        <f ca="1">_xll.BInterpol('Base CDI'!$H$4:$H$28,'Base CDI'!$J$4:$J$29,S1547,"Cubic","Extrapolate=Linear","MultiX=Average","Skip=True","Sort=True")</f>
        <v>13.283869166633499</v>
      </c>
      <c r="U1547" s="43">
        <f ca="1">_xll.BInterpol('Base CDI'!$H$4:$H$28,'Base CDI'!$I$4:$I$29,S1547,"Cubic","Extrapolate=Linear","MultiX=Average","Skip=True","Sort=True")</f>
        <v>13.364212100855699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47499</v>
      </c>
      <c r="T1548" s="43">
        <f ca="1">_xll.BInterpol('Base CDI'!$H$4:$H$28,'Base CDI'!$J$4:$J$29,S1548,"Cubic","Extrapolate=Linear","MultiX=Average","Skip=True","Sort=True")</f>
        <v>13.284250325176055</v>
      </c>
      <c r="U1548" s="43">
        <f ca="1">_xll.BInterpol('Base CDI'!$H$4:$H$28,'Base CDI'!$I$4:$I$29,S1548,"Cubic","Extrapolate=Linear","MultiX=Average","Skip=True","Sort=True")</f>
        <v>13.36453741949267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47500</v>
      </c>
      <c r="T1549" s="43">
        <f ca="1">_xll.BInterpol('Base CDI'!$H$4:$H$28,'Base CDI'!$J$4:$J$29,S1549,"Cubic","Extrapolate=Linear","MultiX=Average","Skip=True","Sort=True")</f>
        <v>13.284632381885704</v>
      </c>
      <c r="U1549" s="43">
        <f ca="1">_xll.BInterpol('Base CDI'!$H$4:$H$28,'Base CDI'!$I$4:$I$29,S1549,"Cubic","Extrapolate=Linear","MultiX=Average","Skip=True","Sort=True")</f>
        <v>13.36486291856809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47501</v>
      </c>
      <c r="T1550" s="43">
        <f ca="1">_xll.BInterpol('Base CDI'!$H$4:$H$28,'Base CDI'!$J$4:$J$29,S1550,"Cubic","Extrapolate=Linear","MultiX=Average","Skip=True","Sort=True")</f>
        <v>13.28501532761692</v>
      </c>
      <c r="U1550" s="43">
        <f ca="1">_xll.BInterpol('Base CDI'!$H$4:$H$28,'Base CDI'!$I$4:$I$29,S1550,"Cubic","Extrapolate=Linear","MultiX=Average","Skip=True","Sort=True")</f>
        <v>13.365188596715964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47502</v>
      </c>
      <c r="T1551" s="43">
        <f ca="1">_xll.BInterpol('Base CDI'!$H$4:$H$28,'Base CDI'!$J$4:$J$29,S1551,"Cubic","Extrapolate=Linear","MultiX=Average","Skip=True","Sort=True")</f>
        <v>13.285399153224178</v>
      </c>
      <c r="U1551" s="43">
        <f ca="1">_xll.BInterpol('Base CDI'!$H$4:$H$28,'Base CDI'!$I$4:$I$29,S1551,"Cubic","Extrapolate=Linear","MultiX=Average","Skip=True","Sort=True")</f>
        <v>13.365514452570302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47503</v>
      </c>
      <c r="T1552" s="43">
        <f ca="1">_xll.BInterpol('Base CDI'!$H$4:$H$28,'Base CDI'!$J$4:$J$29,S1552,"Cubic","Extrapolate=Linear","MultiX=Average","Skip=True","Sort=True")</f>
        <v>13.285783849561952</v>
      </c>
      <c r="U1552" s="43">
        <f ca="1">_xll.BInterpol('Base CDI'!$H$4:$H$28,'Base CDI'!$I$4:$I$29,S1552,"Cubic","Extrapolate=Linear","MultiX=Average","Skip=True","Sort=True")</f>
        <v>13.365840484765114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47504</v>
      </c>
      <c r="T1553" s="43">
        <f ca="1">_xll.BInterpol('Base CDI'!$H$4:$H$28,'Base CDI'!$J$4:$J$29,S1553,"Cubic","Extrapolate=Linear","MultiX=Average","Skip=True","Sort=True")</f>
        <v>13.286169407484715</v>
      </c>
      <c r="U1553" s="43">
        <f ca="1">_xll.BInterpol('Base CDI'!$H$4:$H$28,'Base CDI'!$I$4:$I$29,S1553,"Cubic","Extrapolate=Linear","MultiX=Average","Skip=True","Sort=True")</f>
        <v>13.366166691934408</v>
      </c>
    </row>
    <row r="1554" spans="16:21" x14ac:dyDescent="0.25">
      <c r="P1554" s="10">
        <v>36770</v>
      </c>
      <c r="Q1554">
        <v>5.634652</v>
      </c>
      <c r="S1554" s="42">
        <f t="shared" ca="1" si="29"/>
        <v>47505</v>
      </c>
      <c r="T1554" s="43">
        <f ca="1">_xll.BInterpol('Base CDI'!$H$4:$H$28,'Base CDI'!$J$4:$J$29,S1554,"Cubic","Extrapolate=Linear","MultiX=Average","Skip=True","Sort=True")</f>
        <v>13.286555817846944</v>
      </c>
      <c r="U1554" s="43">
        <f ca="1">_xll.BInterpol('Base CDI'!$H$4:$H$28,'Base CDI'!$I$4:$I$29,S1554,"Cubic","Extrapolate=Linear","MultiX=Average","Skip=True","Sort=True")</f>
        <v>13.36649307271219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47506</v>
      </c>
      <c r="T1555" s="43">
        <f ca="1">_xll.BInterpol('Base CDI'!$H$4:$H$28,'Base CDI'!$J$4:$J$29,S1555,"Cubic","Extrapolate=Linear","MultiX=Average","Skip=True","Sort=True")</f>
        <v>13.286943071503112</v>
      </c>
      <c r="U1555" s="43">
        <f ca="1">_xll.BInterpol('Base CDI'!$H$4:$H$28,'Base CDI'!$I$4:$I$29,S1555,"Cubic","Extrapolate=Linear","MultiX=Average","Skip=True","Sort=True")</f>
        <v>13.36681962573247</v>
      </c>
    </row>
    <row r="1556" spans="16:21" x14ac:dyDescent="0.25">
      <c r="P1556" s="10">
        <v>36774</v>
      </c>
      <c r="Q1556">
        <v>5.641438</v>
      </c>
      <c r="S1556" s="42">
        <f t="shared" ca="1" si="29"/>
        <v>47507</v>
      </c>
      <c r="T1556" s="43">
        <f ca="1">_xll.BInterpol('Base CDI'!$H$4:$H$28,'Base CDI'!$J$4:$J$29,S1556,"Cubic","Extrapolate=Linear","MultiX=Average","Skip=True","Sort=True")</f>
        <v>13.287331159307691</v>
      </c>
      <c r="U1556" s="43">
        <f ca="1">_xll.BInterpol('Base CDI'!$H$4:$H$28,'Base CDI'!$I$4:$I$29,S1556,"Cubic","Extrapolate=Linear","MultiX=Average","Skip=True","Sort=True")</f>
        <v>13.367146349629255</v>
      </c>
    </row>
    <row r="1557" spans="16:21" x14ac:dyDescent="0.25">
      <c r="P1557" s="10">
        <v>36775</v>
      </c>
      <c r="Q1557">
        <v>5.644838</v>
      </c>
      <c r="S1557" s="42">
        <f t="shared" ca="1" si="29"/>
        <v>47508</v>
      </c>
      <c r="T1557" s="43">
        <f ca="1">_xll.BInterpol('Base CDI'!$H$4:$H$28,'Base CDI'!$J$4:$J$29,S1557,"Cubic","Extrapolate=Linear","MultiX=Average","Skip=True","Sort=True")</f>
        <v>13.287720072115157</v>
      </c>
      <c r="U1557" s="43">
        <f ca="1">_xll.BInterpol('Base CDI'!$H$4:$H$28,'Base CDI'!$I$4:$I$29,S1557,"Cubic","Extrapolate=Linear","MultiX=Average","Skip=True","Sort=True")</f>
        <v>13.367473243036557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47509</v>
      </c>
      <c r="T1558" s="43">
        <f ca="1">_xll.BInterpol('Base CDI'!$H$4:$H$28,'Base CDI'!$J$4:$J$29,S1558,"Cubic","Extrapolate=Linear","MultiX=Average","Skip=True","Sort=True")</f>
        <v>13.288109800779985</v>
      </c>
      <c r="U1558" s="43">
        <f ca="1">_xll.BInterpol('Base CDI'!$H$4:$H$28,'Base CDI'!$I$4:$I$29,S1558,"Cubic","Extrapolate=Linear","MultiX=Average","Skip=True","Sort=True")</f>
        <v>13.36780030458838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47510</v>
      </c>
      <c r="T1559" s="43">
        <f ca="1">_xll.BInterpol('Base CDI'!$H$4:$H$28,'Base CDI'!$J$4:$J$29,S1559,"Cubic","Extrapolate=Linear","MultiX=Average","Skip=True","Sort=True")</f>
        <v>13.288500336156646</v>
      </c>
      <c r="U1559" s="43">
        <f ca="1">_xll.BInterpol('Base CDI'!$H$4:$H$28,'Base CDI'!$I$4:$I$29,S1559,"Cubic","Extrapolate=Linear","MultiX=Average","Skip=True","Sort=True")</f>
        <v>13.368127532918734</v>
      </c>
    </row>
    <row r="1560" spans="16:21" x14ac:dyDescent="0.25">
      <c r="P1560" s="10">
        <v>36781</v>
      </c>
      <c r="Q1560">
        <v>5.655087</v>
      </c>
      <c r="S1560" s="42">
        <f t="shared" ca="1" si="29"/>
        <v>47511</v>
      </c>
      <c r="T1560" s="43">
        <f ca="1">_xll.BInterpol('Base CDI'!$H$4:$H$28,'Base CDI'!$J$4:$J$29,S1560,"Cubic","Extrapolate=Linear","MultiX=Average","Skip=True","Sort=True")</f>
        <v>13.28889166909962</v>
      </c>
      <c r="U1560" s="43">
        <f ca="1">_xll.BInterpol('Base CDI'!$H$4:$H$28,'Base CDI'!$I$4:$I$29,S1560,"Cubic","Extrapolate=Linear","MultiX=Average","Skip=True","Sort=True")</f>
        <v>13.368454926661629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47512</v>
      </c>
      <c r="T1561" s="43">
        <f ca="1">_xll.BInterpol('Base CDI'!$H$4:$H$28,'Base CDI'!$J$4:$J$29,S1561,"Cubic","Extrapolate=Linear","MultiX=Average","Skip=True","Sort=True")</f>
        <v>13.289283790463374</v>
      </c>
      <c r="U1561" s="43">
        <f ca="1">_xll.BInterpol('Base CDI'!$H$4:$H$28,'Base CDI'!$I$4:$I$29,S1561,"Cubic","Extrapolate=Linear","MultiX=Average","Skip=True","Sort=True")</f>
        <v>13.368782484451073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47513</v>
      </c>
      <c r="T1562" s="43">
        <f ca="1">_xll.BInterpol('Base CDI'!$H$4:$H$28,'Base CDI'!$J$4:$J$29,S1562,"Cubic","Extrapolate=Linear","MultiX=Average","Skip=True","Sort=True")</f>
        <v>13.289676691102388</v>
      </c>
      <c r="U1562" s="43">
        <f ca="1">_xll.BInterpol('Base CDI'!$H$4:$H$28,'Base CDI'!$I$4:$I$29,S1562,"Cubic","Extrapolate=Linear","MultiX=Average","Skip=True","Sort=True")</f>
        <v>13.369110204921071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47514</v>
      </c>
      <c r="T1563" s="43">
        <f ca="1">_xll.BInterpol('Base CDI'!$H$4:$H$28,'Base CDI'!$J$4:$J$29,S1563,"Cubic","Extrapolate=Linear","MultiX=Average","Skip=True","Sort=True")</f>
        <v>13.290070361871134</v>
      </c>
      <c r="U1563" s="43">
        <f ca="1">_xll.BInterpol('Base CDI'!$H$4:$H$28,'Base CDI'!$I$4:$I$29,S1563,"Cubic","Extrapolate=Linear","MultiX=Average","Skip=True","Sort=True")</f>
        <v>13.369438086705635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47515</v>
      </c>
      <c r="T1564" s="43">
        <f ca="1">_xll.BInterpol('Base CDI'!$H$4:$H$28,'Base CDI'!$J$4:$J$29,S1564,"Cubic","Extrapolate=Linear","MultiX=Average","Skip=True","Sort=True")</f>
        <v>13.290464793624086</v>
      </c>
      <c r="U1564" s="43">
        <f ca="1">_xll.BInterpol('Base CDI'!$H$4:$H$28,'Base CDI'!$I$4:$I$29,S1564,"Cubic","Extrapolate=Linear","MultiX=Average","Skip=True","Sort=True")</f>
        <v>13.369766128438771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47516</v>
      </c>
      <c r="T1565" s="43">
        <f ca="1">_xll.BInterpol('Base CDI'!$H$4:$H$28,'Base CDI'!$J$4:$J$29,S1565,"Cubic","Extrapolate=Linear","MultiX=Average","Skip=True","Sort=True")</f>
        <v>13.290859977215719</v>
      </c>
      <c r="U1565" s="43">
        <f ca="1">_xll.BInterpol('Base CDI'!$H$4:$H$28,'Base CDI'!$I$4:$I$29,S1565,"Cubic","Extrapolate=Linear","MultiX=Average","Skip=True","Sort=True")</f>
        <v>13.37009432875449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47517</v>
      </c>
      <c r="T1566" s="43">
        <f ca="1">_xll.BInterpol('Base CDI'!$H$4:$H$28,'Base CDI'!$J$4:$J$29,S1566,"Cubic","Extrapolate=Linear","MultiX=Average","Skip=True","Sort=True")</f>
        <v>13.291255903500506</v>
      </c>
      <c r="U1566" s="43">
        <f ca="1">_xll.BInterpol('Base CDI'!$H$4:$H$28,'Base CDI'!$I$4:$I$29,S1566,"Cubic","Extrapolate=Linear","MultiX=Average","Skip=True","Sort=True")</f>
        <v>13.370422686286798</v>
      </c>
    </row>
    <row r="1567" spans="16:21" x14ac:dyDescent="0.25">
      <c r="P1567" s="10">
        <v>36790</v>
      </c>
      <c r="Q1567">
        <v>5.679125</v>
      </c>
      <c r="S1567" s="42">
        <f t="shared" ca="1" si="29"/>
        <v>47518</v>
      </c>
      <c r="T1567" s="43">
        <f ca="1">_xll.BInterpol('Base CDI'!$H$4:$H$28,'Base CDI'!$J$4:$J$29,S1567,"Cubic","Extrapolate=Linear","MultiX=Average","Skip=True","Sort=True")</f>
        <v>13.291652563332923</v>
      </c>
      <c r="U1567" s="43">
        <f ca="1">_xll.BInterpol('Base CDI'!$H$4:$H$28,'Base CDI'!$I$4:$I$29,S1567,"Cubic","Extrapolate=Linear","MultiX=Average","Skip=True","Sort=True")</f>
        <v>13.370751199669703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47519</v>
      </c>
      <c r="T1568" s="43">
        <f ca="1">_xll.BInterpol('Base CDI'!$H$4:$H$28,'Base CDI'!$J$4:$J$29,S1568,"Cubic","Extrapolate=Linear","MultiX=Average","Skip=True","Sort=True")</f>
        <v>13.292049947567442</v>
      </c>
      <c r="U1568" s="43">
        <f ca="1">_xll.BInterpol('Base CDI'!$H$4:$H$28,'Base CDI'!$I$4:$I$29,S1568,"Cubic","Extrapolate=Linear","MultiX=Average","Skip=True","Sort=True")</f>
        <v>13.371079867537217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47520</v>
      </c>
      <c r="T1569" s="43">
        <f ca="1">_xll.BInterpol('Base CDI'!$H$4:$H$28,'Base CDI'!$J$4:$J$29,S1569,"Cubic","Extrapolate=Linear","MultiX=Average","Skip=True","Sort=True")</f>
        <v>13.292448047058539</v>
      </c>
      <c r="U1569" s="43">
        <f ca="1">_xll.BInterpol('Base CDI'!$H$4:$H$28,'Base CDI'!$I$4:$I$29,S1569,"Cubic","Extrapolate=Linear","MultiX=Average","Skip=True","Sort=True")</f>
        <v>13.371408688523344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47521</v>
      </c>
      <c r="T1570" s="43">
        <f ca="1">_xll.BInterpol('Base CDI'!$H$4:$H$28,'Base CDI'!$J$4:$J$29,S1570,"Cubic","Extrapolate=Linear","MultiX=Average","Skip=True","Sort=True")</f>
        <v>13.292846852660686</v>
      </c>
      <c r="U1570" s="43">
        <f ca="1">_xll.BInterpol('Base CDI'!$H$4:$H$28,'Base CDI'!$I$4:$I$29,S1570,"Cubic","Extrapolate=Linear","MultiX=Average","Skip=True","Sort=True")</f>
        <v>13.371737661262095</v>
      </c>
    </row>
    <row r="1571" spans="16:21" x14ac:dyDescent="0.25">
      <c r="P1571" s="10">
        <v>36796</v>
      </c>
      <c r="Q1571">
        <v>5.692895</v>
      </c>
      <c r="S1571" s="42">
        <f t="shared" ca="1" si="29"/>
        <v>47522</v>
      </c>
      <c r="T1571" s="43">
        <f ca="1">_xll.BInterpol('Base CDI'!$H$4:$H$28,'Base CDI'!$J$4:$J$29,S1571,"Cubic","Extrapolate=Linear","MultiX=Average","Skip=True","Sort=True")</f>
        <v>13.293246355228359</v>
      </c>
      <c r="U1571" s="43">
        <f ca="1">_xll.BInterpol('Base CDI'!$H$4:$H$28,'Base CDI'!$I$4:$I$29,S1571,"Cubic","Extrapolate=Linear","MultiX=Average","Skip=True","Sort=True")</f>
        <v>13.372066784387478</v>
      </c>
    </row>
    <row r="1572" spans="16:21" x14ac:dyDescent="0.25">
      <c r="P1572" s="10">
        <v>36797</v>
      </c>
      <c r="Q1572">
        <v>5.696332</v>
      </c>
      <c r="S1572" s="42">
        <f t="shared" ca="1" si="29"/>
        <v>47523</v>
      </c>
      <c r="T1572" s="43">
        <f ca="1">_xll.BInterpol('Base CDI'!$H$4:$H$28,'Base CDI'!$J$4:$J$29,S1572,"Cubic","Extrapolate=Linear","MultiX=Average","Skip=True","Sort=True")</f>
        <v>13.293646545616033</v>
      </c>
      <c r="U1572" s="43">
        <f ca="1">_xll.BInterpol('Base CDI'!$H$4:$H$28,'Base CDI'!$I$4:$I$29,S1572,"Cubic","Extrapolate=Linear","MultiX=Average","Skip=True","Sort=True")</f>
        <v>13.3723960565335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47524</v>
      </c>
      <c r="T1573" s="43">
        <f ca="1">_xll.BInterpol('Base CDI'!$H$4:$H$28,'Base CDI'!$J$4:$J$29,S1573,"Cubic","Extrapolate=Linear","MultiX=Average","Skip=True","Sort=True")</f>
        <v>13.294047414678181</v>
      </c>
      <c r="U1573" s="43">
        <f ca="1">_xll.BInterpol('Base CDI'!$H$4:$H$28,'Base CDI'!$I$4:$I$29,S1573,"Cubic","Extrapolate=Linear","MultiX=Average","Skip=True","Sort=True")</f>
        <v>13.372725476334171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47525</v>
      </c>
      <c r="T1574" s="43">
        <f ca="1">_xll.BInterpol('Base CDI'!$H$4:$H$28,'Base CDI'!$J$4:$J$29,S1574,"Cubic","Extrapolate=Linear","MultiX=Average","Skip=True","Sort=True")</f>
        <v>13.294448953269276</v>
      </c>
      <c r="U1574" s="43">
        <f ca="1">_xll.BInterpol('Base CDI'!$H$4:$H$28,'Base CDI'!$I$4:$I$29,S1574,"Cubic","Extrapolate=Linear","MultiX=Average","Skip=True","Sort=True")</f>
        <v>13.3730550424235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47526</v>
      </c>
      <c r="T1575" s="43">
        <f ca="1">_xll.BInterpol('Base CDI'!$H$4:$H$28,'Base CDI'!$J$4:$J$29,S1575,"Cubic","Extrapolate=Linear","MultiX=Average","Skip=True","Sort=True")</f>
        <v>13.294851152243796</v>
      </c>
      <c r="U1575" s="43">
        <f ca="1">_xll.BInterpol('Base CDI'!$H$4:$H$28,'Base CDI'!$I$4:$I$29,S1575,"Cubic","Extrapolate=Linear","MultiX=Average","Skip=True","Sort=True")</f>
        <v>13.373384753435491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47527</v>
      </c>
      <c r="T1576" s="43">
        <f ca="1">_xll.BInterpol('Base CDI'!$H$4:$H$28,'Base CDI'!$J$4:$J$29,S1576,"Cubic","Extrapolate=Linear","MultiX=Average","Skip=True","Sort=True")</f>
        <v>13.295254002456211</v>
      </c>
      <c r="U1576" s="43">
        <f ca="1">_xll.BInterpol('Base CDI'!$H$4:$H$28,'Base CDI'!$I$4:$I$29,S1576,"Cubic","Extrapolate=Linear","MultiX=Average","Skip=True","Sort=True")</f>
        <v>13.373714608004159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47528</v>
      </c>
      <c r="T1577" s="43">
        <f ca="1">_xll.BInterpol('Base CDI'!$H$4:$H$28,'Base CDI'!$J$4:$J$29,S1577,"Cubic","Extrapolate=Linear","MultiX=Average","Skip=True","Sort=True")</f>
        <v>13.295657494760997</v>
      </c>
      <c r="U1577" s="43">
        <f ca="1">_xll.BInterpol('Base CDI'!$H$4:$H$28,'Base CDI'!$I$4:$I$29,S1577,"Cubic","Extrapolate=Linear","MultiX=Average","Skip=True","Sort=True")</f>
        <v>13.374044604763506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47529</v>
      </c>
      <c r="T1578" s="43">
        <f ca="1">_xll.BInterpol('Base CDI'!$H$4:$H$28,'Base CDI'!$J$4:$J$29,S1578,"Cubic","Extrapolate=Linear","MultiX=Average","Skip=True","Sort=True")</f>
        <v>13.296061620012628</v>
      </c>
      <c r="U1578" s="43">
        <f ca="1">_xll.BInterpol('Base CDI'!$H$4:$H$28,'Base CDI'!$I$4:$I$29,S1578,"Cubic","Extrapolate=Linear","MultiX=Average","Skip=True","Sort=True")</f>
        <v>13.374374742347545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47530</v>
      </c>
      <c r="T1579" s="43">
        <f ca="1">_xll.BInterpol('Base CDI'!$H$4:$H$28,'Base CDI'!$J$4:$J$29,S1579,"Cubic","Extrapolate=Linear","MultiX=Average","Skip=True","Sort=True")</f>
        <v>13.296466369065579</v>
      </c>
      <c r="U1579" s="43">
        <f ca="1">_xll.BInterpol('Base CDI'!$H$4:$H$28,'Base CDI'!$I$4:$I$29,S1579,"Cubic","Extrapolate=Linear","MultiX=Average","Skip=True","Sort=True")</f>
        <v>13.374705019390282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47531</v>
      </c>
      <c r="T1580" s="43">
        <f ca="1">_xll.BInterpol('Base CDI'!$H$4:$H$28,'Base CDI'!$J$4:$J$29,S1580,"Cubic","Extrapolate=Linear","MultiX=Average","Skip=True","Sort=True")</f>
        <v>13.296871732774322</v>
      </c>
      <c r="U1580" s="43">
        <f ca="1">_xll.BInterpol('Base CDI'!$H$4:$H$28,'Base CDI'!$I$4:$I$29,S1580,"Cubic","Extrapolate=Linear","MultiX=Average","Skip=True","Sort=True")</f>
        <v>13.375035434525726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47532</v>
      </c>
      <c r="T1581" s="43">
        <f ca="1">_xll.BInterpol('Base CDI'!$H$4:$H$28,'Base CDI'!$J$4:$J$29,S1581,"Cubic","Extrapolate=Linear","MultiX=Average","Skip=True","Sort=True")</f>
        <v>13.297277701993334</v>
      </c>
      <c r="U1581" s="43">
        <f ca="1">_xll.BInterpol('Base CDI'!$H$4:$H$28,'Base CDI'!$I$4:$I$29,S1581,"Cubic","Extrapolate=Linear","MultiX=Average","Skip=True","Sort=True")</f>
        <v>13.375365986387886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47533</v>
      </c>
      <c r="T1582" s="43">
        <f ca="1">_xll.BInterpol('Base CDI'!$H$4:$H$28,'Base CDI'!$J$4:$J$29,S1582,"Cubic","Extrapolate=Linear","MultiX=Average","Skip=True","Sort=True")</f>
        <v>13.297684267577088</v>
      </c>
      <c r="U1582" s="43">
        <f ca="1">_xll.BInterpol('Base CDI'!$H$4:$H$28,'Base CDI'!$I$4:$I$29,S1582,"Cubic","Extrapolate=Linear","MultiX=Average","Skip=True","Sort=True")</f>
        <v>13.375696673610769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47534</v>
      </c>
      <c r="T1583" s="43">
        <f ca="1">_xll.BInterpol('Base CDI'!$H$4:$H$28,'Base CDI'!$J$4:$J$29,S1583,"Cubic","Extrapolate=Linear","MultiX=Average","Skip=True","Sort=True")</f>
        <v>13.298091420380057</v>
      </c>
      <c r="U1583" s="43">
        <f ca="1">_xll.BInterpol('Base CDI'!$H$4:$H$28,'Base CDI'!$I$4:$I$29,S1583,"Cubic","Extrapolate=Linear","MultiX=Average","Skip=True","Sort=True")</f>
        <v>13.376027494828383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47535</v>
      </c>
      <c r="T1584" s="43">
        <f ca="1">_xll.BInterpol('Base CDI'!$H$4:$H$28,'Base CDI'!$J$4:$J$29,S1584,"Cubic","Extrapolate=Linear","MultiX=Average","Skip=True","Sort=True")</f>
        <v>13.298499151256717</v>
      </c>
      <c r="U1584" s="43">
        <f ca="1">_xll.BInterpol('Base CDI'!$H$4:$H$28,'Base CDI'!$I$4:$I$29,S1584,"Cubic","Extrapolate=Linear","MultiX=Average","Skip=True","Sort=True")</f>
        <v>13.37635844867474</v>
      </c>
    </row>
    <row r="1585" spans="16:21" x14ac:dyDescent="0.25">
      <c r="P1585" s="10">
        <v>36817</v>
      </c>
      <c r="Q1585">
        <v>5.741339</v>
      </c>
      <c r="S1585" s="42">
        <f t="shared" ca="1" si="29"/>
        <v>47536</v>
      </c>
      <c r="T1585" s="43">
        <f ca="1">_xll.BInterpol('Base CDI'!$H$4:$H$28,'Base CDI'!$J$4:$J$29,S1585,"Cubic","Extrapolate=Linear","MultiX=Average","Skip=True","Sort=True")</f>
        <v>13.298907451061542</v>
      </c>
      <c r="U1585" s="43">
        <f ca="1">_xll.BInterpol('Base CDI'!$H$4:$H$28,'Base CDI'!$I$4:$I$29,S1585,"Cubic","Extrapolate=Linear","MultiX=Average","Skip=True","Sort=True")</f>
        <v>13.376689533783843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47537</v>
      </c>
      <c r="T1586" s="43">
        <f ca="1">_xll.BInterpol('Base CDI'!$H$4:$H$28,'Base CDI'!$J$4:$J$29,S1586,"Cubic","Extrapolate=Linear","MultiX=Average","Skip=True","Sort=True")</f>
        <v>13.299316310649004</v>
      </c>
      <c r="U1586" s="43">
        <f ca="1">_xll.BInterpol('Base CDI'!$H$4:$H$28,'Base CDI'!$I$4:$I$29,S1586,"Cubic","Extrapolate=Linear","MultiX=Average","Skip=True","Sort=True")</f>
        <v>13.377020748789704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47538</v>
      </c>
      <c r="T1587" s="43">
        <f ca="1">_xll.BInterpol('Base CDI'!$H$4:$H$28,'Base CDI'!$J$4:$J$29,S1587,"Cubic","Extrapolate=Linear","MultiX=Average","Skip=True","Sort=True")</f>
        <v>13.299725720873582</v>
      </c>
      <c r="U1587" s="43">
        <f ca="1">_xll.BInterpol('Base CDI'!$H$4:$H$28,'Base CDI'!$I$4:$I$29,S1587,"Cubic","Extrapolate=Linear","MultiX=Average","Skip=True","Sort=True")</f>
        <v>13.377352092326332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47539</v>
      </c>
      <c r="T1588" s="43">
        <f ca="1">_xll.BInterpol('Base CDI'!$H$4:$H$28,'Base CDI'!$J$4:$J$29,S1588,"Cubic","Extrapolate=Linear","MultiX=Average","Skip=True","Sort=True")</f>
        <v>13.300135672589745</v>
      </c>
      <c r="U1588" s="43">
        <f ca="1">_xll.BInterpol('Base CDI'!$H$4:$H$28,'Base CDI'!$I$4:$I$29,S1588,"Cubic","Extrapolate=Linear","MultiX=Average","Skip=True","Sort=True")</f>
        <v>13.377683563027732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47540</v>
      </c>
      <c r="T1589" s="43">
        <f ca="1">_xll.BInterpol('Base CDI'!$H$4:$H$28,'Base CDI'!$J$4:$J$29,S1589,"Cubic","Extrapolate=Linear","MultiX=Average","Skip=True","Sort=True")</f>
        <v>13.30054615665197</v>
      </c>
      <c r="U1589" s="43">
        <f ca="1">_xll.BInterpol('Base CDI'!$H$4:$H$28,'Base CDI'!$I$4:$I$29,S1589,"Cubic","Extrapolate=Linear","MultiX=Average","Skip=True","Sort=True")</f>
        <v>13.378015159527916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47541</v>
      </c>
      <c r="T1590" s="43">
        <f ca="1">_xll.BInterpol('Base CDI'!$H$4:$H$28,'Base CDI'!$J$4:$J$29,S1590,"Cubic","Extrapolate=Linear","MultiX=Average","Skip=True","Sort=True")</f>
        <v>13.300957163914729</v>
      </c>
      <c r="U1590" s="43">
        <f ca="1">_xll.BInterpol('Base CDI'!$H$4:$H$28,'Base CDI'!$I$4:$I$29,S1590,"Cubic","Extrapolate=Linear","MultiX=Average","Skip=True","Sort=True")</f>
        <v>13.378346880460889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47542</v>
      </c>
      <c r="T1591" s="43">
        <f ca="1">_xll.BInterpol('Base CDI'!$H$4:$H$28,'Base CDI'!$J$4:$J$29,S1591,"Cubic","Extrapolate=Linear","MultiX=Average","Skip=True","Sort=True")</f>
        <v>13.3013686852325</v>
      </c>
      <c r="U1591" s="43">
        <f ca="1">_xll.BInterpol('Base CDI'!$H$4:$H$28,'Base CDI'!$I$4:$I$29,S1591,"Cubic","Extrapolate=Linear","MultiX=Average","Skip=True","Sort=True")</f>
        <v>13.378678724460661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47543</v>
      </c>
      <c r="T1592" s="43">
        <f ca="1">_xll.BInterpol('Base CDI'!$H$4:$H$28,'Base CDI'!$J$4:$J$29,S1592,"Cubic","Extrapolate=Linear","MultiX=Average","Skip=True","Sort=True")</f>
        <v>13.301780711459754</v>
      </c>
      <c r="U1592" s="43">
        <f ca="1">_xll.BInterpol('Base CDI'!$H$4:$H$28,'Base CDI'!$I$4:$I$29,S1592,"Cubic","Extrapolate=Linear","MultiX=Average","Skip=True","Sort=True")</f>
        <v>13.379010690161241</v>
      </c>
    </row>
    <row r="1593" spans="16:21" x14ac:dyDescent="0.25">
      <c r="P1593" s="10">
        <v>36829</v>
      </c>
      <c r="Q1593">
        <v>5.769209</v>
      </c>
      <c r="S1593" s="42">
        <f t="shared" ca="1" si="29"/>
        <v>47544</v>
      </c>
      <c r="T1593" s="43">
        <f ca="1">_xll.BInterpol('Base CDI'!$H$4:$H$28,'Base CDI'!$J$4:$J$29,S1593,"Cubic","Extrapolate=Linear","MultiX=Average","Skip=True","Sort=True")</f>
        <v>13.302193233450966</v>
      </c>
      <c r="U1593" s="43">
        <f ca="1">_xll.BInterpol('Base CDI'!$H$4:$H$28,'Base CDI'!$I$4:$I$29,S1593,"Cubic","Extrapolate=Linear","MultiX=Average","Skip=True","Sort=True")</f>
        <v>13.379342776196637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47545</v>
      </c>
      <c r="T1594" s="43">
        <f ca="1">_xll.BInterpol('Base CDI'!$H$4:$H$28,'Base CDI'!$J$4:$J$29,S1594,"Cubic","Extrapolate=Linear","MultiX=Average","Skip=True","Sort=True")</f>
        <v>13.302606242060611</v>
      </c>
      <c r="U1594" s="43">
        <f ca="1">_xll.BInterpol('Base CDI'!$H$4:$H$28,'Base CDI'!$I$4:$I$29,S1594,"Cubic","Extrapolate=Linear","MultiX=Average","Skip=True","Sort=True")</f>
        <v>13.379674981200857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47546</v>
      </c>
      <c r="T1595" s="43">
        <f ca="1">_xll.BInterpol('Base CDI'!$H$4:$H$28,'Base CDI'!$J$4:$J$29,S1595,"Cubic","Extrapolate=Linear","MultiX=Average","Skip=True","Sort=True")</f>
        <v>13.303019728143161</v>
      </c>
      <c r="U1595" s="43">
        <f ca="1">_xll.BInterpol('Base CDI'!$H$4:$H$28,'Base CDI'!$I$4:$I$29,S1595,"Cubic","Extrapolate=Linear","MultiX=Average","Skip=True","Sort=True")</f>
        <v>13.380007303807909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47547</v>
      </c>
      <c r="T1596" s="43">
        <f ca="1">_xll.BInterpol('Base CDI'!$H$4:$H$28,'Base CDI'!$J$4:$J$29,S1596,"Cubic","Extrapolate=Linear","MultiX=Average","Skip=True","Sort=True")</f>
        <v>13.303433682553093</v>
      </c>
      <c r="U1596" s="43">
        <f ca="1">_xll.BInterpol('Base CDI'!$H$4:$H$28,'Base CDI'!$I$4:$I$29,S1596,"Cubic","Extrapolate=Linear","MultiX=Average","Skip=True","Sort=True")</f>
        <v>13.380339742651802</v>
      </c>
    </row>
    <row r="1597" spans="16:21" x14ac:dyDescent="0.25">
      <c r="P1597" s="10">
        <v>36836</v>
      </c>
      <c r="Q1597">
        <v>5.783188</v>
      </c>
      <c r="S1597" s="42">
        <f t="shared" ca="1" si="29"/>
        <v>47548</v>
      </c>
      <c r="T1597" s="43">
        <f ca="1">_xll.BInterpol('Base CDI'!$H$4:$H$28,'Base CDI'!$J$4:$J$29,S1597,"Cubic","Extrapolate=Linear","MultiX=Average","Skip=True","Sort=True")</f>
        <v>13.303848096144879</v>
      </c>
      <c r="U1597" s="43">
        <f ca="1">_xll.BInterpol('Base CDI'!$H$4:$H$28,'Base CDI'!$I$4:$I$29,S1597,"Cubic","Extrapolate=Linear","MultiX=Average","Skip=True","Sort=True")</f>
        <v>13.380672296366544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47549</v>
      </c>
      <c r="T1598" s="43">
        <f ca="1">_xll.BInterpol('Base CDI'!$H$4:$H$28,'Base CDI'!$J$4:$J$29,S1598,"Cubic","Extrapolate=Linear","MultiX=Average","Skip=True","Sort=True")</f>
        <v>13.304262959772995</v>
      </c>
      <c r="U1598" s="43">
        <f ca="1">_xll.BInterpol('Base CDI'!$H$4:$H$28,'Base CDI'!$I$4:$I$29,S1598,"Cubic","Extrapolate=Linear","MultiX=Average","Skip=True","Sort=True")</f>
        <v>13.381004963586143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47550</v>
      </c>
      <c r="T1599" s="43">
        <f ca="1">_xll.BInterpol('Base CDI'!$H$4:$H$28,'Base CDI'!$J$4:$J$29,S1599,"Cubic","Extrapolate=Linear","MultiX=Average","Skip=True","Sort=True")</f>
        <v>13.304678264291914</v>
      </c>
      <c r="U1599" s="43">
        <f ca="1">_xll.BInterpol('Base CDI'!$H$4:$H$28,'Base CDI'!$I$4:$I$29,S1599,"Cubic","Extrapolate=Linear","MultiX=Average","Skip=True","Sort=True")</f>
        <v>13.381337742944609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47551</v>
      </c>
      <c r="T1600" s="43">
        <f ca="1">_xll.BInterpol('Base CDI'!$H$4:$H$28,'Base CDI'!$J$4:$J$29,S1600,"Cubic","Extrapolate=Linear","MultiX=Average","Skip=True","Sort=True")</f>
        <v>13.30509400055611</v>
      </c>
      <c r="U1600" s="43">
        <f ca="1">_xll.BInterpol('Base CDI'!$H$4:$H$28,'Base CDI'!$I$4:$I$29,S1600,"Cubic","Extrapolate=Linear","MultiX=Average","Skip=True","Sort=True")</f>
        <v>13.381670633075949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47552</v>
      </c>
      <c r="T1601" s="43">
        <f ca="1">_xll.BInterpol('Base CDI'!$H$4:$H$28,'Base CDI'!$J$4:$J$29,S1601,"Cubic","Extrapolate=Linear","MultiX=Average","Skip=True","Sort=True")</f>
        <v>13.305510159420059</v>
      </c>
      <c r="U1601" s="43">
        <f ca="1">_xll.BInterpol('Base CDI'!$H$4:$H$28,'Base CDI'!$I$4:$I$29,S1601,"Cubic","Extrapolate=Linear","MultiX=Average","Skip=True","Sort=True")</f>
        <v>13.382003632614172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47553</v>
      </c>
      <c r="T1602" s="43">
        <f ca="1">_xll.BInterpol('Base CDI'!$H$4:$H$28,'Base CDI'!$J$4:$J$29,S1602,"Cubic","Extrapolate=Linear","MultiX=Average","Skip=True","Sort=True")</f>
        <v>13.305926731738234</v>
      </c>
      <c r="U1602" s="43">
        <f ca="1">_xll.BInterpol('Base CDI'!$H$4:$H$28,'Base CDI'!$I$4:$I$29,S1602,"Cubic","Extrapolate=Linear","MultiX=Average","Skip=True","Sort=True")</f>
        <v>13.382336740193285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47554</v>
      </c>
      <c r="T1603" s="43">
        <f ca="1">_xll.BInterpol('Base CDI'!$H$4:$H$28,'Base CDI'!$J$4:$J$29,S1603,"Cubic","Extrapolate=Linear","MultiX=Average","Skip=True","Sort=True")</f>
        <v>13.306343708365107</v>
      </c>
      <c r="U1603" s="43">
        <f ca="1">_xll.BInterpol('Base CDI'!$H$4:$H$28,'Base CDI'!$I$4:$I$29,S1603,"Cubic","Extrapolate=Linear","MultiX=Average","Skip=True","Sort=True")</f>
        <v>13.382669954447298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47555</v>
      </c>
      <c r="T1604" s="43">
        <f ca="1">_xll.BInterpol('Base CDI'!$H$4:$H$28,'Base CDI'!$J$4:$J$29,S1604,"Cubic","Extrapolate=Linear","MultiX=Average","Skip=True","Sort=True")</f>
        <v>13.306761080155157</v>
      </c>
      <c r="U1604" s="43">
        <f ca="1">_xll.BInterpol('Base CDI'!$H$4:$H$28,'Base CDI'!$I$4:$I$29,S1604,"Cubic","Extrapolate=Linear","MultiX=Average","Skip=True","Sort=True")</f>
        <v>13.383003274010219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47556</v>
      </c>
      <c r="T1605" s="43">
        <f ca="1">_xll.BInterpol('Base CDI'!$H$4:$H$28,'Base CDI'!$J$4:$J$29,S1605,"Cubic","Extrapolate=Linear","MultiX=Average","Skip=True","Sort=True")</f>
        <v>13.307178837962853</v>
      </c>
      <c r="U1605" s="43">
        <f ca="1">_xll.BInterpol('Base CDI'!$H$4:$H$28,'Base CDI'!$I$4:$I$29,S1605,"Cubic","Extrapolate=Linear","MultiX=Average","Skip=True","Sort=True")</f>
        <v>13.383336697516055</v>
      </c>
    </row>
    <row r="1606" spans="16:21" x14ac:dyDescent="0.25">
      <c r="P1606" s="10">
        <v>36850</v>
      </c>
      <c r="Q1606">
        <v>5.814756</v>
      </c>
      <c r="S1606" s="42">
        <f t="shared" ca="1" si="29"/>
        <v>47557</v>
      </c>
      <c r="T1606" s="43">
        <f ca="1">_xll.BInterpol('Base CDI'!$H$4:$H$28,'Base CDI'!$J$4:$J$29,S1606,"Cubic","Extrapolate=Linear","MultiX=Average","Skip=True","Sort=True")</f>
        <v>13.307596972642674</v>
      </c>
      <c r="U1606" s="43">
        <f ca="1">_xll.BInterpol('Base CDI'!$H$4:$H$28,'Base CDI'!$I$4:$I$29,S1606,"Cubic","Extrapolate=Linear","MultiX=Average","Skip=True","Sort=True")</f>
        <v>13.383670223598816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47558</v>
      </c>
      <c r="T1607" s="43">
        <f ca="1">_xll.BInterpol('Base CDI'!$H$4:$H$28,'Base CDI'!$J$4:$J$29,S1607,"Cubic","Extrapolate=Linear","MultiX=Average","Skip=True","Sort=True")</f>
        <v>13.308015475049091</v>
      </c>
      <c r="U1607" s="43">
        <f ca="1">_xll.BInterpol('Base CDI'!$H$4:$H$28,'Base CDI'!$I$4:$I$29,S1607,"Cubic","Extrapolate=Linear","MultiX=Average","Skip=True","Sort=True")</f>
        <v>13.38400385089251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47559</v>
      </c>
      <c r="T1608" s="43">
        <f ca="1">_xll.BInterpol('Base CDI'!$H$4:$H$28,'Base CDI'!$J$4:$J$29,S1608,"Cubic","Extrapolate=Linear","MultiX=Average","Skip=True","Sort=True")</f>
        <v>13.30843433603658</v>
      </c>
      <c r="U1608" s="43">
        <f ca="1">_xll.BInterpol('Base CDI'!$H$4:$H$28,'Base CDI'!$I$4:$I$29,S1608,"Cubic","Extrapolate=Linear","MultiX=Average","Skip=True","Sort=True")</f>
        <v>13.384337578031145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47560</v>
      </c>
      <c r="T1609" s="43">
        <f ca="1">_xll.BInterpol('Base CDI'!$H$4:$H$28,'Base CDI'!$J$4:$J$29,S1609,"Cubic","Extrapolate=Linear","MultiX=Average","Skip=True","Sort=True")</f>
        <v>13.308853546459613</v>
      </c>
      <c r="U1609" s="43">
        <f ca="1">_xll.BInterpol('Base CDI'!$H$4:$H$28,'Base CDI'!$I$4:$I$29,S1609,"Cubic","Extrapolate=Linear","MultiX=Average","Skip=True","Sort=True")</f>
        <v>13.384671403648731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47561</v>
      </c>
      <c r="T1610" s="43">
        <f ca="1">_xll.BInterpol('Base CDI'!$H$4:$H$28,'Base CDI'!$J$4:$J$29,S1610,"Cubic","Extrapolate=Linear","MultiX=Average","Skip=True","Sort=True")</f>
        <v>13.309273097172666</v>
      </c>
      <c r="U1610" s="43">
        <f ca="1">_xll.BInterpol('Base CDI'!$H$4:$H$28,'Base CDI'!$I$4:$I$29,S1610,"Cubic","Extrapolate=Linear","MultiX=Average","Skip=True","Sort=True")</f>
        <v>13.385005326379273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47562</v>
      </c>
      <c r="T1611" s="43">
        <f ca="1">_xll.BInterpol('Base CDI'!$H$4:$H$28,'Base CDI'!$J$4:$J$29,S1611,"Cubic","Extrapolate=Linear","MultiX=Average","Skip=True","Sort=True")</f>
        <v>13.309692979030213</v>
      </c>
      <c r="U1611" s="43">
        <f ca="1">_xll.BInterpol('Base CDI'!$H$4:$H$28,'Base CDI'!$I$4:$I$29,S1611,"Cubic","Extrapolate=Linear","MultiX=Average","Skip=True","Sort=True")</f>
        <v>13.385339344856783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47563</v>
      </c>
      <c r="T1612" s="43">
        <f ca="1">_xll.BInterpol('Base CDI'!$H$4:$H$28,'Base CDI'!$J$4:$J$29,S1612,"Cubic","Extrapolate=Linear","MultiX=Average","Skip=True","Sort=True")</f>
        <v>13.310113182886727</v>
      </c>
      <c r="U1612" s="43">
        <f ca="1">_xll.BInterpol('Base CDI'!$H$4:$H$28,'Base CDI'!$I$4:$I$29,S1612,"Cubic","Extrapolate=Linear","MultiX=Average","Skip=True","Sort=True")</f>
        <v>13.385673457715265</v>
      </c>
    </row>
    <row r="1613" spans="16:21" x14ac:dyDescent="0.25">
      <c r="P1613" s="10">
        <v>36859</v>
      </c>
      <c r="Q1613">
        <v>5.839385</v>
      </c>
      <c r="S1613" s="42">
        <f t="shared" ca="1" si="30"/>
        <v>47564</v>
      </c>
      <c r="T1613" s="43">
        <f ca="1">_xll.BInterpol('Base CDI'!$H$4:$H$28,'Base CDI'!$J$4:$J$29,S1613,"Cubic","Extrapolate=Linear","MultiX=Average","Skip=True","Sort=True")</f>
        <v>13.310533699596684</v>
      </c>
      <c r="U1613" s="43">
        <f ca="1">_xll.BInterpol('Base CDI'!$H$4:$H$28,'Base CDI'!$I$4:$I$29,S1613,"Cubic","Extrapolate=Linear","MultiX=Average","Skip=True","Sort=True")</f>
        <v>13.386007663588734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47565</v>
      </c>
      <c r="T1614" s="43">
        <f ca="1">_xll.BInterpol('Base CDI'!$H$4:$H$28,'Base CDI'!$J$4:$J$29,S1614,"Cubic","Extrapolate=Linear","MultiX=Average","Skip=True","Sort=True")</f>
        <v>13.310954520014558</v>
      </c>
      <c r="U1614" s="43">
        <f ca="1">_xll.BInterpol('Base CDI'!$H$4:$H$28,'Base CDI'!$I$4:$I$29,S1614,"Cubic","Extrapolate=Linear","MultiX=Average","Skip=True","Sort=True")</f>
        <v>13.38634196111119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47566</v>
      </c>
      <c r="T1615" s="43">
        <f ca="1">_xll.BInterpol('Base CDI'!$H$4:$H$28,'Base CDI'!$J$4:$J$29,S1615,"Cubic","Extrapolate=Linear","MultiX=Average","Skip=True","Sort=True")</f>
        <v>13.311375634994823</v>
      </c>
      <c r="U1615" s="43">
        <f ca="1">_xll.BInterpol('Base CDI'!$H$4:$H$28,'Base CDI'!$I$4:$I$29,S1615,"Cubic","Extrapolate=Linear","MultiX=Average","Skip=True","Sort=True")</f>
        <v>13.386676348916648</v>
      </c>
    </row>
    <row r="1616" spans="16:21" x14ac:dyDescent="0.25">
      <c r="P1616" s="10">
        <v>36864</v>
      </c>
      <c r="Q1616">
        <v>5.849933</v>
      </c>
      <c r="S1616" s="42">
        <f t="shared" ca="1" si="30"/>
        <v>47567</v>
      </c>
      <c r="T1616" s="43">
        <f ca="1">_xll.BInterpol('Base CDI'!$H$4:$H$28,'Base CDI'!$J$4:$J$29,S1616,"Cubic","Extrapolate=Linear","MultiX=Average","Skip=True","Sort=True")</f>
        <v>13.311797035391951</v>
      </c>
      <c r="U1616" s="43">
        <f ca="1">_xll.BInterpol('Base CDI'!$H$4:$H$28,'Base CDI'!$I$4:$I$29,S1616,"Cubic","Extrapolate=Linear","MultiX=Average","Skip=True","Sort=True")</f>
        <v>13.387010825639114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47568</v>
      </c>
      <c r="T1617" s="43">
        <f ca="1">_xll.BInterpol('Base CDI'!$H$4:$H$28,'Base CDI'!$J$4:$J$29,S1617,"Cubic","Extrapolate=Linear","MultiX=Average","Skip=True","Sort=True")</f>
        <v>13.312218712060419</v>
      </c>
      <c r="U1617" s="43">
        <f ca="1">_xll.BInterpol('Base CDI'!$H$4:$H$28,'Base CDI'!$I$4:$I$29,S1617,"Cubic","Extrapolate=Linear","MultiX=Average","Skip=True","Sort=True")</f>
        <v>13.387345389912596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47569</v>
      </c>
      <c r="T1618" s="43">
        <f ca="1">_xll.BInterpol('Base CDI'!$H$4:$H$28,'Base CDI'!$J$4:$J$29,S1618,"Cubic","Extrapolate=Linear","MultiX=Average","Skip=True","Sort=True")</f>
        <v>13.3126406558547</v>
      </c>
      <c r="U1618" s="43">
        <f ca="1">_xll.BInterpol('Base CDI'!$H$4:$H$28,'Base CDI'!$I$4:$I$29,S1618,"Cubic","Extrapolate=Linear","MultiX=Average","Skip=True","Sort=True")</f>
        <v>13.387680040371105</v>
      </c>
    </row>
    <row r="1619" spans="16:21" x14ac:dyDescent="0.25">
      <c r="P1619" s="10">
        <v>36867</v>
      </c>
      <c r="Q1619">
        <v>5.860493</v>
      </c>
      <c r="S1619" s="42">
        <f t="shared" ca="1" si="30"/>
        <v>47570</v>
      </c>
      <c r="T1619" s="43">
        <f ca="1">_xll.BInterpol('Base CDI'!$H$4:$H$28,'Base CDI'!$J$4:$J$29,S1619,"Cubic","Extrapolate=Linear","MultiX=Average","Skip=True","Sort=True")</f>
        <v>13.313062857629268</v>
      </c>
      <c r="U1619" s="43">
        <f ca="1">_xll.BInterpol('Base CDI'!$H$4:$H$28,'Base CDI'!$I$4:$I$29,S1619,"Cubic","Extrapolate=Linear","MultiX=Average","Skip=True","Sort=True")</f>
        <v>13.388014775648646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47571</v>
      </c>
      <c r="T1620" s="43">
        <f ca="1">_xll.BInterpol('Base CDI'!$H$4:$H$28,'Base CDI'!$J$4:$J$29,S1620,"Cubic","Extrapolate=Linear","MultiX=Average","Skip=True","Sort=True")</f>
        <v>13.313485308238597</v>
      </c>
      <c r="U1620" s="43">
        <f ca="1">_xll.BInterpol('Base CDI'!$H$4:$H$28,'Base CDI'!$I$4:$I$29,S1620,"Cubic","Extrapolate=Linear","MultiX=Average","Skip=True","Sort=True")</f>
        <v>13.388349594379227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47572</v>
      </c>
      <c r="T1621" s="43">
        <f ca="1">_xll.BInterpol('Base CDI'!$H$4:$H$28,'Base CDI'!$J$4:$J$29,S1621,"Cubic","Extrapolate=Linear","MultiX=Average","Skip=True","Sort=True")</f>
        <v>13.313907998537163</v>
      </c>
      <c r="U1621" s="43">
        <f ca="1">_xll.BInterpol('Base CDI'!$H$4:$H$28,'Base CDI'!$I$4:$I$29,S1621,"Cubic","Extrapolate=Linear","MultiX=Average","Skip=True","Sort=True")</f>
        <v>13.388684495196859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47573</v>
      </c>
      <c r="T1622" s="43">
        <f ca="1">_xll.BInterpol('Base CDI'!$H$4:$H$28,'Base CDI'!$J$4:$J$29,S1622,"Cubic","Extrapolate=Linear","MultiX=Average","Skip=True","Sort=True")</f>
        <v>13.314330919379438</v>
      </c>
      <c r="U1622" s="43">
        <f ca="1">_xll.BInterpol('Base CDI'!$H$4:$H$28,'Base CDI'!$I$4:$I$29,S1622,"Cubic","Extrapolate=Linear","MultiX=Average","Skip=True","Sort=True")</f>
        <v>13.38901947673555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47574</v>
      </c>
      <c r="T1623" s="43">
        <f ca="1">_xll.BInterpol('Base CDI'!$H$4:$H$28,'Base CDI'!$J$4:$J$29,S1623,"Cubic","Extrapolate=Linear","MultiX=Average","Skip=True","Sort=True")</f>
        <v>13.314754061619899</v>
      </c>
      <c r="U1623" s="43">
        <f ca="1">_xll.BInterpol('Base CDI'!$H$4:$H$28,'Base CDI'!$I$4:$I$29,S1623,"Cubic","Extrapolate=Linear","MultiX=Average","Skip=True","Sort=True")</f>
        <v>13.389354537629307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47575</v>
      </c>
      <c r="T1624" s="43">
        <f ca="1">_xll.BInterpol('Base CDI'!$H$4:$H$28,'Base CDI'!$J$4:$J$29,S1624,"Cubic","Extrapolate=Linear","MultiX=Average","Skip=True","Sort=True")</f>
        <v>13.315177416113016</v>
      </c>
      <c r="U1624" s="43">
        <f ca="1">_xll.BInterpol('Base CDI'!$H$4:$H$28,'Base CDI'!$I$4:$I$29,S1624,"Cubic","Extrapolate=Linear","MultiX=Average","Skip=True","Sort=True")</f>
        <v>13.389689676512139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47576</v>
      </c>
      <c r="T1625" s="43">
        <f ca="1">_xll.BInterpol('Base CDI'!$H$4:$H$28,'Base CDI'!$J$4:$J$29,S1625,"Cubic","Extrapolate=Linear","MultiX=Average","Skip=True","Sort=True")</f>
        <v>13.315600973713268</v>
      </c>
      <c r="U1625" s="43">
        <f ca="1">_xll.BInterpol('Base CDI'!$H$4:$H$28,'Base CDI'!$I$4:$I$29,S1625,"Cubic","Extrapolate=Linear","MultiX=Average","Skip=True","Sort=True")</f>
        <v>13.390024892018054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47577</v>
      </c>
      <c r="T1626" s="43">
        <f ca="1">_xll.BInterpol('Base CDI'!$H$4:$H$28,'Base CDI'!$J$4:$J$29,S1626,"Cubic","Extrapolate=Linear","MultiX=Average","Skip=True","Sort=True")</f>
        <v>13.316024725275126</v>
      </c>
      <c r="U1626" s="43">
        <f ca="1">_xll.BInterpol('Base CDI'!$H$4:$H$28,'Base CDI'!$I$4:$I$29,S1626,"Cubic","Extrapolate=Linear","MultiX=Average","Skip=True","Sort=True")</f>
        <v>13.390360182781063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47578</v>
      </c>
      <c r="T1627" s="43">
        <f ca="1">_xll.BInterpol('Base CDI'!$H$4:$H$28,'Base CDI'!$J$4:$J$29,S1627,"Cubic","Extrapolate=Linear","MultiX=Average","Skip=True","Sort=True")</f>
        <v>13.316448661653064</v>
      </c>
      <c r="U1627" s="43">
        <f ca="1">_xll.BInterpol('Base CDI'!$H$4:$H$28,'Base CDI'!$I$4:$I$29,S1627,"Cubic","Extrapolate=Linear","MultiX=Average","Skip=True","Sort=True")</f>
        <v>13.39069554743517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47579</v>
      </c>
      <c r="T1628" s="43">
        <f ca="1">_xll.BInterpol('Base CDI'!$H$4:$H$28,'Base CDI'!$J$4:$J$29,S1628,"Cubic","Extrapolate=Linear","MultiX=Average","Skip=True","Sort=True")</f>
        <v>13.316872773701558</v>
      </c>
      <c r="U1628" s="43">
        <f ca="1">_xll.BInterpol('Base CDI'!$H$4:$H$28,'Base CDI'!$I$4:$I$29,S1628,"Cubic","Extrapolate=Linear","MultiX=Average","Skip=True","Sort=True")</f>
        <v>13.391030984614385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47580</v>
      </c>
      <c r="T1629" s="43">
        <f ca="1">_xll.BInterpol('Base CDI'!$H$4:$H$28,'Base CDI'!$J$4:$J$29,S1629,"Cubic","Extrapolate=Linear","MultiX=Average","Skip=True","Sort=True")</f>
        <v>13.31729705227508</v>
      </c>
      <c r="U1629" s="43">
        <f ca="1">_xll.BInterpol('Base CDI'!$H$4:$H$28,'Base CDI'!$I$4:$I$29,S1629,"Cubic","Extrapolate=Linear","MultiX=Average","Skip=True","Sort=True")</f>
        <v>13.391366492952718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47581</v>
      </c>
      <c r="T1630" s="43">
        <f ca="1">_xll.BInterpol('Base CDI'!$H$4:$H$28,'Base CDI'!$J$4:$J$29,S1630,"Cubic","Extrapolate=Linear","MultiX=Average","Skip=True","Sort=True")</f>
        <v>13.317721488228107</v>
      </c>
      <c r="U1630" s="43">
        <f ca="1">_xll.BInterpol('Base CDI'!$H$4:$H$28,'Base CDI'!$I$4:$I$29,S1630,"Cubic","Extrapolate=Linear","MultiX=Average","Skip=True","Sort=True")</f>
        <v>13.391702071084177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47582</v>
      </c>
      <c r="T1631" s="43">
        <f ca="1">_xll.BInterpol('Base CDI'!$H$4:$H$28,'Base CDI'!$J$4:$J$29,S1631,"Cubic","Extrapolate=Linear","MultiX=Average","Skip=True","Sort=True")</f>
        <v>13.318146072415113</v>
      </c>
      <c r="U1631" s="43">
        <f ca="1">_xll.BInterpol('Base CDI'!$H$4:$H$28,'Base CDI'!$I$4:$I$29,S1631,"Cubic","Extrapolate=Linear","MultiX=Average","Skip=True","Sort=True")</f>
        <v>13.392037717642769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47583</v>
      </c>
      <c r="T1632" s="43">
        <f ca="1">_xll.BInterpol('Base CDI'!$H$4:$H$28,'Base CDI'!$J$4:$J$29,S1632,"Cubic","Extrapolate=Linear","MultiX=Average","Skip=True","Sort=True")</f>
        <v>13.318570795690569</v>
      </c>
      <c r="U1632" s="43">
        <f ca="1">_xll.BInterpol('Base CDI'!$H$4:$H$28,'Base CDI'!$I$4:$I$29,S1632,"Cubic","Extrapolate=Linear","MultiX=Average","Skip=True","Sort=True")</f>
        <v>13.392373431262502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47584</v>
      </c>
      <c r="T1633" s="43">
        <f ca="1">_xll.BInterpol('Base CDI'!$H$4:$H$28,'Base CDI'!$J$4:$J$29,S1633,"Cubic","Extrapolate=Linear","MultiX=Average","Skip=True","Sort=True")</f>
        <v>13.318995648908952</v>
      </c>
      <c r="U1633" s="43">
        <f ca="1">_xll.BInterpol('Base CDI'!$H$4:$H$28,'Base CDI'!$I$4:$I$29,S1633,"Cubic","Extrapolate=Linear","MultiX=Average","Skip=True","Sort=True")</f>
        <v>13.392709210577387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47585</v>
      </c>
      <c r="T1634" s="43">
        <f ca="1">_xll.BInterpol('Base CDI'!$H$4:$H$28,'Base CDI'!$J$4:$J$29,S1634,"Cubic","Extrapolate=Linear","MultiX=Average","Skip=True","Sort=True")</f>
        <v>13.319420622924735</v>
      </c>
      <c r="U1634" s="43">
        <f ca="1">_xll.BInterpol('Base CDI'!$H$4:$H$28,'Base CDI'!$I$4:$I$29,S1634,"Cubic","Extrapolate=Linear","MultiX=Average","Skip=True","Sort=True")</f>
        <v>13.39304505422143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47586</v>
      </c>
      <c r="T1635" s="43">
        <f ca="1">_xll.BInterpol('Base CDI'!$H$4:$H$28,'Base CDI'!$J$4:$J$29,S1635,"Cubic","Extrapolate=Linear","MultiX=Average","Skip=True","Sort=True")</f>
        <v>13.319845708592393</v>
      </c>
      <c r="U1635" s="43">
        <f ca="1">_xll.BInterpol('Base CDI'!$H$4:$H$28,'Base CDI'!$I$4:$I$29,S1635,"Cubic","Extrapolate=Linear","MultiX=Average","Skip=True","Sort=True")</f>
        <v>13.39338096082864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47587</v>
      </c>
      <c r="T1636" s="43">
        <f ca="1">_xll.BInterpol('Base CDI'!$H$4:$H$28,'Base CDI'!$J$4:$J$29,S1636,"Cubic","Extrapolate=Linear","MultiX=Average","Skip=True","Sort=True")</f>
        <v>13.320270896766399</v>
      </c>
      <c r="U1636" s="43">
        <f ca="1">_xll.BInterpol('Base CDI'!$H$4:$H$28,'Base CDI'!$I$4:$I$29,S1636,"Cubic","Extrapolate=Linear","MultiX=Average","Skip=True","Sort=True")</f>
        <v>13.393716929033024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47588</v>
      </c>
      <c r="T1637" s="43">
        <f ca="1">_xll.BInterpol('Base CDI'!$H$4:$H$28,'Base CDI'!$J$4:$J$29,S1637,"Cubic","Extrapolate=Linear","MultiX=Average","Skip=True","Sort=True")</f>
        <v>13.32069617830123</v>
      </c>
      <c r="U1637" s="43">
        <f ca="1">_xll.BInterpol('Base CDI'!$H$4:$H$28,'Base CDI'!$I$4:$I$29,S1637,"Cubic","Extrapolate=Linear","MultiX=Average","Skip=True","Sort=True")</f>
        <v>13.394052957468594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47589</v>
      </c>
      <c r="T1638" s="43">
        <f ca="1">_xll.BInterpol('Base CDI'!$H$4:$H$28,'Base CDI'!$J$4:$J$29,S1638,"Cubic","Extrapolate=Linear","MultiX=Average","Skip=True","Sort=True")</f>
        <v>13.321121544051355</v>
      </c>
      <c r="U1638" s="43">
        <f ca="1">_xll.BInterpol('Base CDI'!$H$4:$H$28,'Base CDI'!$I$4:$I$29,S1638,"Cubic","Extrapolate=Linear","MultiX=Average","Skip=True","Sort=True")</f>
        <v>13.394389044769355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47590</v>
      </c>
      <c r="T1639" s="43">
        <f ca="1">_xll.BInterpol('Base CDI'!$H$4:$H$28,'Base CDI'!$J$4:$J$29,S1639,"Cubic","Extrapolate=Linear","MultiX=Average","Skip=True","Sort=True")</f>
        <v>13.321546984871254</v>
      </c>
      <c r="U1639" s="43">
        <f ca="1">_xll.BInterpol('Base CDI'!$H$4:$H$28,'Base CDI'!$I$4:$I$29,S1639,"Cubic","Extrapolate=Linear","MultiX=Average","Skip=True","Sort=True")</f>
        <v>13.394725189569318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47591</v>
      </c>
      <c r="T1640" s="43">
        <f ca="1">_xll.BInterpol('Base CDI'!$H$4:$H$28,'Base CDI'!$J$4:$J$29,S1640,"Cubic","Extrapolate=Linear","MultiX=Average","Skip=True","Sort=True")</f>
        <v>13.321972491615398</v>
      </c>
      <c r="U1640" s="43">
        <f ca="1">_xll.BInterpol('Base CDI'!$H$4:$H$28,'Base CDI'!$I$4:$I$29,S1640,"Cubic","Extrapolate=Linear","MultiX=Average","Skip=True","Sort=True")</f>
        <v>13.395061390502489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47592</v>
      </c>
      <c r="T1641" s="43">
        <f ca="1">_xll.BInterpol('Base CDI'!$H$4:$H$28,'Base CDI'!$J$4:$J$29,S1641,"Cubic","Extrapolate=Linear","MultiX=Average","Skip=True","Sort=True")</f>
        <v>13.322398055138262</v>
      </c>
      <c r="U1641" s="43">
        <f ca="1">_xll.BInterpol('Base CDI'!$H$4:$H$28,'Base CDI'!$I$4:$I$29,S1641,"Cubic","Extrapolate=Linear","MultiX=Average","Skip=True","Sort=True")</f>
        <v>13.395397646202877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47593</v>
      </c>
      <c r="T1642" s="43">
        <f ca="1">_xll.BInterpol('Base CDI'!$H$4:$H$28,'Base CDI'!$J$4:$J$29,S1642,"Cubic","Extrapolate=Linear","MultiX=Average","Skip=True","Sort=True")</f>
        <v>13.322823666294319</v>
      </c>
      <c r="U1642" s="43">
        <f ca="1">_xll.BInterpol('Base CDI'!$H$4:$H$28,'Base CDI'!$I$4:$I$29,S1642,"Cubic","Extrapolate=Linear","MultiX=Average","Skip=True","Sort=True")</f>
        <v>13.39573395530449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47594</v>
      </c>
      <c r="T1643" s="43">
        <f ca="1">_xll.BInterpol('Base CDI'!$H$4:$H$28,'Base CDI'!$J$4:$J$29,S1643,"Cubic","Extrapolate=Linear","MultiX=Average","Skip=True","Sort=True")</f>
        <v>13.323249315938044</v>
      </c>
      <c r="U1643" s="43">
        <f ca="1">_xll.BInterpol('Base CDI'!$H$4:$H$28,'Base CDI'!$I$4:$I$29,S1643,"Cubic","Extrapolate=Linear","MultiX=Average","Skip=True","Sort=True")</f>
        <v>13.396070316441339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47595</v>
      </c>
      <c r="T1644" s="43">
        <f ca="1">_xll.BInterpol('Base CDI'!$H$4:$H$28,'Base CDI'!$J$4:$J$29,S1644,"Cubic","Extrapolate=Linear","MultiX=Average","Skip=True","Sort=True")</f>
        <v>13.323674994923913</v>
      </c>
      <c r="U1644" s="43">
        <f ca="1">_xll.BInterpol('Base CDI'!$H$4:$H$28,'Base CDI'!$I$4:$I$29,S1644,"Cubic","Extrapolate=Linear","MultiX=Average","Skip=True","Sort=True")</f>
        <v>13.396406728247428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47596</v>
      </c>
      <c r="T1645" s="43">
        <f ca="1">_xll.BInterpol('Base CDI'!$H$4:$H$28,'Base CDI'!$J$4:$J$29,S1645,"Cubic","Extrapolate=Linear","MultiX=Average","Skip=True","Sort=True")</f>
        <v>13.324100694106399</v>
      </c>
      <c r="U1645" s="43">
        <f ca="1">_xll.BInterpol('Base CDI'!$H$4:$H$28,'Base CDI'!$I$4:$I$29,S1645,"Cubic","Extrapolate=Linear","MultiX=Average","Skip=True","Sort=True")</f>
        <v>13.396743189356769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47597</v>
      </c>
      <c r="T1646" s="43">
        <f ca="1">_xll.BInterpol('Base CDI'!$H$4:$H$28,'Base CDI'!$J$4:$J$29,S1646,"Cubic","Extrapolate=Linear","MultiX=Average","Skip=True","Sort=True")</f>
        <v>13.324526404339974</v>
      </c>
      <c r="U1646" s="43">
        <f ca="1">_xll.BInterpol('Base CDI'!$H$4:$H$28,'Base CDI'!$I$4:$I$29,S1646,"Cubic","Extrapolate=Linear","MultiX=Average","Skip=True","Sort=True")</f>
        <v>13.397079698403369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47598</v>
      </c>
      <c r="T1647" s="43">
        <f ca="1">_xll.BInterpol('Base CDI'!$H$4:$H$28,'Base CDI'!$J$4:$J$29,S1647,"Cubic","Extrapolate=Linear","MultiX=Average","Skip=True","Sort=True")</f>
        <v>13.324952116479114</v>
      </c>
      <c r="U1647" s="43">
        <f ca="1">_xll.BInterpol('Base CDI'!$H$4:$H$28,'Base CDI'!$I$4:$I$29,S1647,"Cubic","Extrapolate=Linear","MultiX=Average","Skip=True","Sort=True")</f>
        <v>13.397416254021238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47599</v>
      </c>
      <c r="T1648" s="43">
        <f ca="1">_xll.BInterpol('Base CDI'!$H$4:$H$28,'Base CDI'!$J$4:$J$29,S1648,"Cubic","Extrapolate=Linear","MultiX=Average","Skip=True","Sort=True")</f>
        <v>13.325377821378295</v>
      </c>
      <c r="U1648" s="43">
        <f ca="1">_xll.BInterpol('Base CDI'!$H$4:$H$28,'Base CDI'!$I$4:$I$29,S1648,"Cubic","Extrapolate=Linear","MultiX=Average","Skip=True","Sort=True")</f>
        <v>13.397752854844381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47600</v>
      </c>
      <c r="T1649" s="43">
        <f ca="1">_xll.BInterpol('Base CDI'!$H$4:$H$28,'Base CDI'!$J$4:$J$29,S1649,"Cubic","Extrapolate=Linear","MultiX=Average","Skip=True","Sort=True")</f>
        <v>13.325803509891989</v>
      </c>
      <c r="U1649" s="43">
        <f ca="1">_xll.BInterpol('Base CDI'!$H$4:$H$28,'Base CDI'!$I$4:$I$29,S1649,"Cubic","Extrapolate=Linear","MultiX=Average","Skip=True","Sort=True")</f>
        <v>13.398089499506808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47601</v>
      </c>
      <c r="T1650" s="43">
        <f ca="1">_xll.BInterpol('Base CDI'!$H$4:$H$28,'Base CDI'!$J$4:$J$29,S1650,"Cubic","Extrapolate=Linear","MultiX=Average","Skip=True","Sort=True")</f>
        <v>13.326229172874669</v>
      </c>
      <c r="U1650" s="43">
        <f ca="1">_xll.BInterpol('Base CDI'!$H$4:$H$28,'Base CDI'!$I$4:$I$29,S1650,"Cubic","Extrapolate=Linear","MultiX=Average","Skip=True","Sort=True")</f>
        <v>13.398426186642528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47602</v>
      </c>
      <c r="T1651" s="43">
        <f ca="1">_xll.BInterpol('Base CDI'!$H$4:$H$28,'Base CDI'!$J$4:$J$29,S1651,"Cubic","Extrapolate=Linear","MultiX=Average","Skip=True","Sort=True")</f>
        <v>13.326654801180812</v>
      </c>
      <c r="U1651" s="43">
        <f ca="1">_xll.BInterpol('Base CDI'!$H$4:$H$28,'Base CDI'!$I$4:$I$29,S1651,"Cubic","Extrapolate=Linear","MultiX=Average","Skip=True","Sort=True")</f>
        <v>13.398762914885548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47603</v>
      </c>
      <c r="T1652" s="43">
        <f ca="1">_xll.BInterpol('Base CDI'!$H$4:$H$28,'Base CDI'!$J$4:$J$29,S1652,"Cubic","Extrapolate=Linear","MultiX=Average","Skip=True","Sort=True")</f>
        <v>13.327080385664891</v>
      </c>
      <c r="U1652" s="43">
        <f ca="1">_xll.BInterpol('Base CDI'!$H$4:$H$28,'Base CDI'!$I$4:$I$29,S1652,"Cubic","Extrapolate=Linear","MultiX=Average","Skip=True","Sort=True")</f>
        <v>13.399099682869879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47604</v>
      </c>
      <c r="T1653" s="43">
        <f ca="1">_xll.BInterpol('Base CDI'!$H$4:$H$28,'Base CDI'!$J$4:$J$29,S1653,"Cubic","Extrapolate=Linear","MultiX=Average","Skip=True","Sort=True")</f>
        <v>13.32750591718138</v>
      </c>
      <c r="U1653" s="43">
        <f ca="1">_xll.BInterpol('Base CDI'!$H$4:$H$28,'Base CDI'!$I$4:$I$29,S1653,"Cubic","Extrapolate=Linear","MultiX=Average","Skip=True","Sort=True")</f>
        <v>13.399436489229528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47605</v>
      </c>
      <c r="T1654" s="43">
        <f ca="1">_xll.BInterpol('Base CDI'!$H$4:$H$28,'Base CDI'!$J$4:$J$29,S1654,"Cubic","Extrapolate=Linear","MultiX=Average","Skip=True","Sort=True")</f>
        <v>13.327931386584753</v>
      </c>
      <c r="U1654" s="43">
        <f ca="1">_xll.BInterpol('Base CDI'!$H$4:$H$28,'Base CDI'!$I$4:$I$29,S1654,"Cubic","Extrapolate=Linear","MultiX=Average","Skip=True","Sort=True")</f>
        <v>13.399773332598501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47606</v>
      </c>
      <c r="T1655" s="43">
        <f ca="1">_xll.BInterpol('Base CDI'!$H$4:$H$28,'Base CDI'!$J$4:$J$29,S1655,"Cubic","Extrapolate=Linear","MultiX=Average","Skip=True","Sort=True")</f>
        <v>13.328356784729486</v>
      </c>
      <c r="U1655" s="43">
        <f ca="1">_xll.BInterpol('Base CDI'!$H$4:$H$28,'Base CDI'!$I$4:$I$29,S1655,"Cubic","Extrapolate=Linear","MultiX=Average","Skip=True","Sort=True")</f>
        <v>13.40011021161081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47607</v>
      </c>
      <c r="T1656" s="43">
        <f ca="1">_xll.BInterpol('Base CDI'!$H$4:$H$28,'Base CDI'!$J$4:$J$29,S1656,"Cubic","Extrapolate=Linear","MultiX=Average","Skip=True","Sort=True")</f>
        <v>13.328782102470051</v>
      </c>
      <c r="U1656" s="43">
        <f ca="1">_xll.BInterpol('Base CDI'!$H$4:$H$28,'Base CDI'!$I$4:$I$29,S1656,"Cubic","Extrapolate=Linear","MultiX=Average","Skip=True","Sort=True")</f>
        <v>13.400447124900461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47608</v>
      </c>
      <c r="T1657" s="43">
        <f ca="1">_xll.BInterpol('Base CDI'!$H$4:$H$28,'Base CDI'!$J$4:$J$29,S1657,"Cubic","Extrapolate=Linear","MultiX=Average","Skip=True","Sort=True")</f>
        <v>13.329207330660923</v>
      </c>
      <c r="U1657" s="43">
        <f ca="1">_xll.BInterpol('Base CDI'!$H$4:$H$28,'Base CDI'!$I$4:$I$29,S1657,"Cubic","Extrapolate=Linear","MultiX=Average","Skip=True","Sort=True")</f>
        <v>13.400784071101464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47609</v>
      </c>
      <c r="T1658" s="43">
        <f ca="1">_xll.BInterpol('Base CDI'!$H$4:$H$28,'Base CDI'!$J$4:$J$29,S1658,"Cubic","Extrapolate=Linear","MultiX=Average","Skip=True","Sort=True")</f>
        <v>13.329632460156576</v>
      </c>
      <c r="U1658" s="43">
        <f ca="1">_xll.BInterpol('Base CDI'!$H$4:$H$28,'Base CDI'!$I$4:$I$29,S1658,"Cubic","Extrapolate=Linear","MultiX=Average","Skip=True","Sort=True")</f>
        <v>13.401121048847825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47610</v>
      </c>
      <c r="T1659" s="43">
        <f ca="1">_xll.BInterpol('Base CDI'!$H$4:$H$28,'Base CDI'!$J$4:$J$29,S1659,"Cubic","Extrapolate=Linear","MultiX=Average","Skip=True","Sort=True")</f>
        <v>13.330057481811485</v>
      </c>
      <c r="U1659" s="43">
        <f ca="1">_xll.BInterpol('Base CDI'!$H$4:$H$28,'Base CDI'!$I$4:$I$29,S1659,"Cubic","Extrapolate=Linear","MultiX=Average","Skip=True","Sort=True")</f>
        <v>13.401458056773555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47611</v>
      </c>
      <c r="T1660" s="43">
        <f ca="1">_xll.BInterpol('Base CDI'!$H$4:$H$28,'Base CDI'!$J$4:$J$29,S1660,"Cubic","Extrapolate=Linear","MultiX=Average","Skip=True","Sort=True")</f>
        <v>13.330482386480124</v>
      </c>
      <c r="U1660" s="43">
        <f ca="1">_xll.BInterpol('Base CDI'!$H$4:$H$28,'Base CDI'!$I$4:$I$29,S1660,"Cubic","Extrapolate=Linear","MultiX=Average","Skip=True","Sort=True")</f>
        <v>13.401795093512661</v>
      </c>
    </row>
    <row r="1661" spans="16:21" x14ac:dyDescent="0.25">
      <c r="P1661" s="10">
        <v>36929</v>
      </c>
      <c r="Q1661">
        <v>6.004003</v>
      </c>
      <c r="S1661" s="42">
        <f t="shared" ca="1" si="30"/>
        <v>47612</v>
      </c>
      <c r="T1661" s="43">
        <f ca="1">_xll.BInterpol('Base CDI'!$H$4:$H$28,'Base CDI'!$J$4:$J$29,S1661,"Cubic","Extrapolate=Linear","MultiX=Average","Skip=True","Sort=True")</f>
        <v>13.330907165016965</v>
      </c>
      <c r="U1661" s="43">
        <f ca="1">_xll.BInterpol('Base CDI'!$H$4:$H$28,'Base CDI'!$I$4:$I$29,S1661,"Cubic","Extrapolate=Linear","MultiX=Average","Skip=True","Sort=True")</f>
        <v>13.402132157699151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47613</v>
      </c>
      <c r="T1662" s="43">
        <f ca="1">_xll.BInterpol('Base CDI'!$H$4:$H$28,'Base CDI'!$J$4:$J$29,S1662,"Cubic","Extrapolate=Linear","MultiX=Average","Skip=True","Sort=True")</f>
        <v>13.331331808276486</v>
      </c>
      <c r="U1662" s="43">
        <f ca="1">_xll.BInterpol('Base CDI'!$H$4:$H$28,'Base CDI'!$I$4:$I$29,S1662,"Cubic","Extrapolate=Linear","MultiX=Average","Skip=True","Sort=True")</f>
        <v>13.402469247967035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47614</v>
      </c>
      <c r="T1663" s="43">
        <f ca="1">_xll.BInterpol('Base CDI'!$H$4:$H$28,'Base CDI'!$J$4:$J$29,S1663,"Cubic","Extrapolate=Linear","MultiX=Average","Skip=True","Sort=True")</f>
        <v>13.331756307113158</v>
      </c>
      <c r="U1663" s="43">
        <f ca="1">_xll.BInterpol('Base CDI'!$H$4:$H$28,'Base CDI'!$I$4:$I$29,S1663,"Cubic","Extrapolate=Linear","MultiX=Average","Skip=True","Sort=True")</f>
        <v>13.40280636295032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47615</v>
      </c>
      <c r="T1664" s="43">
        <f ca="1">_xll.BInterpol('Base CDI'!$H$4:$H$28,'Base CDI'!$J$4:$J$29,S1664,"Cubic","Extrapolate=Linear","MultiX=Average","Skip=True","Sort=True")</f>
        <v>13.332180652381458</v>
      </c>
      <c r="U1664" s="43">
        <f ca="1">_xll.BInterpol('Base CDI'!$H$4:$H$28,'Base CDI'!$I$4:$I$29,S1664,"Cubic","Extrapolate=Linear","MultiX=Average","Skip=True","Sort=True")</f>
        <v>13.403143501283015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47616</v>
      </c>
      <c r="T1665" s="43">
        <f ca="1">_xll.BInterpol('Base CDI'!$H$4:$H$28,'Base CDI'!$J$4:$J$29,S1665,"Cubic","Extrapolate=Linear","MultiX=Average","Skip=True","Sort=True")</f>
        <v>13.332604834935857</v>
      </c>
      <c r="U1665" s="43">
        <f ca="1">_xll.BInterpol('Base CDI'!$H$4:$H$28,'Base CDI'!$I$4:$I$29,S1665,"Cubic","Extrapolate=Linear","MultiX=Average","Skip=True","Sort=True")</f>
        <v>13.403480661599128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47617</v>
      </c>
      <c r="T1666" s="43">
        <f ca="1">_xll.BInterpol('Base CDI'!$H$4:$H$28,'Base CDI'!$J$4:$J$29,S1666,"Cubic","Extrapolate=Linear","MultiX=Average","Skip=True","Sort=True")</f>
        <v>13.333028845630832</v>
      </c>
      <c r="U1666" s="43">
        <f ca="1">_xll.BInterpol('Base CDI'!$H$4:$H$28,'Base CDI'!$I$4:$I$29,S1666,"Cubic","Extrapolate=Linear","MultiX=Average","Skip=True","Sort=True")</f>
        <v>13.403817842532666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47618</v>
      </c>
      <c r="T1667" s="43">
        <f ca="1">_xll.BInterpol('Base CDI'!$H$4:$H$28,'Base CDI'!$J$4:$J$29,S1667,"Cubic","Extrapolate=Linear","MultiX=Average","Skip=True","Sort=True")</f>
        <v>13.333452675320856</v>
      </c>
      <c r="U1667" s="43">
        <f ca="1">_xll.BInterpol('Base CDI'!$H$4:$H$28,'Base CDI'!$I$4:$I$29,S1667,"Cubic","Extrapolate=Linear","MultiX=Average","Skip=True","Sort=True")</f>
        <v>13.40415504271764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47619</v>
      </c>
      <c r="T1668" s="43">
        <f ca="1">_xll.BInterpol('Base CDI'!$H$4:$H$28,'Base CDI'!$J$4:$J$29,S1668,"Cubic","Extrapolate=Linear","MultiX=Average","Skip=True","Sort=True")</f>
        <v>13.333876314860403</v>
      </c>
      <c r="U1668" s="43">
        <f ca="1">_xll.BInterpol('Base CDI'!$H$4:$H$28,'Base CDI'!$I$4:$I$29,S1668,"Cubic","Extrapolate=Linear","MultiX=Average","Skip=True","Sort=True")</f>
        <v>13.404492260788057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47620</v>
      </c>
      <c r="T1669" s="43">
        <f ca="1">_xll.BInterpol('Base CDI'!$H$4:$H$28,'Base CDI'!$J$4:$J$29,S1669,"Cubic","Extrapolate=Linear","MultiX=Average","Skip=True","Sort=True")</f>
        <v>13.334299755103947</v>
      </c>
      <c r="U1669" s="43">
        <f ca="1">_xll.BInterpol('Base CDI'!$H$4:$H$28,'Base CDI'!$I$4:$I$29,S1669,"Cubic","Extrapolate=Linear","MultiX=Average","Skip=True","Sort=True")</f>
        <v>13.404829495377927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47621</v>
      </c>
      <c r="T1670" s="43">
        <f ca="1">_xll.BInterpol('Base CDI'!$H$4:$H$28,'Base CDI'!$J$4:$J$29,S1670,"Cubic","Extrapolate=Linear","MultiX=Average","Skip=True","Sort=True")</f>
        <v>13.334722986905964</v>
      </c>
      <c r="U1670" s="43">
        <f ca="1">_xll.BInterpol('Base CDI'!$H$4:$H$28,'Base CDI'!$I$4:$I$29,S1670,"Cubic","Extrapolate=Linear","MultiX=Average","Skip=True","Sort=True")</f>
        <v>13.405166745121255</v>
      </c>
    </row>
    <row r="1671" spans="16:21" x14ac:dyDescent="0.25">
      <c r="P1671" s="10">
        <v>36943</v>
      </c>
      <c r="Q1671">
        <v>6.037623</v>
      </c>
      <c r="S1671" s="42">
        <f t="shared" ca="1" si="30"/>
        <v>47622</v>
      </c>
      <c r="T1671" s="43">
        <f ca="1">_xll.BInterpol('Base CDI'!$H$4:$H$28,'Base CDI'!$J$4:$J$29,S1671,"Cubic","Extrapolate=Linear","MultiX=Average","Skip=True","Sort=True")</f>
        <v>13.335146001120926</v>
      </c>
      <c r="U1671" s="43">
        <f ca="1">_xll.BInterpol('Base CDI'!$H$4:$H$28,'Base CDI'!$I$4:$I$29,S1671,"Cubic","Extrapolate=Linear","MultiX=Average","Skip=True","Sort=True")</f>
        <v>13.405504008652052</v>
      </c>
    </row>
    <row r="1672" spans="16:21" x14ac:dyDescent="0.25">
      <c r="P1672" s="10">
        <v>36944</v>
      </c>
      <c r="Q1672">
        <v>6.041004</v>
      </c>
      <c r="S1672" s="42">
        <f t="shared" ca="1" si="30"/>
        <v>47623</v>
      </c>
      <c r="T1672" s="43">
        <f ca="1">_xll.BInterpol('Base CDI'!$H$4:$H$28,'Base CDI'!$J$4:$J$29,S1672,"Cubic","Extrapolate=Linear","MultiX=Average","Skip=True","Sort=True")</f>
        <v>13.335568788603307</v>
      </c>
      <c r="U1672" s="43">
        <f ca="1">_xll.BInterpol('Base CDI'!$H$4:$H$28,'Base CDI'!$I$4:$I$29,S1672,"Cubic","Extrapolate=Linear","MultiX=Average","Skip=True","Sort=True")</f>
        <v>13.405841284604325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47624</v>
      </c>
      <c r="T1673" s="43">
        <f ca="1">_xll.BInterpol('Base CDI'!$H$4:$H$28,'Base CDI'!$J$4:$J$29,S1673,"Cubic","Extrapolate=Linear","MultiX=Average","Skip=True","Sort=True")</f>
        <v>13.335991340207583</v>
      </c>
      <c r="U1673" s="43">
        <f ca="1">_xll.BInterpol('Base CDI'!$H$4:$H$28,'Base CDI'!$I$4:$I$29,S1673,"Cubic","Extrapolate=Linear","MultiX=Average","Skip=True","Sort=True")</f>
        <v>13.406178571612083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47625</v>
      </c>
      <c r="T1674" s="43">
        <f ca="1">_xll.BInterpol('Base CDI'!$H$4:$H$28,'Base CDI'!$J$4:$J$29,S1674,"Cubic","Extrapolate=Linear","MultiX=Average","Skip=True","Sort=True")</f>
        <v>13.336413646788229</v>
      </c>
      <c r="U1674" s="43">
        <f ca="1">_xll.BInterpol('Base CDI'!$H$4:$H$28,'Base CDI'!$I$4:$I$29,S1674,"Cubic","Extrapolate=Linear","MultiX=Average","Skip=True","Sort=True")</f>
        <v>13.406515868309334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47626</v>
      </c>
      <c r="T1675" s="43">
        <f ca="1">_xll.BInterpol('Base CDI'!$H$4:$H$28,'Base CDI'!$J$4:$J$29,S1675,"Cubic","Extrapolate=Linear","MultiX=Average","Skip=True","Sort=True")</f>
        <v>13.336835699199716</v>
      </c>
      <c r="U1675" s="43">
        <f ca="1">_xll.BInterpol('Base CDI'!$H$4:$H$28,'Base CDI'!$I$4:$I$29,S1675,"Cubic","Extrapolate=Linear","MultiX=Average","Skip=True","Sort=True")</f>
        <v>13.406853173330088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47627</v>
      </c>
      <c r="T1676" s="43">
        <f ca="1">_xll.BInterpol('Base CDI'!$H$4:$H$28,'Base CDI'!$J$4:$J$29,S1676,"Cubic","Extrapolate=Linear","MultiX=Average","Skip=True","Sort=True")</f>
        <v>13.337257488296521</v>
      </c>
      <c r="U1676" s="43">
        <f ca="1">_xll.BInterpol('Base CDI'!$H$4:$H$28,'Base CDI'!$I$4:$I$29,S1676,"Cubic","Extrapolate=Linear","MultiX=Average","Skip=True","Sort=True")</f>
        <v>13.407190485308352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47628</v>
      </c>
      <c r="T1677" s="43">
        <f ca="1">_xll.BInterpol('Base CDI'!$H$4:$H$28,'Base CDI'!$J$4:$J$29,S1677,"Cubic","Extrapolate=Linear","MultiX=Average","Skip=True","Sort=True")</f>
        <v>13.337679004933115</v>
      </c>
      <c r="U1677" s="43">
        <f ca="1">_xll.BInterpol('Base CDI'!$H$4:$H$28,'Base CDI'!$I$4:$I$29,S1677,"Cubic","Extrapolate=Linear","MultiX=Average","Skip=True","Sort=True")</f>
        <v>13.407527802878134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47629</v>
      </c>
      <c r="T1678" s="43">
        <f ca="1">_xll.BInterpol('Base CDI'!$H$4:$H$28,'Base CDI'!$J$4:$J$29,S1678,"Cubic","Extrapolate=Linear","MultiX=Average","Skip=True","Sort=True")</f>
        <v>13.338100239963977</v>
      </c>
      <c r="U1678" s="43">
        <f ca="1">_xll.BInterpol('Base CDI'!$H$4:$H$28,'Base CDI'!$I$4:$I$29,S1678,"Cubic","Extrapolate=Linear","MultiX=Average","Skip=True","Sort=True")</f>
        <v>13.407865124673442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47630</v>
      </c>
      <c r="T1679" s="43">
        <f ca="1">_xll.BInterpol('Base CDI'!$H$4:$H$28,'Base CDI'!$J$4:$J$29,S1679,"Cubic","Extrapolate=Linear","MultiX=Average","Skip=True","Sort=True")</f>
        <v>13.338521184243577</v>
      </c>
      <c r="U1679" s="43">
        <f ca="1">_xll.BInterpol('Base CDI'!$H$4:$H$28,'Base CDI'!$I$4:$I$29,S1679,"Cubic","Extrapolate=Linear","MultiX=Average","Skip=True","Sort=True")</f>
        <v>13.408202449328286</v>
      </c>
    </row>
    <row r="1680" spans="16:21" x14ac:dyDescent="0.25">
      <c r="P1680" s="10">
        <v>36958</v>
      </c>
      <c r="Q1680">
        <v>6.068041</v>
      </c>
      <c r="S1680" s="42">
        <f t="shared" ca="1" si="31"/>
        <v>47631</v>
      </c>
      <c r="T1680" s="43">
        <f ca="1">_xll.BInterpol('Base CDI'!$H$4:$H$28,'Base CDI'!$J$4:$J$29,S1680,"Cubic","Extrapolate=Linear","MultiX=Average","Skip=True","Sort=True")</f>
        <v>13.338941828626389</v>
      </c>
      <c r="U1680" s="43">
        <f ca="1">_xll.BInterpol('Base CDI'!$H$4:$H$28,'Base CDI'!$I$4:$I$29,S1680,"Cubic","Extrapolate=Linear","MultiX=Average","Skip=True","Sort=True")</f>
        <v>13.408539775476674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47632</v>
      </c>
      <c r="T1681" s="43">
        <f ca="1">_xll.BInterpol('Base CDI'!$H$4:$H$28,'Base CDI'!$J$4:$J$29,S1681,"Cubic","Extrapolate=Linear","MultiX=Average","Skip=True","Sort=True")</f>
        <v>13.339362163966891</v>
      </c>
      <c r="U1681" s="43">
        <f ca="1">_xll.BInterpol('Base CDI'!$H$4:$H$28,'Base CDI'!$I$4:$I$29,S1681,"Cubic","Extrapolate=Linear","MultiX=Average","Skip=True","Sort=True")</f>
        <v>13.408877101752614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47633</v>
      </c>
      <c r="T1682" s="43">
        <f ca="1">_xll.BInterpol('Base CDI'!$H$4:$H$28,'Base CDI'!$J$4:$J$29,S1682,"Cubic","Extrapolate=Linear","MultiX=Average","Skip=True","Sort=True")</f>
        <v>13.339782181119554</v>
      </c>
      <c r="U1682" s="43">
        <f ca="1">_xll.BInterpol('Base CDI'!$H$4:$H$28,'Base CDI'!$I$4:$I$29,S1682,"Cubic","Extrapolate=Linear","MultiX=Average","Skip=True","Sort=True")</f>
        <v>13.409214426790113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47634</v>
      </c>
      <c r="T1683" s="43">
        <f ca="1">_xll.BInterpol('Base CDI'!$H$4:$H$28,'Base CDI'!$J$4:$J$29,S1683,"Cubic","Extrapolate=Linear","MultiX=Average","Skip=True","Sort=True")</f>
        <v>13.340201870938856</v>
      </c>
      <c r="U1683" s="43">
        <f ca="1">_xll.BInterpol('Base CDI'!$H$4:$H$28,'Base CDI'!$I$4:$I$29,S1683,"Cubic","Extrapolate=Linear","MultiX=Average","Skip=True","Sort=True")</f>
        <v>13.409551749223182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47635</v>
      </c>
      <c r="T1684" s="43">
        <f ca="1">_xll.BInterpol('Base CDI'!$H$4:$H$28,'Base CDI'!$J$4:$J$29,S1684,"Cubic","Extrapolate=Linear","MultiX=Average","Skip=True","Sort=True")</f>
        <v>13.340621224279266</v>
      </c>
      <c r="U1684" s="43">
        <f ca="1">_xll.BInterpol('Base CDI'!$H$4:$H$28,'Base CDI'!$I$4:$I$29,S1684,"Cubic","Extrapolate=Linear","MultiX=Average","Skip=True","Sort=True")</f>
        <v>13.409889067685826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47636</v>
      </c>
      <c r="T1685" s="43">
        <f ca="1">_xll.BInterpol('Base CDI'!$H$4:$H$28,'Base CDI'!$J$4:$J$29,S1685,"Cubic","Extrapolate=Linear","MultiX=Average","Skip=True","Sort=True")</f>
        <v>13.341040231995262</v>
      </c>
      <c r="U1685" s="43">
        <f ca="1">_xll.BInterpol('Base CDI'!$H$4:$H$28,'Base CDI'!$I$4:$I$29,S1685,"Cubic","Extrapolate=Linear","MultiX=Average","Skip=True","Sort=True")</f>
        <v>13.410226380812057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47637</v>
      </c>
      <c r="T1686" s="43">
        <f ca="1">_xll.BInterpol('Base CDI'!$H$4:$H$28,'Base CDI'!$J$4:$J$29,S1686,"Cubic","Extrapolate=Linear","MultiX=Average","Skip=True","Sort=True")</f>
        <v>13.341458884941316</v>
      </c>
      <c r="U1686" s="43">
        <f ca="1">_xll.BInterpol('Base CDI'!$H$4:$H$28,'Base CDI'!$I$4:$I$29,S1686,"Cubic","Extrapolate=Linear","MultiX=Average","Skip=True","Sort=True")</f>
        <v>13.410563687235882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47638</v>
      </c>
      <c r="T1687" s="43">
        <f ca="1">_xll.BInterpol('Base CDI'!$H$4:$H$28,'Base CDI'!$J$4:$J$29,S1687,"Cubic","Extrapolate=Linear","MultiX=Average","Skip=True","Sort=True")</f>
        <v>13.341877173971902</v>
      </c>
      <c r="U1687" s="43">
        <f ca="1">_xll.BInterpol('Base CDI'!$H$4:$H$28,'Base CDI'!$I$4:$I$29,S1687,"Cubic","Extrapolate=Linear","MultiX=Average","Skip=True","Sort=True")</f>
        <v>13.41090098559131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47639</v>
      </c>
      <c r="T1688" s="43">
        <f ca="1">_xll.BInterpol('Base CDI'!$H$4:$H$28,'Base CDI'!$J$4:$J$29,S1688,"Cubic","Extrapolate=Linear","MultiX=Average","Skip=True","Sort=True")</f>
        <v>13.342295089941496</v>
      </c>
      <c r="U1688" s="43">
        <f ca="1">_xll.BInterpol('Base CDI'!$H$4:$H$28,'Base CDI'!$I$4:$I$29,S1688,"Cubic","Extrapolate=Linear","MultiX=Average","Skip=True","Sort=True")</f>
        <v>13.411238274512346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47640</v>
      </c>
      <c r="T1689" s="43">
        <f ca="1">_xll.BInterpol('Base CDI'!$H$4:$H$28,'Base CDI'!$J$4:$J$29,S1689,"Cubic","Extrapolate=Linear","MultiX=Average","Skip=True","Sort=True")</f>
        <v>13.342712623704573</v>
      </c>
      <c r="U1689" s="43">
        <f ca="1">_xll.BInterpol('Base CDI'!$H$4:$H$28,'Base CDI'!$I$4:$I$29,S1689,"Cubic","Extrapolate=Linear","MultiX=Average","Skip=True","Sort=True")</f>
        <v>13.411575552633002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47641</v>
      </c>
      <c r="T1690" s="43">
        <f ca="1">_xll.BInterpol('Base CDI'!$H$4:$H$28,'Base CDI'!$J$4:$J$29,S1690,"Cubic","Extrapolate=Linear","MultiX=Average","Skip=True","Sort=True")</f>
        <v>13.343129766115604</v>
      </c>
      <c r="U1690" s="43">
        <f ca="1">_xll.BInterpol('Base CDI'!$H$4:$H$28,'Base CDI'!$I$4:$I$29,S1690,"Cubic","Extrapolate=Linear","MultiX=Average","Skip=True","Sort=True")</f>
        <v>13.411912818587286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47642</v>
      </c>
      <c r="T1691" s="43">
        <f ca="1">_xll.BInterpol('Base CDI'!$H$4:$H$28,'Base CDI'!$J$4:$J$29,S1691,"Cubic","Extrapolate=Linear","MultiX=Average","Skip=True","Sort=True")</f>
        <v>13.343546508029066</v>
      </c>
      <c r="U1691" s="43">
        <f ca="1">_xll.BInterpol('Base CDI'!$H$4:$H$28,'Base CDI'!$I$4:$I$29,S1691,"Cubic","Extrapolate=Linear","MultiX=Average","Skip=True","Sort=True")</f>
        <v>13.412250071009204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47643</v>
      </c>
      <c r="T1692" s="43">
        <f ca="1">_xll.BInterpol('Base CDI'!$H$4:$H$28,'Base CDI'!$J$4:$J$29,S1692,"Cubic","Extrapolate=Linear","MultiX=Average","Skip=True","Sort=True")</f>
        <v>13.343962840299431</v>
      </c>
      <c r="U1692" s="43">
        <f ca="1">_xll.BInterpol('Base CDI'!$H$4:$H$28,'Base CDI'!$I$4:$I$29,S1692,"Cubic","Extrapolate=Linear","MultiX=Average","Skip=True","Sort=True")</f>
        <v>13.412587308532768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47644</v>
      </c>
      <c r="T1693" s="43">
        <f ca="1">_xll.BInterpol('Base CDI'!$H$4:$H$28,'Base CDI'!$J$4:$J$29,S1693,"Cubic","Extrapolate=Linear","MultiX=Average","Skip=True","Sort=True")</f>
        <v>13.344378753781175</v>
      </c>
      <c r="U1693" s="43">
        <f ca="1">_xll.BInterpol('Base CDI'!$H$4:$H$28,'Base CDI'!$I$4:$I$29,S1693,"Cubic","Extrapolate=Linear","MultiX=Average","Skip=True","Sort=True")</f>
        <v>13.412924529791983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47645</v>
      </c>
      <c r="T1694" s="43">
        <f ca="1">_xll.BInterpol('Base CDI'!$H$4:$H$28,'Base CDI'!$J$4:$J$29,S1694,"Cubic","Extrapolate=Linear","MultiX=Average","Skip=True","Sort=True")</f>
        <v>13.344794239328772</v>
      </c>
      <c r="U1694" s="43">
        <f ca="1">_xll.BInterpol('Base CDI'!$H$4:$H$28,'Base CDI'!$I$4:$I$29,S1694,"Cubic","Extrapolate=Linear","MultiX=Average","Skip=True","Sort=True")</f>
        <v>13.413261733420859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47646</v>
      </c>
      <c r="T1695" s="43">
        <f ca="1">_xll.BInterpol('Base CDI'!$H$4:$H$28,'Base CDI'!$J$4:$J$29,S1695,"Cubic","Extrapolate=Linear","MultiX=Average","Skip=True","Sort=True")</f>
        <v>13.345209287796695</v>
      </c>
      <c r="U1695" s="43">
        <f ca="1">_xll.BInterpol('Base CDI'!$H$4:$H$28,'Base CDI'!$I$4:$I$29,S1695,"Cubic","Extrapolate=Linear","MultiX=Average","Skip=True","Sort=True")</f>
        <v>13.413598918053403</v>
      </c>
    </row>
    <row r="1696" spans="16:21" x14ac:dyDescent="0.25">
      <c r="P1696" s="10">
        <v>36980</v>
      </c>
      <c r="Q1696">
        <v>6.12324</v>
      </c>
      <c r="S1696" s="42">
        <f t="shared" ca="1" si="31"/>
        <v>47647</v>
      </c>
      <c r="T1696" s="43">
        <f ca="1">_xll.BInterpol('Base CDI'!$H$4:$H$28,'Base CDI'!$J$4:$J$29,S1696,"Cubic","Extrapolate=Linear","MultiX=Average","Skip=True","Sort=True")</f>
        <v>13.34562389003942</v>
      </c>
      <c r="U1696" s="43">
        <f ca="1">_xll.BInterpol('Base CDI'!$H$4:$H$28,'Base CDI'!$I$4:$I$29,S1696,"Cubic","Extrapolate=Linear","MultiX=Average","Skip=True","Sort=True")</f>
        <v>13.413936082323625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47648</v>
      </c>
      <c r="T1697" s="43">
        <f ca="1">_xll.BInterpol('Base CDI'!$H$4:$H$28,'Base CDI'!$J$4:$J$29,S1697,"Cubic","Extrapolate=Linear","MultiX=Average","Skip=True","Sort=True")</f>
        <v>13.34603803691142</v>
      </c>
      <c r="U1697" s="43">
        <f ca="1">_xll.BInterpol('Base CDI'!$H$4:$H$28,'Base CDI'!$I$4:$I$29,S1697,"Cubic","Extrapolate=Linear","MultiX=Average","Skip=True","Sort=True")</f>
        <v>13.414273224865534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47649</v>
      </c>
      <c r="T1698" s="43">
        <f ca="1">_xll.BInterpol('Base CDI'!$H$4:$H$28,'Base CDI'!$J$4:$J$29,S1698,"Cubic","Extrapolate=Linear","MultiX=Average","Skip=True","Sort=True")</f>
        <v>13.346451719267167</v>
      </c>
      <c r="U1698" s="43">
        <f ca="1">_xll.BInterpol('Base CDI'!$H$4:$H$28,'Base CDI'!$I$4:$I$29,S1698,"Cubic","Extrapolate=Linear","MultiX=Average","Skip=True","Sort=True")</f>
        <v>13.414610344313136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47650</v>
      </c>
      <c r="T1699" s="43">
        <f ca="1">_xll.BInterpol('Base CDI'!$H$4:$H$28,'Base CDI'!$J$4:$J$29,S1699,"Cubic","Extrapolate=Linear","MultiX=Average","Skip=True","Sort=True")</f>
        <v>13.346864927961139</v>
      </c>
      <c r="U1699" s="43">
        <f ca="1">_xll.BInterpol('Base CDI'!$H$4:$H$28,'Base CDI'!$I$4:$I$29,S1699,"Cubic","Extrapolate=Linear","MultiX=Average","Skip=True","Sort=True")</f>
        <v>13.414947439300439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47651</v>
      </c>
      <c r="T1700" s="43">
        <f ca="1">_xll.BInterpol('Base CDI'!$H$4:$H$28,'Base CDI'!$J$4:$J$29,S1700,"Cubic","Extrapolate=Linear","MultiX=Average","Skip=True","Sort=True")</f>
        <v>13.34727765384781</v>
      </c>
      <c r="U1700" s="43">
        <f ca="1">_xll.BInterpol('Base CDI'!$H$4:$H$28,'Base CDI'!$I$4:$I$29,S1700,"Cubic","Extrapolate=Linear","MultiX=Average","Skip=True","Sort=True")</f>
        <v>13.415284508461456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47652</v>
      </c>
      <c r="T1701" s="43">
        <f ca="1">_xll.BInterpol('Base CDI'!$H$4:$H$28,'Base CDI'!$J$4:$J$29,S1701,"Cubic","Extrapolate=Linear","MultiX=Average","Skip=True","Sort=True")</f>
        <v>13.347689887781652</v>
      </c>
      <c r="U1701" s="43">
        <f ca="1">_xll.BInterpol('Base CDI'!$H$4:$H$28,'Base CDI'!$I$4:$I$29,S1701,"Cubic","Extrapolate=Linear","MultiX=Average","Skip=True","Sort=True")</f>
        <v>13.41562155043019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47653</v>
      </c>
      <c r="T1702" s="43">
        <f ca="1">_xll.BInterpol('Base CDI'!$H$4:$H$28,'Base CDI'!$J$4:$J$29,S1702,"Cubic","Extrapolate=Linear","MultiX=Average","Skip=True","Sort=True")</f>
        <v>13.34810162061714</v>
      </c>
      <c r="U1702" s="43">
        <f ca="1">_xll.BInterpol('Base CDI'!$H$4:$H$28,'Base CDI'!$I$4:$I$29,S1702,"Cubic","Extrapolate=Linear","MultiX=Average","Skip=True","Sort=True")</f>
        <v>13.415958563840652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47654</v>
      </c>
      <c r="T1703" s="43">
        <f ca="1">_xll.BInterpol('Base CDI'!$H$4:$H$28,'Base CDI'!$J$4:$J$29,S1703,"Cubic","Extrapolate=Linear","MultiX=Average","Skip=True","Sort=True")</f>
        <v>13.348512843208747</v>
      </c>
      <c r="U1703" s="43">
        <f ca="1">_xll.BInterpol('Base CDI'!$H$4:$H$28,'Base CDI'!$I$4:$I$29,S1703,"Cubic","Extrapolate=Linear","MultiX=Average","Skip=True","Sort=True")</f>
        <v>13.41629554732685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47655</v>
      </c>
      <c r="T1704" s="43">
        <f ca="1">_xll.BInterpol('Base CDI'!$H$4:$H$28,'Base CDI'!$J$4:$J$29,S1704,"Cubic","Extrapolate=Linear","MultiX=Average","Skip=True","Sort=True")</f>
        <v>13.348923546410949</v>
      </c>
      <c r="U1704" s="43">
        <f ca="1">_xll.BInterpol('Base CDI'!$H$4:$H$28,'Base CDI'!$I$4:$I$29,S1704,"Cubic","Extrapolate=Linear","MultiX=Average","Skip=True","Sort=True")</f>
        <v>13.416632499522795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47656</v>
      </c>
      <c r="T1705" s="43">
        <f ca="1">_xll.BInterpol('Base CDI'!$H$4:$H$28,'Base CDI'!$J$4:$J$29,S1705,"Cubic","Extrapolate=Linear","MultiX=Average","Skip=True","Sort=True")</f>
        <v>13.349333721078221</v>
      </c>
      <c r="U1705" s="43">
        <f ca="1">_xll.BInterpol('Base CDI'!$H$4:$H$28,'Base CDI'!$I$4:$I$29,S1705,"Cubic","Extrapolate=Linear","MultiX=Average","Skip=True","Sort=True")</f>
        <v>13.41696941906249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47657</v>
      </c>
      <c r="T1706" s="43">
        <f ca="1">_xll.BInterpol('Base CDI'!$H$4:$H$28,'Base CDI'!$J$4:$J$29,S1706,"Cubic","Extrapolate=Linear","MultiX=Average","Skip=True","Sort=True")</f>
        <v>13.349743358065036</v>
      </c>
      <c r="U1706" s="43">
        <f ca="1">_xll.BInterpol('Base CDI'!$H$4:$H$28,'Base CDI'!$I$4:$I$29,S1706,"Cubic","Extrapolate=Linear","MultiX=Average","Skip=True","Sort=True")</f>
        <v>13.417306304579945</v>
      </c>
    </row>
    <row r="1707" spans="16:21" x14ac:dyDescent="0.25">
      <c r="P1707" s="10">
        <v>36998</v>
      </c>
      <c r="Q1707">
        <v>6.162401</v>
      </c>
      <c r="S1707" s="42">
        <f t="shared" ca="1" si="31"/>
        <v>47658</v>
      </c>
      <c r="T1707" s="43">
        <f ca="1">_xll.BInterpol('Base CDI'!$H$4:$H$28,'Base CDI'!$J$4:$J$29,S1707,"Cubic","Extrapolate=Linear","MultiX=Average","Skip=True","Sort=True")</f>
        <v>13.350152448225867</v>
      </c>
      <c r="U1707" s="43">
        <f ca="1">_xll.BInterpol('Base CDI'!$H$4:$H$28,'Base CDI'!$I$4:$I$29,S1707,"Cubic","Extrapolate=Linear","MultiX=Average","Skip=True","Sort=True")</f>
        <v>13.417643154709172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47659</v>
      </c>
      <c r="T1708" s="43">
        <f ca="1">_xll.BInterpol('Base CDI'!$H$4:$H$28,'Base CDI'!$J$4:$J$29,S1708,"Cubic","Extrapolate=Linear","MultiX=Average","Skip=True","Sort=True")</f>
        <v>13.350560982415189</v>
      </c>
      <c r="U1708" s="43">
        <f ca="1">_xll.BInterpol('Base CDI'!$H$4:$H$28,'Base CDI'!$I$4:$I$29,S1708,"Cubic","Extrapolate=Linear","MultiX=Average","Skip=True","Sort=True")</f>
        <v>13.417979968084175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47660</v>
      </c>
      <c r="T1709" s="43">
        <f ca="1">_xll.BInterpol('Base CDI'!$H$4:$H$28,'Base CDI'!$J$4:$J$29,S1709,"Cubic","Extrapolate=Linear","MultiX=Average","Skip=True","Sort=True")</f>
        <v>13.350968951487479</v>
      </c>
      <c r="U1709" s="43">
        <f ca="1">_xll.BInterpol('Base CDI'!$H$4:$H$28,'Base CDI'!$I$4:$I$29,S1709,"Cubic","Extrapolate=Linear","MultiX=Average","Skip=True","Sort=True")</f>
        <v>13.418316743338965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47661</v>
      </c>
      <c r="T1710" s="43">
        <f ca="1">_xll.BInterpol('Base CDI'!$H$4:$H$28,'Base CDI'!$J$4:$J$29,S1710,"Cubic","Extrapolate=Linear","MultiX=Average","Skip=True","Sort=True")</f>
        <v>13.351376346297206</v>
      </c>
      <c r="U1710" s="43">
        <f ca="1">_xll.BInterpol('Base CDI'!$H$4:$H$28,'Base CDI'!$I$4:$I$29,S1710,"Cubic","Extrapolate=Linear","MultiX=Average","Skip=True","Sort=True")</f>
        <v>13.418653479107549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47662</v>
      </c>
      <c r="T1711" s="43">
        <f ca="1">_xll.BInterpol('Base CDI'!$H$4:$H$28,'Base CDI'!$J$4:$J$29,S1711,"Cubic","Extrapolate=Linear","MultiX=Average","Skip=True","Sort=True")</f>
        <v>13.351783157698849</v>
      </c>
      <c r="U1711" s="43">
        <f ca="1">_xll.BInterpol('Base CDI'!$H$4:$H$28,'Base CDI'!$I$4:$I$29,S1711,"Cubic","Extrapolate=Linear","MultiX=Average","Skip=True","Sort=True")</f>
        <v>13.418990174023937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47663</v>
      </c>
      <c r="T1712" s="43">
        <f ca="1">_xll.BInterpol('Base CDI'!$H$4:$H$28,'Base CDI'!$J$4:$J$29,S1712,"Cubic","Extrapolate=Linear","MultiX=Average","Skip=True","Sort=True")</f>
        <v>13.352189376546878</v>
      </c>
      <c r="U1712" s="43">
        <f ca="1">_xll.BInterpol('Base CDI'!$H$4:$H$28,'Base CDI'!$I$4:$I$29,S1712,"Cubic","Extrapolate=Linear","MultiX=Average","Skip=True","Sort=True")</f>
        <v>13.419326826722136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47664</v>
      </c>
      <c r="T1713" s="43">
        <f ca="1">_xll.BInterpol('Base CDI'!$H$4:$H$28,'Base CDI'!$J$4:$J$29,S1713,"Cubic","Extrapolate=Linear","MultiX=Average","Skip=True","Sort=True")</f>
        <v>13.352594993695771</v>
      </c>
      <c r="U1713" s="43">
        <f ca="1">_xll.BInterpol('Base CDI'!$H$4:$H$28,'Base CDI'!$I$4:$I$29,S1713,"Cubic","Extrapolate=Linear","MultiX=Average","Skip=True","Sort=True")</f>
        <v>13.419663435836153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47665</v>
      </c>
      <c r="T1714" s="43">
        <f ca="1">_xll.BInterpol('Base CDI'!$H$4:$H$28,'Base CDI'!$J$4:$J$29,S1714,"Cubic","Extrapolate=Linear","MultiX=Average","Skip=True","Sort=True")</f>
        <v>13.353</v>
      </c>
      <c r="U1714" s="43">
        <f ca="1">_xll.BInterpol('Base CDI'!$H$4:$H$28,'Base CDI'!$I$4:$I$29,S1714,"Cubic","Extrapolate=Linear","MultiX=Average","Skip=True","Sort=True")</f>
        <v>13.42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47666</v>
      </c>
      <c r="T1715" s="43">
        <f ca="1">_xll.BInterpol('Base CDI'!$H$4:$H$28,'Base CDI'!$J$4:$J$29,S1715,"Cubic","Extrapolate=Linear","MultiX=Average","Skip=True","Sort=True")</f>
        <v>13.353404388113182</v>
      </c>
      <c r="U1715" s="43">
        <f ca="1">_xll.BInterpol('Base CDI'!$H$4:$H$28,'Base CDI'!$I$4:$I$29,S1715,"Cubic","Extrapolate=Linear","MultiX=Average","Skip=True","Sort=True")</f>
        <v>13.420336517843568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47667</v>
      </c>
      <c r="T1716" s="43">
        <f ca="1">_xll.BInterpol('Base CDI'!$H$4:$H$28,'Base CDI'!$J$4:$J$29,S1716,"Cubic","Extrapolate=Linear","MultiX=Average","Skip=True","Sort=True")</f>
        <v>13.353808157885496</v>
      </c>
      <c r="U1716" s="43">
        <f ca="1">_xll.BInterpol('Base CDI'!$H$4:$H$28,'Base CDI'!$I$4:$I$29,S1716,"Cubic","Extrapolate=Linear","MultiX=Average","Skip=True","Sort=True")</f>
        <v>13.420672987980293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47668</v>
      </c>
      <c r="T1717" s="43">
        <f ca="1">_xll.BInterpol('Base CDI'!$H$4:$H$28,'Base CDI'!$J$4:$J$29,S1717,"Cubic","Extrapolate=Linear","MultiX=Average","Skip=True","Sort=True")</f>
        <v>13.354211310966269</v>
      </c>
      <c r="U1717" s="43">
        <f ca="1">_xll.BInterpol('Base CDI'!$H$4:$H$28,'Base CDI'!$I$4:$I$29,S1717,"Cubic","Extrapolate=Linear","MultiX=Average","Skip=True","Sort=True")</f>
        <v>13.421009409019497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47669</v>
      </c>
      <c r="T1718" s="43">
        <f ca="1">_xll.BInterpol('Base CDI'!$H$4:$H$28,'Base CDI'!$J$4:$J$29,S1718,"Cubic","Extrapolate=Linear","MultiX=Average","Skip=True","Sort=True")</f>
        <v>13.354613849004824</v>
      </c>
      <c r="U1718" s="43">
        <f ca="1">_xll.BInterpol('Base CDI'!$H$4:$H$28,'Base CDI'!$I$4:$I$29,S1718,"Cubic","Extrapolate=Linear","MultiX=Average","Skip=True","Sort=True")</f>
        <v>13.421345779570501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47670</v>
      </c>
      <c r="T1719" s="43">
        <f ca="1">_xll.BInterpol('Base CDI'!$H$4:$H$28,'Base CDI'!$J$4:$J$29,S1719,"Cubic","Extrapolate=Linear","MultiX=Average","Skip=True","Sort=True")</f>
        <v>13.355015773650482</v>
      </c>
      <c r="U1719" s="43">
        <f ca="1">_xll.BInterpol('Base CDI'!$H$4:$H$28,'Base CDI'!$I$4:$I$29,S1719,"Cubic","Extrapolate=Linear","MultiX=Average","Skip=True","Sort=True")</f>
        <v>13.421682098242627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47671</v>
      </c>
      <c r="T1720" s="43">
        <f ca="1">_xll.BInterpol('Base CDI'!$H$4:$H$28,'Base CDI'!$J$4:$J$29,S1720,"Cubic","Extrapolate=Linear","MultiX=Average","Skip=True","Sort=True")</f>
        <v>13.355417086552569</v>
      </c>
      <c r="U1720" s="43">
        <f ca="1">_xll.BInterpol('Base CDI'!$H$4:$H$28,'Base CDI'!$I$4:$I$29,S1720,"Cubic","Extrapolate=Linear","MultiX=Average","Skip=True","Sort=True")</f>
        <v>13.422018363645194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47672</v>
      </c>
      <c r="T1721" s="43">
        <f ca="1">_xll.BInterpol('Base CDI'!$H$4:$H$28,'Base CDI'!$J$4:$J$29,S1721,"Cubic","Extrapolate=Linear","MultiX=Average","Skip=True","Sort=True")</f>
        <v>13.355817789360408</v>
      </c>
      <c r="U1721" s="43">
        <f ca="1">_xll.BInterpol('Base CDI'!$H$4:$H$28,'Base CDI'!$I$4:$I$29,S1721,"Cubic","Extrapolate=Linear","MultiX=Average","Skip=True","Sort=True")</f>
        <v>13.422354574387525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47673</v>
      </c>
      <c r="T1722" s="43">
        <f ca="1">_xll.BInterpol('Base CDI'!$H$4:$H$28,'Base CDI'!$J$4:$J$29,S1722,"Cubic","Extrapolate=Linear","MultiX=Average","Skip=True","Sort=True")</f>
        <v>13.356217883723321</v>
      </c>
      <c r="U1722" s="43">
        <f ca="1">_xll.BInterpol('Base CDI'!$H$4:$H$28,'Base CDI'!$I$4:$I$29,S1722,"Cubic","Extrapolate=Linear","MultiX=Average","Skip=True","Sort=True")</f>
        <v>13.422690729078939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47674</v>
      </c>
      <c r="T1723" s="43">
        <f ca="1">_xll.BInterpol('Base CDI'!$H$4:$H$28,'Base CDI'!$J$4:$J$29,S1723,"Cubic","Extrapolate=Linear","MultiX=Average","Skip=True","Sort=True")</f>
        <v>13.356617371290632</v>
      </c>
      <c r="U1723" s="43">
        <f ca="1">_xll.BInterpol('Base CDI'!$H$4:$H$28,'Base CDI'!$I$4:$I$29,S1723,"Cubic","Extrapolate=Linear","MultiX=Average","Skip=True","Sort=True")</f>
        <v>13.423026826328758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47675</v>
      </c>
      <c r="T1724" s="43">
        <f ca="1">_xll.BInterpol('Base CDI'!$H$4:$H$28,'Base CDI'!$J$4:$J$29,S1724,"Cubic","Extrapolate=Linear","MultiX=Average","Skip=True","Sort=True")</f>
        <v>13.357016253711667</v>
      </c>
      <c r="U1724" s="43">
        <f ca="1">_xll.BInterpol('Base CDI'!$H$4:$H$28,'Base CDI'!$I$4:$I$29,S1724,"Cubic","Extrapolate=Linear","MultiX=Average","Skip=True","Sort=True")</f>
        <v>13.423362864746306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47676</v>
      </c>
      <c r="T1725" s="43">
        <f ca="1">_xll.BInterpol('Base CDI'!$H$4:$H$28,'Base CDI'!$J$4:$J$29,S1725,"Cubic","Extrapolate=Linear","MultiX=Average","Skip=True","Sort=True")</f>
        <v>13.357414532635746</v>
      </c>
      <c r="U1725" s="43">
        <f ca="1">_xll.BInterpol('Base CDI'!$H$4:$H$28,'Base CDI'!$I$4:$I$29,S1725,"Cubic","Extrapolate=Linear","MultiX=Average","Skip=True","Sort=True")</f>
        <v>13.423698842940901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47677</v>
      </c>
      <c r="T1726" s="43">
        <f ca="1">_xll.BInterpol('Base CDI'!$H$4:$H$28,'Base CDI'!$J$4:$J$29,S1726,"Cubic","Extrapolate=Linear","MultiX=Average","Skip=True","Sort=True")</f>
        <v>13.357812209712192</v>
      </c>
      <c r="U1726" s="43">
        <f ca="1">_xll.BInterpol('Base CDI'!$H$4:$H$28,'Base CDI'!$I$4:$I$29,S1726,"Cubic","Extrapolate=Linear","MultiX=Average","Skip=True","Sort=True")</f>
        <v>13.424034759521865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47678</v>
      </c>
      <c r="T1727" s="43">
        <f ca="1">_xll.BInterpol('Base CDI'!$H$4:$H$28,'Base CDI'!$J$4:$J$29,S1727,"Cubic","Extrapolate=Linear","MultiX=Average","Skip=True","Sort=True")</f>
        <v>13.358209286590332</v>
      </c>
      <c r="U1727" s="43">
        <f ca="1">_xll.BInterpol('Base CDI'!$H$4:$H$28,'Base CDI'!$I$4:$I$29,S1727,"Cubic","Extrapolate=Linear","MultiX=Average","Skip=True","Sort=True")</f>
        <v>13.424370613098517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47679</v>
      </c>
      <c r="T1728" s="43">
        <f ca="1">_xll.BInterpol('Base CDI'!$H$4:$H$28,'Base CDI'!$J$4:$J$29,S1728,"Cubic","Extrapolate=Linear","MultiX=Average","Skip=True","Sort=True")</f>
        <v>13.358605764919487</v>
      </c>
      <c r="U1728" s="43">
        <f ca="1">_xll.BInterpol('Base CDI'!$H$4:$H$28,'Base CDI'!$I$4:$I$29,S1728,"Cubic","Extrapolate=Linear","MultiX=Average","Skip=True","Sort=True")</f>
        <v>13.424706402280183</v>
      </c>
    </row>
    <row r="1729" spans="16:21" x14ac:dyDescent="0.25">
      <c r="P1729" s="10">
        <v>37029</v>
      </c>
      <c r="Q1729">
        <v>6.243684</v>
      </c>
      <c r="S1729" s="42">
        <f t="shared" ca="1" si="31"/>
        <v>47680</v>
      </c>
      <c r="T1729" s="43">
        <f ca="1">_xll.BInterpol('Base CDI'!$H$4:$H$28,'Base CDI'!$J$4:$J$29,S1729,"Cubic","Extrapolate=Linear","MultiX=Average","Skip=True","Sort=True")</f>
        <v>13.359001646348982</v>
      </c>
      <c r="U1729" s="43">
        <f ca="1">_xll.BInterpol('Base CDI'!$H$4:$H$28,'Base CDI'!$I$4:$I$29,S1729,"Cubic","Extrapolate=Linear","MultiX=Average","Skip=True","Sort=True")</f>
        <v>13.42504212567618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47681</v>
      </c>
      <c r="T1730" s="43">
        <f ca="1">_xll.BInterpol('Base CDI'!$H$4:$H$28,'Base CDI'!$J$4:$J$29,S1730,"Cubic","Extrapolate=Linear","MultiX=Average","Skip=True","Sort=True")</f>
        <v>13.359396932528139</v>
      </c>
      <c r="U1730" s="43">
        <f ca="1">_xll.BInterpol('Base CDI'!$H$4:$H$28,'Base CDI'!$I$4:$I$29,S1730,"Cubic","Extrapolate=Linear","MultiX=Average","Skip=True","Sort=True")</f>
        <v>13.425377781895831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47682</v>
      </c>
      <c r="T1731" s="43">
        <f ca="1">_xll.BInterpol('Base CDI'!$H$4:$H$28,'Base CDI'!$J$4:$J$29,S1731,"Cubic","Extrapolate=Linear","MultiX=Average","Skip=True","Sort=True")</f>
        <v>13.359791625106281</v>
      </c>
      <c r="U1731" s="43">
        <f ca="1">_xll.BInterpol('Base CDI'!$H$4:$H$28,'Base CDI'!$I$4:$I$29,S1731,"Cubic","Extrapolate=Linear","MultiX=Average","Skip=True","Sort=True")</f>
        <v>13.425713369548458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47683</v>
      </c>
      <c r="T1732" s="43">
        <f ca="1">_xll.BInterpol('Base CDI'!$H$4:$H$28,'Base CDI'!$J$4:$J$29,S1732,"Cubic","Extrapolate=Linear","MultiX=Average","Skip=True","Sort=True")</f>
        <v>13.360185725732734</v>
      </c>
      <c r="U1732" s="43">
        <f ca="1">_xll.BInterpol('Base CDI'!$H$4:$H$28,'Base CDI'!$I$4:$I$29,S1732,"Cubic","Extrapolate=Linear","MultiX=Average","Skip=True","Sort=True")</f>
        <v>13.426048887243379</v>
      </c>
    </row>
    <row r="1733" spans="16:21" x14ac:dyDescent="0.25">
      <c r="P1733" s="10">
        <v>37035</v>
      </c>
      <c r="Q1733">
        <v>6.258699</v>
      </c>
      <c r="S1733" s="42">
        <f t="shared" ca="1" si="31"/>
        <v>47684</v>
      </c>
      <c r="T1733" s="43">
        <f ca="1">_xll.BInterpol('Base CDI'!$H$4:$H$28,'Base CDI'!$J$4:$J$29,S1733,"Cubic","Extrapolate=Linear","MultiX=Average","Skip=True","Sort=True")</f>
        <v>13.36057923605682</v>
      </c>
      <c r="U1733" s="43">
        <f ca="1">_xll.BInterpol('Base CDI'!$H$4:$H$28,'Base CDI'!$I$4:$I$29,S1733,"Cubic","Extrapolate=Linear","MultiX=Average","Skip=True","Sort=True")</f>
        <v>13.426384333589917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47685</v>
      </c>
      <c r="T1734" s="43">
        <f ca="1">_xll.BInterpol('Base CDI'!$H$4:$H$28,'Base CDI'!$J$4:$J$29,S1734,"Cubic","Extrapolate=Linear","MultiX=Average","Skip=True","Sort=True")</f>
        <v>13.360972157727861</v>
      </c>
      <c r="U1734" s="43">
        <f ca="1">_xll.BInterpol('Base CDI'!$H$4:$H$28,'Base CDI'!$I$4:$I$29,S1734,"Cubic","Extrapolate=Linear","MultiX=Average","Skip=True","Sort=True")</f>
        <v>13.426719707197394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47686</v>
      </c>
      <c r="T1735" s="43">
        <f ca="1">_xll.BInterpol('Base CDI'!$H$4:$H$28,'Base CDI'!$J$4:$J$29,S1735,"Cubic","Extrapolate=Linear","MultiX=Average","Skip=True","Sort=True")</f>
        <v>13.361364492395182</v>
      </c>
      <c r="U1735" s="43">
        <f ca="1">_xll.BInterpol('Base CDI'!$H$4:$H$28,'Base CDI'!$I$4:$I$29,S1735,"Cubic","Extrapolate=Linear","MultiX=Average","Skip=True","Sort=True")</f>
        <v>13.427055006675129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47687</v>
      </c>
      <c r="T1736" s="43">
        <f ca="1">_xll.BInterpol('Base CDI'!$H$4:$H$28,'Base CDI'!$J$4:$J$29,S1736,"Cubic","Extrapolate=Linear","MultiX=Average","Skip=True","Sort=True")</f>
        <v>13.361756241708107</v>
      </c>
      <c r="U1736" s="43">
        <f ca="1">_xll.BInterpol('Base CDI'!$H$4:$H$28,'Base CDI'!$I$4:$I$29,S1736,"Cubic","Extrapolate=Linear","MultiX=Average","Skip=True","Sort=True")</f>
        <v>13.427390230632446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47688</v>
      </c>
      <c r="T1737" s="43">
        <f ca="1">_xll.BInterpol('Base CDI'!$H$4:$H$28,'Base CDI'!$J$4:$J$29,S1737,"Cubic","Extrapolate=Linear","MultiX=Average","Skip=True","Sort=True")</f>
        <v>13.362147407315961</v>
      </c>
      <c r="U1737" s="43">
        <f ca="1">_xll.BInterpol('Base CDI'!$H$4:$H$28,'Base CDI'!$I$4:$I$29,S1737,"Cubic","Extrapolate=Linear","MultiX=Average","Skip=True","Sort=True")</f>
        <v>13.427725377678664</v>
      </c>
    </row>
    <row r="1738" spans="16:21" x14ac:dyDescent="0.25">
      <c r="P1738" s="10">
        <v>37042</v>
      </c>
      <c r="Q1738">
        <v>6.277965</v>
      </c>
      <c r="S1738" s="42">
        <f t="shared" ca="1" si="31"/>
        <v>47689</v>
      </c>
      <c r="T1738" s="43">
        <f ca="1">_xll.BInterpol('Base CDI'!$H$4:$H$28,'Base CDI'!$J$4:$J$29,S1738,"Cubic","Extrapolate=Linear","MultiX=Average","Skip=True","Sort=True")</f>
        <v>13.362537990868061</v>
      </c>
      <c r="U1738" s="43">
        <f ca="1">_xll.BInterpol('Base CDI'!$H$4:$H$28,'Base CDI'!$I$4:$I$29,S1738,"Cubic","Extrapolate=Linear","MultiX=Average","Skip=True","Sort=True")</f>
        <v>13.428060446423103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47690</v>
      </c>
      <c r="T1739" s="43">
        <f ca="1">_xll.BInterpol('Base CDI'!$H$4:$H$28,'Base CDI'!$J$4:$J$29,S1739,"Cubic","Extrapolate=Linear","MultiX=Average","Skip=True","Sort=True")</f>
        <v>13.362927994013738</v>
      </c>
      <c r="U1739" s="43">
        <f ca="1">_xll.BInterpol('Base CDI'!$H$4:$H$28,'Base CDI'!$I$4:$I$29,S1739,"Cubic","Extrapolate=Linear","MultiX=Average","Skip=True","Sort=True")</f>
        <v>13.428395435475089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47691</v>
      </c>
      <c r="T1740" s="43">
        <f ca="1">_xll.BInterpol('Base CDI'!$H$4:$H$28,'Base CDI'!$J$4:$J$29,S1740,"Cubic","Extrapolate=Linear","MultiX=Average","Skip=True","Sort=True")</f>
        <v>13.36331741840231</v>
      </c>
      <c r="U1740" s="43">
        <f ca="1">_xll.BInterpol('Base CDI'!$H$4:$H$28,'Base CDI'!$I$4:$I$29,S1740,"Cubic","Extrapolate=Linear","MultiX=Average","Skip=True","Sort=True")</f>
        <v>13.428730343443938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47692</v>
      </c>
      <c r="T1741" s="43">
        <f ca="1">_xll.BInterpol('Base CDI'!$H$4:$H$28,'Base CDI'!$J$4:$J$29,S1741,"Cubic","Extrapolate=Linear","MultiX=Average","Skip=True","Sort=True")</f>
        <v>13.363706265683103</v>
      </c>
      <c r="U1741" s="43">
        <f ca="1">_xll.BInterpol('Base CDI'!$H$4:$H$28,'Base CDI'!$I$4:$I$29,S1741,"Cubic","Extrapolate=Linear","MultiX=Average","Skip=True","Sort=True")</f>
        <v>13.429065168938973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47693</v>
      </c>
      <c r="T1742" s="43">
        <f ca="1">_xll.BInterpol('Base CDI'!$H$4:$H$28,'Base CDI'!$J$4:$J$29,S1742,"Cubic","Extrapolate=Linear","MultiX=Average","Skip=True","Sort=True")</f>
        <v>13.364094537505441</v>
      </c>
      <c r="U1742" s="43">
        <f ca="1">_xll.BInterpol('Base CDI'!$H$4:$H$28,'Base CDI'!$I$4:$I$29,S1742,"Cubic","Extrapolate=Linear","MultiX=Average","Skip=True","Sort=True")</f>
        <v>13.429399910569517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47694</v>
      </c>
      <c r="T1743" s="43">
        <f ca="1">_xll.BInterpol('Base CDI'!$H$4:$H$28,'Base CDI'!$J$4:$J$29,S1743,"Cubic","Extrapolate=Linear","MultiX=Average","Skip=True","Sort=True")</f>
        <v>13.364482235518645</v>
      </c>
      <c r="U1743" s="43">
        <f ca="1">_xll.BInterpol('Base CDI'!$H$4:$H$28,'Base CDI'!$I$4:$I$29,S1743,"Cubic","Extrapolate=Linear","MultiX=Average","Skip=True","Sort=True")</f>
        <v>13.429734566944887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47695</v>
      </c>
      <c r="T1744" s="43">
        <f ca="1">_xll.BInterpol('Base CDI'!$H$4:$H$28,'Base CDI'!$J$4:$J$29,S1744,"Cubic","Extrapolate=Linear","MultiX=Average","Skip=True","Sort=True")</f>
        <v>13.36486936137204</v>
      </c>
      <c r="U1744" s="43">
        <f ca="1">_xll.BInterpol('Base CDI'!$H$4:$H$28,'Base CDI'!$I$4:$I$29,S1744,"Cubic","Extrapolate=Linear","MultiX=Average","Skip=True","Sort=True")</f>
        <v>13.430069136674408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47696</v>
      </c>
      <c r="T1745" s="43">
        <f ca="1">_xll.BInterpol('Base CDI'!$H$4:$H$28,'Base CDI'!$J$4:$J$29,S1745,"Cubic","Extrapolate=Linear","MultiX=Average","Skip=True","Sort=True")</f>
        <v>13.365255916714951</v>
      </c>
      <c r="U1745" s="43">
        <f ca="1">_xll.BInterpol('Base CDI'!$H$4:$H$28,'Base CDI'!$I$4:$I$29,S1745,"Cubic","Extrapolate=Linear","MultiX=Average","Skip=True","Sort=True")</f>
        <v>13.4304036183674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47697</v>
      </c>
      <c r="T1746" s="43">
        <f ca="1">_xll.BInterpol('Base CDI'!$H$4:$H$28,'Base CDI'!$J$4:$J$29,S1746,"Cubic","Extrapolate=Linear","MultiX=Average","Skip=True","Sort=True")</f>
        <v>13.3656419031967</v>
      </c>
      <c r="U1746" s="43">
        <f ca="1">_xll.BInterpol('Base CDI'!$H$4:$H$28,'Base CDI'!$I$4:$I$29,S1746,"Cubic","Extrapolate=Linear","MultiX=Average","Skip=True","Sort=True")</f>
        <v>13.430738010633183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47698</v>
      </c>
      <c r="T1747" s="43">
        <f ca="1">_xll.BInterpol('Base CDI'!$H$4:$H$28,'Base CDI'!$J$4:$J$29,S1747,"Cubic","Extrapolate=Linear","MultiX=Average","Skip=True","Sort=True")</f>
        <v>13.366027322466609</v>
      </c>
      <c r="U1747" s="43">
        <f ca="1">_xll.BInterpol('Base CDI'!$H$4:$H$28,'Base CDI'!$I$4:$I$29,S1747,"Cubic","Extrapolate=Linear","MultiX=Average","Skip=True","Sort=True")</f>
        <v>13.43107231208108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47699</v>
      </c>
      <c r="T1748" s="43">
        <f ca="1">_xll.BInterpol('Base CDI'!$H$4:$H$28,'Base CDI'!$J$4:$J$29,S1748,"Cubic","Extrapolate=Linear","MultiX=Average","Skip=True","Sort=True")</f>
        <v>13.366412176174002</v>
      </c>
      <c r="U1748" s="43">
        <f ca="1">_xll.BInterpol('Base CDI'!$H$4:$H$28,'Base CDI'!$I$4:$I$29,S1748,"Cubic","Extrapolate=Linear","MultiX=Average","Skip=True","Sort=True")</f>
        <v>13.43140652132041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47700</v>
      </c>
      <c r="T1749" s="43">
        <f ca="1">_xll.BInterpol('Base CDI'!$H$4:$H$28,'Base CDI'!$J$4:$J$29,S1749,"Cubic","Extrapolate=Linear","MultiX=Average","Skip=True","Sort=True")</f>
        <v>13.366796465968205</v>
      </c>
      <c r="U1749" s="43">
        <f ca="1">_xll.BInterpol('Base CDI'!$H$4:$H$28,'Base CDI'!$I$4:$I$29,S1749,"Cubic","Extrapolate=Linear","MultiX=Average","Skip=True","Sort=True")</f>
        <v>13.431740636960495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47701</v>
      </c>
      <c r="T1750" s="43">
        <f ca="1">_xll.BInterpol('Base CDI'!$H$4:$H$28,'Base CDI'!$J$4:$J$29,S1750,"Cubic","Extrapolate=Linear","MultiX=Average","Skip=True","Sort=True")</f>
        <v>13.367180193498539</v>
      </c>
      <c r="U1750" s="43">
        <f ca="1">_xll.BInterpol('Base CDI'!$H$4:$H$28,'Base CDI'!$I$4:$I$29,S1750,"Cubic","Extrapolate=Linear","MultiX=Average","Skip=True","Sort=True")</f>
        <v>13.432074657610658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47702</v>
      </c>
      <c r="T1751" s="43">
        <f ca="1">_xll.BInterpol('Base CDI'!$H$4:$H$28,'Base CDI'!$J$4:$J$29,S1751,"Cubic","Extrapolate=Linear","MultiX=Average","Skip=True","Sort=True")</f>
        <v>13.367563360414328</v>
      </c>
      <c r="U1751" s="43">
        <f ca="1">_xll.BInterpol('Base CDI'!$H$4:$H$28,'Base CDI'!$I$4:$I$29,S1751,"Cubic","Extrapolate=Linear","MultiX=Average","Skip=True","Sort=True")</f>
        <v>13.432408581880217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47703</v>
      </c>
      <c r="T1752" s="43">
        <f ca="1">_xll.BInterpol('Base CDI'!$H$4:$H$28,'Base CDI'!$J$4:$J$29,S1752,"Cubic","Extrapolate=Linear","MultiX=Average","Skip=True","Sort=True")</f>
        <v>13.367945968364895</v>
      </c>
      <c r="U1752" s="43">
        <f ca="1">_xll.BInterpol('Base CDI'!$H$4:$H$28,'Base CDI'!$I$4:$I$29,S1752,"Cubic","Extrapolate=Linear","MultiX=Average","Skip=True","Sort=True")</f>
        <v>13.432742408378495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47704</v>
      </c>
      <c r="T1753" s="43">
        <f ca="1">_xll.BInterpol('Base CDI'!$H$4:$H$28,'Base CDI'!$J$4:$J$29,S1753,"Cubic","Extrapolate=Linear","MultiX=Average","Skip=True","Sort=True")</f>
        <v>13.368328018999565</v>
      </c>
      <c r="U1753" s="43">
        <f ca="1">_xll.BInterpol('Base CDI'!$H$4:$H$28,'Base CDI'!$I$4:$I$29,S1753,"Cubic","Extrapolate=Linear","MultiX=Average","Skip=True","Sort=True")</f>
        <v>13.433076135714813</v>
      </c>
    </row>
    <row r="1754" spans="16:21" x14ac:dyDescent="0.25">
      <c r="P1754" s="10">
        <v>37067</v>
      </c>
      <c r="Q1754">
        <v>6.340649</v>
      </c>
      <c r="S1754" s="42">
        <f t="shared" ca="1" si="32"/>
        <v>47705</v>
      </c>
      <c r="T1754" s="43">
        <f ca="1">_xll.BInterpol('Base CDI'!$H$4:$H$28,'Base CDI'!$J$4:$J$29,S1754,"Cubic","Extrapolate=Linear","MultiX=Average","Skip=True","Sort=True")</f>
        <v>13.36870951396766</v>
      </c>
      <c r="U1754" s="43">
        <f ca="1">_xll.BInterpol('Base CDI'!$H$4:$H$28,'Base CDI'!$I$4:$I$29,S1754,"Cubic","Extrapolate=Linear","MultiX=Average","Skip=True","Sort=True")</f>
        <v>13.433409762498494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47706</v>
      </c>
      <c r="T1755" s="43">
        <f ca="1">_xll.BInterpol('Base CDI'!$H$4:$H$28,'Base CDI'!$J$4:$J$29,S1755,"Cubic","Extrapolate=Linear","MultiX=Average","Skip=True","Sort=True")</f>
        <v>13.369090454918505</v>
      </c>
      <c r="U1755" s="43">
        <f ca="1">_xll.BInterpol('Base CDI'!$H$4:$H$28,'Base CDI'!$I$4:$I$29,S1755,"Cubic","Extrapolate=Linear","MultiX=Average","Skip=True","Sort=True")</f>
        <v>13.433743287338855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47707</v>
      </c>
      <c r="T1756" s="43">
        <f ca="1">_xll.BInterpol('Base CDI'!$H$4:$H$28,'Base CDI'!$J$4:$J$29,S1756,"Cubic","Extrapolate=Linear","MultiX=Average","Skip=True","Sort=True")</f>
        <v>13.369470843501421</v>
      </c>
      <c r="U1756" s="43">
        <f ca="1">_xll.BInterpol('Base CDI'!$H$4:$H$28,'Base CDI'!$I$4:$I$29,S1756,"Cubic","Extrapolate=Linear","MultiX=Average","Skip=True","Sort=True")</f>
        <v>13.43407670884522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47708</v>
      </c>
      <c r="T1757" s="43">
        <f ca="1">_xll.BInterpol('Base CDI'!$H$4:$H$28,'Base CDI'!$J$4:$J$29,S1757,"Cubic","Extrapolate=Linear","MultiX=Average","Skip=True","Sort=True")</f>
        <v>13.369850681365733</v>
      </c>
      <c r="U1757" s="43">
        <f ca="1">_xll.BInterpol('Base CDI'!$H$4:$H$28,'Base CDI'!$I$4:$I$29,S1757,"Cubic","Extrapolate=Linear","MultiX=Average","Skip=True","Sort=True")</f>
        <v>13.434410025626908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47709</v>
      </c>
      <c r="T1758" s="43">
        <f ca="1">_xll.BInterpol('Base CDI'!$H$4:$H$28,'Base CDI'!$J$4:$J$29,S1758,"Cubic","Extrapolate=Linear","MultiX=Average","Skip=True","Sort=True")</f>
        <v>13.370229970160764</v>
      </c>
      <c r="U1758" s="43">
        <f ca="1">_xll.BInterpol('Base CDI'!$H$4:$H$28,'Base CDI'!$I$4:$I$29,S1758,"Cubic","Extrapolate=Linear","MultiX=Average","Skip=True","Sort=True")</f>
        <v>13.434743236293244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47710</v>
      </c>
      <c r="T1759" s="43">
        <f ca="1">_xll.BInterpol('Base CDI'!$H$4:$H$28,'Base CDI'!$J$4:$J$29,S1759,"Cubic","Extrapolate=Linear","MultiX=Average","Skip=True","Sort=True")</f>
        <v>13.370608711535839</v>
      </c>
      <c r="U1759" s="43">
        <f ca="1">_xll.BInterpol('Base CDI'!$H$4:$H$28,'Base CDI'!$I$4:$I$29,S1759,"Cubic","Extrapolate=Linear","MultiX=Average","Skip=True","Sort=True")</f>
        <v>13.435076339453547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47711</v>
      </c>
      <c r="T1760" s="43">
        <f ca="1">_xll.BInterpol('Base CDI'!$H$4:$H$28,'Base CDI'!$J$4:$J$29,S1760,"Cubic","Extrapolate=Linear","MultiX=Average","Skip=True","Sort=True")</f>
        <v>13.37098690714028</v>
      </c>
      <c r="U1760" s="43">
        <f ca="1">_xll.BInterpol('Base CDI'!$H$4:$H$28,'Base CDI'!$I$4:$I$29,S1760,"Cubic","Extrapolate=Linear","MultiX=Average","Skip=True","Sort=True")</f>
        <v>13.435409333717136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47712</v>
      </c>
      <c r="T1761" s="43">
        <f ca="1">_xll.BInterpol('Base CDI'!$H$4:$H$28,'Base CDI'!$J$4:$J$29,S1761,"Cubic","Extrapolate=Linear","MultiX=Average","Skip=True","Sort=True")</f>
        <v>13.37136455862341</v>
      </c>
      <c r="U1761" s="43">
        <f ca="1">_xll.BInterpol('Base CDI'!$H$4:$H$28,'Base CDI'!$I$4:$I$29,S1761,"Cubic","Extrapolate=Linear","MultiX=Average","Skip=True","Sort=True")</f>
        <v>13.435742217693335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47713</v>
      </c>
      <c r="T1762" s="43">
        <f ca="1">_xll.BInterpol('Base CDI'!$H$4:$H$28,'Base CDI'!$J$4:$J$29,S1762,"Cubic","Extrapolate=Linear","MultiX=Average","Skip=True","Sort=True")</f>
        <v>13.371741667634552</v>
      </c>
      <c r="U1762" s="43">
        <f ca="1">_xll.BInterpol('Base CDI'!$H$4:$H$28,'Base CDI'!$I$4:$I$29,S1762,"Cubic","Extrapolate=Linear","MultiX=Average","Skip=True","Sort=True")</f>
        <v>13.436074989991463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47714</v>
      </c>
      <c r="T1763" s="43">
        <f ca="1">_xll.BInterpol('Base CDI'!$H$4:$H$28,'Base CDI'!$J$4:$J$29,S1763,"Cubic","Extrapolate=Linear","MultiX=Average","Skip=True","Sort=True")</f>
        <v>13.372118235823033</v>
      </c>
      <c r="U1763" s="43">
        <f ca="1">_xll.BInterpol('Base CDI'!$H$4:$H$28,'Base CDI'!$I$4:$I$29,S1763,"Cubic","Extrapolate=Linear","MultiX=Average","Skip=True","Sort=True")</f>
        <v>13.436407649220843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47715</v>
      </c>
      <c r="T1764" s="43">
        <f ca="1">_xll.BInterpol('Base CDI'!$H$4:$H$28,'Base CDI'!$J$4:$J$29,S1764,"Cubic","Extrapolate=Linear","MultiX=Average","Skip=True","Sort=True")</f>
        <v>13.372494264838172</v>
      </c>
      <c r="U1764" s="43">
        <f ca="1">_xll.BInterpol('Base CDI'!$H$4:$H$28,'Base CDI'!$I$4:$I$29,S1764,"Cubic","Extrapolate=Linear","MultiX=Average","Skip=True","Sort=True")</f>
        <v>13.436740193990795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47716</v>
      </c>
      <c r="T1765" s="43">
        <f ca="1">_xll.BInterpol('Base CDI'!$H$4:$H$28,'Base CDI'!$J$4:$J$29,S1765,"Cubic","Extrapolate=Linear","MultiX=Average","Skip=True","Sort=True")</f>
        <v>13.372869756329296</v>
      </c>
      <c r="U1765" s="43">
        <f ca="1">_xll.BInterpol('Base CDI'!$H$4:$H$28,'Base CDI'!$I$4:$I$29,S1765,"Cubic","Extrapolate=Linear","MultiX=Average","Skip=True","Sort=True")</f>
        <v>13.437072622910641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47717</v>
      </c>
      <c r="T1766" s="43">
        <f ca="1">_xll.BInterpol('Base CDI'!$H$4:$H$28,'Base CDI'!$J$4:$J$29,S1766,"Cubic","Extrapolate=Linear","MultiX=Average","Skip=True","Sort=True")</f>
        <v>13.373244711945727</v>
      </c>
      <c r="U1766" s="43">
        <f ca="1">_xll.BInterpol('Base CDI'!$H$4:$H$28,'Base CDI'!$I$4:$I$29,S1766,"Cubic","Extrapolate=Linear","MultiX=Average","Skip=True","Sort=True")</f>
        <v>13.437404934589702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47718</v>
      </c>
      <c r="T1767" s="43">
        <f ca="1">_xll.BInterpol('Base CDI'!$H$4:$H$28,'Base CDI'!$J$4:$J$29,S1767,"Cubic","Extrapolate=Linear","MultiX=Average","Skip=True","Sort=True")</f>
        <v>13.373619133336788</v>
      </c>
      <c r="U1767" s="43">
        <f ca="1">_xll.BInterpol('Base CDI'!$H$4:$H$28,'Base CDI'!$I$4:$I$29,S1767,"Cubic","Extrapolate=Linear","MultiX=Average","Skip=True","Sort=True")</f>
        <v>13.437737127637298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47719</v>
      </c>
      <c r="T1768" s="43">
        <f ca="1">_xll.BInterpol('Base CDI'!$H$4:$H$28,'Base CDI'!$J$4:$J$29,S1768,"Cubic","Extrapolate=Linear","MultiX=Average","Skip=True","Sort=True")</f>
        <v>13.373993022151803</v>
      </c>
      <c r="U1768" s="43">
        <f ca="1">_xll.BInterpol('Base CDI'!$H$4:$H$28,'Base CDI'!$I$4:$I$29,S1768,"Cubic","Extrapolate=Linear","MultiX=Average","Skip=True","Sort=True")</f>
        <v>13.438069200662753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47720</v>
      </c>
      <c r="T1769" s="43">
        <f ca="1">_xll.BInterpol('Base CDI'!$H$4:$H$28,'Base CDI'!$J$4:$J$29,S1769,"Cubic","Extrapolate=Linear","MultiX=Average","Skip=True","Sort=True")</f>
        <v>13.374366380040094</v>
      </c>
      <c r="U1769" s="43">
        <f ca="1">_xll.BInterpol('Base CDI'!$H$4:$H$28,'Base CDI'!$I$4:$I$29,S1769,"Cubic","Extrapolate=Linear","MultiX=Average","Skip=True","Sort=True")</f>
        <v>13.438401152275386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47721</v>
      </c>
      <c r="T1770" s="43">
        <f ca="1">_xll.BInterpol('Base CDI'!$H$4:$H$28,'Base CDI'!$J$4:$J$29,S1770,"Cubic","Extrapolate=Linear","MultiX=Average","Skip=True","Sort=True")</f>
        <v>13.374739208650988</v>
      </c>
      <c r="U1770" s="43">
        <f ca="1">_xll.BInterpol('Base CDI'!$H$4:$H$28,'Base CDI'!$I$4:$I$29,S1770,"Cubic","Extrapolate=Linear","MultiX=Average","Skip=True","Sort=True")</f>
        <v>13.438732981084517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47722</v>
      </c>
      <c r="T1771" s="43">
        <f ca="1">_xll.BInterpol('Base CDI'!$H$4:$H$28,'Base CDI'!$J$4:$J$29,S1771,"Cubic","Extrapolate=Linear","MultiX=Average","Skip=True","Sort=True")</f>
        <v>13.375111509633804</v>
      </c>
      <c r="U1771" s="43">
        <f ca="1">_xll.BInterpol('Base CDI'!$H$4:$H$28,'Base CDI'!$I$4:$I$29,S1771,"Cubic","Extrapolate=Linear","MultiX=Average","Skip=True","Sort=True")</f>
        <v>13.439064685699469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47723</v>
      </c>
      <c r="T1772" s="43">
        <f ca="1">_xll.BInterpol('Base CDI'!$H$4:$H$28,'Base CDI'!$J$4:$J$29,S1772,"Cubic","Extrapolate=Linear","MultiX=Average","Skip=True","Sort=True")</f>
        <v>13.375483284637868</v>
      </c>
      <c r="U1772" s="43">
        <f ca="1">_xll.BInterpol('Base CDI'!$H$4:$H$28,'Base CDI'!$I$4:$I$29,S1772,"Cubic","Extrapolate=Linear","MultiX=Average","Skip=True","Sort=True")</f>
        <v>13.439396264729561</v>
      </c>
    </row>
    <row r="1773" spans="16:21" x14ac:dyDescent="0.25">
      <c r="P1773" s="10">
        <v>37092</v>
      </c>
      <c r="Q1773">
        <v>6.421843</v>
      </c>
      <c r="S1773" s="42">
        <f t="shared" ca="1" si="32"/>
        <v>47724</v>
      </c>
      <c r="T1773" s="43">
        <f ca="1">_xll.BInterpol('Base CDI'!$H$4:$H$28,'Base CDI'!$J$4:$J$29,S1773,"Cubic","Extrapolate=Linear","MultiX=Average","Skip=True","Sort=True")</f>
        <v>13.375854535312504</v>
      </c>
      <c r="U1773" s="43">
        <f ca="1">_xll.BInterpol('Base CDI'!$H$4:$H$28,'Base CDI'!$I$4:$I$29,S1773,"Cubic","Extrapolate=Linear","MultiX=Average","Skip=True","Sort=True")</f>
        <v>13.439727716784118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47725</v>
      </c>
      <c r="T1774" s="43">
        <f ca="1">_xll.BInterpol('Base CDI'!$H$4:$H$28,'Base CDI'!$J$4:$J$29,S1774,"Cubic","Extrapolate=Linear","MultiX=Average","Skip=True","Sort=True")</f>
        <v>13.376225263307035</v>
      </c>
      <c r="U1774" s="43">
        <f ca="1">_xll.BInterpol('Base CDI'!$H$4:$H$28,'Base CDI'!$I$4:$I$29,S1774,"Cubic","Extrapolate=Linear","MultiX=Average","Skip=True","Sort=True")</f>
        <v>13.440059040472459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47726</v>
      </c>
      <c r="T1775" s="43">
        <f ca="1">_xll.BInterpol('Base CDI'!$H$4:$H$28,'Base CDI'!$J$4:$J$29,S1775,"Cubic","Extrapolate=Linear","MultiX=Average","Skip=True","Sort=True")</f>
        <v>13.376595470270784</v>
      </c>
      <c r="U1775" s="43">
        <f ca="1">_xll.BInterpol('Base CDI'!$H$4:$H$28,'Base CDI'!$I$4:$I$29,S1775,"Cubic","Extrapolate=Linear","MultiX=Average","Skip=True","Sort=True")</f>
        <v>13.440390234403903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47727</v>
      </c>
      <c r="T1776" s="43">
        <f ca="1">_xll.BInterpol('Base CDI'!$H$4:$H$28,'Base CDI'!$J$4:$J$29,S1776,"Cubic","Extrapolate=Linear","MultiX=Average","Skip=True","Sort=True")</f>
        <v>13.376965157853073</v>
      </c>
      <c r="U1776" s="43">
        <f ca="1">_xll.BInterpol('Base CDI'!$H$4:$H$28,'Base CDI'!$I$4:$I$29,S1776,"Cubic","Extrapolate=Linear","MultiX=Average","Skip=True","Sort=True")</f>
        <v>13.440721297187775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47728</v>
      </c>
      <c r="T1777" s="43">
        <f ca="1">_xll.BInterpol('Base CDI'!$H$4:$H$28,'Base CDI'!$J$4:$J$29,S1777,"Cubic","Extrapolate=Linear","MultiX=Average","Skip=True","Sort=True")</f>
        <v>13.377334327703228</v>
      </c>
      <c r="U1777" s="43">
        <f ca="1">_xll.BInterpol('Base CDI'!$H$4:$H$28,'Base CDI'!$I$4:$I$29,S1777,"Cubic","Extrapolate=Linear","MultiX=Average","Skip=True","Sort=True")</f>
        <v>13.441052227433394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47729</v>
      </c>
      <c r="T1778" s="43">
        <f ca="1">_xll.BInterpol('Base CDI'!$H$4:$H$28,'Base CDI'!$J$4:$J$29,S1778,"Cubic","Extrapolate=Linear","MultiX=Average","Skip=True","Sort=True")</f>
        <v>13.377702981470572</v>
      </c>
      <c r="U1778" s="43">
        <f ca="1">_xll.BInterpol('Base CDI'!$H$4:$H$28,'Base CDI'!$I$4:$I$29,S1778,"Cubic","Extrapolate=Linear","MultiX=Average","Skip=True","Sort=True")</f>
        <v>13.441383023750081</v>
      </c>
    </row>
    <row r="1779" spans="16:21" x14ac:dyDescent="0.25">
      <c r="P1779" s="10">
        <v>37102</v>
      </c>
      <c r="Q1779">
        <v>6.448429</v>
      </c>
      <c r="S1779" s="42">
        <f t="shared" ca="1" si="32"/>
        <v>47730</v>
      </c>
      <c r="T1779" s="43">
        <f ca="1">_xll.BInterpol('Base CDI'!$H$4:$H$28,'Base CDI'!$J$4:$J$29,S1779,"Cubic","Extrapolate=Linear","MultiX=Average","Skip=True","Sort=True")</f>
        <v>13.378071120804426</v>
      </c>
      <c r="U1779" s="43">
        <f ca="1">_xll.BInterpol('Base CDI'!$H$4:$H$28,'Base CDI'!$I$4:$I$29,S1779,"Cubic","Extrapolate=Linear","MultiX=Average","Skip=True","Sort=True")</f>
        <v>13.441713684747159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47731</v>
      </c>
      <c r="T1780" s="43">
        <f ca="1">_xll.BInterpol('Base CDI'!$H$4:$H$28,'Base CDI'!$J$4:$J$29,S1780,"Cubic","Extrapolate=Linear","MultiX=Average","Skip=True","Sort=True")</f>
        <v>13.378438747354117</v>
      </c>
      <c r="U1780" s="43">
        <f ca="1">_xll.BInterpol('Base CDI'!$H$4:$H$28,'Base CDI'!$I$4:$I$29,S1780,"Cubic","Extrapolate=Linear","MultiX=Average","Skip=True","Sort=True")</f>
        <v>13.442044209033945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47732</v>
      </c>
      <c r="T1781" s="43">
        <f ca="1">_xll.BInterpol('Base CDI'!$H$4:$H$28,'Base CDI'!$J$4:$J$29,S1781,"Cubic","Extrapolate=Linear","MultiX=Average","Skip=True","Sort=True")</f>
        <v>13.378805862768965</v>
      </c>
      <c r="U1781" s="43">
        <f ca="1">_xll.BInterpol('Base CDI'!$H$4:$H$28,'Base CDI'!$I$4:$I$29,S1781,"Cubic","Extrapolate=Linear","MultiX=Average","Skip=True","Sort=True")</f>
        <v>13.442374595219766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47733</v>
      </c>
      <c r="T1782" s="43">
        <f ca="1">_xll.BInterpol('Base CDI'!$H$4:$H$28,'Base CDI'!$J$4:$J$29,S1782,"Cubic","Extrapolate=Linear","MultiX=Average","Skip=True","Sort=True")</f>
        <v>13.379172468698298</v>
      </c>
      <c r="U1782" s="43">
        <f ca="1">_xll.BInterpol('Base CDI'!$H$4:$H$28,'Base CDI'!$I$4:$I$29,S1782,"Cubic","Extrapolate=Linear","MultiX=Average","Skip=True","Sort=True")</f>
        <v>13.442704841913939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47734</v>
      </c>
      <c r="T1783" s="43">
        <f ca="1">_xll.BInterpol('Base CDI'!$H$4:$H$28,'Base CDI'!$J$4:$J$29,S1783,"Cubic","Extrapolate=Linear","MultiX=Average","Skip=True","Sort=True")</f>
        <v>13.379538566791435</v>
      </c>
      <c r="U1783" s="43">
        <f ca="1">_xll.BInterpol('Base CDI'!$H$4:$H$28,'Base CDI'!$I$4:$I$29,S1783,"Cubic","Extrapolate=Linear","MultiX=Average","Skip=True","Sort=True")</f>
        <v>13.443034947725785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47735</v>
      </c>
      <c r="T1784" s="43">
        <f ca="1">_xll.BInterpol('Base CDI'!$H$4:$H$28,'Base CDI'!$J$4:$J$29,S1784,"Cubic","Extrapolate=Linear","MultiX=Average","Skip=True","Sort=True")</f>
        <v>13.379904158697702</v>
      </c>
      <c r="U1784" s="43">
        <f ca="1">_xll.BInterpol('Base CDI'!$H$4:$H$28,'Base CDI'!$I$4:$I$29,S1784,"Cubic","Extrapolate=Linear","MultiX=Average","Skip=True","Sort=True")</f>
        <v>13.443364911264627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47736</v>
      </c>
      <c r="T1785" s="43">
        <f ca="1">_xll.BInterpol('Base CDI'!$H$4:$H$28,'Base CDI'!$J$4:$J$29,S1785,"Cubic","Extrapolate=Linear","MultiX=Average","Skip=True","Sort=True")</f>
        <v>13.380269246066421</v>
      </c>
      <c r="U1785" s="43">
        <f ca="1">_xll.BInterpol('Base CDI'!$H$4:$H$28,'Base CDI'!$I$4:$I$29,S1785,"Cubic","Extrapolate=Linear","MultiX=Average","Skip=True","Sort=True")</f>
        <v>13.443694731139786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47737</v>
      </c>
      <c r="T1786" s="43">
        <f ca="1">_xll.BInterpol('Base CDI'!$H$4:$H$28,'Base CDI'!$J$4:$J$29,S1786,"Cubic","Extrapolate=Linear","MultiX=Average","Skip=True","Sort=True")</f>
        <v>13.380633830546914</v>
      </c>
      <c r="U1786" s="43">
        <f ca="1">_xll.BInterpol('Base CDI'!$H$4:$H$28,'Base CDI'!$I$4:$I$29,S1786,"Cubic","Extrapolate=Linear","MultiX=Average","Skip=True","Sort=True")</f>
        <v>13.444024405960583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47738</v>
      </c>
      <c r="T1787" s="43">
        <f ca="1">_xll.BInterpol('Base CDI'!$H$4:$H$28,'Base CDI'!$J$4:$J$29,S1787,"Cubic","Extrapolate=Linear","MultiX=Average","Skip=True","Sort=True")</f>
        <v>13.380997913788509</v>
      </c>
      <c r="U1787" s="43">
        <f ca="1">_xll.BInterpol('Base CDI'!$H$4:$H$28,'Base CDI'!$I$4:$I$29,S1787,"Cubic","Extrapolate=Linear","MultiX=Average","Skip=True","Sort=True")</f>
        <v>13.444353934336338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47739</v>
      </c>
      <c r="T1788" s="43">
        <f ca="1">_xll.BInterpol('Base CDI'!$H$4:$H$28,'Base CDI'!$J$4:$J$29,S1788,"Cubic","Extrapolate=Linear","MultiX=Average","Skip=True","Sort=True")</f>
        <v>13.381361497440526</v>
      </c>
      <c r="U1788" s="43">
        <f ca="1">_xll.BInterpol('Base CDI'!$H$4:$H$28,'Base CDI'!$I$4:$I$29,S1788,"Cubic","Extrapolate=Linear","MultiX=Average","Skip=True","Sort=True")</f>
        <v>13.444683314876373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47740</v>
      </c>
      <c r="T1789" s="43">
        <f ca="1">_xll.BInterpol('Base CDI'!$H$4:$H$28,'Base CDI'!$J$4:$J$29,S1789,"Cubic","Extrapolate=Linear","MultiX=Average","Skip=True","Sort=True")</f>
        <v>13.381724583152291</v>
      </c>
      <c r="U1789" s="43">
        <f ca="1">_xll.BInterpol('Base CDI'!$H$4:$H$28,'Base CDI'!$I$4:$I$29,S1789,"Cubic","Extrapolate=Linear","MultiX=Average","Skip=True","Sort=True")</f>
        <v>13.445012546190009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47741</v>
      </c>
      <c r="T1790" s="43">
        <f ca="1">_xll.BInterpol('Base CDI'!$H$4:$H$28,'Base CDI'!$J$4:$J$29,S1790,"Cubic","Extrapolate=Linear","MultiX=Average","Skip=True","Sort=True")</f>
        <v>13.382087172573124</v>
      </c>
      <c r="U1790" s="43">
        <f ca="1">_xll.BInterpol('Base CDI'!$H$4:$H$28,'Base CDI'!$I$4:$I$29,S1790,"Cubic","Extrapolate=Linear","MultiX=Average","Skip=True","Sort=True")</f>
        <v>13.445341626886568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47742</v>
      </c>
      <c r="T1791" s="43">
        <f ca="1">_xll.BInterpol('Base CDI'!$H$4:$H$28,'Base CDI'!$J$4:$J$29,S1791,"Cubic","Extrapolate=Linear","MultiX=Average","Skip=True","Sort=True")</f>
        <v>13.382449267352351</v>
      </c>
      <c r="U1791" s="43">
        <f ca="1">_xll.BInterpol('Base CDI'!$H$4:$H$28,'Base CDI'!$I$4:$I$29,S1791,"Cubic","Extrapolate=Linear","MultiX=Average","Skip=True","Sort=True")</f>
        <v>13.44567055557537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47743</v>
      </c>
      <c r="T1792" s="43">
        <f ca="1">_xll.BInterpol('Base CDI'!$H$4:$H$28,'Base CDI'!$J$4:$J$29,S1792,"Cubic","Extrapolate=Linear","MultiX=Average","Skip=True","Sort=True")</f>
        <v>13.382810869139295</v>
      </c>
      <c r="U1792" s="43">
        <f ca="1">_xll.BInterpol('Base CDI'!$H$4:$H$28,'Base CDI'!$I$4:$I$29,S1792,"Cubic","Extrapolate=Linear","MultiX=Average","Skip=True","Sort=True")</f>
        <v>13.445999330865737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47744</v>
      </c>
      <c r="T1793" s="43">
        <f ca="1">_xll.BInterpol('Base CDI'!$H$4:$H$28,'Base CDI'!$J$4:$J$29,S1793,"Cubic","Extrapolate=Linear","MultiX=Average","Skip=True","Sort=True")</f>
        <v>13.383171979583279</v>
      </c>
      <c r="U1793" s="43">
        <f ca="1">_xll.BInterpol('Base CDI'!$H$4:$H$28,'Base CDI'!$I$4:$I$29,S1793,"Cubic","Extrapolate=Linear","MultiX=Average","Skip=True","Sort=True")</f>
        <v>13.446327951366989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47745</v>
      </c>
      <c r="T1794" s="43">
        <f ca="1">_xll.BInterpol('Base CDI'!$H$4:$H$28,'Base CDI'!$J$4:$J$29,S1794,"Cubic","Extrapolate=Linear","MultiX=Average","Skip=True","Sort=True")</f>
        <v>13.383532600333627</v>
      </c>
      <c r="U1794" s="43">
        <f ca="1">_xll.BInterpol('Base CDI'!$H$4:$H$28,'Base CDI'!$I$4:$I$29,S1794,"Cubic","Extrapolate=Linear","MultiX=Average","Skip=True","Sort=True")</f>
        <v>13.446656415688448</v>
      </c>
    </row>
    <row r="1795" spans="16:21" x14ac:dyDescent="0.25">
      <c r="P1795" s="10">
        <v>37124</v>
      </c>
      <c r="Q1795">
        <v>6.520022</v>
      </c>
      <c r="S1795" s="42">
        <f t="shared" ca="1" si="32"/>
        <v>47746</v>
      </c>
      <c r="T1795" s="43">
        <f ca="1">_xll.BInterpol('Base CDI'!$H$4:$H$28,'Base CDI'!$J$4:$J$29,S1795,"Cubic","Extrapolate=Linear","MultiX=Average","Skip=True","Sort=True")</f>
        <v>13.38389273303966</v>
      </c>
      <c r="U1795" s="43">
        <f ca="1">_xll.BInterpol('Base CDI'!$H$4:$H$28,'Base CDI'!$I$4:$I$29,S1795,"Cubic","Extrapolate=Linear","MultiX=Average","Skip=True","Sort=True")</f>
        <v>13.446984722439435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47747</v>
      </c>
      <c r="T1796" s="43">
        <f ca="1">_xll.BInterpol('Base CDI'!$H$4:$H$28,'Base CDI'!$J$4:$J$29,S1796,"Cubic","Extrapolate=Linear","MultiX=Average","Skip=True","Sort=True")</f>
        <v>13.384252379350706</v>
      </c>
      <c r="U1796" s="43">
        <f ca="1">_xll.BInterpol('Base CDI'!$H$4:$H$28,'Base CDI'!$I$4:$I$29,S1796,"Cubic","Extrapolate=Linear","MultiX=Average","Skip=True","Sort=True")</f>
        <v>13.44731287022927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47748</v>
      </c>
      <c r="T1797" s="43">
        <f ca="1">_xll.BInterpol('Base CDI'!$H$4:$H$28,'Base CDI'!$J$4:$J$29,S1797,"Cubic","Extrapolate=Linear","MultiX=Average","Skip=True","Sort=True")</f>
        <v>13.384611540916087</v>
      </c>
      <c r="U1797" s="43">
        <f ca="1">_xll.BInterpol('Base CDI'!$H$4:$H$28,'Base CDI'!$I$4:$I$29,S1797,"Cubic","Extrapolate=Linear","MultiX=Average","Skip=True","Sort=True")</f>
        <v>13.447640857667277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47749</v>
      </c>
      <c r="T1798" s="43">
        <f ca="1">_xll.BInterpol('Base CDI'!$H$4:$H$28,'Base CDI'!$J$4:$J$29,S1798,"Cubic","Extrapolate=Linear","MultiX=Average","Skip=True","Sort=True")</f>
        <v>13.384970219385123</v>
      </c>
      <c r="U1798" s="43">
        <f ca="1">_xll.BInterpol('Base CDI'!$H$4:$H$28,'Base CDI'!$I$4:$I$29,S1798,"Cubic","Extrapolate=Linear","MultiX=Average","Skip=True","Sort=True")</f>
        <v>13.447968683362774</v>
      </c>
    </row>
    <row r="1799" spans="16:21" x14ac:dyDescent="0.25">
      <c r="P1799" s="10">
        <v>37130</v>
      </c>
      <c r="Q1799">
        <v>6.538087</v>
      </c>
      <c r="S1799" s="42">
        <f t="shared" ca="1" si="32"/>
        <v>47750</v>
      </c>
      <c r="T1799" s="43">
        <f ca="1">_xll.BInterpol('Base CDI'!$H$4:$H$28,'Base CDI'!$J$4:$J$29,S1799,"Cubic","Extrapolate=Linear","MultiX=Average","Skip=True","Sort=True")</f>
        <v>13.385328416407141</v>
      </c>
      <c r="U1799" s="43">
        <f ca="1">_xll.BInterpol('Base CDI'!$H$4:$H$28,'Base CDI'!$I$4:$I$29,S1799,"Cubic","Extrapolate=Linear","MultiX=Average","Skip=True","Sort=True")</f>
        <v>13.448296345925085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47751</v>
      </c>
      <c r="T1800" s="43">
        <f ca="1">_xll.BInterpol('Base CDI'!$H$4:$H$28,'Base CDI'!$J$4:$J$29,S1800,"Cubic","Extrapolate=Linear","MultiX=Average","Skip=True","Sort=True")</f>
        <v>13.385686133631463</v>
      </c>
      <c r="U1800" s="43">
        <f ca="1">_xll.BInterpol('Base CDI'!$H$4:$H$28,'Base CDI'!$I$4:$I$29,S1800,"Cubic","Extrapolate=Linear","MultiX=Average","Skip=True","Sort=True")</f>
        <v>13.448623843963528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47752</v>
      </c>
      <c r="T1801" s="43">
        <f ca="1">_xll.BInterpol('Base CDI'!$H$4:$H$28,'Base CDI'!$J$4:$J$29,S1801,"Cubic","Extrapolate=Linear","MultiX=Average","Skip=True","Sort=True")</f>
        <v>13.386043372707412</v>
      </c>
      <c r="U1801" s="43">
        <f ca="1">_xll.BInterpol('Base CDI'!$H$4:$H$28,'Base CDI'!$I$4:$I$29,S1801,"Cubic","Extrapolate=Linear","MultiX=Average","Skip=True","Sort=True")</f>
        <v>13.448951176087427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47753</v>
      </c>
      <c r="T1802" s="43">
        <f ca="1">_xll.BInterpol('Base CDI'!$H$4:$H$28,'Base CDI'!$J$4:$J$29,S1802,"Cubic","Extrapolate=Linear","MultiX=Average","Skip=True","Sort=True")</f>
        <v>13.386400135284315</v>
      </c>
      <c r="U1802" s="43">
        <f ca="1">_xll.BInterpol('Base CDI'!$H$4:$H$28,'Base CDI'!$I$4:$I$29,S1802,"Cubic","Extrapolate=Linear","MultiX=Average","Skip=True","Sort=True")</f>
        <v>13.449278340906101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47754</v>
      </c>
      <c r="T1803" s="43">
        <f ca="1">_xll.BInterpol('Base CDI'!$H$4:$H$28,'Base CDI'!$J$4:$J$29,S1803,"Cubic","Extrapolate=Linear","MultiX=Average","Skip=True","Sort=True")</f>
        <v>13.386756423011491</v>
      </c>
      <c r="U1803" s="43">
        <f ca="1">_xll.BInterpol('Base CDI'!$H$4:$H$28,'Base CDI'!$I$4:$I$29,S1803,"Cubic","Extrapolate=Linear","MultiX=Average","Skip=True","Sort=True")</f>
        <v>13.449605337028874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47755</v>
      </c>
      <c r="T1804" s="43">
        <f ca="1">_xll.BInterpol('Base CDI'!$H$4:$H$28,'Base CDI'!$J$4:$J$29,S1804,"Cubic","Extrapolate=Linear","MultiX=Average","Skip=True","Sort=True")</f>
        <v>13.387112237538265</v>
      </c>
      <c r="U1804" s="43">
        <f ca="1">_xll.BInterpol('Base CDI'!$H$4:$H$28,'Base CDI'!$I$4:$I$29,S1804,"Cubic","Extrapolate=Linear","MultiX=Average","Skip=True","Sort=True")</f>
        <v>13.449932163065064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47756</v>
      </c>
      <c r="T1805" s="43">
        <f ca="1">_xll.BInterpol('Base CDI'!$H$4:$H$28,'Base CDI'!$J$4:$J$29,S1805,"Cubic","Extrapolate=Linear","MultiX=Average","Skip=True","Sort=True")</f>
        <v>13.387467580513961</v>
      </c>
      <c r="U1805" s="43">
        <f ca="1">_xll.BInterpol('Base CDI'!$H$4:$H$28,'Base CDI'!$I$4:$I$29,S1805,"Cubic","Extrapolate=Linear","MultiX=Average","Skip=True","Sort=True")</f>
        <v>13.450258817623993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47757</v>
      </c>
      <c r="T1806" s="43">
        <f ca="1">_xll.BInterpol('Base CDI'!$H$4:$H$28,'Base CDI'!$J$4:$J$29,S1806,"Cubic","Extrapolate=Linear","MultiX=Average","Skip=True","Sort=True")</f>
        <v>13.387822453587903</v>
      </c>
      <c r="U1806" s="43">
        <f ca="1">_xll.BInterpol('Base CDI'!$H$4:$H$28,'Base CDI'!$I$4:$I$29,S1806,"Cubic","Extrapolate=Linear","MultiX=Average","Skip=True","Sort=True")</f>
        <v>13.450585299314984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47758</v>
      </c>
      <c r="T1807" s="43">
        <f ca="1">_xll.BInterpol('Base CDI'!$H$4:$H$28,'Base CDI'!$J$4:$J$29,S1807,"Cubic","Extrapolate=Linear","MultiX=Average","Skip=True","Sort=True")</f>
        <v>13.388176858409413</v>
      </c>
      <c r="U1807" s="43">
        <f ca="1">_xll.BInterpol('Base CDI'!$H$4:$H$28,'Base CDI'!$I$4:$I$29,S1807,"Cubic","Extrapolate=Linear","MultiX=Average","Skip=True","Sort=True")</f>
        <v>13.450911606747354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47759</v>
      </c>
      <c r="T1808" s="43">
        <f ca="1">_xll.BInterpol('Base CDI'!$H$4:$H$28,'Base CDI'!$J$4:$J$29,S1808,"Cubic","Extrapolate=Linear","MultiX=Average","Skip=True","Sort=True")</f>
        <v>13.388530796627816</v>
      </c>
      <c r="U1808" s="43">
        <f ca="1">_xll.BInterpol('Base CDI'!$H$4:$H$28,'Base CDI'!$I$4:$I$29,S1808,"Cubic","Extrapolate=Linear","MultiX=Average","Skip=True","Sort=True")</f>
        <v>13.451237738530429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47760</v>
      </c>
      <c r="T1809" s="43">
        <f ca="1">_xll.BInterpol('Base CDI'!$H$4:$H$28,'Base CDI'!$J$4:$J$29,S1809,"Cubic","Extrapolate=Linear","MultiX=Average","Skip=True","Sort=True")</f>
        <v>13.388884269892433</v>
      </c>
      <c r="U1809" s="43">
        <f ca="1">_xll.BInterpol('Base CDI'!$H$4:$H$28,'Base CDI'!$I$4:$I$29,S1809,"Cubic","Extrapolate=Linear","MultiX=Average","Skip=True","Sort=True")</f>
        <v>13.451563693273528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47761</v>
      </c>
      <c r="T1810" s="43">
        <f ca="1">_xll.BInterpol('Base CDI'!$H$4:$H$28,'Base CDI'!$J$4:$J$29,S1810,"Cubic","Extrapolate=Linear","MultiX=Average","Skip=True","Sort=True")</f>
        <v>13.389237279852589</v>
      </c>
      <c r="U1810" s="43">
        <f ca="1">_xll.BInterpol('Base CDI'!$H$4:$H$28,'Base CDI'!$I$4:$I$29,S1810,"Cubic","Extrapolate=Linear","MultiX=Average","Skip=True","Sort=True")</f>
        <v>13.451889469585971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47762</v>
      </c>
      <c r="T1811" s="43">
        <f ca="1">_xll.BInterpol('Base CDI'!$H$4:$H$28,'Base CDI'!$J$4:$J$29,S1811,"Cubic","Extrapolate=Linear","MultiX=Average","Skip=True","Sort=True")</f>
        <v>13.389589828157607</v>
      </c>
      <c r="U1811" s="43">
        <f ca="1">_xll.BInterpol('Base CDI'!$H$4:$H$28,'Base CDI'!$I$4:$I$29,S1811,"Cubic","Extrapolate=Linear","MultiX=Average","Skip=True","Sort=True")</f>
        <v>13.452215066077082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47763</v>
      </c>
      <c r="T1812" s="43">
        <f ca="1">_xll.BInterpol('Base CDI'!$H$4:$H$28,'Base CDI'!$J$4:$J$29,S1812,"Cubic","Extrapolate=Linear","MultiX=Average","Skip=True","Sort=True")</f>
        <v>13.389941916456813</v>
      </c>
      <c r="U1812" s="43">
        <f ca="1">_xll.BInterpol('Base CDI'!$H$4:$H$28,'Base CDI'!$I$4:$I$29,S1812,"Cubic","Extrapolate=Linear","MultiX=Average","Skip=True","Sort=True")</f>
        <v>13.452540481356179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47764</v>
      </c>
      <c r="T1813" s="43">
        <f ca="1">_xll.BInterpol('Base CDI'!$H$4:$H$28,'Base CDI'!$J$4:$J$29,S1813,"Cubic","Extrapolate=Linear","MultiX=Average","Skip=True","Sort=True")</f>
        <v>13.390293546399526</v>
      </c>
      <c r="U1813" s="43">
        <f ca="1">_xll.BInterpol('Base CDI'!$H$4:$H$28,'Base CDI'!$I$4:$I$29,S1813,"Cubic","Extrapolate=Linear","MultiX=Average","Skip=True","Sort=True")</f>
        <v>13.452865714032585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47765</v>
      </c>
      <c r="T1814" s="43">
        <f ca="1">_xll.BInterpol('Base CDI'!$H$4:$H$28,'Base CDI'!$J$4:$J$29,S1814,"Cubic","Extrapolate=Linear","MultiX=Average","Skip=True","Sort=True")</f>
        <v>13.390644719635073</v>
      </c>
      <c r="U1814" s="43">
        <f ca="1">_xll.BInterpol('Base CDI'!$H$4:$H$28,'Base CDI'!$I$4:$I$29,S1814,"Cubic","Extrapolate=Linear","MultiX=Average","Skip=True","Sort=True")</f>
        <v>13.45319076271562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47766</v>
      </c>
      <c r="T1815" s="43">
        <f ca="1">_xll.BInterpol('Base CDI'!$H$4:$H$28,'Base CDI'!$J$4:$J$29,S1815,"Cubic","Extrapolate=Linear","MultiX=Average","Skip=True","Sort=True")</f>
        <v>13.390995437812776</v>
      </c>
      <c r="U1815" s="43">
        <f ca="1">_xll.BInterpol('Base CDI'!$H$4:$H$28,'Base CDI'!$I$4:$I$29,S1815,"Cubic","Extrapolate=Linear","MultiX=Average","Skip=True","Sort=True")</f>
        <v>13.453515626014607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47767</v>
      </c>
      <c r="T1816" s="43">
        <f ca="1">_xll.BInterpol('Base CDI'!$H$4:$H$28,'Base CDI'!$J$4:$J$29,S1816,"Cubic","Extrapolate=Linear","MultiX=Average","Skip=True","Sort=True")</f>
        <v>13.39134570258196</v>
      </c>
      <c r="U1816" s="43">
        <f ca="1">_xll.BInterpol('Base CDI'!$H$4:$H$28,'Base CDI'!$I$4:$I$29,S1816,"Cubic","Extrapolate=Linear","MultiX=Average","Skip=True","Sort=True")</f>
        <v>13.453840302538865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47768</v>
      </c>
      <c r="T1817" s="43">
        <f ca="1">_xll.BInterpol('Base CDI'!$H$4:$H$28,'Base CDI'!$J$4:$J$29,S1817,"Cubic","Extrapolate=Linear","MultiX=Average","Skip=True","Sort=True")</f>
        <v>13.391695515591946</v>
      </c>
      <c r="U1817" s="43">
        <f ca="1">_xll.BInterpol('Base CDI'!$H$4:$H$28,'Base CDI'!$I$4:$I$29,S1817,"Cubic","Extrapolate=Linear","MultiX=Average","Skip=True","Sort=True")</f>
        <v>13.454164790897718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47769</v>
      </c>
      <c r="T1818" s="43">
        <f ca="1">_xll.BInterpol('Base CDI'!$H$4:$H$28,'Base CDI'!$J$4:$J$29,S1818,"Cubic","Extrapolate=Linear","MultiX=Average","Skip=True","Sort=True")</f>
        <v>13.392044878492058</v>
      </c>
      <c r="U1818" s="43">
        <f ca="1">_xll.BInterpol('Base CDI'!$H$4:$H$28,'Base CDI'!$I$4:$I$29,S1818,"Cubic","Extrapolate=Linear","MultiX=Average","Skip=True","Sort=True")</f>
        <v>13.454489089700482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47770</v>
      </c>
      <c r="T1819" s="43">
        <f ca="1">_xll.BInterpol('Base CDI'!$H$4:$H$28,'Base CDI'!$J$4:$J$29,S1819,"Cubic","Extrapolate=Linear","MultiX=Average","Skip=True","Sort=True")</f>
        <v>13.392393792931621</v>
      </c>
      <c r="U1819" s="43">
        <f ca="1">_xll.BInterpol('Base CDI'!$H$4:$H$28,'Base CDI'!$I$4:$I$29,S1819,"Cubic","Extrapolate=Linear","MultiX=Average","Skip=True","Sort=True")</f>
        <v>13.454813197556485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47771</v>
      </c>
      <c r="T1820" s="43">
        <f ca="1">_xll.BInterpol('Base CDI'!$H$4:$H$28,'Base CDI'!$J$4:$J$29,S1820,"Cubic","Extrapolate=Linear","MultiX=Average","Skip=True","Sort=True")</f>
        <v>13.392742260559958</v>
      </c>
      <c r="U1820" s="43">
        <f ca="1">_xll.BInterpol('Base CDI'!$H$4:$H$28,'Base CDI'!$I$4:$I$29,S1820,"Cubic","Extrapolate=Linear","MultiX=Average","Skip=True","Sort=True")</f>
        <v>13.455137113075041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47772</v>
      </c>
      <c r="T1821" s="43">
        <f ca="1">_xll.BInterpol('Base CDI'!$H$4:$H$28,'Base CDI'!$J$4:$J$29,S1821,"Cubic","Extrapolate=Linear","MultiX=Average","Skip=True","Sort=True")</f>
        <v>13.393090283026391</v>
      </c>
      <c r="U1821" s="43">
        <f ca="1">_xll.BInterpol('Base CDI'!$H$4:$H$28,'Base CDI'!$I$4:$I$29,S1821,"Cubic","Extrapolate=Linear","MultiX=Average","Skip=True","Sort=True")</f>
        <v>13.455460834865479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47773</v>
      </c>
      <c r="T1822" s="43">
        <f ca="1">_xll.BInterpol('Base CDI'!$H$4:$H$28,'Base CDI'!$J$4:$J$29,S1822,"Cubic","Extrapolate=Linear","MultiX=Average","Skip=True","Sort=True")</f>
        <v>13.393437861980244</v>
      </c>
      <c r="U1822" s="43">
        <f ca="1">_xll.BInterpol('Base CDI'!$H$4:$H$28,'Base CDI'!$I$4:$I$29,S1822,"Cubic","Extrapolate=Linear","MultiX=Average","Skip=True","Sort=True")</f>
        <v>13.455784361537113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47774</v>
      </c>
      <c r="T1823" s="43">
        <f ca="1">_xll.BInterpol('Base CDI'!$H$4:$H$28,'Base CDI'!$J$4:$J$29,S1823,"Cubic","Extrapolate=Linear","MultiX=Average","Skip=True","Sort=True")</f>
        <v>13.39378499907084</v>
      </c>
      <c r="U1823" s="43">
        <f ca="1">_xll.BInterpol('Base CDI'!$H$4:$H$28,'Base CDI'!$I$4:$I$29,S1823,"Cubic","Extrapolate=Linear","MultiX=Average","Skip=True","Sort=True")</f>
        <v>13.456107691699268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47775</v>
      </c>
      <c r="T1824" s="43">
        <f ca="1">_xll.BInterpol('Base CDI'!$H$4:$H$28,'Base CDI'!$J$4:$J$29,S1824,"Cubic","Extrapolate=Linear","MultiX=Average","Skip=True","Sort=True")</f>
        <v>13.394131695947506</v>
      </c>
      <c r="U1824" s="43">
        <f ca="1">_xll.BInterpol('Base CDI'!$H$4:$H$28,'Base CDI'!$I$4:$I$29,S1824,"Cubic","Extrapolate=Linear","MultiX=Average","Skip=True","Sort=True")</f>
        <v>13.456430823961263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47776</v>
      </c>
      <c r="T1825" s="43">
        <f ca="1">_xll.BInterpol('Base CDI'!$H$4:$H$28,'Base CDI'!$J$4:$J$29,S1825,"Cubic","Extrapolate=Linear","MultiX=Average","Skip=True","Sort=True")</f>
        <v>13.394477954259562</v>
      </c>
      <c r="U1825" s="43">
        <f ca="1">_xll.BInterpol('Base CDI'!$H$4:$H$28,'Base CDI'!$I$4:$I$29,S1825,"Cubic","Extrapolate=Linear","MultiX=Average","Skip=True","Sort=True")</f>
        <v>13.456753756932422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47777</v>
      </c>
      <c r="T1826" s="43">
        <f ca="1">_xll.BInterpol('Base CDI'!$H$4:$H$28,'Base CDI'!$J$4:$J$29,S1826,"Cubic","Extrapolate=Linear","MultiX=Average","Skip=True","Sort=True")</f>
        <v>13.394823775656331</v>
      </c>
      <c r="U1826" s="43">
        <f ca="1">_xll.BInterpol('Base CDI'!$H$4:$H$28,'Base CDI'!$I$4:$I$29,S1826,"Cubic","Extrapolate=Linear","MultiX=Average","Skip=True","Sort=True")</f>
        <v>13.457076489222063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47778</v>
      </c>
      <c r="T1827" s="43">
        <f ca="1">_xll.BInterpol('Base CDI'!$H$4:$H$28,'Base CDI'!$J$4:$J$29,S1827,"Cubic","Extrapolate=Linear","MultiX=Average","Skip=True","Sort=True")</f>
        <v>13.395169161787139</v>
      </c>
      <c r="U1827" s="43">
        <f ca="1">_xll.BInterpol('Base CDI'!$H$4:$H$28,'Base CDI'!$I$4:$I$29,S1827,"Cubic","Extrapolate=Linear","MultiX=Average","Skip=True","Sort=True")</f>
        <v>13.457399019439508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47779</v>
      </c>
      <c r="T1828" s="43">
        <f ca="1">_xll.BInterpol('Base CDI'!$H$4:$H$28,'Base CDI'!$J$4:$J$29,S1828,"Cubic","Extrapolate=Linear","MultiX=Average","Skip=True","Sort=True")</f>
        <v>13.395514114301308</v>
      </c>
      <c r="U1828" s="43">
        <f ca="1">_xll.BInterpol('Base CDI'!$H$4:$H$28,'Base CDI'!$I$4:$I$29,S1828,"Cubic","Extrapolate=Linear","MultiX=Average","Skip=True","Sort=True")</f>
        <v>13.457721346194081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47780</v>
      </c>
      <c r="T1829" s="43">
        <f ca="1">_xll.BInterpol('Base CDI'!$H$4:$H$28,'Base CDI'!$J$4:$J$29,S1829,"Cubic","Extrapolate=Linear","MultiX=Average","Skip=True","Sort=True")</f>
        <v>13.39585863484816</v>
      </c>
      <c r="U1829" s="43">
        <f ca="1">_xll.BInterpol('Base CDI'!$H$4:$H$28,'Base CDI'!$I$4:$I$29,S1829,"Cubic","Extrapolate=Linear","MultiX=Average","Skip=True","Sort=True")</f>
        <v>13.458043468095099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47781</v>
      </c>
      <c r="T1830" s="43">
        <f ca="1">_xll.BInterpol('Base CDI'!$H$4:$H$28,'Base CDI'!$J$4:$J$29,S1830,"Cubic","Extrapolate=Linear","MultiX=Average","Skip=True","Sort=True")</f>
        <v>13.396202725077023</v>
      </c>
      <c r="U1830" s="43">
        <f ca="1">_xll.BInterpol('Base CDI'!$H$4:$H$28,'Base CDI'!$I$4:$I$29,S1830,"Cubic","Extrapolate=Linear","MultiX=Average","Skip=True","Sort=True")</f>
        <v>13.458365383751886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47782</v>
      </c>
      <c r="T1831" s="43">
        <f ca="1">_xll.BInterpol('Base CDI'!$H$4:$H$28,'Base CDI'!$J$4:$J$29,S1831,"Cubic","Extrapolate=Linear","MultiX=Average","Skip=True","Sort=True")</f>
        <v>13.396546386637215</v>
      </c>
      <c r="U1831" s="43">
        <f ca="1">_xll.BInterpol('Base CDI'!$H$4:$H$28,'Base CDI'!$I$4:$I$29,S1831,"Cubic","Extrapolate=Linear","MultiX=Average","Skip=True","Sort=True")</f>
        <v>13.458687091773761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47783</v>
      </c>
      <c r="T1832" s="43">
        <f ca="1">_xll.BInterpol('Base CDI'!$H$4:$H$28,'Base CDI'!$J$4:$J$29,S1832,"Cubic","Extrapolate=Linear","MultiX=Average","Skip=True","Sort=True")</f>
        <v>13.396889621178063</v>
      </c>
      <c r="U1832" s="43">
        <f ca="1">_xll.BInterpol('Base CDI'!$H$4:$H$28,'Base CDI'!$I$4:$I$29,S1832,"Cubic","Extrapolate=Linear","MultiX=Average","Skip=True","Sort=True")</f>
        <v>13.459008590770049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47784</v>
      </c>
      <c r="T1833" s="43">
        <f ca="1">_xll.BInterpol('Base CDI'!$H$4:$H$28,'Base CDI'!$J$4:$J$29,S1833,"Cubic","Extrapolate=Linear","MultiX=Average","Skip=True","Sort=True")</f>
        <v>13.39723243034889</v>
      </c>
      <c r="U1833" s="43">
        <f ca="1">_xll.BInterpol('Base CDI'!$H$4:$H$28,'Base CDI'!$I$4:$I$29,S1833,"Cubic","Extrapolate=Linear","MultiX=Average","Skip=True","Sort=True")</f>
        <v>13.459329879350065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47785</v>
      </c>
      <c r="T1834" s="43">
        <f ca="1">_xll.BInterpol('Base CDI'!$H$4:$H$28,'Base CDI'!$J$4:$J$29,S1834,"Cubic","Extrapolate=Linear","MultiX=Average","Skip=True","Sort=True")</f>
        <v>13.397574815799016</v>
      </c>
      <c r="U1834" s="43">
        <f ca="1">_xll.BInterpol('Base CDI'!$H$4:$H$28,'Base CDI'!$I$4:$I$29,S1834,"Cubic","Extrapolate=Linear","MultiX=Average","Skip=True","Sort=True")</f>
        <v>13.459650956123136</v>
      </c>
    </row>
    <row r="1835" spans="16:21" x14ac:dyDescent="0.25">
      <c r="P1835" s="10">
        <v>37182</v>
      </c>
      <c r="Q1835">
        <v>6.702979</v>
      </c>
      <c r="S1835" s="42">
        <f t="shared" ca="1" si="33"/>
        <v>47786</v>
      </c>
      <c r="T1835" s="43">
        <f ca="1">_xll.BInterpol('Base CDI'!$H$4:$H$28,'Base CDI'!$J$4:$J$29,S1835,"Cubic","Extrapolate=Linear","MultiX=Average","Skip=True","Sort=True")</f>
        <v>13.397916779177772</v>
      </c>
      <c r="U1835" s="43">
        <f ca="1">_xll.BInterpol('Base CDI'!$H$4:$H$28,'Base CDI'!$I$4:$I$29,S1835,"Cubic","Extrapolate=Linear","MultiX=Average","Skip=True","Sort=True")</f>
        <v>13.45997181969858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47787</v>
      </c>
      <c r="T1836" s="43">
        <f ca="1">_xll.BInterpol('Base CDI'!$H$4:$H$28,'Base CDI'!$J$4:$J$29,S1836,"Cubic","Extrapolate=Linear","MultiX=Average","Skip=True","Sort=True")</f>
        <v>13.398258322134472</v>
      </c>
      <c r="U1836" s="43">
        <f ca="1">_xll.BInterpol('Base CDI'!$H$4:$H$28,'Base CDI'!$I$4:$I$29,S1836,"Cubic","Extrapolate=Linear","MultiX=Average","Skip=True","Sort=True")</f>
        <v>13.460292468685719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47788</v>
      </c>
      <c r="T1837" s="43">
        <f ca="1">_xll.BInterpol('Base CDI'!$H$4:$H$28,'Base CDI'!$J$4:$J$29,S1837,"Cubic","Extrapolate=Linear","MultiX=Average","Skip=True","Sort=True")</f>
        <v>13.398599446318448</v>
      </c>
      <c r="U1837" s="43">
        <f ca="1">_xll.BInterpol('Base CDI'!$H$4:$H$28,'Base CDI'!$I$4:$I$29,S1837,"Cubic","Extrapolate=Linear","MultiX=Average","Skip=True","Sort=True")</f>
        <v>13.460612901693874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47789</v>
      </c>
      <c r="T1838" s="43">
        <f ca="1">_xll.BInterpol('Base CDI'!$H$4:$H$28,'Base CDI'!$J$4:$J$29,S1838,"Cubic","Extrapolate=Linear","MultiX=Average","Skip=True","Sort=True")</f>
        <v>13.398940153379018</v>
      </c>
      <c r="U1838" s="43">
        <f ca="1">_xll.BInterpol('Base CDI'!$H$4:$H$28,'Base CDI'!$I$4:$I$29,S1838,"Cubic","Extrapolate=Linear","MultiX=Average","Skip=True","Sort=True")</f>
        <v>13.460933117332367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47790</v>
      </c>
      <c r="T1839" s="43">
        <f ca="1">_xll.BInterpol('Base CDI'!$H$4:$H$28,'Base CDI'!$J$4:$J$29,S1839,"Cubic","Extrapolate=Linear","MultiX=Average","Skip=True","Sort=True")</f>
        <v>13.399280444965507</v>
      </c>
      <c r="U1839" s="43">
        <f ca="1">_xll.BInterpol('Base CDI'!$H$4:$H$28,'Base CDI'!$I$4:$I$29,S1839,"Cubic","Extrapolate=Linear","MultiX=Average","Skip=True","Sort=True")</f>
        <v>13.461253114210516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47791</v>
      </c>
      <c r="T1840" s="43">
        <f ca="1">_xll.BInterpol('Base CDI'!$H$4:$H$28,'Base CDI'!$J$4:$J$29,S1840,"Cubic","Extrapolate=Linear","MultiX=Average","Skip=True","Sort=True")</f>
        <v>13.399620322727239</v>
      </c>
      <c r="U1840" s="43">
        <f ca="1">_xll.BInterpol('Base CDI'!$H$4:$H$28,'Base CDI'!$I$4:$I$29,S1840,"Cubic","Extrapolate=Linear","MultiX=Average","Skip=True","Sort=True")</f>
        <v>13.461572890937648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47792</v>
      </c>
      <c r="T1841" s="43">
        <f ca="1">_xll.BInterpol('Base CDI'!$H$4:$H$28,'Base CDI'!$J$4:$J$29,S1841,"Cubic","Extrapolate=Linear","MultiX=Average","Skip=True","Sort=True")</f>
        <v>13.399959788313538</v>
      </c>
      <c r="U1841" s="43">
        <f ca="1">_xll.BInterpol('Base CDI'!$H$4:$H$28,'Base CDI'!$I$4:$I$29,S1841,"Cubic","Extrapolate=Linear","MultiX=Average","Skip=True","Sort=True")</f>
        <v>13.461892446123077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47793</v>
      </c>
      <c r="T1842" s="43">
        <f ca="1">_xll.BInterpol('Base CDI'!$H$4:$H$28,'Base CDI'!$J$4:$J$29,S1842,"Cubic","Extrapolate=Linear","MultiX=Average","Skip=True","Sort=True")</f>
        <v>13.400298843373724</v>
      </c>
      <c r="U1842" s="43">
        <f ca="1">_xll.BInterpol('Base CDI'!$H$4:$H$28,'Base CDI'!$I$4:$I$29,S1842,"Cubic","Extrapolate=Linear","MultiX=Average","Skip=True","Sort=True")</f>
        <v>13.46221177837613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47794</v>
      </c>
      <c r="T1843" s="43">
        <f ca="1">_xll.BInterpol('Base CDI'!$H$4:$H$28,'Base CDI'!$J$4:$J$29,S1843,"Cubic","Extrapolate=Linear","MultiX=Average","Skip=True","Sort=True")</f>
        <v>13.400637489557125</v>
      </c>
      <c r="U1843" s="43">
        <f ca="1">_xll.BInterpol('Base CDI'!$H$4:$H$28,'Base CDI'!$I$4:$I$29,S1843,"Cubic","Extrapolate=Linear","MultiX=Average","Skip=True","Sort=True")</f>
        <v>13.462530886306125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47795</v>
      </c>
      <c r="T1844" s="43">
        <f ca="1">_xll.BInterpol('Base CDI'!$H$4:$H$28,'Base CDI'!$J$4:$J$29,S1844,"Cubic","Extrapolate=Linear","MultiX=Average","Skip=True","Sort=True")</f>
        <v>13.400975728513062</v>
      </c>
      <c r="U1844" s="43">
        <f ca="1">_xll.BInterpol('Base CDI'!$H$4:$H$28,'Base CDI'!$I$4:$I$29,S1844,"Cubic","Extrapolate=Linear","MultiX=Average","Skip=True","Sort=True")</f>
        <v>13.462849768522384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47796</v>
      </c>
      <c r="T1845" s="43">
        <f ca="1">_xll.BInterpol('Base CDI'!$H$4:$H$28,'Base CDI'!$J$4:$J$29,S1845,"Cubic","Extrapolate=Linear","MultiX=Average","Skip=True","Sort=True")</f>
        <v>13.401313561890859</v>
      </c>
      <c r="U1845" s="43">
        <f ca="1">_xll.BInterpol('Base CDI'!$H$4:$H$28,'Base CDI'!$I$4:$I$29,S1845,"Cubic","Extrapolate=Linear","MultiX=Average","Skip=True","Sort=True")</f>
        <v>13.463168423634229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47797</v>
      </c>
      <c r="T1846" s="43">
        <f ca="1">_xll.BInterpol('Base CDI'!$H$4:$H$28,'Base CDI'!$J$4:$J$29,S1846,"Cubic","Extrapolate=Linear","MultiX=Average","Skip=True","Sort=True")</f>
        <v>13.401650991339841</v>
      </c>
      <c r="U1846" s="43">
        <f ca="1">_xll.BInterpol('Base CDI'!$H$4:$H$28,'Base CDI'!$I$4:$I$29,S1846,"Cubic","Extrapolate=Linear","MultiX=Average","Skip=True","Sort=True")</f>
        <v>13.46348685025098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47798</v>
      </c>
      <c r="T1847" s="43">
        <f ca="1">_xll.BInterpol('Base CDI'!$H$4:$H$28,'Base CDI'!$J$4:$J$29,S1847,"Cubic","Extrapolate=Linear","MultiX=Average","Skip=True","Sort=True")</f>
        <v>13.401988018509327</v>
      </c>
      <c r="U1847" s="43">
        <f ca="1">_xll.BInterpol('Base CDI'!$H$4:$H$28,'Base CDI'!$I$4:$I$29,S1847,"Cubic","Extrapolate=Linear","MultiX=Average","Skip=True","Sort=True")</f>
        <v>13.463805046981959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47799</v>
      </c>
      <c r="T1848" s="43">
        <f ca="1">_xll.BInterpol('Base CDI'!$H$4:$H$28,'Base CDI'!$J$4:$J$29,S1848,"Cubic","Extrapolate=Linear","MultiX=Average","Skip=True","Sort=True")</f>
        <v>13.402324645048644</v>
      </c>
      <c r="U1848" s="43">
        <f ca="1">_xll.BInterpol('Base CDI'!$H$4:$H$28,'Base CDI'!$I$4:$I$29,S1848,"Cubic","Extrapolate=Linear","MultiX=Average","Skip=True","Sort=True")</f>
        <v>13.464123012436485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47800</v>
      </c>
      <c r="T1849" s="43">
        <f ca="1">_xll.BInterpol('Base CDI'!$H$4:$H$28,'Base CDI'!$J$4:$J$29,S1849,"Cubic","Extrapolate=Linear","MultiX=Average","Skip=True","Sort=True")</f>
        <v>13.402660872607115</v>
      </c>
      <c r="U1849" s="43">
        <f ca="1">_xll.BInterpol('Base CDI'!$H$4:$H$28,'Base CDI'!$I$4:$I$29,S1849,"Cubic","Extrapolate=Linear","MultiX=Average","Skip=True","Sort=True")</f>
        <v>13.464440745223882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47801</v>
      </c>
      <c r="T1850" s="43">
        <f ca="1">_xll.BInterpol('Base CDI'!$H$4:$H$28,'Base CDI'!$J$4:$J$29,S1850,"Cubic","Extrapolate=Linear","MultiX=Average","Skip=True","Sort=True")</f>
        <v>13.402996702834063</v>
      </c>
      <c r="U1850" s="43">
        <f ca="1">_xll.BInterpol('Base CDI'!$H$4:$H$28,'Base CDI'!$I$4:$I$29,S1850,"Cubic","Extrapolate=Linear","MultiX=Average","Skip=True","Sort=True")</f>
        <v>13.464758243953471</v>
      </c>
    </row>
    <row r="1851" spans="16:21" x14ac:dyDescent="0.25">
      <c r="P1851" s="10">
        <v>37207</v>
      </c>
      <c r="Q1851">
        <v>6.777552</v>
      </c>
      <c r="S1851" s="42">
        <f t="shared" ca="1" si="33"/>
        <v>47802</v>
      </c>
      <c r="T1851" s="43">
        <f ca="1">_xll.BInterpol('Base CDI'!$H$4:$H$28,'Base CDI'!$J$4:$J$29,S1851,"Cubic","Extrapolate=Linear","MultiX=Average","Skip=True","Sort=True")</f>
        <v>13.403332137378811</v>
      </c>
      <c r="U1851" s="43">
        <f ca="1">_xll.BInterpol('Base CDI'!$H$4:$H$28,'Base CDI'!$I$4:$I$29,S1851,"Cubic","Extrapolate=Linear","MultiX=Average","Skip=True","Sort=True")</f>
        <v>13.46507550723457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47803</v>
      </c>
      <c r="T1852" s="43">
        <f ca="1">_xll.BInterpol('Base CDI'!$H$4:$H$28,'Base CDI'!$J$4:$J$29,S1852,"Cubic","Extrapolate=Linear","MultiX=Average","Skip=True","Sort=True")</f>
        <v>13.403667177890686</v>
      </c>
      <c r="U1852" s="43">
        <f ca="1">_xll.BInterpol('Base CDI'!$H$4:$H$28,'Base CDI'!$I$4:$I$29,S1852,"Cubic","Extrapolate=Linear","MultiX=Average","Skip=True","Sort=True")</f>
        <v>13.465392533676503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47804</v>
      </c>
      <c r="T1853" s="43">
        <f ca="1">_xll.BInterpol('Base CDI'!$H$4:$H$28,'Base CDI'!$J$4:$J$29,S1853,"Cubic","Extrapolate=Linear","MultiX=Average","Skip=True","Sort=True")</f>
        <v>13.404001826019005</v>
      </c>
      <c r="U1853" s="43">
        <f ca="1">_xll.BInterpol('Base CDI'!$H$4:$H$28,'Base CDI'!$I$4:$I$29,S1853,"Cubic","Extrapolate=Linear","MultiX=Average","Skip=True","Sort=True")</f>
        <v>13.465709321888591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47805</v>
      </c>
      <c r="T1854" s="43">
        <f ca="1">_xll.BInterpol('Base CDI'!$H$4:$H$28,'Base CDI'!$J$4:$J$29,S1854,"Cubic","Extrapolate=Linear","MultiX=Average","Skip=True","Sort=True")</f>
        <v>13.404336083413096</v>
      </c>
      <c r="U1854" s="43">
        <f ca="1">_xll.BInterpol('Base CDI'!$H$4:$H$28,'Base CDI'!$I$4:$I$29,S1854,"Cubic","Extrapolate=Linear","MultiX=Average","Skip=True","Sort=True")</f>
        <v>13.466025870480154</v>
      </c>
    </row>
    <row r="1855" spans="16:21" x14ac:dyDescent="0.25">
      <c r="P1855" s="10">
        <v>37214</v>
      </c>
      <c r="Q1855">
        <v>6.796335</v>
      </c>
      <c r="S1855" s="42">
        <f t="shared" ca="1" si="33"/>
        <v>47806</v>
      </c>
      <c r="T1855" s="43">
        <f ca="1">_xll.BInterpol('Base CDI'!$H$4:$H$28,'Base CDI'!$J$4:$J$29,S1855,"Cubic","Extrapolate=Linear","MultiX=Average","Skip=True","Sort=True")</f>
        <v>13.404669951722283</v>
      </c>
      <c r="U1855" s="43">
        <f ca="1">_xll.BInterpol('Base CDI'!$H$4:$H$28,'Base CDI'!$I$4:$I$29,S1855,"Cubic","Extrapolate=Linear","MultiX=Average","Skip=True","Sort=True")</f>
        <v>13.466342178060513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47807</v>
      </c>
      <c r="T1856" s="43">
        <f ca="1">_xll.BInterpol('Base CDI'!$H$4:$H$28,'Base CDI'!$J$4:$J$29,S1856,"Cubic","Extrapolate=Linear","MultiX=Average","Skip=True","Sort=True")</f>
        <v>13.405003432595887</v>
      </c>
      <c r="U1856" s="43">
        <f ca="1">_xll.BInterpol('Base CDI'!$H$4:$H$28,'Base CDI'!$I$4:$I$29,S1856,"Cubic","Extrapolate=Linear","MultiX=Average","Skip=True","Sort=True")</f>
        <v>13.466658243238991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47808</v>
      </c>
      <c r="T1857" s="43">
        <f ca="1">_xll.BInterpol('Base CDI'!$H$4:$H$28,'Base CDI'!$J$4:$J$29,S1857,"Cubic","Extrapolate=Linear","MultiX=Average","Skip=True","Sort=True")</f>
        <v>13.405336527683231</v>
      </c>
      <c r="U1857" s="43">
        <f ca="1">_xll.BInterpol('Base CDI'!$H$4:$H$28,'Base CDI'!$I$4:$I$29,S1857,"Cubic","Extrapolate=Linear","MultiX=Average","Skip=True","Sort=True")</f>
        <v>13.466974064624907</v>
      </c>
    </row>
    <row r="1858" spans="16:21" x14ac:dyDescent="0.25">
      <c r="P1858" s="10">
        <v>37217</v>
      </c>
      <c r="Q1858">
        <v>6.810454</v>
      </c>
      <c r="S1858" s="42">
        <f t="shared" ca="1" si="33"/>
        <v>47809</v>
      </c>
      <c r="T1858" s="43">
        <f ca="1">_xll.BInterpol('Base CDI'!$H$4:$H$28,'Base CDI'!$J$4:$J$29,S1858,"Cubic","Extrapolate=Linear","MultiX=Average","Skip=True","Sort=True")</f>
        <v>13.40566923863364</v>
      </c>
      <c r="U1858" s="43">
        <f ca="1">_xll.BInterpol('Base CDI'!$H$4:$H$28,'Base CDI'!$I$4:$I$29,S1858,"Cubic","Extrapolate=Linear","MultiX=Average","Skip=True","Sort=True")</f>
        <v>13.467289640827582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47810</v>
      </c>
      <c r="T1859" s="43">
        <f ca="1">_xll.BInterpol('Base CDI'!$H$4:$H$28,'Base CDI'!$J$4:$J$29,S1859,"Cubic","Extrapolate=Linear","MultiX=Average","Skip=True","Sort=True")</f>
        <v>13.406001567096439</v>
      </c>
      <c r="U1859" s="43">
        <f ca="1">_xll.BInterpol('Base CDI'!$H$4:$H$28,'Base CDI'!$I$4:$I$29,S1859,"Cubic","Extrapolate=Linear","MultiX=Average","Skip=True","Sort=True")</f>
        <v>13.467604970456341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47811</v>
      </c>
      <c r="T1860" s="43">
        <f ca="1">_xll.BInterpol('Base CDI'!$H$4:$H$28,'Base CDI'!$J$4:$J$29,S1860,"Cubic","Extrapolate=Linear","MultiX=Average","Skip=True","Sort=True")</f>
        <v>13.406333514720949</v>
      </c>
      <c r="U1860" s="43">
        <f ca="1">_xll.BInterpol('Base CDI'!$H$4:$H$28,'Base CDI'!$I$4:$I$29,S1860,"Cubic","Extrapolate=Linear","MultiX=Average","Skip=True","Sort=True")</f>
        <v>13.467920052120501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47812</v>
      </c>
      <c r="T1861" s="43">
        <f ca="1">_xll.BInterpol('Base CDI'!$H$4:$H$28,'Base CDI'!$J$4:$J$29,S1861,"Cubic","Extrapolate=Linear","MultiX=Average","Skip=True","Sort=True")</f>
        <v>13.406665083156494</v>
      </c>
      <c r="U1861" s="43">
        <f ca="1">_xll.BInterpol('Base CDI'!$H$4:$H$28,'Base CDI'!$I$4:$I$29,S1861,"Cubic","Extrapolate=Linear","MultiX=Average","Skip=True","Sort=True")</f>
        <v>13.468234884429384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47813</v>
      </c>
      <c r="T1862" s="43">
        <f ca="1">_xll.BInterpol('Base CDI'!$H$4:$H$28,'Base CDI'!$J$4:$J$29,S1862,"Cubic","Extrapolate=Linear","MultiX=Average","Skip=True","Sort=True")</f>
        <v>13.406996274052398</v>
      </c>
      <c r="U1862" s="43">
        <f ca="1">_xll.BInterpol('Base CDI'!$H$4:$H$28,'Base CDI'!$I$4:$I$29,S1862,"Cubic","Extrapolate=Linear","MultiX=Average","Skip=True","Sort=True")</f>
        <v>13.468549465992313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47814</v>
      </c>
      <c r="T1863" s="43">
        <f ca="1">_xll.BInterpol('Base CDI'!$H$4:$H$28,'Base CDI'!$J$4:$J$29,S1863,"Cubic","Extrapolate=Linear","MultiX=Average","Skip=True","Sort=True")</f>
        <v>13.407327089057983</v>
      </c>
      <c r="U1863" s="43">
        <f ca="1">_xll.BInterpol('Base CDI'!$H$4:$H$28,'Base CDI'!$I$4:$I$29,S1863,"Cubic","Extrapolate=Linear","MultiX=Average","Skip=True","Sort=True")</f>
        <v>13.468863795418606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47815</v>
      </c>
      <c r="T1864" s="43">
        <f ca="1">_xll.BInterpol('Base CDI'!$H$4:$H$28,'Base CDI'!$J$4:$J$29,S1864,"Cubic","Extrapolate=Linear","MultiX=Average","Skip=True","Sort=True")</f>
        <v>13.407657529822576</v>
      </c>
      <c r="U1864" s="43">
        <f ca="1">_xll.BInterpol('Base CDI'!$H$4:$H$28,'Base CDI'!$I$4:$I$29,S1864,"Cubic","Extrapolate=Linear","MultiX=Average","Skip=True","Sort=True")</f>
        <v>13.469177871317587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47816</v>
      </c>
      <c r="T1865" s="43">
        <f ca="1">_xll.BInterpol('Base CDI'!$H$4:$H$28,'Base CDI'!$J$4:$J$29,S1865,"Cubic","Extrapolate=Linear","MultiX=Average","Skip=True","Sort=True")</f>
        <v>13.407987597995495</v>
      </c>
      <c r="U1865" s="43">
        <f ca="1">_xll.BInterpol('Base CDI'!$H$4:$H$28,'Base CDI'!$I$4:$I$29,S1865,"Cubic","Extrapolate=Linear","MultiX=Average","Skip=True","Sort=True")</f>
        <v>13.469491692298577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47817</v>
      </c>
      <c r="T1866" s="43">
        <f ca="1">_xll.BInterpol('Base CDI'!$H$4:$H$28,'Base CDI'!$J$4:$J$29,S1866,"Cubic","Extrapolate=Linear","MultiX=Average","Skip=True","Sort=True")</f>
        <v>13.408317295226068</v>
      </c>
      <c r="U1866" s="43">
        <f ca="1">_xll.BInterpol('Base CDI'!$H$4:$H$28,'Base CDI'!$I$4:$I$29,S1866,"Cubic","Extrapolate=Linear","MultiX=Average","Skip=True","Sort=True")</f>
        <v>13.469805256970895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47818</v>
      </c>
      <c r="T1867" s="43">
        <f ca="1">_xll.BInterpol('Base CDI'!$H$4:$H$28,'Base CDI'!$J$4:$J$29,S1867,"Cubic","Extrapolate=Linear","MultiX=Average","Skip=True","Sort=True")</f>
        <v>13.408646623163616</v>
      </c>
      <c r="U1867" s="43">
        <f ca="1">_xll.BInterpol('Base CDI'!$H$4:$H$28,'Base CDI'!$I$4:$I$29,S1867,"Cubic","Extrapolate=Linear","MultiX=Average","Skip=True","Sort=True")</f>
        <v>13.470118563943863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47819</v>
      </c>
      <c r="T1868" s="43">
        <f ca="1">_xll.BInterpol('Base CDI'!$H$4:$H$28,'Base CDI'!$J$4:$J$29,S1868,"Cubic","Extrapolate=Linear","MultiX=Average","Skip=True","Sort=True")</f>
        <v>13.408975583457464</v>
      </c>
      <c r="U1868" s="43">
        <f ca="1">_xll.BInterpol('Base CDI'!$H$4:$H$28,'Base CDI'!$I$4:$I$29,S1868,"Cubic","Extrapolate=Linear","MultiX=Average","Skip=True","Sort=True")</f>
        <v>13.470431611826804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47820</v>
      </c>
      <c r="T1869" s="43">
        <f ca="1">_xll.BInterpol('Base CDI'!$H$4:$H$28,'Base CDI'!$J$4:$J$29,S1869,"Cubic","Extrapolate=Linear","MultiX=Average","Skip=True","Sort=True")</f>
        <v>13.409304177756935</v>
      </c>
      <c r="U1869" s="43">
        <f ca="1">_xll.BInterpol('Base CDI'!$H$4:$H$28,'Base CDI'!$I$4:$I$29,S1869,"Cubic","Extrapolate=Linear","MultiX=Average","Skip=True","Sort=True")</f>
        <v>13.470744399229037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47821</v>
      </c>
      <c r="T1870" s="43">
        <f ca="1">_xll.BInterpol('Base CDI'!$H$4:$H$28,'Base CDI'!$J$4:$J$29,S1870,"Cubic","Extrapolate=Linear","MultiX=Average","Skip=True","Sort=True")</f>
        <v>13.409632407711353</v>
      </c>
      <c r="U1870" s="43">
        <f ca="1">_xll.BInterpol('Base CDI'!$H$4:$H$28,'Base CDI'!$I$4:$I$29,S1870,"Cubic","Extrapolate=Linear","MultiX=Average","Skip=True","Sort=True")</f>
        <v>13.471056924759884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47822</v>
      </c>
      <c r="T1871" s="43">
        <f ca="1">_xll.BInterpol('Base CDI'!$H$4:$H$28,'Base CDI'!$J$4:$J$29,S1871,"Cubic","Extrapolate=Linear","MultiX=Average","Skip=True","Sort=True")</f>
        <v>13.40996027497004</v>
      </c>
      <c r="U1871" s="43">
        <f ca="1">_xll.BInterpol('Base CDI'!$H$4:$H$28,'Base CDI'!$I$4:$I$29,S1871,"Cubic","Extrapolate=Linear","MultiX=Average","Skip=True","Sort=True")</f>
        <v>13.471369187028666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47823</v>
      </c>
      <c r="T1872" s="43">
        <f ca="1">_xll.BInterpol('Base CDI'!$H$4:$H$28,'Base CDI'!$J$4:$J$29,S1872,"Cubic","Extrapolate=Linear","MultiX=Average","Skip=True","Sort=True")</f>
        <v>13.410287781182319</v>
      </c>
      <c r="U1872" s="43">
        <f ca="1">_xll.BInterpol('Base CDI'!$H$4:$H$28,'Base CDI'!$I$4:$I$29,S1872,"Cubic","Extrapolate=Linear","MultiX=Average","Skip=True","Sort=True")</f>
        <v>13.471681184644703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47824</v>
      </c>
      <c r="T1873" s="43">
        <f ca="1">_xll.BInterpol('Base CDI'!$H$4:$H$28,'Base CDI'!$J$4:$J$29,S1873,"Cubic","Extrapolate=Linear","MultiX=Average","Skip=True","Sort=True")</f>
        <v>13.410614927997516</v>
      </c>
      <c r="U1873" s="43">
        <f ca="1">_xll.BInterpol('Base CDI'!$H$4:$H$28,'Base CDI'!$I$4:$I$29,S1873,"Cubic","Extrapolate=Linear","MultiX=Average","Skip=True","Sort=True")</f>
        <v>13.471992916217319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47825</v>
      </c>
      <c r="T1874" s="43">
        <f ca="1">_xll.BInterpol('Base CDI'!$H$4:$H$28,'Base CDI'!$J$4:$J$29,S1874,"Cubic","Extrapolate=Linear","MultiX=Average","Skip=True","Sort=True")</f>
        <v>13.410941717064953</v>
      </c>
      <c r="U1874" s="43">
        <f ca="1">_xll.BInterpol('Base CDI'!$H$4:$H$28,'Base CDI'!$I$4:$I$29,S1874,"Cubic","Extrapolate=Linear","MultiX=Average","Skip=True","Sort=True")</f>
        <v>13.472304380355832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47826</v>
      </c>
      <c r="T1875" s="43">
        <f ca="1">_xll.BInterpol('Base CDI'!$H$4:$H$28,'Base CDI'!$J$4:$J$29,S1875,"Cubic","Extrapolate=Linear","MultiX=Average","Skip=True","Sort=True")</f>
        <v>13.411268150033951</v>
      </c>
      <c r="U1875" s="43">
        <f ca="1">_xll.BInterpol('Base CDI'!$H$4:$H$28,'Base CDI'!$I$4:$I$29,S1875,"Cubic","Extrapolate=Linear","MultiX=Average","Skip=True","Sort=True")</f>
        <v>13.472615575669565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47827</v>
      </c>
      <c r="T1876" s="43">
        <f ca="1">_xll.BInterpol('Base CDI'!$H$4:$H$28,'Base CDI'!$J$4:$J$29,S1876,"Cubic","Extrapolate=Linear","MultiX=Average","Skip=True","Sort=True")</f>
        <v>13.41159422855384</v>
      </c>
      <c r="U1876" s="43">
        <f ca="1">_xll.BInterpol('Base CDI'!$H$4:$H$28,'Base CDI'!$I$4:$I$29,S1876,"Cubic","Extrapolate=Linear","MultiX=Average","Skip=True","Sort=True")</f>
        <v>13.472926500767839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47828</v>
      </c>
      <c r="T1877" s="43">
        <f ca="1">_xll.BInterpol('Base CDI'!$H$4:$H$28,'Base CDI'!$J$4:$J$29,S1877,"Cubic","Extrapolate=Linear","MultiX=Average","Skip=True","Sort=True")</f>
        <v>13.411919954273937</v>
      </c>
      <c r="U1877" s="43">
        <f ca="1">_xll.BInterpol('Base CDI'!$H$4:$H$28,'Base CDI'!$I$4:$I$29,S1877,"Cubic","Extrapolate=Linear","MultiX=Average","Skip=True","Sort=True")</f>
        <v>13.473237154259975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47829</v>
      </c>
      <c r="T1878" s="43">
        <f ca="1">_xll.BInterpol('Base CDI'!$H$4:$H$28,'Base CDI'!$J$4:$J$29,S1878,"Cubic","Extrapolate=Linear","MultiX=Average","Skip=True","Sort=True")</f>
        <v>13.412245328843568</v>
      </c>
      <c r="U1878" s="43">
        <f ca="1">_xll.BInterpol('Base CDI'!$H$4:$H$28,'Base CDI'!$I$4:$I$29,S1878,"Cubic","Extrapolate=Linear","MultiX=Average","Skip=True","Sort=True")</f>
        <v>13.473547534755292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47830</v>
      </c>
      <c r="T1879" s="43">
        <f ca="1">_xll.BInterpol('Base CDI'!$H$4:$H$28,'Base CDI'!$J$4:$J$29,S1879,"Cubic","Extrapolate=Linear","MultiX=Average","Skip=True","Sort=True")</f>
        <v>13.412570353912058</v>
      </c>
      <c r="U1879" s="43">
        <f ca="1">_xll.BInterpol('Base CDI'!$H$4:$H$28,'Base CDI'!$I$4:$I$29,S1879,"Cubic","Extrapolate=Linear","MultiX=Average","Skip=True","Sort=True")</f>
        <v>13.473857640863116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47831</v>
      </c>
      <c r="T1880" s="43">
        <f ca="1">_xll.BInterpol('Base CDI'!$H$4:$H$28,'Base CDI'!$J$4:$J$29,S1880,"Cubic","Extrapolate=Linear","MultiX=Average","Skip=True","Sort=True")</f>
        <v>13.412895031128727</v>
      </c>
      <c r="U1880" s="43">
        <f ca="1">_xll.BInterpol('Base CDI'!$H$4:$H$28,'Base CDI'!$I$4:$I$29,S1880,"Cubic","Extrapolate=Linear","MultiX=Average","Skip=True","Sort=True")</f>
        <v>13.474167471192764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47832</v>
      </c>
      <c r="T1881" s="43">
        <f ca="1">_xll.BInterpol('Base CDI'!$H$4:$H$28,'Base CDI'!$J$4:$J$29,S1881,"Cubic","Extrapolate=Linear","MultiX=Average","Skip=True","Sort=True")</f>
        <v>13.4132193621429</v>
      </c>
      <c r="U1881" s="43">
        <f ca="1">_xll.BInterpol('Base CDI'!$H$4:$H$28,'Base CDI'!$I$4:$I$29,S1881,"Cubic","Extrapolate=Linear","MultiX=Average","Skip=True","Sort=True")</f>
        <v>13.474477024353558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47833</v>
      </c>
      <c r="T1882" s="43">
        <f ca="1">_xll.BInterpol('Base CDI'!$H$4:$H$28,'Base CDI'!$J$4:$J$29,S1882,"Cubic","Extrapolate=Linear","MultiX=Average","Skip=True","Sort=True")</f>
        <v>13.413543348603902</v>
      </c>
      <c r="U1882" s="43">
        <f ca="1">_xll.BInterpol('Base CDI'!$H$4:$H$28,'Base CDI'!$I$4:$I$29,S1882,"Cubic","Extrapolate=Linear","MultiX=Average","Skip=True","Sort=True")</f>
        <v>13.47478629895482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47834</v>
      </c>
      <c r="T1883" s="43">
        <f ca="1">_xll.BInterpol('Base CDI'!$H$4:$H$28,'Base CDI'!$J$4:$J$29,S1883,"Cubic","Extrapolate=Linear","MultiX=Average","Skip=True","Sort=True")</f>
        <v>13.413866992161056</v>
      </c>
      <c r="U1883" s="43">
        <f ca="1">_xll.BInterpol('Base CDI'!$H$4:$H$28,'Base CDI'!$I$4:$I$29,S1883,"Cubic","Extrapolate=Linear","MultiX=Average","Skip=True","Sort=True")</f>
        <v>13.47509529360587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47835</v>
      </c>
      <c r="T1884" s="43">
        <f ca="1">_xll.BInterpol('Base CDI'!$H$4:$H$28,'Base CDI'!$J$4:$J$29,S1884,"Cubic","Extrapolate=Linear","MultiX=Average","Skip=True","Sort=True")</f>
        <v>13.414190294463683</v>
      </c>
      <c r="U1884" s="43">
        <f ca="1">_xll.BInterpol('Base CDI'!$H$4:$H$28,'Base CDI'!$I$4:$I$29,S1884,"Cubic","Extrapolate=Linear","MultiX=Average","Skip=True","Sort=True")</f>
        <v>13.475404006916031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47836</v>
      </c>
      <c r="T1885" s="43">
        <f ca="1">_xll.BInterpol('Base CDI'!$H$4:$H$28,'Base CDI'!$J$4:$J$29,S1885,"Cubic","Extrapolate=Linear","MultiX=Average","Skip=True","Sort=True")</f>
        <v>13.414513257161108</v>
      </c>
      <c r="U1885" s="43">
        <f ca="1">_xll.BInterpol('Base CDI'!$H$4:$H$28,'Base CDI'!$I$4:$I$29,S1885,"Cubic","Extrapolate=Linear","MultiX=Average","Skip=True","Sort=True")</f>
        <v>13.475712437494623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47837</v>
      </c>
      <c r="T1886" s="43">
        <f ca="1">_xll.BInterpol('Base CDI'!$H$4:$H$28,'Base CDI'!$J$4:$J$29,S1886,"Cubic","Extrapolate=Linear","MultiX=Average","Skip=True","Sort=True")</f>
        <v>13.414835881902656</v>
      </c>
      <c r="U1886" s="43">
        <f ca="1">_xll.BInterpol('Base CDI'!$H$4:$H$28,'Base CDI'!$I$4:$I$29,S1886,"Cubic","Extrapolate=Linear","MultiX=Average","Skip=True","Sort=True")</f>
        <v>13.476020583950966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47838</v>
      </c>
      <c r="T1887" s="43">
        <f ca="1">_xll.BInterpol('Base CDI'!$H$4:$H$28,'Base CDI'!$J$4:$J$29,S1887,"Cubic","Extrapolate=Linear","MultiX=Average","Skip=True","Sort=True")</f>
        <v>13.415158170337648</v>
      </c>
      <c r="U1887" s="43">
        <f ca="1">_xll.BInterpol('Base CDI'!$H$4:$H$28,'Base CDI'!$I$4:$I$29,S1887,"Cubic","Extrapolate=Linear","MultiX=Average","Skip=True","Sort=True")</f>
        <v>13.476328444894383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47839</v>
      </c>
      <c r="T1888" s="43">
        <f ca="1">_xll.BInterpol('Base CDI'!$H$4:$H$28,'Base CDI'!$J$4:$J$29,S1888,"Cubic","Extrapolate=Linear","MultiX=Average","Skip=True","Sort=True")</f>
        <v>13.415480124115408</v>
      </c>
      <c r="U1888" s="43">
        <f ca="1">_xll.BInterpol('Base CDI'!$H$4:$H$28,'Base CDI'!$I$4:$I$29,S1888,"Cubic","Extrapolate=Linear","MultiX=Average","Skip=True","Sort=True")</f>
        <v>13.476636018934196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47840</v>
      </c>
      <c r="T1889" s="43">
        <f ca="1">_xll.BInterpol('Base CDI'!$H$4:$H$28,'Base CDI'!$J$4:$J$29,S1889,"Cubic","Extrapolate=Linear","MultiX=Average","Skip=True","Sort=True")</f>
        <v>13.415801744885261</v>
      </c>
      <c r="U1889" s="43">
        <f ca="1">_xll.BInterpol('Base CDI'!$H$4:$H$28,'Base CDI'!$I$4:$I$29,S1889,"Cubic","Extrapolate=Linear","MultiX=Average","Skip=True","Sort=True")</f>
        <v>13.476943304679722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47841</v>
      </c>
      <c r="T1890" s="43">
        <f ca="1">_xll.BInterpol('Base CDI'!$H$4:$H$28,'Base CDI'!$J$4:$J$29,S1890,"Cubic","Extrapolate=Linear","MultiX=Average","Skip=True","Sort=True")</f>
        <v>13.416123034296529</v>
      </c>
      <c r="U1890" s="43">
        <f ca="1">_xll.BInterpol('Base CDI'!$H$4:$H$28,'Base CDI'!$I$4:$I$29,S1890,"Cubic","Extrapolate=Linear","MultiX=Average","Skip=True","Sort=True")</f>
        <v>13.477250300740286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47842</v>
      </c>
      <c r="T1891" s="43">
        <f ca="1">_xll.BInterpol('Base CDI'!$H$4:$H$28,'Base CDI'!$J$4:$J$29,S1891,"Cubic","Extrapolate=Linear","MultiX=Average","Skip=True","Sort=True")</f>
        <v>13.416443993998534</v>
      </c>
      <c r="U1891" s="43">
        <f ca="1">_xll.BInterpol('Base CDI'!$H$4:$H$28,'Base CDI'!$I$4:$I$29,S1891,"Cubic","Extrapolate=Linear","MultiX=Average","Skip=True","Sort=True")</f>
        <v>13.477557005725208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47843</v>
      </c>
      <c r="T1892" s="43">
        <f ca="1">_xll.BInterpol('Base CDI'!$H$4:$H$28,'Base CDI'!$J$4:$J$29,S1892,"Cubic","Extrapolate=Linear","MultiX=Average","Skip=True","Sort=True")</f>
        <v>13.416764625640605</v>
      </c>
      <c r="U1892" s="43">
        <f ca="1">_xll.BInterpol('Base CDI'!$H$4:$H$28,'Base CDI'!$I$4:$I$29,S1892,"Cubic","Extrapolate=Linear","MultiX=Average","Skip=True","Sort=True")</f>
        <v>13.477863418243807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47844</v>
      </c>
      <c r="T1893" s="43">
        <f ca="1">_xll.BInterpol('Base CDI'!$H$4:$H$28,'Base CDI'!$J$4:$J$29,S1893,"Cubic","Extrapolate=Linear","MultiX=Average","Skip=True","Sort=True")</f>
        <v>13.417084930872059</v>
      </c>
      <c r="U1893" s="43">
        <f ca="1">_xll.BInterpol('Base CDI'!$H$4:$H$28,'Base CDI'!$I$4:$I$29,S1893,"Cubic","Extrapolate=Linear","MultiX=Average","Skip=True","Sort=True")</f>
        <v>13.478169536905408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47845</v>
      </c>
      <c r="T1894" s="43">
        <f ca="1">_xll.BInterpol('Base CDI'!$H$4:$H$28,'Base CDI'!$J$4:$J$29,S1894,"Cubic","Extrapolate=Linear","MultiX=Average","Skip=True","Sort=True")</f>
        <v>13.417404911342222</v>
      </c>
      <c r="U1894" s="43">
        <f ca="1">_xll.BInterpol('Base CDI'!$H$4:$H$28,'Base CDI'!$I$4:$I$29,S1894,"Cubic","Extrapolate=Linear","MultiX=Average","Skip=True","Sort=True")</f>
        <v>13.478475360319331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47846</v>
      </c>
      <c r="T1895" s="43">
        <f ca="1">_xll.BInterpol('Base CDI'!$H$4:$H$28,'Base CDI'!$J$4:$J$29,S1895,"Cubic","Extrapolate=Linear","MultiX=Average","Skip=True","Sort=True")</f>
        <v>13.41772456870042</v>
      </c>
      <c r="U1895" s="43">
        <f ca="1">_xll.BInterpol('Base CDI'!$H$4:$H$28,'Base CDI'!$I$4:$I$29,S1895,"Cubic","Extrapolate=Linear","MultiX=Average","Skip=True","Sort=True")</f>
        <v>13.478780887094896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47847</v>
      </c>
      <c r="T1896" s="43">
        <f ca="1">_xll.BInterpol('Base CDI'!$H$4:$H$28,'Base CDI'!$J$4:$J$29,S1896,"Cubic","Extrapolate=Linear","MultiX=Average","Skip=True","Sort=True")</f>
        <v>13.418043904595972</v>
      </c>
      <c r="U1896" s="43">
        <f ca="1">_xll.BInterpol('Base CDI'!$H$4:$H$28,'Base CDI'!$I$4:$I$29,S1896,"Cubic","Extrapolate=Linear","MultiX=Average","Skip=True","Sort=True")</f>
        <v>13.479086115841422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47848</v>
      </c>
      <c r="T1897" s="43">
        <f ca="1">_xll.BInterpol('Base CDI'!$H$4:$H$28,'Base CDI'!$J$4:$J$29,S1897,"Cubic","Extrapolate=Linear","MultiX=Average","Skip=True","Sort=True")</f>
        <v>13.418362920678204</v>
      </c>
      <c r="U1897" s="43">
        <f ca="1">_xll.BInterpol('Base CDI'!$H$4:$H$28,'Base CDI'!$I$4:$I$29,S1897,"Cubic","Extrapolate=Linear","MultiX=Average","Skip=True","Sort=True")</f>
        <v>13.479391045168237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47849</v>
      </c>
      <c r="T1898" s="43">
        <f ca="1">_xll.BInterpol('Base CDI'!$H$4:$H$28,'Base CDI'!$J$4:$J$29,S1898,"Cubic","Extrapolate=Linear","MultiX=Average","Skip=True","Sort=True")</f>
        <v>13.418681618596439</v>
      </c>
      <c r="U1898" s="43">
        <f ca="1">_xll.BInterpol('Base CDI'!$H$4:$H$28,'Base CDI'!$I$4:$I$29,S1898,"Cubic","Extrapolate=Linear","MultiX=Average","Skip=True","Sort=True")</f>
        <v>13.479695673684654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47850</v>
      </c>
      <c r="T1899" s="43">
        <f ca="1">_xll.BInterpol('Base CDI'!$H$4:$H$28,'Base CDI'!$J$4:$J$29,S1899,"Cubic","Extrapolate=Linear","MultiX=Average","Skip=True","Sort=True")</f>
        <v>13.419</v>
      </c>
      <c r="U1899" s="43">
        <f ca="1">_xll.BInterpol('Base CDI'!$H$4:$H$28,'Base CDI'!$I$4:$I$29,S1899,"Cubic","Extrapolate=Linear","MultiX=Average","Skip=True","Sort=True")</f>
        <v>13.48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47851</v>
      </c>
      <c r="T1900" s="43">
        <f ca="1">_xll.BInterpol('Base CDI'!$H$4:$H$28,'Base CDI'!$J$4:$J$29,S1900,"Cubic","Extrapolate=Linear","MultiX=Average","Skip=True","Sort=True")</f>
        <v>13.419318066282234</v>
      </c>
      <c r="U1900" s="43">
        <f ca="1">_xll.BInterpol('Base CDI'!$H$4:$H$28,'Base CDI'!$I$4:$I$29,S1900,"Cubic","Extrapolate=Linear","MultiX=Average","Skip=True","Sort=True")</f>
        <v>13.480304022977505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47852</v>
      </c>
      <c r="T1901" s="43">
        <f ca="1">_xll.BInterpol('Base CDI'!$H$4:$H$28,'Base CDI'!$J$4:$J$29,S1901,"Cubic","Extrapolate=Linear","MultiX=Average","Skip=True","Sort=True")</f>
        <v>13.419635817812569</v>
      </c>
      <c r="U1901" s="43">
        <f ca="1">_xll.BInterpol('Base CDI'!$H$4:$H$28,'Base CDI'!$I$4:$I$29,S1901,"Cubic","Extrapolate=Linear","MultiX=Average","Skip=True","Sort=True")</f>
        <v>13.480607742496037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47853</v>
      </c>
      <c r="T1902" s="43">
        <f ca="1">_xll.BInterpol('Base CDI'!$H$4:$H$28,'Base CDI'!$J$4:$J$29,S1902,"Cubic","Extrapolate=Linear","MultiX=Average","Skip=True","Sort=True")</f>
        <v>13.41995325470446</v>
      </c>
      <c r="U1902" s="43">
        <f ca="1">_xll.BInterpol('Base CDI'!$H$4:$H$28,'Base CDI'!$I$4:$I$29,S1902,"Cubic","Extrapolate=Linear","MultiX=Average","Skip=True","Sort=True")</f>
        <v>13.480911158688381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47854</v>
      </c>
      <c r="T1903" s="43">
        <f ca="1">_xll.BInterpol('Base CDI'!$H$4:$H$28,'Base CDI'!$J$4:$J$29,S1903,"Cubic","Extrapolate=Linear","MultiX=Average","Skip=True","Sort=True")</f>
        <v>13.420270377071359</v>
      </c>
      <c r="U1903" s="43">
        <f ca="1">_xll.BInterpol('Base CDI'!$H$4:$H$28,'Base CDI'!$I$4:$I$29,S1903,"Cubic","Extrapolate=Linear","MultiX=Average","Skip=True","Sort=True")</f>
        <v>13.481214271687314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47855</v>
      </c>
      <c r="T1904" s="43">
        <f ca="1">_xll.BInterpol('Base CDI'!$H$4:$H$28,'Base CDI'!$J$4:$J$29,S1904,"Cubic","Extrapolate=Linear","MultiX=Average","Skip=True","Sort=True")</f>
        <v>13.420587185026719</v>
      </c>
      <c r="U1904" s="43">
        <f ca="1">_xll.BInterpol('Base CDI'!$H$4:$H$28,'Base CDI'!$I$4:$I$29,S1904,"Cubic","Extrapolate=Linear","MultiX=Average","Skip=True","Sort=True")</f>
        <v>13.481517081625618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47856</v>
      </c>
      <c r="T1905" s="43">
        <f ca="1">_xll.BInterpol('Base CDI'!$H$4:$H$28,'Base CDI'!$J$4:$J$29,S1905,"Cubic","Extrapolate=Linear","MultiX=Average","Skip=True","Sort=True")</f>
        <v>13.42090367868399</v>
      </c>
      <c r="U1905" s="43">
        <f ca="1">_xll.BInterpol('Base CDI'!$H$4:$H$28,'Base CDI'!$I$4:$I$29,S1905,"Cubic","Extrapolate=Linear","MultiX=Average","Skip=True","Sort=True")</f>
        <v>13.481819588636077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47857</v>
      </c>
      <c r="T1906" s="43">
        <f ca="1">_xll.BInterpol('Base CDI'!$H$4:$H$28,'Base CDI'!$J$4:$J$29,S1906,"Cubic","Extrapolate=Linear","MultiX=Average","Skip=True","Sort=True")</f>
        <v>13.421219858156629</v>
      </c>
      <c r="U1906" s="43">
        <f ca="1">_xll.BInterpol('Base CDI'!$H$4:$H$28,'Base CDI'!$I$4:$I$29,S1906,"Cubic","Extrapolate=Linear","MultiX=Average","Skip=True","Sort=True")</f>
        <v>13.482121792851467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47858</v>
      </c>
      <c r="T1907" s="43">
        <f ca="1">_xll.BInterpol('Base CDI'!$H$4:$H$28,'Base CDI'!$J$4:$J$29,S1907,"Cubic","Extrapolate=Linear","MultiX=Average","Skip=True","Sort=True")</f>
        <v>13.421535723558085</v>
      </c>
      <c r="U1907" s="43">
        <f ca="1">_xll.BInterpol('Base CDI'!$H$4:$H$28,'Base CDI'!$I$4:$I$29,S1907,"Cubic","Extrapolate=Linear","MultiX=Average","Skip=True","Sort=True")</f>
        <v>13.482423694404574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47859</v>
      </c>
      <c r="T1908" s="43">
        <f ca="1">_xll.BInterpol('Base CDI'!$H$4:$H$28,'Base CDI'!$J$4:$J$29,S1908,"Cubic","Extrapolate=Linear","MultiX=Average","Skip=True","Sort=True")</f>
        <v>13.421851275001814</v>
      </c>
      <c r="U1908" s="43">
        <f ca="1">_xll.BInterpol('Base CDI'!$H$4:$H$28,'Base CDI'!$I$4:$I$29,S1908,"Cubic","Extrapolate=Linear","MultiX=Average","Skip=True","Sort=True")</f>
        <v>13.482725293428174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47860</v>
      </c>
      <c r="T1909" s="43">
        <f ca="1">_xll.BInterpol('Base CDI'!$H$4:$H$28,'Base CDI'!$J$4:$J$29,S1909,"Cubic","Extrapolate=Linear","MultiX=Average","Skip=True","Sort=True")</f>
        <v>13.422166512601265</v>
      </c>
      <c r="U1909" s="43">
        <f ca="1">_xll.BInterpol('Base CDI'!$H$4:$H$28,'Base CDI'!$I$4:$I$29,S1909,"Cubic","Extrapolate=Linear","MultiX=Average","Skip=True","Sort=True")</f>
        <v>13.483026590055051</v>
      </c>
    </row>
    <row r="1910" spans="16:21" x14ac:dyDescent="0.25">
      <c r="P1910" s="10">
        <v>37293</v>
      </c>
      <c r="Q1910">
        <v>7.059825</v>
      </c>
      <c r="S1910" s="42">
        <f t="shared" ca="1" si="34"/>
        <v>47861</v>
      </c>
      <c r="T1910" s="43">
        <f ca="1">_xll.BInterpol('Base CDI'!$H$4:$H$28,'Base CDI'!$J$4:$J$29,S1910,"Cubic","Extrapolate=Linear","MultiX=Average","Skip=True","Sort=True")</f>
        <v>13.422481436469894</v>
      </c>
      <c r="U1910" s="43">
        <f ca="1">_xll.BInterpol('Base CDI'!$H$4:$H$28,'Base CDI'!$I$4:$I$29,S1910,"Cubic","Extrapolate=Linear","MultiX=Average","Skip=True","Sort=True")</f>
        <v>13.483327584417983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47862</v>
      </c>
      <c r="T1911" s="43">
        <f ca="1">_xll.BInterpol('Base CDI'!$H$4:$H$28,'Base CDI'!$J$4:$J$29,S1911,"Cubic","Extrapolate=Linear","MultiX=Average","Skip=True","Sort=True")</f>
        <v>13.422796046721151</v>
      </c>
      <c r="U1911" s="43">
        <f ca="1">_xll.BInterpol('Base CDI'!$H$4:$H$28,'Base CDI'!$I$4:$I$29,S1911,"Cubic","Extrapolate=Linear","MultiX=Average","Skip=True","Sort=True")</f>
        <v>13.483628276649755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47863</v>
      </c>
      <c r="T1912" s="43">
        <f ca="1">_xll.BInterpol('Base CDI'!$H$4:$H$28,'Base CDI'!$J$4:$J$29,S1912,"Cubic","Extrapolate=Linear","MultiX=Average","Skip=True","Sort=True")</f>
        <v>13.42311034346849</v>
      </c>
      <c r="U1912" s="43">
        <f ca="1">_xll.BInterpol('Base CDI'!$H$4:$H$28,'Base CDI'!$I$4:$I$29,S1912,"Cubic","Extrapolate=Linear","MultiX=Average","Skip=True","Sort=True")</f>
        <v>13.483928666883145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47864</v>
      </c>
      <c r="T1913" s="43">
        <f ca="1">_xll.BInterpol('Base CDI'!$H$4:$H$28,'Base CDI'!$J$4:$J$29,S1913,"Cubic","Extrapolate=Linear","MultiX=Average","Skip=True","Sort=True")</f>
        <v>13.423424326825366</v>
      </c>
      <c r="U1913" s="43">
        <f ca="1">_xll.BInterpol('Base CDI'!$H$4:$H$28,'Base CDI'!$I$4:$I$29,S1913,"Cubic","Extrapolate=Linear","MultiX=Average","Skip=True","Sort=True")</f>
        <v>13.484228755250934</v>
      </c>
    </row>
    <row r="1914" spans="16:21" x14ac:dyDescent="0.25">
      <c r="P1914" s="10">
        <v>37301</v>
      </c>
      <c r="Q1914">
        <v>7.079383</v>
      </c>
      <c r="S1914" s="42">
        <f t="shared" ca="1" si="34"/>
        <v>47865</v>
      </c>
      <c r="T1914" s="43">
        <f ca="1">_xll.BInterpol('Base CDI'!$H$4:$H$28,'Base CDI'!$J$4:$J$29,S1914,"Cubic","Extrapolate=Linear","MultiX=Average","Skip=True","Sort=True")</f>
        <v>13.423737996905226</v>
      </c>
      <c r="U1914" s="43">
        <f ca="1">_xll.BInterpol('Base CDI'!$H$4:$H$28,'Base CDI'!$I$4:$I$29,S1914,"Cubic","Extrapolate=Linear","MultiX=Average","Skip=True","Sort=True")</f>
        <v>13.484528541885902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47866</v>
      </c>
      <c r="T1915" s="43">
        <f ca="1">_xll.BInterpol('Base CDI'!$H$4:$H$28,'Base CDI'!$J$4:$J$29,S1915,"Cubic","Extrapolate=Linear","MultiX=Average","Skip=True","Sort=True")</f>
        <v>13.424051353821527</v>
      </c>
      <c r="U1915" s="43">
        <f ca="1">_xll.BInterpol('Base CDI'!$H$4:$H$28,'Base CDI'!$I$4:$I$29,S1915,"Cubic","Extrapolate=Linear","MultiX=Average","Skip=True","Sort=True")</f>
        <v>13.484828026920834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47867</v>
      </c>
      <c r="T1916" s="43">
        <f ca="1">_xll.BInterpol('Base CDI'!$H$4:$H$28,'Base CDI'!$J$4:$J$29,S1916,"Cubic","Extrapolate=Linear","MultiX=Average","Skip=True","Sort=True")</f>
        <v>13.42436439768772</v>
      </c>
      <c r="U1916" s="43">
        <f ca="1">_xll.BInterpol('Base CDI'!$H$4:$H$28,'Base CDI'!$I$4:$I$29,S1916,"Cubic","Extrapolate=Linear","MultiX=Average","Skip=True","Sort=True")</f>
        <v>13.485127210488507</v>
      </c>
    </row>
    <row r="1917" spans="16:21" x14ac:dyDescent="0.25">
      <c r="P1917" s="10">
        <v>37306</v>
      </c>
      <c r="Q1917">
        <v>7.094087</v>
      </c>
      <c r="S1917" s="42">
        <f t="shared" ca="1" si="34"/>
        <v>47868</v>
      </c>
      <c r="T1917" s="43">
        <f ca="1">_xll.BInterpol('Base CDI'!$H$4:$H$28,'Base CDI'!$J$4:$J$29,S1917,"Cubic","Extrapolate=Linear","MultiX=Average","Skip=True","Sort=True")</f>
        <v>13.424677128617258</v>
      </c>
      <c r="U1917" s="43">
        <f ca="1">_xll.BInterpol('Base CDI'!$H$4:$H$28,'Base CDI'!$I$4:$I$29,S1917,"Cubic","Extrapolate=Linear","MultiX=Average","Skip=True","Sort=True")</f>
        <v>13.485426092721703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47869</v>
      </c>
      <c r="T1918" s="43">
        <f ca="1">_xll.BInterpol('Base CDI'!$H$4:$H$28,'Base CDI'!$J$4:$J$29,S1918,"Cubic","Extrapolate=Linear","MultiX=Average","Skip=True","Sort=True")</f>
        <v>13.424989546723594</v>
      </c>
      <c r="U1918" s="43">
        <f ca="1">_xll.BInterpol('Base CDI'!$H$4:$H$28,'Base CDI'!$I$4:$I$29,S1918,"Cubic","Extrapolate=Linear","MultiX=Average","Skip=True","Sort=True")</f>
        <v>13.485724673753202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47870</v>
      </c>
      <c r="T1919" s="43">
        <f ca="1">_xll.BInterpol('Base CDI'!$H$4:$H$28,'Base CDI'!$J$4:$J$29,S1919,"Cubic","Extrapolate=Linear","MultiX=Average","Skip=True","Sort=True")</f>
        <v>13.425301652120181</v>
      </c>
      <c r="U1919" s="43">
        <f ca="1">_xll.BInterpol('Base CDI'!$H$4:$H$28,'Base CDI'!$I$4:$I$29,S1919,"Cubic","Extrapolate=Linear","MultiX=Average","Skip=True","Sort=True")</f>
        <v>13.486022953715786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47871</v>
      </c>
      <c r="T1920" s="43">
        <f ca="1">_xll.BInterpol('Base CDI'!$H$4:$H$28,'Base CDI'!$J$4:$J$29,S1920,"Cubic","Extrapolate=Linear","MultiX=Average","Skip=True","Sort=True")</f>
        <v>13.42561344492047</v>
      </c>
      <c r="U1920" s="43">
        <f ca="1">_xll.BInterpol('Base CDI'!$H$4:$H$28,'Base CDI'!$I$4:$I$29,S1920,"Cubic","Extrapolate=Linear","MultiX=Average","Skip=True","Sort=True")</f>
        <v>13.486320932742236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47872</v>
      </c>
      <c r="T1921" s="43">
        <f ca="1">_xll.BInterpol('Base CDI'!$H$4:$H$28,'Base CDI'!$J$4:$J$29,S1921,"Cubic","Extrapolate=Linear","MultiX=Average","Skip=True","Sort=True")</f>
        <v>13.425924925237917</v>
      </c>
      <c r="U1921" s="43">
        <f ca="1">_xll.BInterpol('Base CDI'!$H$4:$H$28,'Base CDI'!$I$4:$I$29,S1921,"Cubic","Extrapolate=Linear","MultiX=Average","Skip=True","Sort=True")</f>
        <v>13.486618610965332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47873</v>
      </c>
      <c r="T1922" s="43">
        <f ca="1">_xll.BInterpol('Base CDI'!$H$4:$H$28,'Base CDI'!$J$4:$J$29,S1922,"Cubic","Extrapolate=Linear","MultiX=Average","Skip=True","Sort=True")</f>
        <v>13.42623609318597</v>
      </c>
      <c r="U1922" s="43">
        <f ca="1">_xll.BInterpol('Base CDI'!$H$4:$H$28,'Base CDI'!$I$4:$I$29,S1922,"Cubic","Extrapolate=Linear","MultiX=Average","Skip=True","Sort=True")</f>
        <v>13.486915988517856</v>
      </c>
    </row>
    <row r="1923" spans="16:21" x14ac:dyDescent="0.25">
      <c r="P1923" s="10">
        <v>37314</v>
      </c>
      <c r="Q1923">
        <v>7.123335</v>
      </c>
      <c r="S1923" s="42">
        <f t="shared" ca="1" si="34"/>
        <v>47874</v>
      </c>
      <c r="T1923" s="43">
        <f ca="1">_xll.BInterpol('Base CDI'!$H$4:$H$28,'Base CDI'!$J$4:$J$29,S1923,"Cubic","Extrapolate=Linear","MultiX=Average","Skip=True","Sort=True")</f>
        <v>13.426546948878084</v>
      </c>
      <c r="U1923" s="43">
        <f ca="1">_xll.BInterpol('Base CDI'!$H$4:$H$28,'Base CDI'!$I$4:$I$29,S1923,"Cubic","Extrapolate=Linear","MultiX=Average","Skip=True","Sort=True")</f>
        <v>13.487213065532588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47875</v>
      </c>
      <c r="T1924" s="43">
        <f ca="1">_xll.BInterpol('Base CDI'!$H$4:$H$28,'Base CDI'!$J$4:$J$29,S1924,"Cubic","Extrapolate=Linear","MultiX=Average","Skip=True","Sort=True")</f>
        <v>13.426857492427713</v>
      </c>
      <c r="U1924" s="43">
        <f ca="1">_xll.BInterpol('Base CDI'!$H$4:$H$28,'Base CDI'!$I$4:$I$29,S1924,"Cubic","Extrapolate=Linear","MultiX=Average","Skip=True","Sort=True")</f>
        <v>13.487509842142309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47876</v>
      </c>
      <c r="T1925" s="43">
        <f ca="1">_xll.BInterpol('Base CDI'!$H$4:$H$28,'Base CDI'!$J$4:$J$29,S1925,"Cubic","Extrapolate=Linear","MultiX=Average","Skip=True","Sort=True")</f>
        <v>13.427167723948308</v>
      </c>
      <c r="U1925" s="43">
        <f ca="1">_xll.BInterpol('Base CDI'!$H$4:$H$28,'Base CDI'!$I$4:$I$29,S1925,"Cubic","Extrapolate=Linear","MultiX=Average","Skip=True","Sort=True")</f>
        <v>13.487806318479798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47877</v>
      </c>
      <c r="T1926" s="43">
        <f ca="1">_xll.BInterpol('Base CDI'!$H$4:$H$28,'Base CDI'!$J$4:$J$29,S1926,"Cubic","Extrapolate=Linear","MultiX=Average","Skip=True","Sort=True")</f>
        <v>13.427477643553322</v>
      </c>
      <c r="U1926" s="43">
        <f ca="1">_xll.BInterpol('Base CDI'!$H$4:$H$28,'Base CDI'!$I$4:$I$29,S1926,"Cubic","Extrapolate=Linear","MultiX=Average","Skip=True","Sort=True")</f>
        <v>13.48810249467784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47878</v>
      </c>
      <c r="T1927" s="43">
        <f ca="1">_xll.BInterpol('Base CDI'!$H$4:$H$28,'Base CDI'!$J$4:$J$29,S1927,"Cubic","Extrapolate=Linear","MultiX=Average","Skip=True","Sort=True")</f>
        <v>13.427787251356207</v>
      </c>
      <c r="U1927" s="43">
        <f ca="1">_xll.BInterpol('Base CDI'!$H$4:$H$28,'Base CDI'!$I$4:$I$29,S1927,"Cubic","Extrapolate=Linear","MultiX=Average","Skip=True","Sort=True")</f>
        <v>13.488398370869213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47879</v>
      </c>
      <c r="T1928" s="43">
        <f ca="1">_xll.BInterpol('Base CDI'!$H$4:$H$28,'Base CDI'!$J$4:$J$29,S1928,"Cubic","Extrapolate=Linear","MultiX=Average","Skip=True","Sort=True")</f>
        <v>13.428096547470417</v>
      </c>
      <c r="U1928" s="43">
        <f ca="1">_xll.BInterpol('Base CDI'!$H$4:$H$28,'Base CDI'!$I$4:$I$29,S1928,"Cubic","Extrapolate=Linear","MultiX=Average","Skip=True","Sort=True")</f>
        <v>13.488693947186698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47880</v>
      </c>
      <c r="T1929" s="43">
        <f ca="1">_xll.BInterpol('Base CDI'!$H$4:$H$28,'Base CDI'!$J$4:$J$29,S1929,"Cubic","Extrapolate=Linear","MultiX=Average","Skip=True","Sort=True")</f>
        <v>13.428405532009405</v>
      </c>
      <c r="U1929" s="43">
        <f ca="1">_xll.BInterpol('Base CDI'!$H$4:$H$28,'Base CDI'!$I$4:$I$29,S1929,"Cubic","Extrapolate=Linear","MultiX=Average","Skip=True","Sort=True")</f>
        <v>13.488989223763078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47881</v>
      </c>
      <c r="T1930" s="43">
        <f ca="1">_xll.BInterpol('Base CDI'!$H$4:$H$28,'Base CDI'!$J$4:$J$29,S1930,"Cubic","Extrapolate=Linear","MultiX=Average","Skip=True","Sort=True")</f>
        <v>13.428714205086621</v>
      </c>
      <c r="U1930" s="43">
        <f ca="1">_xll.BInterpol('Base CDI'!$H$4:$H$28,'Base CDI'!$I$4:$I$29,S1930,"Cubic","Extrapolate=Linear","MultiX=Average","Skip=True","Sort=True")</f>
        <v>13.489284200731131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47882</v>
      </c>
      <c r="T1931" s="43">
        <f ca="1">_xll.BInterpol('Base CDI'!$H$4:$H$28,'Base CDI'!$J$4:$J$29,S1931,"Cubic","Extrapolate=Linear","MultiX=Average","Skip=True","Sort=True")</f>
        <v>13.429022566815521</v>
      </c>
      <c r="U1931" s="43">
        <f ca="1">_xll.BInterpol('Base CDI'!$H$4:$H$28,'Base CDI'!$I$4:$I$29,S1931,"Cubic","Extrapolate=Linear","MultiX=Average","Skip=True","Sort=True")</f>
        <v>13.489578878223638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47883</v>
      </c>
      <c r="T1932" s="43">
        <f ca="1">_xll.BInterpol('Base CDI'!$H$4:$H$28,'Base CDI'!$J$4:$J$29,S1932,"Cubic","Extrapolate=Linear","MultiX=Average","Skip=True","Sort=True")</f>
        <v>13.429330617309555</v>
      </c>
      <c r="U1932" s="43">
        <f ca="1">_xll.BInterpol('Base CDI'!$H$4:$H$28,'Base CDI'!$I$4:$I$29,S1932,"Cubic","Extrapolate=Linear","MultiX=Average","Skip=True","Sort=True")</f>
        <v>13.489873256373382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47884</v>
      </c>
      <c r="T1933" s="43">
        <f ca="1">_xll.BInterpol('Base CDI'!$H$4:$H$28,'Base CDI'!$J$4:$J$29,S1933,"Cubic","Extrapolate=Linear","MultiX=Average","Skip=True","Sort=True")</f>
        <v>13.429638356682176</v>
      </c>
      <c r="U1933" s="43">
        <f ca="1">_xll.BInterpol('Base CDI'!$H$4:$H$28,'Base CDI'!$I$4:$I$29,S1933,"Cubic","Extrapolate=Linear","MultiX=Average","Skip=True","Sort=True")</f>
        <v>13.490167335313144</v>
      </c>
    </row>
    <row r="1934" spans="16:21" x14ac:dyDescent="0.25">
      <c r="P1934" s="10">
        <v>37329</v>
      </c>
      <c r="Q1934">
        <v>7.177079</v>
      </c>
      <c r="S1934" s="42">
        <f t="shared" ca="1" si="35"/>
        <v>47885</v>
      </c>
      <c r="T1934" s="43">
        <f ca="1">_xll.BInterpol('Base CDI'!$H$4:$H$28,'Base CDI'!$J$4:$J$29,S1934,"Cubic","Extrapolate=Linear","MultiX=Average","Skip=True","Sort=True")</f>
        <v>13.429945785046838</v>
      </c>
      <c r="U1934" s="43">
        <f ca="1">_xll.BInterpol('Base CDI'!$H$4:$H$28,'Base CDI'!$I$4:$I$29,S1934,"Cubic","Extrapolate=Linear","MultiX=Average","Skip=True","Sort=True")</f>
        <v>13.490461115175702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47886</v>
      </c>
      <c r="T1935" s="43">
        <f ca="1">_xll.BInterpol('Base CDI'!$H$4:$H$28,'Base CDI'!$J$4:$J$29,S1935,"Cubic","Extrapolate=Linear","MultiX=Average","Skip=True","Sort=True")</f>
        <v>13.430252902516994</v>
      </c>
      <c r="U1935" s="43">
        <f ca="1">_xll.BInterpol('Base CDI'!$H$4:$H$28,'Base CDI'!$I$4:$I$29,S1935,"Cubic","Extrapolate=Linear","MultiX=Average","Skip=True","Sort=True")</f>
        <v>13.49075459609384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47887</v>
      </c>
      <c r="T1936" s="43">
        <f ca="1">_xll.BInterpol('Base CDI'!$H$4:$H$28,'Base CDI'!$J$4:$J$29,S1936,"Cubic","Extrapolate=Linear","MultiX=Average","Skip=True","Sort=True")</f>
        <v>13.430559709206094</v>
      </c>
      <c r="U1936" s="43">
        <f ca="1">_xll.BInterpol('Base CDI'!$H$4:$H$28,'Base CDI'!$I$4:$I$29,S1936,"Cubic","Extrapolate=Linear","MultiX=Average","Skip=True","Sort=True")</f>
        <v>13.491047778200336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47888</v>
      </c>
      <c r="T1937" s="43">
        <f ca="1">_xll.BInterpol('Base CDI'!$H$4:$H$28,'Base CDI'!$J$4:$J$29,S1937,"Cubic","Extrapolate=Linear","MultiX=Average","Skip=True","Sort=True")</f>
        <v>13.430866205227593</v>
      </c>
      <c r="U1937" s="43">
        <f ca="1">_xll.BInterpol('Base CDI'!$H$4:$H$28,'Base CDI'!$I$4:$I$29,S1937,"Cubic","Extrapolate=Linear","MultiX=Average","Skip=True","Sort=True")</f>
        <v>13.491340661627973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47889</v>
      </c>
      <c r="T1938" s="43">
        <f ca="1">_xll.BInterpol('Base CDI'!$H$4:$H$28,'Base CDI'!$J$4:$J$29,S1938,"Cubic","Extrapolate=Linear","MultiX=Average","Skip=True","Sort=True")</f>
        <v>13.431172390694943</v>
      </c>
      <c r="U1938" s="43">
        <f ca="1">_xll.BInterpol('Base CDI'!$H$4:$H$28,'Base CDI'!$I$4:$I$29,S1938,"Cubic","Extrapolate=Linear","MultiX=Average","Skip=True","Sort=True")</f>
        <v>13.491633246509531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47890</v>
      </c>
      <c r="T1939" s="43">
        <f ca="1">_xll.BInterpol('Base CDI'!$H$4:$H$28,'Base CDI'!$J$4:$J$29,S1939,"Cubic","Extrapolate=Linear","MultiX=Average","Skip=True","Sort=True")</f>
        <v>13.431478265721596</v>
      </c>
      <c r="U1939" s="43">
        <f ca="1">_xll.BInterpol('Base CDI'!$H$4:$H$28,'Base CDI'!$I$4:$I$29,S1939,"Cubic","Extrapolate=Linear","MultiX=Average","Skip=True","Sort=True")</f>
        <v>13.491925532977792</v>
      </c>
    </row>
    <row r="1940" spans="16:21" x14ac:dyDescent="0.25">
      <c r="P1940" s="10">
        <v>37337</v>
      </c>
      <c r="Q1940">
        <v>7.206423</v>
      </c>
      <c r="S1940" s="42">
        <f t="shared" ca="1" si="35"/>
        <v>47891</v>
      </c>
      <c r="T1940" s="43">
        <f ca="1">_xll.BInterpol('Base CDI'!$H$4:$H$28,'Base CDI'!$J$4:$J$29,S1940,"Cubic","Extrapolate=Linear","MultiX=Average","Skip=True","Sort=True")</f>
        <v>13.431783830421006</v>
      </c>
      <c r="U1940" s="43">
        <f ca="1">_xll.BInterpol('Base CDI'!$H$4:$H$28,'Base CDI'!$I$4:$I$29,S1940,"Cubic","Extrapolate=Linear","MultiX=Average","Skip=True","Sort=True")</f>
        <v>13.492217521165536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47892</v>
      </c>
      <c r="T1941" s="43">
        <f ca="1">_xll.BInterpol('Base CDI'!$H$4:$H$28,'Base CDI'!$J$4:$J$29,S1941,"Cubic","Extrapolate=Linear","MultiX=Average","Skip=True","Sort=True")</f>
        <v>13.432089084906623</v>
      </c>
      <c r="U1941" s="43">
        <f ca="1">_xll.BInterpol('Base CDI'!$H$4:$H$28,'Base CDI'!$I$4:$I$29,S1941,"Cubic","Extrapolate=Linear","MultiX=Average","Skip=True","Sort=True")</f>
        <v>13.492509211205542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47893</v>
      </c>
      <c r="T1942" s="43">
        <f ca="1">_xll.BInterpol('Base CDI'!$H$4:$H$28,'Base CDI'!$J$4:$J$29,S1942,"Cubic","Extrapolate=Linear","MultiX=Average","Skip=True","Sort=True")</f>
        <v>13.432394029291904</v>
      </c>
      <c r="U1942" s="43">
        <f ca="1">_xll.BInterpol('Base CDI'!$H$4:$H$28,'Base CDI'!$I$4:$I$29,S1942,"Cubic","Extrapolate=Linear","MultiX=Average","Skip=True","Sort=True")</f>
        <v>13.492800603230593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47894</v>
      </c>
      <c r="T1943" s="43">
        <f ca="1">_xll.BInterpol('Base CDI'!$H$4:$H$28,'Base CDI'!$J$4:$J$29,S1943,"Cubic","Extrapolate=Linear","MultiX=Average","Skip=True","Sort=True")</f>
        <v>13.432698663690299</v>
      </c>
      <c r="U1943" s="43">
        <f ca="1">_xll.BInterpol('Base CDI'!$H$4:$H$28,'Base CDI'!$I$4:$I$29,S1943,"Cubic","Extrapolate=Linear","MultiX=Average","Skip=True","Sort=True")</f>
        <v>13.493091697373471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47895</v>
      </c>
      <c r="T1944" s="43">
        <f ca="1">_xll.BInterpol('Base CDI'!$H$4:$H$28,'Base CDI'!$J$4:$J$29,S1944,"Cubic","Extrapolate=Linear","MultiX=Average","Skip=True","Sort=True")</f>
        <v>13.433002988215261</v>
      </c>
      <c r="U1944" s="43">
        <f ca="1">_xll.BInterpol('Base CDI'!$H$4:$H$28,'Base CDI'!$I$4:$I$29,S1944,"Cubic","Extrapolate=Linear","MultiX=Average","Skip=True","Sort=True")</f>
        <v>13.493382493766955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47896</v>
      </c>
      <c r="T1945" s="43">
        <f ca="1">_xll.BInterpol('Base CDI'!$H$4:$H$28,'Base CDI'!$J$4:$J$29,S1945,"Cubic","Extrapolate=Linear","MultiX=Average","Skip=True","Sort=True")</f>
        <v>13.433307002980241</v>
      </c>
      <c r="U1945" s="43">
        <f ca="1">_xll.BInterpol('Base CDI'!$H$4:$H$28,'Base CDI'!$I$4:$I$29,S1945,"Cubic","Extrapolate=Linear","MultiX=Average","Skip=True","Sort=True")</f>
        <v>13.493672992543825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47897</v>
      </c>
      <c r="T1946" s="43">
        <f ca="1">_xll.BInterpol('Base CDI'!$H$4:$H$28,'Base CDI'!$J$4:$J$29,S1946,"Cubic","Extrapolate=Linear","MultiX=Average","Skip=True","Sort=True")</f>
        <v>13.433610708098694</v>
      </c>
      <c r="U1946" s="43">
        <f ca="1">_xll.BInterpol('Base CDI'!$H$4:$H$28,'Base CDI'!$I$4:$I$29,S1946,"Cubic","Extrapolate=Linear","MultiX=Average","Skip=True","Sort=True")</f>
        <v>13.493963193836864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47898</v>
      </c>
      <c r="T1947" s="43">
        <f ca="1">_xll.BInterpol('Base CDI'!$H$4:$H$28,'Base CDI'!$J$4:$J$29,S1947,"Cubic","Extrapolate=Linear","MultiX=Average","Skip=True","Sort=True")</f>
        <v>13.433914103684073</v>
      </c>
      <c r="U1947" s="43">
        <f ca="1">_xll.BInterpol('Base CDI'!$H$4:$H$28,'Base CDI'!$I$4:$I$29,S1947,"Cubic","Extrapolate=Linear","MultiX=Average","Skip=True","Sort=True")</f>
        <v>13.494253097778852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47899</v>
      </c>
      <c r="T1948" s="43">
        <f ca="1">_xll.BInterpol('Base CDI'!$H$4:$H$28,'Base CDI'!$J$4:$J$29,S1948,"Cubic","Extrapolate=Linear","MultiX=Average","Skip=True","Sort=True")</f>
        <v>13.434217189849827</v>
      </c>
      <c r="U1948" s="43">
        <f ca="1">_xll.BInterpol('Base CDI'!$H$4:$H$28,'Base CDI'!$I$4:$I$29,S1948,"Cubic","Extrapolate=Linear","MultiX=Average","Skip=True","Sort=True")</f>
        <v>13.494542704502571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47900</v>
      </c>
      <c r="T1949" s="43">
        <f ca="1">_xll.BInterpol('Base CDI'!$H$4:$H$28,'Base CDI'!$J$4:$J$29,S1949,"Cubic","Extrapolate=Linear","MultiX=Average","Skip=True","Sort=True")</f>
        <v>13.434519966709413</v>
      </c>
      <c r="U1949" s="43">
        <f ca="1">_xll.BInterpol('Base CDI'!$H$4:$H$28,'Base CDI'!$I$4:$I$29,S1949,"Cubic","Extrapolate=Linear","MultiX=Average","Skip=True","Sort=True")</f>
        <v>13.494832014140799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47901</v>
      </c>
      <c r="T1950" s="43">
        <f ca="1">_xll.BInterpol('Base CDI'!$H$4:$H$28,'Base CDI'!$J$4:$J$29,S1950,"Cubic","Extrapolate=Linear","MultiX=Average","Skip=True","Sort=True")</f>
        <v>13.434822434376281</v>
      </c>
      <c r="U1950" s="43">
        <f ca="1">_xll.BInterpol('Base CDI'!$H$4:$H$28,'Base CDI'!$I$4:$I$29,S1950,"Cubic","Extrapolate=Linear","MultiX=Average","Skip=True","Sort=True")</f>
        <v>13.495121026826318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47902</v>
      </c>
      <c r="T1951" s="43">
        <f ca="1">_xll.BInterpol('Base CDI'!$H$4:$H$28,'Base CDI'!$J$4:$J$29,S1951,"Cubic","Extrapolate=Linear","MultiX=Average","Skip=True","Sort=True")</f>
        <v>13.435124592963886</v>
      </c>
      <c r="U1951" s="43">
        <f ca="1">_xll.BInterpol('Base CDI'!$H$4:$H$28,'Base CDI'!$I$4:$I$29,S1951,"Cubic","Extrapolate=Linear","MultiX=Average","Skip=True","Sort=True")</f>
        <v>13.495409742691912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47903</v>
      </c>
      <c r="T1952" s="43">
        <f ca="1">_xll.BInterpol('Base CDI'!$H$4:$H$28,'Base CDI'!$J$4:$J$29,S1952,"Cubic","Extrapolate=Linear","MultiX=Average","Skip=True","Sort=True")</f>
        <v>13.435426442585678</v>
      </c>
      <c r="U1952" s="43">
        <f ca="1">_xll.BInterpol('Base CDI'!$H$4:$H$28,'Base CDI'!$I$4:$I$29,S1952,"Cubic","Extrapolate=Linear","MultiX=Average","Skip=True","Sort=True")</f>
        <v>13.495698161870358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47904</v>
      </c>
      <c r="T1953" s="43">
        <f ca="1">_xll.BInterpol('Base CDI'!$H$4:$H$28,'Base CDI'!$J$4:$J$29,S1953,"Cubic","Extrapolate=Linear","MultiX=Average","Skip=True","Sort=True")</f>
        <v>13.435727983355111</v>
      </c>
      <c r="U1953" s="43">
        <f ca="1">_xll.BInterpol('Base CDI'!$H$4:$H$28,'Base CDI'!$I$4:$I$29,S1953,"Cubic","Extrapolate=Linear","MultiX=Average","Skip=True","Sort=True")</f>
        <v>13.495986284494439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47905</v>
      </c>
      <c r="T1954" s="43">
        <f ca="1">_xll.BInterpol('Base CDI'!$H$4:$H$28,'Base CDI'!$J$4:$J$29,S1954,"Cubic","Extrapolate=Linear","MultiX=Average","Skip=True","Sort=True")</f>
        <v>13.436029215385638</v>
      </c>
      <c r="U1954" s="43">
        <f ca="1">_xll.BInterpol('Base CDI'!$H$4:$H$28,'Base CDI'!$I$4:$I$29,S1954,"Cubic","Extrapolate=Linear","MultiX=Average","Skip=True","Sort=True")</f>
        <v>13.496274110696934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47906</v>
      </c>
      <c r="T1955" s="43">
        <f ca="1">_xll.BInterpol('Base CDI'!$H$4:$H$28,'Base CDI'!$J$4:$J$29,S1955,"Cubic","Extrapolate=Linear","MultiX=Average","Skip=True","Sort=True")</f>
        <v>13.43633013879071</v>
      </c>
      <c r="U1955" s="43">
        <f ca="1">_xll.BInterpol('Base CDI'!$H$4:$H$28,'Base CDI'!$I$4:$I$29,S1955,"Cubic","Extrapolate=Linear","MultiX=Average","Skip=True","Sort=True")</f>
        <v>13.496561640610626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47907</v>
      </c>
      <c r="T1956" s="43">
        <f ca="1">_xll.BInterpol('Base CDI'!$H$4:$H$28,'Base CDI'!$J$4:$J$29,S1956,"Cubic","Extrapolate=Linear","MultiX=Average","Skip=True","Sort=True")</f>
        <v>13.436630753683781</v>
      </c>
      <c r="U1956" s="43">
        <f ca="1">_xll.BInterpol('Base CDI'!$H$4:$H$28,'Base CDI'!$I$4:$I$29,S1956,"Cubic","Extrapolate=Linear","MultiX=Average","Skip=True","Sort=True")</f>
        <v>13.496848874368293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47908</v>
      </c>
      <c r="T1957" s="43">
        <f ca="1">_xll.BInterpol('Base CDI'!$H$4:$H$28,'Base CDI'!$J$4:$J$29,S1957,"Cubic","Extrapolate=Linear","MultiX=Average","Skip=True","Sort=True")</f>
        <v>13.436931060178305</v>
      </c>
      <c r="U1957" s="43">
        <f ca="1">_xll.BInterpol('Base CDI'!$H$4:$H$28,'Base CDI'!$I$4:$I$29,S1957,"Cubic","Extrapolate=Linear","MultiX=Average","Skip=True","Sort=True")</f>
        <v>13.497135812102719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47909</v>
      </c>
      <c r="T1958" s="43">
        <f ca="1">_xll.BInterpol('Base CDI'!$H$4:$H$28,'Base CDI'!$J$4:$J$29,S1958,"Cubic","Extrapolate=Linear","MultiX=Average","Skip=True","Sort=True")</f>
        <v>13.437231058387731</v>
      </c>
      <c r="U1958" s="43">
        <f ca="1">_xll.BInterpol('Base CDI'!$H$4:$H$28,'Base CDI'!$I$4:$I$29,S1958,"Cubic","Extrapolate=Linear","MultiX=Average","Skip=True","Sort=True")</f>
        <v>13.497422453946683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47910</v>
      </c>
      <c r="T1959" s="43">
        <f ca="1">_xll.BInterpol('Base CDI'!$H$4:$H$28,'Base CDI'!$J$4:$J$29,S1959,"Cubic","Extrapolate=Linear","MultiX=Average","Skip=True","Sort=True")</f>
        <v>13.437530748425516</v>
      </c>
      <c r="U1959" s="43">
        <f ca="1">_xll.BInterpol('Base CDI'!$H$4:$H$28,'Base CDI'!$I$4:$I$29,S1959,"Cubic","Extrapolate=Linear","MultiX=Average","Skip=True","Sort=True")</f>
        <v>13.497708800032967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47911</v>
      </c>
      <c r="T1960" s="43">
        <f ca="1">_xll.BInterpol('Base CDI'!$H$4:$H$28,'Base CDI'!$J$4:$J$29,S1960,"Cubic","Extrapolate=Linear","MultiX=Average","Skip=True","Sort=True")</f>
        <v>13.437830130405109</v>
      </c>
      <c r="U1960" s="43">
        <f ca="1">_xll.BInterpol('Base CDI'!$H$4:$H$28,'Base CDI'!$I$4:$I$29,S1960,"Cubic","Extrapolate=Linear","MultiX=Average","Skip=True","Sort=True")</f>
        <v>13.497994850494351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47912</v>
      </c>
      <c r="T1961" s="43">
        <f ca="1">_xll.BInterpol('Base CDI'!$H$4:$H$28,'Base CDI'!$J$4:$J$29,S1961,"Cubic","Extrapolate=Linear","MultiX=Average","Skip=True","Sort=True")</f>
        <v>13.438129204439964</v>
      </c>
      <c r="U1961" s="43">
        <f ca="1">_xll.BInterpol('Base CDI'!$H$4:$H$28,'Base CDI'!$I$4:$I$29,S1961,"Cubic","Extrapolate=Linear","MultiX=Average","Skip=True","Sort=True")</f>
        <v>13.498280605463616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47913</v>
      </c>
      <c r="T1962" s="43">
        <f ca="1">_xll.BInterpol('Base CDI'!$H$4:$H$28,'Base CDI'!$J$4:$J$29,S1962,"Cubic","Extrapolate=Linear","MultiX=Average","Skip=True","Sort=True")</f>
        <v>13.438427970643534</v>
      </c>
      <c r="U1962" s="43">
        <f ca="1">_xll.BInterpol('Base CDI'!$H$4:$H$28,'Base CDI'!$I$4:$I$29,S1962,"Cubic","Extrapolate=Linear","MultiX=Average","Skip=True","Sort=True")</f>
        <v>13.498566065073543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47914</v>
      </c>
      <c r="T1963" s="43">
        <f ca="1">_xll.BInterpol('Base CDI'!$H$4:$H$28,'Base CDI'!$J$4:$J$29,S1963,"Cubic","Extrapolate=Linear","MultiX=Average","Skip=True","Sort=True")</f>
        <v>13.438726429129272</v>
      </c>
      <c r="U1963" s="43">
        <f ca="1">_xll.BInterpol('Base CDI'!$H$4:$H$28,'Base CDI'!$I$4:$I$29,S1963,"Cubic","Extrapolate=Linear","MultiX=Average","Skip=True","Sort=True")</f>
        <v>13.498851229456914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47915</v>
      </c>
      <c r="T1964" s="43">
        <f ca="1">_xll.BInterpol('Base CDI'!$H$4:$H$28,'Base CDI'!$J$4:$J$29,S1964,"Cubic","Extrapolate=Linear","MultiX=Average","Skip=True","Sort=True")</f>
        <v>13.43902458001063</v>
      </c>
      <c r="U1964" s="43">
        <f ca="1">_xll.BInterpol('Base CDI'!$H$4:$H$28,'Base CDI'!$I$4:$I$29,S1964,"Cubic","Extrapolate=Linear","MultiX=Average","Skip=True","Sort=True")</f>
        <v>13.499136098746508</v>
      </c>
    </row>
    <row r="1965" spans="16:21" x14ac:dyDescent="0.25">
      <c r="P1965" s="10">
        <v>37375</v>
      </c>
      <c r="Q1965">
        <v>7.328303</v>
      </c>
      <c r="S1965" s="42">
        <f t="shared" ca="1" si="35"/>
        <v>47916</v>
      </c>
      <c r="T1965" s="43">
        <f ca="1">_xll.BInterpol('Base CDI'!$H$4:$H$28,'Base CDI'!$J$4:$J$29,S1965,"Cubic","Extrapolate=Linear","MultiX=Average","Skip=True","Sort=True")</f>
        <v>13.439322423401059</v>
      </c>
      <c r="U1965" s="43">
        <f ca="1">_xll.BInterpol('Base CDI'!$H$4:$H$28,'Base CDI'!$I$4:$I$29,S1965,"Cubic","Extrapolate=Linear","MultiX=Average","Skip=True","Sort=True")</f>
        <v>13.499420673075107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47917</v>
      </c>
      <c r="T1966" s="43">
        <f ca="1">_xll.BInterpol('Base CDI'!$H$4:$H$28,'Base CDI'!$J$4:$J$29,S1966,"Cubic","Extrapolate=Linear","MultiX=Average","Skip=True","Sort=True")</f>
        <v>13.439619959414015</v>
      </c>
      <c r="U1966" s="43">
        <f ca="1">_xll.BInterpol('Base CDI'!$H$4:$H$28,'Base CDI'!$I$4:$I$29,S1966,"Cubic","Extrapolate=Linear","MultiX=Average","Skip=True","Sort=True")</f>
        <v>13.499704952575492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47918</v>
      </c>
      <c r="T1967" s="43">
        <f ca="1">_xll.BInterpol('Base CDI'!$H$4:$H$28,'Base CDI'!$J$4:$J$29,S1967,"Cubic","Extrapolate=Linear","MultiX=Average","Skip=True","Sort=True")</f>
        <v>13.43991718816295</v>
      </c>
      <c r="U1967" s="43">
        <f ca="1">_xll.BInterpol('Base CDI'!$H$4:$H$28,'Base CDI'!$I$4:$I$29,S1967,"Cubic","Extrapolate=Linear","MultiX=Average","Skip=True","Sort=True")</f>
        <v>13.499988937380442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47919</v>
      </c>
      <c r="T1968" s="43">
        <f ca="1">_xll.BInterpol('Base CDI'!$H$4:$H$28,'Base CDI'!$J$4:$J$29,S1968,"Cubic","Extrapolate=Linear","MultiX=Average","Skip=True","Sort=True")</f>
        <v>13.440214109761314</v>
      </c>
      <c r="U1968" s="43">
        <f ca="1">_xll.BInterpol('Base CDI'!$H$4:$H$28,'Base CDI'!$I$4:$I$29,S1968,"Cubic","Extrapolate=Linear","MultiX=Average","Skip=True","Sort=True")</f>
        <v>13.500272627622738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47920</v>
      </c>
      <c r="T1969" s="43">
        <f ca="1">_xll.BInterpol('Base CDI'!$H$4:$H$28,'Base CDI'!$J$4:$J$29,S1969,"Cubic","Extrapolate=Linear","MultiX=Average","Skip=True","Sort=True")</f>
        <v>13.440510724322561</v>
      </c>
      <c r="U1969" s="43">
        <f ca="1">_xll.BInterpol('Base CDI'!$H$4:$H$28,'Base CDI'!$I$4:$I$29,S1969,"Cubic","Extrapolate=Linear","MultiX=Average","Skip=True","Sort=True")</f>
        <v>13.500556023435164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47921</v>
      </c>
      <c r="T1970" s="43">
        <f ca="1">_xll.BInterpol('Base CDI'!$H$4:$H$28,'Base CDI'!$J$4:$J$29,S1970,"Cubic","Extrapolate=Linear","MultiX=Average","Skip=True","Sort=True")</f>
        <v>13.440807031960144</v>
      </c>
      <c r="U1970" s="43">
        <f ca="1">_xll.BInterpol('Base CDI'!$H$4:$H$28,'Base CDI'!$I$4:$I$29,S1970,"Cubic","Extrapolate=Linear","MultiX=Average","Skip=True","Sort=True")</f>
        <v>13.500839124950501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47922</v>
      </c>
      <c r="T1971" s="43">
        <f ca="1">_xll.BInterpol('Base CDI'!$H$4:$H$28,'Base CDI'!$J$4:$J$29,S1971,"Cubic","Extrapolate=Linear","MultiX=Average","Skip=True","Sort=True")</f>
        <v>13.441103032787517</v>
      </c>
      <c r="U1971" s="43">
        <f ca="1">_xll.BInterpol('Base CDI'!$H$4:$H$28,'Base CDI'!$I$4:$I$29,S1971,"Cubic","Extrapolate=Linear","MultiX=Average","Skip=True","Sort=True")</f>
        <v>13.501121932301524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47923</v>
      </c>
      <c r="T1972" s="43">
        <f ca="1">_xll.BInterpol('Base CDI'!$H$4:$H$28,'Base CDI'!$J$4:$J$29,S1972,"Cubic","Extrapolate=Linear","MultiX=Average","Skip=True","Sort=True")</f>
        <v>13.441398726918131</v>
      </c>
      <c r="U1972" s="43">
        <f ca="1">_xll.BInterpol('Base CDI'!$H$4:$H$28,'Base CDI'!$I$4:$I$29,S1972,"Cubic","Extrapolate=Linear","MultiX=Average","Skip=True","Sort=True")</f>
        <v>13.50140444562102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47924</v>
      </c>
      <c r="T1973" s="43">
        <f ca="1">_xll.BInterpol('Base CDI'!$H$4:$H$28,'Base CDI'!$J$4:$J$29,S1973,"Cubic","Extrapolate=Linear","MultiX=Average","Skip=True","Sort=True")</f>
        <v>13.441694114465438</v>
      </c>
      <c r="U1973" s="43">
        <f ca="1">_xll.BInterpol('Base CDI'!$H$4:$H$28,'Base CDI'!$I$4:$I$29,S1973,"Cubic","Extrapolate=Linear","MultiX=Average","Skip=True","Sort=True")</f>
        <v>13.501686665041767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47925</v>
      </c>
      <c r="T1974" s="43">
        <f ca="1">_xll.BInterpol('Base CDI'!$H$4:$H$28,'Base CDI'!$J$4:$J$29,S1974,"Cubic","Extrapolate=Linear","MultiX=Average","Skip=True","Sort=True")</f>
        <v>13.441989195542893</v>
      </c>
      <c r="U1974" s="43">
        <f ca="1">_xll.BInterpol('Base CDI'!$H$4:$H$28,'Base CDI'!$I$4:$I$29,S1974,"Cubic","Extrapolate=Linear","MultiX=Average","Skip=True","Sort=True")</f>
        <v>13.501968590696547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47926</v>
      </c>
      <c r="T1975" s="43">
        <f ca="1">_xll.BInterpol('Base CDI'!$H$4:$H$28,'Base CDI'!$J$4:$J$29,S1975,"Cubic","Extrapolate=Linear","MultiX=Average","Skip=True","Sort=True")</f>
        <v>13.442283970263947</v>
      </c>
      <c r="U1975" s="43">
        <f ca="1">_xll.BInterpol('Base CDI'!$H$4:$H$28,'Base CDI'!$I$4:$I$29,S1975,"Cubic","Extrapolate=Linear","MultiX=Average","Skip=True","Sort=True")</f>
        <v>13.502250222718141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47927</v>
      </c>
      <c r="T1976" s="43">
        <f ca="1">_xll.BInterpol('Base CDI'!$H$4:$H$28,'Base CDI'!$J$4:$J$29,S1976,"Cubic","Extrapolate=Linear","MultiX=Average","Skip=True","Sort=True")</f>
        <v>13.442578438742053</v>
      </c>
      <c r="U1976" s="43">
        <f ca="1">_xll.BInterpol('Base CDI'!$H$4:$H$28,'Base CDI'!$I$4:$I$29,S1976,"Cubic","Extrapolate=Linear","MultiX=Average","Skip=True","Sort=True")</f>
        <v>13.502531561239326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47928</v>
      </c>
      <c r="T1977" s="43">
        <f ca="1">_xll.BInterpol('Base CDI'!$H$4:$H$28,'Base CDI'!$J$4:$J$29,S1977,"Cubic","Extrapolate=Linear","MultiX=Average","Skip=True","Sort=True")</f>
        <v>13.442872601090663</v>
      </c>
      <c r="U1977" s="43">
        <f ca="1">_xll.BInterpol('Base CDI'!$H$4:$H$28,'Base CDI'!$I$4:$I$29,S1977,"Cubic","Extrapolate=Linear","MultiX=Average","Skip=True","Sort=True")</f>
        <v>13.50281260639289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47929</v>
      </c>
      <c r="T1978" s="43">
        <f ca="1">_xll.BInterpol('Base CDI'!$H$4:$H$28,'Base CDI'!$J$4:$J$29,S1978,"Cubic","Extrapolate=Linear","MultiX=Average","Skip=True","Sort=True")</f>
        <v>13.443166457423231</v>
      </c>
      <c r="U1978" s="43">
        <f ca="1">_xll.BInterpol('Base CDI'!$H$4:$H$28,'Base CDI'!$I$4:$I$29,S1978,"Cubic","Extrapolate=Linear","MultiX=Average","Skip=True","Sort=True")</f>
        <v>13.503093358311608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47930</v>
      </c>
      <c r="T1979" s="43">
        <f ca="1">_xll.BInterpol('Base CDI'!$H$4:$H$28,'Base CDI'!$J$4:$J$29,S1979,"Cubic","Extrapolate=Linear","MultiX=Average","Skip=True","Sort=True")</f>
        <v>13.443460007853208</v>
      </c>
      <c r="U1979" s="43">
        <f ca="1">_xll.BInterpol('Base CDI'!$H$4:$H$28,'Base CDI'!$I$4:$I$29,S1979,"Cubic","Extrapolate=Linear","MultiX=Average","Skip=True","Sort=True")</f>
        <v>13.503373817128262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47931</v>
      </c>
      <c r="T1980" s="43">
        <f ca="1">_xll.BInterpol('Base CDI'!$H$4:$H$28,'Base CDI'!$J$4:$J$29,S1980,"Cubic","Extrapolate=Linear","MultiX=Average","Skip=True","Sort=True")</f>
        <v>13.44375325249405</v>
      </c>
      <c r="U1980" s="43">
        <f ca="1">_xll.BInterpol('Base CDI'!$H$4:$H$28,'Base CDI'!$I$4:$I$29,S1980,"Cubic","Extrapolate=Linear","MultiX=Average","Skip=True","Sort=True")</f>
        <v>13.503653982975635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47932</v>
      </c>
      <c r="T1981" s="43">
        <f ca="1">_xll.BInterpol('Base CDI'!$H$4:$H$28,'Base CDI'!$J$4:$J$29,S1981,"Cubic","Extrapolate=Linear","MultiX=Average","Skip=True","Sort=True")</f>
        <v>13.444046191459204</v>
      </c>
      <c r="U1981" s="43">
        <f ca="1">_xll.BInterpol('Base CDI'!$H$4:$H$28,'Base CDI'!$I$4:$I$29,S1981,"Cubic","Extrapolate=Linear","MultiX=Average","Skip=True","Sort=True")</f>
        <v>13.503933855986507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47933</v>
      </c>
      <c r="T1982" s="43">
        <f ca="1">_xll.BInterpol('Base CDI'!$H$4:$H$28,'Base CDI'!$J$4:$J$29,S1982,"Cubic","Extrapolate=Linear","MultiX=Average","Skip=True","Sort=True")</f>
        <v>13.444338824862127</v>
      </c>
      <c r="U1982" s="43">
        <f ca="1">_xll.BInterpol('Base CDI'!$H$4:$H$28,'Base CDI'!$I$4:$I$29,S1982,"Cubic","Extrapolate=Linear","MultiX=Average","Skip=True","Sort=True")</f>
        <v>13.504213436293657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47934</v>
      </c>
      <c r="T1983" s="43">
        <f ca="1">_xll.BInterpol('Base CDI'!$H$4:$H$28,'Base CDI'!$J$4:$J$29,S1983,"Cubic","Extrapolate=Linear","MultiX=Average","Skip=True","Sort=True")</f>
        <v>13.444631152816271</v>
      </c>
      <c r="U1983" s="43">
        <f ca="1">_xll.BInterpol('Base CDI'!$H$4:$H$28,'Base CDI'!$I$4:$I$29,S1983,"Cubic","Extrapolate=Linear","MultiX=Average","Skip=True","Sort=True")</f>
        <v>13.504492724029868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47935</v>
      </c>
      <c r="T1984" s="43">
        <f ca="1">_xll.BInterpol('Base CDI'!$H$4:$H$28,'Base CDI'!$J$4:$J$29,S1984,"Cubic","Extrapolate=Linear","MultiX=Average","Skip=True","Sort=True")</f>
        <v>13.44492317543509</v>
      </c>
      <c r="U1984" s="43">
        <f ca="1">_xll.BInterpol('Base CDI'!$H$4:$H$28,'Base CDI'!$I$4:$I$29,S1984,"Cubic","Extrapolate=Linear","MultiX=Average","Skip=True","Sort=True")</f>
        <v>13.50477171932792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47936</v>
      </c>
      <c r="T1985" s="43">
        <f ca="1">_xll.BInterpol('Base CDI'!$H$4:$H$28,'Base CDI'!$J$4:$J$29,S1985,"Cubic","Extrapolate=Linear","MultiX=Average","Skip=True","Sort=True")</f>
        <v>13.445214892832032</v>
      </c>
      <c r="U1985" s="43">
        <f ca="1">_xll.BInterpol('Base CDI'!$H$4:$H$28,'Base CDI'!$I$4:$I$29,S1985,"Cubic","Extrapolate=Linear","MultiX=Average","Skip=True","Sort=True")</f>
        <v>13.505050422320593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47937</v>
      </c>
      <c r="T1986" s="43">
        <f ca="1">_xll.BInterpol('Base CDI'!$H$4:$H$28,'Base CDI'!$J$4:$J$29,S1986,"Cubic","Extrapolate=Linear","MultiX=Average","Skip=True","Sort=True")</f>
        <v>13.445506305120555</v>
      </c>
      <c r="U1986" s="43">
        <f ca="1">_xll.BInterpol('Base CDI'!$H$4:$H$28,'Base CDI'!$I$4:$I$29,S1986,"Cubic","Extrapolate=Linear","MultiX=Average","Skip=True","Sort=True")</f>
        <v>13.50532883314067</v>
      </c>
    </row>
    <row r="1987" spans="16:21" x14ac:dyDescent="0.25">
      <c r="P1987" s="10">
        <v>37407</v>
      </c>
      <c r="Q1987">
        <v>7.43621</v>
      </c>
      <c r="S1987" s="42">
        <f t="shared" ca="1" si="35"/>
        <v>47938</v>
      </c>
      <c r="T1987" s="43">
        <f ca="1">_xll.BInterpol('Base CDI'!$H$4:$H$28,'Base CDI'!$J$4:$J$29,S1987,"Cubic","Extrapolate=Linear","MultiX=Average","Skip=True","Sort=True")</f>
        <v>13.445797412414107</v>
      </c>
      <c r="U1987" s="43">
        <f ca="1">_xll.BInterpol('Base CDI'!$H$4:$H$28,'Base CDI'!$I$4:$I$29,S1987,"Cubic","Extrapolate=Linear","MultiX=Average","Skip=True","Sort=True")</f>
        <v>13.505606951920932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47939</v>
      </c>
      <c r="T1988" s="43">
        <f ca="1">_xll.BInterpol('Base CDI'!$H$4:$H$28,'Base CDI'!$J$4:$J$29,S1988,"Cubic","Extrapolate=Linear","MultiX=Average","Skip=True","Sort=True")</f>
        <v>13.446088214826144</v>
      </c>
      <c r="U1988" s="43">
        <f ca="1">_xll.BInterpol('Base CDI'!$H$4:$H$28,'Base CDI'!$I$4:$I$29,S1988,"Cubic","Extrapolate=Linear","MultiX=Average","Skip=True","Sort=True")</f>
        <v>13.505884778794156</v>
      </c>
    </row>
    <row r="1989" spans="16:21" x14ac:dyDescent="0.25">
      <c r="P1989" s="10">
        <v>37411</v>
      </c>
      <c r="Q1989">
        <v>7.44564</v>
      </c>
      <c r="S1989" s="42">
        <f t="shared" ca="1" si="35"/>
        <v>47940</v>
      </c>
      <c r="T1989" s="43">
        <f ca="1">_xll.BInterpol('Base CDI'!$H$4:$H$28,'Base CDI'!$J$4:$J$29,S1989,"Cubic","Extrapolate=Linear","MultiX=Average","Skip=True","Sort=True")</f>
        <v>13.446378712470118</v>
      </c>
      <c r="U1989" s="43">
        <f ca="1">_xll.BInterpol('Base CDI'!$H$4:$H$28,'Base CDI'!$I$4:$I$29,S1989,"Cubic","Extrapolate=Linear","MultiX=Average","Skip=True","Sort=True")</f>
        <v>13.506162313893126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47941</v>
      </c>
      <c r="T1990" s="43">
        <f ca="1">_xll.BInterpol('Base CDI'!$H$4:$H$28,'Base CDI'!$J$4:$J$29,S1990,"Cubic","Extrapolate=Linear","MultiX=Average","Skip=True","Sort=True")</f>
        <v>13.446668905459479</v>
      </c>
      <c r="U1990" s="43">
        <f ca="1">_xll.BInterpol('Base CDI'!$H$4:$H$28,'Base CDI'!$I$4:$I$29,S1990,"Cubic","Extrapolate=Linear","MultiX=Average","Skip=True","Sort=True")</f>
        <v>13.506439557350625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47942</v>
      </c>
      <c r="T1991" s="43">
        <f ca="1">_xll.BInterpol('Base CDI'!$H$4:$H$28,'Base CDI'!$J$4:$J$29,S1991,"Cubic","Extrapolate=Linear","MultiX=Average","Skip=True","Sort=True")</f>
        <v>13.446958793907683</v>
      </c>
      <c r="U1991" s="43">
        <f ca="1">_xll.BInterpol('Base CDI'!$H$4:$H$28,'Base CDI'!$I$4:$I$29,S1991,"Cubic","Extrapolate=Linear","MultiX=Average","Skip=True","Sort=True")</f>
        <v>13.506716509299428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47943</v>
      </c>
      <c r="T1992" s="43">
        <f ca="1">_xll.BInterpol('Base CDI'!$H$4:$H$28,'Base CDI'!$J$4:$J$29,S1992,"Cubic","Extrapolate=Linear","MultiX=Average","Skip=True","Sort=True")</f>
        <v>13.447248377928183</v>
      </c>
      <c r="U1992" s="43">
        <f ca="1">_xll.BInterpol('Base CDI'!$H$4:$H$28,'Base CDI'!$I$4:$I$29,S1992,"Cubic","Extrapolate=Linear","MultiX=Average","Skip=True","Sort=True")</f>
        <v>13.50699316987232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47944</v>
      </c>
      <c r="T1993" s="43">
        <f ca="1">_xll.BInterpol('Base CDI'!$H$4:$H$28,'Base CDI'!$J$4:$J$29,S1993,"Cubic","Extrapolate=Linear","MultiX=Average","Skip=True","Sort=True")</f>
        <v>13.447537657634429</v>
      </c>
      <c r="U1993" s="43">
        <f ca="1">_xll.BInterpol('Base CDI'!$H$4:$H$28,'Base CDI'!$I$4:$I$29,S1993,"Cubic","Extrapolate=Linear","MultiX=Average","Skip=True","Sort=True")</f>
        <v>13.507269539202083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47945</v>
      </c>
      <c r="T1994" s="43">
        <f ca="1">_xll.BInterpol('Base CDI'!$H$4:$H$28,'Base CDI'!$J$4:$J$29,S1994,"Cubic","Extrapolate=Linear","MultiX=Average","Skip=True","Sort=True")</f>
        <v>13.447826633139876</v>
      </c>
      <c r="U1994" s="43">
        <f ca="1">_xll.BInterpol('Base CDI'!$H$4:$H$28,'Base CDI'!$I$4:$I$29,S1994,"Cubic","Extrapolate=Linear","MultiX=Average","Skip=True","Sort=True")</f>
        <v>13.507545617421494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47946</v>
      </c>
      <c r="T1995" s="43">
        <f ca="1">_xll.BInterpol('Base CDI'!$H$4:$H$28,'Base CDI'!$J$4:$J$29,S1995,"Cubic","Extrapolate=Linear","MultiX=Average","Skip=True","Sort=True")</f>
        <v>13.448115304557973</v>
      </c>
      <c r="U1995" s="43">
        <f ca="1">_xll.BInterpol('Base CDI'!$H$4:$H$28,'Base CDI'!$I$4:$I$29,S1995,"Cubic","Extrapolate=Linear","MultiX=Average","Skip=True","Sort=True")</f>
        <v>13.507821404663336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47947</v>
      </c>
      <c r="T1996" s="43">
        <f ca="1">_xll.BInterpol('Base CDI'!$H$4:$H$28,'Base CDI'!$J$4:$J$29,S1996,"Cubic","Extrapolate=Linear","MultiX=Average","Skip=True","Sort=True")</f>
        <v>13.448403672002177</v>
      </c>
      <c r="U1996" s="43">
        <f ca="1">_xll.BInterpol('Base CDI'!$H$4:$H$28,'Base CDI'!$I$4:$I$29,S1996,"Cubic","Extrapolate=Linear","MultiX=Average","Skip=True","Sort=True")</f>
        <v>13.508096901060389</v>
      </c>
    </row>
    <row r="1997" spans="16:21" x14ac:dyDescent="0.25">
      <c r="P1997" s="10">
        <v>37421</v>
      </c>
      <c r="Q1997">
        <v>7.483142</v>
      </c>
      <c r="S1997" s="42">
        <f t="shared" ca="1" si="36"/>
        <v>47948</v>
      </c>
      <c r="T1997" s="43">
        <f ca="1">_xll.BInterpol('Base CDI'!$H$4:$H$28,'Base CDI'!$J$4:$J$29,S1997,"Cubic","Extrapolate=Linear","MultiX=Average","Skip=True","Sort=True")</f>
        <v>13.448691735585939</v>
      </c>
      <c r="U1997" s="43">
        <f ca="1">_xll.BInterpol('Base CDI'!$H$4:$H$28,'Base CDI'!$I$4:$I$29,S1997,"Cubic","Extrapolate=Linear","MultiX=Average","Skip=True","Sort=True")</f>
        <v>13.508372106745435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47949</v>
      </c>
      <c r="T1998" s="43">
        <f ca="1">_xll.BInterpol('Base CDI'!$H$4:$H$28,'Base CDI'!$J$4:$J$29,S1998,"Cubic","Extrapolate=Linear","MultiX=Average","Skip=True","Sort=True")</f>
        <v>13.44897949542271</v>
      </c>
      <c r="U1998" s="43">
        <f ca="1">_xll.BInterpol('Base CDI'!$H$4:$H$28,'Base CDI'!$I$4:$I$29,S1998,"Cubic","Extrapolate=Linear","MultiX=Average","Skip=True","Sort=True")</f>
        <v>13.508647021851255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47950</v>
      </c>
      <c r="T1999" s="43">
        <f ca="1">_xll.BInterpol('Base CDI'!$H$4:$H$28,'Base CDI'!$J$4:$J$29,S1999,"Cubic","Extrapolate=Linear","MultiX=Average","Skip=True","Sort=True")</f>
        <v>13.449266951625946</v>
      </c>
      <c r="U1999" s="43">
        <f ca="1">_xll.BInterpol('Base CDI'!$H$4:$H$28,'Base CDI'!$I$4:$I$29,S1999,"Cubic","Extrapolate=Linear","MultiX=Average","Skip=True","Sort=True")</f>
        <v>13.508921646510627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47951</v>
      </c>
      <c r="T2000" s="43">
        <f ca="1">_xll.BInterpol('Base CDI'!$H$4:$H$28,'Base CDI'!$J$4:$J$29,S2000,"Cubic","Extrapolate=Linear","MultiX=Average","Skip=True","Sort=True")</f>
        <v>13.449554104309096</v>
      </c>
      <c r="U2000" s="43">
        <f ca="1">_xll.BInterpol('Base CDI'!$H$4:$H$28,'Base CDI'!$I$4:$I$29,S2000,"Cubic","Extrapolate=Linear","MultiX=Average","Skip=True","Sort=True")</f>
        <v>13.509195980856337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47952</v>
      </c>
      <c r="T2001" s="43">
        <f ca="1">_xll.BInterpol('Base CDI'!$H$4:$H$28,'Base CDI'!$J$4:$J$29,S2001,"Cubic","Extrapolate=Linear","MultiX=Average","Skip=True","Sort=True")</f>
        <v>13.449840953585614</v>
      </c>
      <c r="U2001" s="43">
        <f ca="1">_xll.BInterpol('Base CDI'!$H$4:$H$28,'Base CDI'!$I$4:$I$29,S2001,"Cubic","Extrapolate=Linear","MultiX=Average","Skip=True","Sort=True")</f>
        <v>13.509470025021161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47953</v>
      </c>
      <c r="T2002" s="43">
        <f ca="1">_xll.BInterpol('Base CDI'!$H$4:$H$28,'Base CDI'!$J$4:$J$29,S2002,"Cubic","Extrapolate=Linear","MultiX=Average","Skip=True","Sort=True")</f>
        <v>13.450127499568955</v>
      </c>
      <c r="U2002" s="43">
        <f ca="1">_xll.BInterpol('Base CDI'!$H$4:$H$28,'Base CDI'!$I$4:$I$29,S2002,"Cubic","Extrapolate=Linear","MultiX=Average","Skip=True","Sort=True")</f>
        <v>13.509743779137882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47954</v>
      </c>
      <c r="T2003" s="43">
        <f ca="1">_xll.BInterpol('Base CDI'!$H$4:$H$28,'Base CDI'!$J$4:$J$29,S2003,"Cubic","Extrapolate=Linear","MultiX=Average","Skip=True","Sort=True")</f>
        <v>13.45041374237257</v>
      </c>
      <c r="U2003" s="43">
        <f ca="1">_xll.BInterpol('Base CDI'!$H$4:$H$28,'Base CDI'!$I$4:$I$29,S2003,"Cubic","Extrapolate=Linear","MultiX=Average","Skip=True","Sort=True")</f>
        <v>13.510017243339281</v>
      </c>
    </row>
    <row r="2004" spans="16:21" x14ac:dyDescent="0.25">
      <c r="P2004" s="10">
        <v>37432</v>
      </c>
      <c r="Q2004">
        <v>7.518262</v>
      </c>
      <c r="S2004" s="42">
        <f t="shared" ca="1" si="36"/>
        <v>47955</v>
      </c>
      <c r="T2004" s="43">
        <f ca="1">_xll.BInterpol('Base CDI'!$H$4:$H$28,'Base CDI'!$J$4:$J$29,S2004,"Cubic","Extrapolate=Linear","MultiX=Average","Skip=True","Sort=True")</f>
        <v>13.45069968210991</v>
      </c>
      <c r="U2004" s="43">
        <f ca="1">_xll.BInterpol('Base CDI'!$H$4:$H$28,'Base CDI'!$I$4:$I$29,S2004,"Cubic","Extrapolate=Linear","MultiX=Average","Skip=True","Sort=True")</f>
        <v>13.510290417758139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47956</v>
      </c>
      <c r="T2005" s="43">
        <f ca="1">_xll.BInterpol('Base CDI'!$H$4:$H$28,'Base CDI'!$J$4:$J$29,S2005,"Cubic","Extrapolate=Linear","MultiX=Average","Skip=True","Sort=True")</f>
        <v>13.450985318894428</v>
      </c>
      <c r="U2005" s="43">
        <f ca="1">_xll.BInterpol('Base CDI'!$H$4:$H$28,'Base CDI'!$I$4:$I$29,S2005,"Cubic","Extrapolate=Linear","MultiX=Average","Skip=True","Sort=True")</f>
        <v>13.510563302527235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47957</v>
      </c>
      <c r="T2006" s="43">
        <f ca="1">_xll.BInterpol('Base CDI'!$H$4:$H$28,'Base CDI'!$J$4:$J$29,S2006,"Cubic","Extrapolate=Linear","MultiX=Average","Skip=True","Sort=True")</f>
        <v>13.451270652839581</v>
      </c>
      <c r="U2006" s="43">
        <f ca="1">_xll.BInterpol('Base CDI'!$H$4:$H$28,'Base CDI'!$I$4:$I$29,S2006,"Cubic","Extrapolate=Linear","MultiX=Average","Skip=True","Sort=True")</f>
        <v>13.510835897779353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47958</v>
      </c>
      <c r="T2007" s="43">
        <f ca="1">_xll.BInterpol('Base CDI'!$H$4:$H$28,'Base CDI'!$J$4:$J$29,S2007,"Cubic","Extrapolate=Linear","MultiX=Average","Skip=True","Sort=True")</f>
        <v>13.451555684058816</v>
      </c>
      <c r="U2007" s="43">
        <f ca="1">_xll.BInterpol('Base CDI'!$H$4:$H$28,'Base CDI'!$I$4:$I$29,S2007,"Cubic","Extrapolate=Linear","MultiX=Average","Skip=True","Sort=True")</f>
        <v>13.51110820364727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47959</v>
      </c>
      <c r="T2008" s="43">
        <f ca="1">_xll.BInterpol('Base CDI'!$H$4:$H$28,'Base CDI'!$J$4:$J$29,S2008,"Cubic","Extrapolate=Linear","MultiX=Average","Skip=True","Sort=True")</f>
        <v>13.451840412665588</v>
      </c>
      <c r="U2008" s="43">
        <f ca="1">_xll.BInterpol('Base CDI'!$H$4:$H$28,'Base CDI'!$I$4:$I$29,S2008,"Cubic","Extrapolate=Linear","MultiX=Average","Skip=True","Sort=True")</f>
        <v>13.511380220263771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47960</v>
      </c>
      <c r="T2009" s="43">
        <f ca="1">_xll.BInterpol('Base CDI'!$H$4:$H$28,'Base CDI'!$J$4:$J$29,S2009,"Cubic","Extrapolate=Linear","MultiX=Average","Skip=True","Sort=True")</f>
        <v>13.452124838773351</v>
      </c>
      <c r="U2009" s="43">
        <f ca="1">_xll.BInterpol('Base CDI'!$H$4:$H$28,'Base CDI'!$I$4:$I$29,S2009,"Cubic","Extrapolate=Linear","MultiX=Average","Skip=True","Sort=True")</f>
        <v>13.511651947761633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47961</v>
      </c>
      <c r="T2010" s="43">
        <f ca="1">_xll.BInterpol('Base CDI'!$H$4:$H$28,'Base CDI'!$J$4:$J$29,S2010,"Cubic","Extrapolate=Linear","MultiX=Average","Skip=True","Sort=True")</f>
        <v>13.452408962495555</v>
      </c>
      <c r="U2010" s="43">
        <f ca="1">_xll.BInterpol('Base CDI'!$H$4:$H$28,'Base CDI'!$I$4:$I$29,S2010,"Cubic","Extrapolate=Linear","MultiX=Average","Skip=True","Sort=True")</f>
        <v>13.51192338627364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47962</v>
      </c>
      <c r="T2011" s="43">
        <f ca="1">_xll.BInterpol('Base CDI'!$H$4:$H$28,'Base CDI'!$J$4:$J$29,S2011,"Cubic","Extrapolate=Linear","MultiX=Average","Skip=True","Sort=True")</f>
        <v>13.452692783945656</v>
      </c>
      <c r="U2011" s="43">
        <f ca="1">_xll.BInterpol('Base CDI'!$H$4:$H$28,'Base CDI'!$I$4:$I$29,S2011,"Cubic","Extrapolate=Linear","MultiX=Average","Skip=True","Sort=True")</f>
        <v>13.512194535932572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47963</v>
      </c>
      <c r="T2012" s="43">
        <f ca="1">_xll.BInterpol('Base CDI'!$H$4:$H$28,'Base CDI'!$J$4:$J$29,S2012,"Cubic","Extrapolate=Linear","MultiX=Average","Skip=True","Sort=True")</f>
        <v>13.452976303237103</v>
      </c>
      <c r="U2012" s="43">
        <f ca="1">_xll.BInterpol('Base CDI'!$H$4:$H$28,'Base CDI'!$I$4:$I$29,S2012,"Cubic","Extrapolate=Linear","MultiX=Average","Skip=True","Sort=True")</f>
        <v>13.512465396871209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47964</v>
      </c>
      <c r="T2013" s="43">
        <f ca="1">_xll.BInterpol('Base CDI'!$H$4:$H$28,'Base CDI'!$J$4:$J$29,S2013,"Cubic","Extrapolate=Linear","MultiX=Average","Skip=True","Sort=True")</f>
        <v>13.453259520483352</v>
      </c>
      <c r="U2013" s="43">
        <f ca="1">_xll.BInterpol('Base CDI'!$H$4:$H$28,'Base CDI'!$I$4:$I$29,S2013,"Cubic","Extrapolate=Linear","MultiX=Average","Skip=True","Sort=True")</f>
        <v>13.512735969222332</v>
      </c>
    </row>
    <row r="2014" spans="16:21" x14ac:dyDescent="0.25">
      <c r="P2014" s="10">
        <v>37446</v>
      </c>
      <c r="Q2014">
        <v>7.568829</v>
      </c>
      <c r="S2014" s="42">
        <f t="shared" ca="1" si="36"/>
        <v>47965</v>
      </c>
      <c r="T2014" s="43">
        <f ca="1">_xll.BInterpol('Base CDI'!$H$4:$H$28,'Base CDI'!$J$4:$J$29,S2014,"Cubic","Extrapolate=Linear","MultiX=Average","Skip=True","Sort=True")</f>
        <v>13.453542435797852</v>
      </c>
      <c r="U2014" s="43">
        <f ca="1">_xll.BInterpol('Base CDI'!$H$4:$H$28,'Base CDI'!$I$4:$I$29,S2014,"Cubic","Extrapolate=Linear","MultiX=Average","Skip=True","Sort=True")</f>
        <v>13.513006253118723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47966</v>
      </c>
      <c r="T2015" s="43">
        <f ca="1">_xll.BInterpol('Base CDI'!$H$4:$H$28,'Base CDI'!$J$4:$J$29,S2015,"Cubic","Extrapolate=Linear","MultiX=Average","Skip=True","Sort=True")</f>
        <v>13.453825049294059</v>
      </c>
      <c r="U2015" s="43">
        <f ca="1">_xll.BInterpol('Base CDI'!$H$4:$H$28,'Base CDI'!$I$4:$I$29,S2015,"Cubic","Extrapolate=Linear","MultiX=Average","Skip=True","Sort=True")</f>
        <v>13.513276248693161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47967</v>
      </c>
      <c r="T2016" s="43">
        <f ca="1">_xll.BInterpol('Base CDI'!$H$4:$H$28,'Base CDI'!$J$4:$J$29,S2016,"Cubic","Extrapolate=Linear","MultiX=Average","Skip=True","Sort=True")</f>
        <v>13.454107361085423</v>
      </c>
      <c r="U2016" s="43">
        <f ca="1">_xll.BInterpol('Base CDI'!$H$4:$H$28,'Base CDI'!$I$4:$I$29,S2016,"Cubic","Extrapolate=Linear","MultiX=Average","Skip=True","Sort=True")</f>
        <v>13.513545956078429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47968</v>
      </c>
      <c r="T2017" s="43">
        <f ca="1">_xll.BInterpol('Base CDI'!$H$4:$H$28,'Base CDI'!$J$4:$J$29,S2017,"Cubic","Extrapolate=Linear","MultiX=Average","Skip=True","Sort=True")</f>
        <v>13.454389371285398</v>
      </c>
      <c r="U2017" s="43">
        <f ca="1">_xll.BInterpol('Base CDI'!$H$4:$H$28,'Base CDI'!$I$4:$I$29,S2017,"Cubic","Extrapolate=Linear","MultiX=Average","Skip=True","Sort=True")</f>
        <v>13.513815375407306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47969</v>
      </c>
      <c r="T2018" s="43">
        <f ca="1">_xll.BInterpol('Base CDI'!$H$4:$H$28,'Base CDI'!$J$4:$J$29,S2018,"Cubic","Extrapolate=Linear","MultiX=Average","Skip=True","Sort=True")</f>
        <v>13.454671080007438</v>
      </c>
      <c r="U2018" s="43">
        <f ca="1">_xll.BInterpol('Base CDI'!$H$4:$H$28,'Base CDI'!$I$4:$I$29,S2018,"Cubic","Extrapolate=Linear","MultiX=Average","Skip=True","Sort=True")</f>
        <v>13.514084506812575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47970</v>
      </c>
      <c r="T2019" s="43">
        <f ca="1">_xll.BInterpol('Base CDI'!$H$4:$H$28,'Base CDI'!$J$4:$J$29,S2019,"Cubic","Extrapolate=Linear","MultiX=Average","Skip=True","Sort=True")</f>
        <v>13.454952487364993</v>
      </c>
      <c r="U2019" s="43">
        <f ca="1">_xll.BInterpol('Base CDI'!$H$4:$H$28,'Base CDI'!$I$4:$I$29,S2019,"Cubic","Extrapolate=Linear","MultiX=Average","Skip=True","Sort=True")</f>
        <v>13.514353350427013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47971</v>
      </c>
      <c r="T2020" s="43">
        <f ca="1">_xll.BInterpol('Base CDI'!$H$4:$H$28,'Base CDI'!$J$4:$J$29,S2020,"Cubic","Extrapolate=Linear","MultiX=Average","Skip=True","Sort=True")</f>
        <v>13.455233593471519</v>
      </c>
      <c r="U2020" s="43">
        <f ca="1">_xll.BInterpol('Base CDI'!$H$4:$H$28,'Base CDI'!$I$4:$I$29,S2020,"Cubic","Extrapolate=Linear","MultiX=Average","Skip=True","Sort=True")</f>
        <v>13.514621906383406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47972</v>
      </c>
      <c r="T2021" s="43">
        <f ca="1">_xll.BInterpol('Base CDI'!$H$4:$H$28,'Base CDI'!$J$4:$J$29,S2021,"Cubic","Extrapolate=Linear","MultiX=Average","Skip=True","Sort=True")</f>
        <v>13.455514398440465</v>
      </c>
      <c r="U2021" s="43">
        <f ca="1">_xll.BInterpol('Base CDI'!$H$4:$H$28,'Base CDI'!$I$4:$I$29,S2021,"Cubic","Extrapolate=Linear","MultiX=Average","Skip=True","Sort=True")</f>
        <v>13.514890174814532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47973</v>
      </c>
      <c r="T2022" s="43">
        <f ca="1">_xll.BInterpol('Base CDI'!$H$4:$H$28,'Base CDI'!$J$4:$J$29,S2022,"Cubic","Extrapolate=Linear","MultiX=Average","Skip=True","Sort=True")</f>
        <v>13.455794902385286</v>
      </c>
      <c r="U2022" s="43">
        <f ca="1">_xll.BInterpol('Base CDI'!$H$4:$H$28,'Base CDI'!$I$4:$I$29,S2022,"Cubic","Extrapolate=Linear","MultiX=Average","Skip=True","Sort=True")</f>
        <v>13.515158155853172</v>
      </c>
    </row>
    <row r="2023" spans="16:21" x14ac:dyDescent="0.25">
      <c r="P2023" s="10">
        <v>37459</v>
      </c>
      <c r="Q2023">
        <v>7.614242</v>
      </c>
      <c r="S2023" s="42">
        <f t="shared" ca="1" si="36"/>
        <v>47974</v>
      </c>
      <c r="T2023" s="43">
        <f ca="1">_xll.BInterpol('Base CDI'!$H$4:$H$28,'Base CDI'!$J$4:$J$29,S2023,"Cubic","Extrapolate=Linear","MultiX=Average","Skip=True","Sort=True")</f>
        <v>13.456075105419433</v>
      </c>
      <c r="U2023" s="43">
        <f ca="1">_xll.BInterpol('Base CDI'!$H$4:$H$28,'Base CDI'!$I$4:$I$29,S2023,"Cubic","Extrapolate=Linear","MultiX=Average","Skip=True","Sort=True")</f>
        <v>13.515425849632106</v>
      </c>
    </row>
    <row r="2024" spans="16:21" x14ac:dyDescent="0.25">
      <c r="P2024" s="10">
        <v>37460</v>
      </c>
      <c r="Q2024">
        <v>7.619211</v>
      </c>
      <c r="S2024" s="42">
        <f t="shared" ca="1" si="36"/>
        <v>47975</v>
      </c>
      <c r="T2024" s="43">
        <f ca="1">_xll.BInterpol('Base CDI'!$H$4:$H$28,'Base CDI'!$J$4:$J$29,S2024,"Cubic","Extrapolate=Linear","MultiX=Average","Skip=True","Sort=True")</f>
        <v>13.456355007656359</v>
      </c>
      <c r="U2024" s="43">
        <f ca="1">_xll.BInterpol('Base CDI'!$H$4:$H$28,'Base CDI'!$I$4:$I$29,S2024,"Cubic","Extrapolate=Linear","MultiX=Average","Skip=True","Sort=True")</f>
        <v>13.515693256284116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47976</v>
      </c>
      <c r="T2025" s="43">
        <f ca="1">_xll.BInterpol('Base CDI'!$H$4:$H$28,'Base CDI'!$J$4:$J$29,S2025,"Cubic","Extrapolate=Linear","MultiX=Average","Skip=True","Sort=True")</f>
        <v>13.456634609209519</v>
      </c>
      <c r="U2025" s="43">
        <f ca="1">_xll.BInterpol('Base CDI'!$H$4:$H$28,'Base CDI'!$I$4:$I$29,S2025,"Cubic","Extrapolate=Linear","MultiX=Average","Skip=True","Sort=True")</f>
        <v>13.515960375941983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47977</v>
      </c>
      <c r="T2026" s="43">
        <f ca="1">_xll.BInterpol('Base CDI'!$H$4:$H$28,'Base CDI'!$J$4:$J$29,S2026,"Cubic","Extrapolate=Linear","MultiX=Average","Skip=True","Sort=True")</f>
        <v>13.456913910192364</v>
      </c>
      <c r="U2026" s="43">
        <f ca="1">_xll.BInterpol('Base CDI'!$H$4:$H$28,'Base CDI'!$I$4:$I$29,S2026,"Cubic","Extrapolate=Linear","MultiX=Average","Skip=True","Sort=True")</f>
        <v>13.516227208738488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47978</v>
      </c>
      <c r="T2027" s="43">
        <f ca="1">_xll.BInterpol('Base CDI'!$H$4:$H$28,'Base CDI'!$J$4:$J$29,S2027,"Cubic","Extrapolate=Linear","MultiX=Average","Skip=True","Sort=True")</f>
        <v>13.457192910718344</v>
      </c>
      <c r="U2027" s="43">
        <f ca="1">_xll.BInterpol('Base CDI'!$H$4:$H$28,'Base CDI'!$I$4:$I$29,S2027,"Cubic","Extrapolate=Linear","MultiX=Average","Skip=True","Sort=True")</f>
        <v>13.516493754806412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47979</v>
      </c>
      <c r="T2028" s="43">
        <f ca="1">_xll.BInterpol('Base CDI'!$H$4:$H$28,'Base CDI'!$J$4:$J$29,S2028,"Cubic","Extrapolate=Linear","MultiX=Average","Skip=True","Sort=True")</f>
        <v>13.457471610900917</v>
      </c>
      <c r="U2028" s="43">
        <f ca="1">_xll.BInterpol('Base CDI'!$H$4:$H$28,'Base CDI'!$I$4:$I$29,S2028,"Cubic","Extrapolate=Linear","MultiX=Average","Skip=True","Sort=True")</f>
        <v>13.516760014278534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47980</v>
      </c>
      <c r="T2029" s="43">
        <f ca="1">_xll.BInterpol('Base CDI'!$H$4:$H$28,'Base CDI'!$J$4:$J$29,S2029,"Cubic","Extrapolate=Linear","MultiX=Average","Skip=True","Sort=True")</f>
        <v>13.457750010853532</v>
      </c>
      <c r="U2029" s="43">
        <f ca="1">_xll.BInterpol('Base CDI'!$H$4:$H$28,'Base CDI'!$I$4:$I$29,S2029,"Cubic","Extrapolate=Linear","MultiX=Average","Skip=True","Sort=True")</f>
        <v>13.517025987287637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47981</v>
      </c>
      <c r="T2030" s="43">
        <f ca="1">_xll.BInterpol('Base CDI'!$H$4:$H$28,'Base CDI'!$J$4:$J$29,S2030,"Cubic","Extrapolate=Linear","MultiX=Average","Skip=True","Sort=True")</f>
        <v>13.458028110689643</v>
      </c>
      <c r="U2030" s="43">
        <f ca="1">_xll.BInterpol('Base CDI'!$H$4:$H$28,'Base CDI'!$I$4:$I$29,S2030,"Cubic","Extrapolate=Linear","MultiX=Average","Skip=True","Sort=True")</f>
        <v>13.517291673966501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47982</v>
      </c>
      <c r="T2031" s="43">
        <f ca="1">_xll.BInterpol('Base CDI'!$H$4:$H$28,'Base CDI'!$J$4:$J$29,S2031,"Cubic","Extrapolate=Linear","MultiX=Average","Skip=True","Sort=True")</f>
        <v>13.458305910522702</v>
      </c>
      <c r="U2031" s="43">
        <f ca="1">_xll.BInterpol('Base CDI'!$H$4:$H$28,'Base CDI'!$I$4:$I$29,S2031,"Cubic","Extrapolate=Linear","MultiX=Average","Skip=True","Sort=True")</f>
        <v>13.517557074447907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47983</v>
      </c>
      <c r="T2032" s="43">
        <f ca="1">_xll.BInterpol('Base CDI'!$H$4:$H$28,'Base CDI'!$J$4:$J$29,S2032,"Cubic","Extrapolate=Linear","MultiX=Average","Skip=True","Sort=True")</f>
        <v>13.458583410466161</v>
      </c>
      <c r="U2032" s="43">
        <f ca="1">_xll.BInterpol('Base CDI'!$H$4:$H$28,'Base CDI'!$I$4:$I$29,S2032,"Cubic","Extrapolate=Linear","MultiX=Average","Skip=True","Sort=True")</f>
        <v>13.517822188864637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47984</v>
      </c>
      <c r="T2033" s="43">
        <f ca="1">_xll.BInterpol('Base CDI'!$H$4:$H$28,'Base CDI'!$J$4:$J$29,S2033,"Cubic","Extrapolate=Linear","MultiX=Average","Skip=True","Sort=True")</f>
        <v>13.458860610633474</v>
      </c>
      <c r="U2033" s="43">
        <f ca="1">_xll.BInterpol('Base CDI'!$H$4:$H$28,'Base CDI'!$I$4:$I$29,S2033,"Cubic","Extrapolate=Linear","MultiX=Average","Skip=True","Sort=True")</f>
        <v>13.518087017349469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47985</v>
      </c>
      <c r="T2034" s="43">
        <f ca="1">_xll.BInterpol('Base CDI'!$H$4:$H$28,'Base CDI'!$J$4:$J$29,S2034,"Cubic","Extrapolate=Linear","MultiX=Average","Skip=True","Sort=True")</f>
        <v>13.459137511138094</v>
      </c>
      <c r="U2034" s="43">
        <f ca="1">_xll.BInterpol('Base CDI'!$H$4:$H$28,'Base CDI'!$I$4:$I$29,S2034,"Cubic","Extrapolate=Linear","MultiX=Average","Skip=True","Sort=True")</f>
        <v>13.518351560035185</v>
      </c>
    </row>
    <row r="2035" spans="16:21" x14ac:dyDescent="0.25">
      <c r="P2035" s="10">
        <v>37475</v>
      </c>
      <c r="Q2035">
        <v>7.674112</v>
      </c>
      <c r="S2035" s="42">
        <f t="shared" ca="1" si="36"/>
        <v>47986</v>
      </c>
      <c r="T2035" s="43">
        <f ca="1">_xll.BInterpol('Base CDI'!$H$4:$H$28,'Base CDI'!$J$4:$J$29,S2035,"Cubic","Extrapolate=Linear","MultiX=Average","Skip=True","Sort=True")</f>
        <v>13.459414112093471</v>
      </c>
      <c r="U2035" s="43">
        <f ca="1">_xll.BInterpol('Base CDI'!$H$4:$H$28,'Base CDI'!$I$4:$I$29,S2035,"Cubic","Extrapolate=Linear","MultiX=Average","Skip=True","Sort=True")</f>
        <v>13.518615817054568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47987</v>
      </c>
      <c r="T2036" s="43">
        <f ca="1">_xll.BInterpol('Base CDI'!$H$4:$H$28,'Base CDI'!$J$4:$J$29,S2036,"Cubic","Extrapolate=Linear","MultiX=Average","Skip=True","Sort=True")</f>
        <v>13.45969041361306</v>
      </c>
      <c r="U2036" s="43">
        <f ca="1">_xll.BInterpol('Base CDI'!$H$4:$H$28,'Base CDI'!$I$4:$I$29,S2036,"Cubic","Extrapolate=Linear","MultiX=Average","Skip=True","Sort=True")</f>
        <v>13.518879788540398</v>
      </c>
    </row>
    <row r="2037" spans="16:21" x14ac:dyDescent="0.25">
      <c r="P2037" s="10">
        <v>37477</v>
      </c>
      <c r="Q2037">
        <v>7.684145</v>
      </c>
      <c r="S2037" s="42">
        <f t="shared" ca="1" si="36"/>
        <v>47988</v>
      </c>
      <c r="T2037" s="43">
        <f ca="1">_xll.BInterpol('Base CDI'!$H$4:$H$28,'Base CDI'!$J$4:$J$29,S2037,"Cubic","Extrapolate=Linear","MultiX=Average","Skip=True","Sort=True")</f>
        <v>13.459966415810314</v>
      </c>
      <c r="U2037" s="43">
        <f ca="1">_xll.BInterpol('Base CDI'!$H$4:$H$28,'Base CDI'!$I$4:$I$29,S2037,"Cubic","Extrapolate=Linear","MultiX=Average","Skip=True","Sort=True")</f>
        <v>13.519143474625453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47989</v>
      </c>
      <c r="T2038" s="43">
        <f ca="1">_xll.BInterpol('Base CDI'!$H$4:$H$28,'Base CDI'!$J$4:$J$29,S2038,"Cubic","Extrapolate=Linear","MultiX=Average","Skip=True","Sort=True")</f>
        <v>13.460242118798684</v>
      </c>
      <c r="U2038" s="43">
        <f ca="1">_xll.BInterpol('Base CDI'!$H$4:$H$28,'Base CDI'!$I$4:$I$29,S2038,"Cubic","Extrapolate=Linear","MultiX=Average","Skip=True","Sort=True")</f>
        <v>13.519406875442519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47990</v>
      </c>
      <c r="T2039" s="43">
        <f ca="1">_xll.BInterpol('Base CDI'!$H$4:$H$28,'Base CDI'!$J$4:$J$29,S2039,"Cubic","Extrapolate=Linear","MultiX=Average","Skip=True","Sort=True")</f>
        <v>13.460517522691624</v>
      </c>
      <c r="U2039" s="43">
        <f ca="1">_xll.BInterpol('Base CDI'!$H$4:$H$28,'Base CDI'!$I$4:$I$29,S2039,"Cubic","Extrapolate=Linear","MultiX=Average","Skip=True","Sort=True")</f>
        <v>13.519669991124371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47991</v>
      </c>
      <c r="T2040" s="43">
        <f ca="1">_xll.BInterpol('Base CDI'!$H$4:$H$28,'Base CDI'!$J$4:$J$29,S2040,"Cubic","Extrapolate=Linear","MultiX=Average","Skip=True","Sort=True")</f>
        <v>13.460792627602586</v>
      </c>
      <c r="U2040" s="43">
        <f ca="1">_xll.BInterpol('Base CDI'!$H$4:$H$28,'Base CDI'!$I$4:$I$29,S2040,"Cubic","Extrapolate=Linear","MultiX=Average","Skip=True","Sort=True")</f>
        <v>13.519932821803794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47992</v>
      </c>
      <c r="T2041" s="43">
        <f ca="1">_xll.BInterpol('Base CDI'!$H$4:$H$28,'Base CDI'!$J$4:$J$29,S2041,"Cubic","Extrapolate=Linear","MultiX=Average","Skip=True","Sort=True")</f>
        <v>13.461067433645024</v>
      </c>
      <c r="U2041" s="43">
        <f ca="1">_xll.BInterpol('Base CDI'!$H$4:$H$28,'Base CDI'!$I$4:$I$29,S2041,"Cubic","Extrapolate=Linear","MultiX=Average","Skip=True","Sort=True")</f>
        <v>13.520195367613567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47993</v>
      </c>
      <c r="T2042" s="43">
        <f ca="1">_xll.BInterpol('Base CDI'!$H$4:$H$28,'Base CDI'!$J$4:$J$29,S2042,"Cubic","Extrapolate=Linear","MultiX=Average","Skip=True","Sort=True")</f>
        <v>13.461341940932387</v>
      </c>
      <c r="U2042" s="43">
        <f ca="1">_xll.BInterpol('Base CDI'!$H$4:$H$28,'Base CDI'!$I$4:$I$29,S2042,"Cubic","Extrapolate=Linear","MultiX=Average","Skip=True","Sort=True")</f>
        <v>13.520457628686472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47994</v>
      </c>
      <c r="T2043" s="43">
        <f ca="1">_xll.BInterpol('Base CDI'!$H$4:$H$28,'Base CDI'!$J$4:$J$29,S2043,"Cubic","Extrapolate=Linear","MultiX=Average","Skip=True","Sort=True")</f>
        <v>13.461616149578132</v>
      </c>
      <c r="U2043" s="43">
        <f ca="1">_xll.BInterpol('Base CDI'!$H$4:$H$28,'Base CDI'!$I$4:$I$29,S2043,"Cubic","Extrapolate=Linear","MultiX=Average","Skip=True","Sort=True")</f>
        <v>13.520719605155291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47995</v>
      </c>
      <c r="T2044" s="43">
        <f ca="1">_xll.BInterpol('Base CDI'!$H$4:$H$28,'Base CDI'!$J$4:$J$29,S2044,"Cubic","Extrapolate=Linear","MultiX=Average","Skip=True","Sort=True")</f>
        <v>13.46189005969571</v>
      </c>
      <c r="U2044" s="43">
        <f ca="1">_xll.BInterpol('Base CDI'!$H$4:$H$28,'Base CDI'!$I$4:$I$29,S2044,"Cubic","Extrapolate=Linear","MultiX=Average","Skip=True","Sort=True")</f>
        <v>13.520981297152801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47996</v>
      </c>
      <c r="T2045" s="43">
        <f ca="1">_xll.BInterpol('Base CDI'!$H$4:$H$28,'Base CDI'!$J$4:$J$29,S2045,"Cubic","Extrapolate=Linear","MultiX=Average","Skip=True","Sort=True")</f>
        <v>13.462163671398573</v>
      </c>
      <c r="U2045" s="43">
        <f ca="1">_xll.BInterpol('Base CDI'!$H$4:$H$28,'Base CDI'!$I$4:$I$29,S2045,"Cubic","Extrapolate=Linear","MultiX=Average","Skip=True","Sort=True")</f>
        <v>13.521242704811787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47997</v>
      </c>
      <c r="T2046" s="43">
        <f ca="1">_xll.BInterpol('Base CDI'!$H$4:$H$28,'Base CDI'!$J$4:$J$29,S2046,"Cubic","Extrapolate=Linear","MultiX=Average","Skip=True","Sort=True")</f>
        <v>13.462436984800172</v>
      </c>
      <c r="U2046" s="43">
        <f ca="1">_xll.BInterpol('Base CDI'!$H$4:$H$28,'Base CDI'!$I$4:$I$29,S2046,"Cubic","Extrapolate=Linear","MultiX=Average","Skip=True","Sort=True")</f>
        <v>13.521503828265027</v>
      </c>
    </row>
    <row r="2047" spans="16:21" x14ac:dyDescent="0.25">
      <c r="P2047" s="10">
        <v>37491</v>
      </c>
      <c r="Q2047">
        <v>7.734432</v>
      </c>
      <c r="S2047" s="42">
        <f t="shared" ca="1" si="36"/>
        <v>47998</v>
      </c>
      <c r="T2047" s="43">
        <f ca="1">_xll.BInterpol('Base CDI'!$H$4:$H$28,'Base CDI'!$J$4:$J$29,S2047,"Cubic","Extrapolate=Linear","MultiX=Average","Skip=True","Sort=True")</f>
        <v>13.462710000013963</v>
      </c>
      <c r="U2047" s="43">
        <f ca="1">_xll.BInterpol('Base CDI'!$H$4:$H$28,'Base CDI'!$I$4:$I$29,S2047,"Cubic","Extrapolate=Linear","MultiX=Average","Skip=True","Sort=True")</f>
        <v>13.521764667645302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47999</v>
      </c>
      <c r="T2048" s="43">
        <f ca="1">_xll.BInterpol('Base CDI'!$H$4:$H$28,'Base CDI'!$J$4:$J$29,S2048,"Cubic","Extrapolate=Linear","MultiX=Average","Skip=True","Sort=True")</f>
        <v>13.4629827171534</v>
      </c>
      <c r="U2048" s="43">
        <f ca="1">_xll.BInterpol('Base CDI'!$H$4:$H$28,'Base CDI'!$I$4:$I$29,S2048,"Cubic","Extrapolate=Linear","MultiX=Average","Skip=True","Sort=True")</f>
        <v>13.522025223085395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48000</v>
      </c>
      <c r="T2049" s="43">
        <f ca="1">_xll.BInterpol('Base CDI'!$H$4:$H$28,'Base CDI'!$J$4:$J$29,S2049,"Cubic","Extrapolate=Linear","MultiX=Average","Skip=True","Sort=True")</f>
        <v>13.463255136331931</v>
      </c>
      <c r="U2049" s="43">
        <f ca="1">_xll.BInterpol('Base CDI'!$H$4:$H$28,'Base CDI'!$I$4:$I$29,S2049,"Cubic","Extrapolate=Linear","MultiX=Average","Skip=True","Sort=True")</f>
        <v>13.522285494718085</v>
      </c>
    </row>
    <row r="2050" spans="16:21" x14ac:dyDescent="0.25">
      <c r="P2050" s="10">
        <v>37496</v>
      </c>
      <c r="Q2050">
        <v>7.749568</v>
      </c>
      <c r="S2050" s="42">
        <f t="shared" ca="1" si="36"/>
        <v>48001</v>
      </c>
      <c r="T2050" s="43">
        <f ca="1">_xll.BInterpol('Base CDI'!$H$4:$H$28,'Base CDI'!$J$4:$J$29,S2050,"Cubic","Extrapolate=Linear","MultiX=Average","Skip=True","Sort=True")</f>
        <v>13.46352725766301</v>
      </c>
      <c r="U2050" s="43">
        <f ca="1">_xll.BInterpol('Base CDI'!$H$4:$H$28,'Base CDI'!$I$4:$I$29,S2050,"Cubic","Extrapolate=Linear","MultiX=Average","Skip=True","Sort=True")</f>
        <v>13.522545482676154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48002</v>
      </c>
      <c r="T2051" s="43">
        <f ca="1">_xll.BInterpol('Base CDI'!$H$4:$H$28,'Base CDI'!$J$4:$J$29,S2051,"Cubic","Extrapolate=Linear","MultiX=Average","Skip=True","Sort=True")</f>
        <v>13.46379908126009</v>
      </c>
      <c r="U2051" s="43">
        <f ca="1">_xll.BInterpol('Base CDI'!$H$4:$H$28,'Base CDI'!$I$4:$I$29,S2051,"Cubic","Extrapolate=Linear","MultiX=Average","Skip=True","Sort=True")</f>
        <v>13.522805187092382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48003</v>
      </c>
      <c r="T2052" s="43">
        <f ca="1">_xll.BInterpol('Base CDI'!$H$4:$H$28,'Base CDI'!$J$4:$J$29,S2052,"Cubic","Extrapolate=Linear","MultiX=Average","Skip=True","Sort=True")</f>
        <v>13.464070607236625</v>
      </c>
      <c r="U2052" s="43">
        <f ca="1">_xll.BInterpol('Base CDI'!$H$4:$H$28,'Base CDI'!$I$4:$I$29,S2052,"Cubic","Extrapolate=Linear","MultiX=Average","Skip=True","Sort=True")</f>
        <v>13.523064608099551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48004</v>
      </c>
      <c r="T2053" s="43">
        <f ca="1">_xll.BInterpol('Base CDI'!$H$4:$H$28,'Base CDI'!$J$4:$J$29,S2053,"Cubic","Extrapolate=Linear","MultiX=Average","Skip=True","Sort=True")</f>
        <v>13.464341835706067</v>
      </c>
      <c r="U2053" s="43">
        <f ca="1">_xll.BInterpol('Base CDI'!$H$4:$H$28,'Base CDI'!$I$4:$I$29,S2053,"Cubic","Extrapolate=Linear","MultiX=Average","Skip=True","Sort=True")</f>
        <v>13.523323745830441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48005</v>
      </c>
      <c r="T2054" s="43">
        <f ca="1">_xll.BInterpol('Base CDI'!$H$4:$H$28,'Base CDI'!$J$4:$J$29,S2054,"Cubic","Extrapolate=Linear","MultiX=Average","Skip=True","Sort=True")</f>
        <v>13.464612766781869</v>
      </c>
      <c r="U2054" s="43">
        <f ca="1">_xll.BInterpol('Base CDI'!$H$4:$H$28,'Base CDI'!$I$4:$I$29,S2054,"Cubic","Extrapolate=Linear","MultiX=Average","Skip=True","Sort=True")</f>
        <v>13.523582600417832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48006</v>
      </c>
      <c r="T2055" s="43">
        <f ca="1">_xll.BInterpol('Base CDI'!$H$4:$H$28,'Base CDI'!$J$4:$J$29,S2055,"Cubic","Extrapolate=Linear","MultiX=Average","Skip=True","Sort=True")</f>
        <v>13.464883400577481</v>
      </c>
      <c r="U2055" s="43">
        <f ca="1">_xll.BInterpol('Base CDI'!$H$4:$H$28,'Base CDI'!$I$4:$I$29,S2055,"Cubic","Extrapolate=Linear","MultiX=Average","Skip=True","Sort=True")</f>
        <v>13.523841171994507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48007</v>
      </c>
      <c r="T2056" s="43">
        <f ca="1">_xll.BInterpol('Base CDI'!$H$4:$H$28,'Base CDI'!$J$4:$J$29,S2056,"Cubic","Extrapolate=Linear","MultiX=Average","Skip=True","Sort=True")</f>
        <v>13.465153737206359</v>
      </c>
      <c r="U2056" s="43">
        <f ca="1">_xll.BInterpol('Base CDI'!$H$4:$H$28,'Base CDI'!$I$4:$I$29,S2056,"Cubic","Extrapolate=Linear","MultiX=Average","Skip=True","Sort=True")</f>
        <v>13.524099460693245</v>
      </c>
    </row>
    <row r="2057" spans="16:21" x14ac:dyDescent="0.25">
      <c r="P2057" s="10">
        <v>37505</v>
      </c>
      <c r="Q2057">
        <v>7.785069</v>
      </c>
      <c r="S2057" s="42">
        <f t="shared" ca="1" si="36"/>
        <v>48008</v>
      </c>
      <c r="T2057" s="43">
        <f ca="1">_xll.BInterpol('Base CDI'!$H$4:$H$28,'Base CDI'!$J$4:$J$29,S2057,"Cubic","Extrapolate=Linear","MultiX=Average","Skip=True","Sort=True")</f>
        <v>13.465423776781954</v>
      </c>
      <c r="U2057" s="43">
        <f ca="1">_xll.BInterpol('Base CDI'!$H$4:$H$28,'Base CDI'!$I$4:$I$29,S2057,"Cubic","Extrapolate=Linear","MultiX=Average","Skip=True","Sort=True")</f>
        <v>13.524357466646826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48009</v>
      </c>
      <c r="T2058" s="43">
        <f ca="1">_xll.BInterpol('Base CDI'!$H$4:$H$28,'Base CDI'!$J$4:$J$29,S2058,"Cubic","Extrapolate=Linear","MultiX=Average","Skip=True","Sort=True")</f>
        <v>13.465693519417719</v>
      </c>
      <c r="U2058" s="43">
        <f ca="1">_xll.BInterpol('Base CDI'!$H$4:$H$28,'Base CDI'!$I$4:$I$29,S2058,"Cubic","Extrapolate=Linear","MultiX=Average","Skip=True","Sort=True")</f>
        <v>13.524615189988035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48010</v>
      </c>
      <c r="T2059" s="43">
        <f ca="1">_xll.BInterpol('Base CDI'!$H$4:$H$28,'Base CDI'!$J$4:$J$29,S2059,"Cubic","Extrapolate=Linear","MultiX=Average","Skip=True","Sort=True")</f>
        <v>13.465962965227106</v>
      </c>
      <c r="U2059" s="43">
        <f ca="1">_xll.BInterpol('Base CDI'!$H$4:$H$28,'Base CDI'!$I$4:$I$29,S2059,"Cubic","Extrapolate=Linear","MultiX=Average","Skip=True","Sort=True")</f>
        <v>13.52487263084965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48011</v>
      </c>
      <c r="T2060" s="43">
        <f ca="1">_xll.BInterpol('Base CDI'!$H$4:$H$28,'Base CDI'!$J$4:$J$29,S2060,"Cubic","Extrapolate=Linear","MultiX=Average","Skip=True","Sort=True")</f>
        <v>13.466232114323571</v>
      </c>
      <c r="U2060" s="43">
        <f ca="1">_xll.BInterpol('Base CDI'!$H$4:$H$28,'Base CDI'!$I$4:$I$29,S2060,"Cubic","Extrapolate=Linear","MultiX=Average","Skip=True","Sort=True")</f>
        <v>13.525129789364451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48012</v>
      </c>
      <c r="T2061" s="43">
        <f ca="1">_xll.BInterpol('Base CDI'!$H$4:$H$28,'Base CDI'!$J$4:$J$29,S2061,"Cubic","Extrapolate=Linear","MultiX=Average","Skip=True","Sort=True")</f>
        <v>13.466500966820561</v>
      </c>
      <c r="U2061" s="43">
        <f ca="1">_xll.BInterpol('Base CDI'!$H$4:$H$28,'Base CDI'!$I$4:$I$29,S2061,"Cubic","Extrapolate=Linear","MultiX=Average","Skip=True","Sort=True")</f>
        <v>13.52538666566522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48013</v>
      </c>
      <c r="T2062" s="43">
        <f ca="1">_xll.BInterpol('Base CDI'!$H$4:$H$28,'Base CDI'!$J$4:$J$29,S2062,"Cubic","Extrapolate=Linear","MultiX=Average","Skip=True","Sort=True")</f>
        <v>13.466769522831532</v>
      </c>
      <c r="U2062" s="43">
        <f ca="1">_xll.BInterpol('Base CDI'!$H$4:$H$28,'Base CDI'!$I$4:$I$29,S2062,"Cubic","Extrapolate=Linear","MultiX=Average","Skip=True","Sort=True")</f>
        <v>13.525643259884738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48014</v>
      </c>
      <c r="T2063" s="43">
        <f ca="1">_xll.BInterpol('Base CDI'!$H$4:$H$28,'Base CDI'!$J$4:$J$29,S2063,"Cubic","Extrapolate=Linear","MultiX=Average","Skip=True","Sort=True")</f>
        <v>13.467037782469937</v>
      </c>
      <c r="U2063" s="43">
        <f ca="1">_xll.BInterpol('Base CDI'!$H$4:$H$28,'Base CDI'!$I$4:$I$29,S2063,"Cubic","Extrapolate=Linear","MultiX=Average","Skip=True","Sort=True")</f>
        <v>13.525899572155787</v>
      </c>
    </row>
    <row r="2064" spans="16:21" x14ac:dyDescent="0.25">
      <c r="P2064" s="10">
        <v>37516</v>
      </c>
      <c r="Q2064">
        <v>7.820729</v>
      </c>
      <c r="S2064" s="42">
        <f t="shared" ca="1" si="37"/>
        <v>48015</v>
      </c>
      <c r="T2064" s="43">
        <f ca="1">_xll.BInterpol('Base CDI'!$H$4:$H$28,'Base CDI'!$J$4:$J$29,S2064,"Cubic","Extrapolate=Linear","MultiX=Average","Skip=True","Sort=True")</f>
        <v>13.467305745849227</v>
      </c>
      <c r="U2064" s="43">
        <f ca="1">_xll.BInterpol('Base CDI'!$H$4:$H$28,'Base CDI'!$I$4:$I$29,S2064,"Cubic","Extrapolate=Linear","MultiX=Average","Skip=True","Sort=True")</f>
        <v>13.526155602611146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48016</v>
      </c>
      <c r="T2065" s="43">
        <f ca="1">_xll.BInterpol('Base CDI'!$H$4:$H$28,'Base CDI'!$J$4:$J$29,S2065,"Cubic","Extrapolate=Linear","MultiX=Average","Skip=True","Sort=True")</f>
        <v>13.467573413082858</v>
      </c>
      <c r="U2065" s="43">
        <f ca="1">_xll.BInterpol('Base CDI'!$H$4:$H$28,'Base CDI'!$I$4:$I$29,S2065,"Cubic","Extrapolate=Linear","MultiX=Average","Skip=True","Sort=True")</f>
        <v>13.526411351383596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48017</v>
      </c>
      <c r="T2066" s="43">
        <f ca="1">_xll.BInterpol('Base CDI'!$H$4:$H$28,'Base CDI'!$J$4:$J$29,S2066,"Cubic","Extrapolate=Linear","MultiX=Average","Skip=True","Sort=True")</f>
        <v>13.467840784284277</v>
      </c>
      <c r="U2066" s="43">
        <f ca="1">_xll.BInterpol('Base CDI'!$H$4:$H$28,'Base CDI'!$I$4:$I$29,S2066,"Cubic","Extrapolate=Linear","MultiX=Average","Skip=True","Sort=True")</f>
        <v>13.52666681860592</v>
      </c>
    </row>
    <row r="2067" spans="16:21" x14ac:dyDescent="0.25">
      <c r="P2067" s="10">
        <v>37519</v>
      </c>
      <c r="Q2067">
        <v>7.836068</v>
      </c>
      <c r="S2067" s="42">
        <f t="shared" ca="1" si="37"/>
        <v>48018</v>
      </c>
      <c r="T2067" s="43">
        <f ca="1">_xll.BInterpol('Base CDI'!$H$4:$H$28,'Base CDI'!$J$4:$J$29,S2067,"Cubic","Extrapolate=Linear","MultiX=Average","Skip=True","Sort=True")</f>
        <v>13.468107859566942</v>
      </c>
      <c r="U2067" s="43">
        <f ca="1">_xll.BInterpol('Base CDI'!$H$4:$H$28,'Base CDI'!$I$4:$I$29,S2067,"Cubic","Extrapolate=Linear","MultiX=Average","Skip=True","Sort=True")</f>
        <v>13.526922004410896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48019</v>
      </c>
      <c r="T2068" s="43">
        <f ca="1">_xll.BInterpol('Base CDI'!$H$4:$H$28,'Base CDI'!$J$4:$J$29,S2068,"Cubic","Extrapolate=Linear","MultiX=Average","Skip=True","Sort=True")</f>
        <v>13.468374639044304</v>
      </c>
      <c r="U2068" s="43">
        <f ca="1">_xll.BInterpol('Base CDI'!$H$4:$H$28,'Base CDI'!$I$4:$I$29,S2068,"Cubic","Extrapolate=Linear","MultiX=Average","Skip=True","Sort=True")</f>
        <v>13.527176908931306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48020</v>
      </c>
      <c r="T2069" s="43">
        <f ca="1">_xll.BInterpol('Base CDI'!$H$4:$H$28,'Base CDI'!$J$4:$J$29,S2069,"Cubic","Extrapolate=Linear","MultiX=Average","Skip=True","Sort=True")</f>
        <v>13.468641122829814</v>
      </c>
      <c r="U2069" s="43">
        <f ca="1">_xll.BInterpol('Base CDI'!$H$4:$H$28,'Base CDI'!$I$4:$I$29,S2069,"Cubic","Extrapolate=Linear","MultiX=Average","Skip=True","Sort=True")</f>
        <v>13.52743153229993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48021</v>
      </c>
      <c r="T2070" s="43">
        <f ca="1">_xll.BInterpol('Base CDI'!$H$4:$H$28,'Base CDI'!$J$4:$J$29,S2070,"Cubic","Extrapolate=Linear","MultiX=Average","Skip=True","Sort=True")</f>
        <v>13.468907311036926</v>
      </c>
      <c r="U2070" s="43">
        <f ca="1">_xll.BInterpol('Base CDI'!$H$4:$H$28,'Base CDI'!$I$4:$I$29,S2070,"Cubic","Extrapolate=Linear","MultiX=Average","Skip=True","Sort=True")</f>
        <v>13.527685874649551</v>
      </c>
    </row>
    <row r="2071" spans="16:21" x14ac:dyDescent="0.25">
      <c r="P2071" s="10">
        <v>37525</v>
      </c>
      <c r="Q2071">
        <v>7.85656</v>
      </c>
      <c r="S2071" s="42">
        <f t="shared" ca="1" si="37"/>
        <v>48022</v>
      </c>
      <c r="T2071" s="43">
        <f ca="1">_xll.BInterpol('Base CDI'!$H$4:$H$28,'Base CDI'!$J$4:$J$29,S2071,"Cubic","Extrapolate=Linear","MultiX=Average","Skip=True","Sort=True")</f>
        <v>13.469173203779093</v>
      </c>
      <c r="U2071" s="43">
        <f ca="1">_xll.BInterpol('Base CDI'!$H$4:$H$28,'Base CDI'!$I$4:$I$29,S2071,"Cubic","Extrapolate=Linear","MultiX=Average","Skip=True","Sort=True")</f>
        <v>13.527939936112949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48023</v>
      </c>
      <c r="T2072" s="43">
        <f ca="1">_xll.BInterpol('Base CDI'!$H$4:$H$28,'Base CDI'!$J$4:$J$29,S2072,"Cubic","Extrapolate=Linear","MultiX=Average","Skip=True","Sort=True")</f>
        <v>13.469438801169767</v>
      </c>
      <c r="U2072" s="43">
        <f ca="1">_xll.BInterpol('Base CDI'!$H$4:$H$28,'Base CDI'!$I$4:$I$29,S2072,"Cubic","Extrapolate=Linear","MultiX=Average","Skip=True","Sort=True")</f>
        <v>13.528193716822905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48024</v>
      </c>
      <c r="T2073" s="43">
        <f ca="1">_xll.BInterpol('Base CDI'!$H$4:$H$28,'Base CDI'!$J$4:$J$29,S2073,"Cubic","Extrapolate=Linear","MultiX=Average","Skip=True","Sort=True")</f>
        <v>13.469704103322401</v>
      </c>
      <c r="U2073" s="43">
        <f ca="1">_xll.BInterpol('Base CDI'!$H$4:$H$28,'Base CDI'!$I$4:$I$29,S2073,"Cubic","Extrapolate=Linear","MultiX=Average","Skip=True","Sort=True")</f>
        <v>13.528447216912198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48025</v>
      </c>
      <c r="T2074" s="43">
        <f ca="1">_xll.BInterpol('Base CDI'!$H$4:$H$28,'Base CDI'!$J$4:$J$29,S2074,"Cubic","Extrapolate=Linear","MultiX=Average","Skip=True","Sort=True")</f>
        <v>13.469969110350448</v>
      </c>
      <c r="U2074" s="43">
        <f ca="1">_xll.BInterpol('Base CDI'!$H$4:$H$28,'Base CDI'!$I$4:$I$29,S2074,"Cubic","Extrapolate=Linear","MultiX=Average","Skip=True","Sort=True")</f>
        <v>13.528700436513612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48026</v>
      </c>
      <c r="T2075" s="43">
        <f ca="1">_xll.BInterpol('Base CDI'!$H$4:$H$28,'Base CDI'!$J$4:$J$29,S2075,"Cubic","Extrapolate=Linear","MultiX=Average","Skip=True","Sort=True")</f>
        <v>13.470233822367359</v>
      </c>
      <c r="U2075" s="43">
        <f ca="1">_xll.BInterpol('Base CDI'!$H$4:$H$28,'Base CDI'!$I$4:$I$29,S2075,"Cubic","Extrapolate=Linear","MultiX=Average","Skip=True","Sort=True")</f>
        <v>13.528953375759926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48027</v>
      </c>
      <c r="T2076" s="43">
        <f ca="1">_xll.BInterpol('Base CDI'!$H$4:$H$28,'Base CDI'!$J$4:$J$29,S2076,"Cubic","Extrapolate=Linear","MultiX=Average","Skip=True","Sort=True")</f>
        <v>13.470498239486588</v>
      </c>
      <c r="U2076" s="43">
        <f ca="1">_xll.BInterpol('Base CDI'!$H$4:$H$28,'Base CDI'!$I$4:$I$29,S2076,"Cubic","Extrapolate=Linear","MultiX=Average","Skip=True","Sort=True")</f>
        <v>13.52920603478392</v>
      </c>
    </row>
    <row r="2077" spans="16:21" x14ac:dyDescent="0.25">
      <c r="P2077" s="10">
        <v>37533</v>
      </c>
      <c r="Q2077">
        <v>7.88741</v>
      </c>
      <c r="S2077" s="42">
        <f t="shared" ca="1" si="37"/>
        <v>48028</v>
      </c>
      <c r="T2077" s="43">
        <f ca="1">_xll.BInterpol('Base CDI'!$H$4:$H$28,'Base CDI'!$J$4:$J$29,S2077,"Cubic","Extrapolate=Linear","MultiX=Average","Skip=True","Sort=True")</f>
        <v>13.470762361821588</v>
      </c>
      <c r="U2077" s="43">
        <f ca="1">_xll.BInterpol('Base CDI'!$H$4:$H$28,'Base CDI'!$I$4:$I$29,S2077,"Cubic","Extrapolate=Linear","MultiX=Average","Skip=True","Sort=True")</f>
        <v>13.529458413718377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48029</v>
      </c>
      <c r="T2078" s="43">
        <f ca="1">_xll.BInterpol('Base CDI'!$H$4:$H$28,'Base CDI'!$J$4:$J$29,S2078,"Cubic","Extrapolate=Linear","MultiX=Average","Skip=True","Sort=True")</f>
        <v>13.471026189485812</v>
      </c>
      <c r="U2078" s="43">
        <f ca="1">_xll.BInterpol('Base CDI'!$H$4:$H$28,'Base CDI'!$I$4:$I$29,S2078,"Cubic","Extrapolate=Linear","MultiX=Average","Skip=True","Sort=True")</f>
        <v>13.529710512696075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48030</v>
      </c>
      <c r="T2079" s="43">
        <f ca="1">_xll.BInterpol('Base CDI'!$H$4:$H$28,'Base CDI'!$J$4:$J$29,S2079,"Cubic","Extrapolate=Linear","MultiX=Average","Skip=True","Sort=True")</f>
        <v>13.47128972259271</v>
      </c>
      <c r="U2079" s="43">
        <f ca="1">_xll.BInterpol('Base CDI'!$H$4:$H$28,'Base CDI'!$I$4:$I$29,S2079,"Cubic","Extrapolate=Linear","MultiX=Average","Skip=True","Sort=True")</f>
        <v>13.529962331849799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48031</v>
      </c>
      <c r="T2080" s="43">
        <f ca="1">_xll.BInterpol('Base CDI'!$H$4:$H$28,'Base CDI'!$J$4:$J$29,S2080,"Cubic","Extrapolate=Linear","MultiX=Average","Skip=True","Sort=True")</f>
        <v>13.471552961255737</v>
      </c>
      <c r="U2080" s="43">
        <f ca="1">_xll.BInterpol('Base CDI'!$H$4:$H$28,'Base CDI'!$I$4:$I$29,S2080,"Cubic","Extrapolate=Linear","MultiX=Average","Skip=True","Sort=True")</f>
        <v>13.530213871312327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48032</v>
      </c>
      <c r="T2081" s="43">
        <f ca="1">_xll.BInterpol('Base CDI'!$H$4:$H$28,'Base CDI'!$J$4:$J$29,S2081,"Cubic","Extrapolate=Linear","MultiX=Average","Skip=True","Sort=True")</f>
        <v>13.471815905588347</v>
      </c>
      <c r="U2081" s="43">
        <f ca="1">_xll.BInterpol('Base CDI'!$H$4:$H$28,'Base CDI'!$I$4:$I$29,S2081,"Cubic","Extrapolate=Linear","MultiX=Average","Skip=True","Sort=True")</f>
        <v>13.53046513121644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48033</v>
      </c>
      <c r="T2082" s="43">
        <f ca="1">_xll.BInterpol('Base CDI'!$H$4:$H$28,'Base CDI'!$J$4:$J$29,S2082,"Cubic","Extrapolate=Linear","MultiX=Average","Skip=True","Sort=True")</f>
        <v>13.472078555703987</v>
      </c>
      <c r="U2082" s="43">
        <f ca="1">_xll.BInterpol('Base CDI'!$H$4:$H$28,'Base CDI'!$I$4:$I$29,S2082,"Cubic","Extrapolate=Linear","MultiX=Average","Skip=True","Sort=True")</f>
        <v>13.530716111694918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48034</v>
      </c>
      <c r="T2083" s="43">
        <f ca="1">_xll.BInterpol('Base CDI'!$H$4:$H$28,'Base CDI'!$J$4:$J$29,S2083,"Cubic","Extrapolate=Linear","MultiX=Average","Skip=True","Sort=True")</f>
        <v>13.472340911716117</v>
      </c>
      <c r="U2083" s="43">
        <f ca="1">_xll.BInterpol('Base CDI'!$H$4:$H$28,'Base CDI'!$I$4:$I$29,S2083,"Cubic","Extrapolate=Linear","MultiX=Average","Skip=True","Sort=True")</f>
        <v>13.530966812880544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48035</v>
      </c>
      <c r="T2084" s="43">
        <f ca="1">_xll.BInterpol('Base CDI'!$H$4:$H$28,'Base CDI'!$J$4:$J$29,S2084,"Cubic","Extrapolate=Linear","MultiX=Average","Skip=True","Sort=True")</f>
        <v>13.472602973738185</v>
      </c>
      <c r="U2084" s="43">
        <f ca="1">_xll.BInterpol('Base CDI'!$H$4:$H$28,'Base CDI'!$I$4:$I$29,S2084,"Cubic","Extrapolate=Linear","MultiX=Average","Skip=True","Sort=True")</f>
        <v>13.5312172349061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48036</v>
      </c>
      <c r="T2085" s="43">
        <f ca="1">_xll.BInterpol('Base CDI'!$H$4:$H$28,'Base CDI'!$J$4:$J$29,S2085,"Cubic","Extrapolate=Linear","MultiX=Average","Skip=True","Sort=True")</f>
        <v>13.472864741883644</v>
      </c>
      <c r="U2085" s="43">
        <f ca="1">_xll.BInterpol('Base CDI'!$H$4:$H$28,'Base CDI'!$I$4:$I$29,S2085,"Cubic","Extrapolate=Linear","MultiX=Average","Skip=True","Sort=True")</f>
        <v>13.531467377904363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48037</v>
      </c>
      <c r="T2086" s="43">
        <f ca="1">_xll.BInterpol('Base CDI'!$H$4:$H$28,'Base CDI'!$J$4:$J$29,S2086,"Cubic","Extrapolate=Linear","MultiX=Average","Skip=True","Sort=True")</f>
        <v>13.473126216265948</v>
      </c>
      <c r="U2086" s="43">
        <f ca="1">_xll.BInterpol('Base CDI'!$H$4:$H$28,'Base CDI'!$I$4:$I$29,S2086,"Cubic","Extrapolate=Linear","MultiX=Average","Skip=True","Sort=True")</f>
        <v>13.531717242008115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48038</v>
      </c>
      <c r="T2087" s="43">
        <f ca="1">_xll.BInterpol('Base CDI'!$H$4:$H$28,'Base CDI'!$J$4:$J$29,S2087,"Cubic","Extrapolate=Linear","MultiX=Average","Skip=True","Sort=True")</f>
        <v>13.47338739699855</v>
      </c>
      <c r="U2087" s="43">
        <f ca="1">_xll.BInterpol('Base CDI'!$H$4:$H$28,'Base CDI'!$I$4:$I$29,S2087,"Cubic","Extrapolate=Linear","MultiX=Average","Skip=True","Sort=True")</f>
        <v>13.531966827350139</v>
      </c>
    </row>
    <row r="2088" spans="16:21" x14ac:dyDescent="0.25">
      <c r="P2088" s="10">
        <v>37550</v>
      </c>
      <c r="Q2088">
        <v>7.947336</v>
      </c>
      <c r="S2088" s="42">
        <f t="shared" ca="1" si="37"/>
        <v>48039</v>
      </c>
      <c r="T2088" s="43">
        <f ca="1">_xll.BInterpol('Base CDI'!$H$4:$H$28,'Base CDI'!$J$4:$J$29,S2088,"Cubic","Extrapolate=Linear","MultiX=Average","Skip=True","Sort=True")</f>
        <v>13.473648284194901</v>
      </c>
      <c r="U2088" s="43">
        <f ca="1">_xll.BInterpol('Base CDI'!$H$4:$H$28,'Base CDI'!$I$4:$I$29,S2088,"Cubic","Extrapolate=Linear","MultiX=Average","Skip=True","Sort=True")</f>
        <v>13.532216134063214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48040</v>
      </c>
      <c r="T2089" s="43">
        <f ca="1">_xll.BInterpol('Base CDI'!$H$4:$H$28,'Base CDI'!$J$4:$J$29,S2089,"Cubic","Extrapolate=Linear","MultiX=Average","Skip=True","Sort=True")</f>
        <v>13.473908877968453</v>
      </c>
      <c r="U2089" s="43">
        <f ca="1">_xll.BInterpol('Base CDI'!$H$4:$H$28,'Base CDI'!$I$4:$I$29,S2089,"Cubic","Extrapolate=Linear","MultiX=Average","Skip=True","Sort=True")</f>
        <v>13.532465162280122</v>
      </c>
    </row>
    <row r="2090" spans="16:21" x14ac:dyDescent="0.25">
      <c r="P2090" s="10">
        <v>37552</v>
      </c>
      <c r="Q2090">
        <v>7.959282</v>
      </c>
      <c r="S2090" s="42">
        <f t="shared" ca="1" si="37"/>
        <v>48041</v>
      </c>
      <c r="T2090" s="43">
        <f ca="1">_xll.BInterpol('Base CDI'!$H$4:$H$28,'Base CDI'!$J$4:$J$29,S2090,"Cubic","Extrapolate=Linear","MultiX=Average","Skip=True","Sort=True")</f>
        <v>13.474169178432662</v>
      </c>
      <c r="U2090" s="43">
        <f ca="1">_xll.BInterpol('Base CDI'!$H$4:$H$28,'Base CDI'!$I$4:$I$29,S2090,"Cubic","Extrapolate=Linear","MultiX=Average","Skip=True","Sort=True")</f>
        <v>13.532713912133643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48042</v>
      </c>
      <c r="T2091" s="43">
        <f ca="1">_xll.BInterpol('Base CDI'!$H$4:$H$28,'Base CDI'!$J$4:$J$29,S2091,"Cubic","Extrapolate=Linear","MultiX=Average","Skip=True","Sort=True")</f>
        <v>13.474429185700979</v>
      </c>
      <c r="U2091" s="43">
        <f ca="1">_xll.BInterpol('Base CDI'!$H$4:$H$28,'Base CDI'!$I$4:$I$29,S2091,"Cubic","Extrapolate=Linear","MultiX=Average","Skip=True","Sort=True")</f>
        <v>13.532962383756558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48043</v>
      </c>
      <c r="T2092" s="43">
        <f ca="1">_xll.BInterpol('Base CDI'!$H$4:$H$28,'Base CDI'!$J$4:$J$29,S2092,"Cubic","Extrapolate=Linear","MultiX=Average","Skip=True","Sort=True")</f>
        <v>13.474688899886855</v>
      </c>
      <c r="U2092" s="43">
        <f ca="1">_xll.BInterpol('Base CDI'!$H$4:$H$28,'Base CDI'!$I$4:$I$29,S2092,"Cubic","Extrapolate=Linear","MultiX=Average","Skip=True","Sort=True")</f>
        <v>13.533210577281649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48044</v>
      </c>
      <c r="T2093" s="43">
        <f ca="1">_xll.BInterpol('Base CDI'!$H$4:$H$28,'Base CDI'!$J$4:$J$29,S2093,"Cubic","Extrapolate=Linear","MultiX=Average","Skip=True","Sort=True")</f>
        <v>13.474948321103744</v>
      </c>
      <c r="U2093" s="43">
        <f ca="1">_xll.BInterpol('Base CDI'!$H$4:$H$28,'Base CDI'!$I$4:$I$29,S2093,"Cubic","Extrapolate=Linear","MultiX=Average","Skip=True","Sort=True")</f>
        <v>13.533458492841694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48045</v>
      </c>
      <c r="T2094" s="43">
        <f ca="1">_xll.BInterpol('Base CDI'!$H$4:$H$28,'Base CDI'!$J$4:$J$29,S2094,"Cubic","Extrapolate=Linear","MultiX=Average","Skip=True","Sort=True")</f>
        <v>13.475207449465099</v>
      </c>
      <c r="U2094" s="43">
        <f ca="1">_xll.BInterpol('Base CDI'!$H$4:$H$28,'Base CDI'!$I$4:$I$29,S2094,"Cubic","Extrapolate=Linear","MultiX=Average","Skip=True","Sort=True")</f>
        <v>13.533706130569476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48046</v>
      </c>
      <c r="T2095" s="43">
        <f ca="1">_xll.BInterpol('Base CDI'!$H$4:$H$28,'Base CDI'!$J$4:$J$29,S2095,"Cubic","Extrapolate=Linear","MultiX=Average","Skip=True","Sort=True")</f>
        <v>13.475466285084373</v>
      </c>
      <c r="U2095" s="43">
        <f ca="1">_xll.BInterpol('Base CDI'!$H$4:$H$28,'Base CDI'!$I$4:$I$29,S2095,"Cubic","Extrapolate=Linear","MultiX=Average","Skip=True","Sort=True")</f>
        <v>13.533953490597776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48047</v>
      </c>
      <c r="T2096" s="43">
        <f ca="1">_xll.BInterpol('Base CDI'!$H$4:$H$28,'Base CDI'!$J$4:$J$29,S2096,"Cubic","Extrapolate=Linear","MultiX=Average","Skip=True","Sort=True")</f>
        <v>13.475724828075018</v>
      </c>
      <c r="U2096" s="43">
        <f ca="1">_xll.BInterpol('Base CDI'!$H$4:$H$28,'Base CDI'!$I$4:$I$29,S2096,"Cubic","Extrapolate=Linear","MultiX=Average","Skip=True","Sort=True")</f>
        <v>13.534200573059374</v>
      </c>
    </row>
    <row r="2097" spans="16:21" x14ac:dyDescent="0.25">
      <c r="P2097" s="10">
        <v>37561</v>
      </c>
      <c r="Q2097">
        <v>8.001182</v>
      </c>
      <c r="S2097" s="42">
        <f t="shared" ca="1" si="37"/>
        <v>48048</v>
      </c>
      <c r="T2097" s="43">
        <f ca="1">_xll.BInterpol('Base CDI'!$H$4:$H$28,'Base CDI'!$J$4:$J$29,S2097,"Cubic","Extrapolate=Linear","MultiX=Average","Skip=True","Sort=True")</f>
        <v>13.475983078550486</v>
      </c>
      <c r="U2097" s="43">
        <f ca="1">_xll.BInterpol('Base CDI'!$H$4:$H$28,'Base CDI'!$I$4:$I$29,S2097,"Cubic","Extrapolate=Linear","MultiX=Average","Skip=True","Sort=True")</f>
        <v>13.534447378087053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48049</v>
      </c>
      <c r="T2098" s="43">
        <f ca="1">_xll.BInterpol('Base CDI'!$H$4:$H$28,'Base CDI'!$J$4:$J$29,S2098,"Cubic","Extrapolate=Linear","MultiX=Average","Skip=True","Sort=True")</f>
        <v>13.476241036624231</v>
      </c>
      <c r="U2098" s="43">
        <f ca="1">_xll.BInterpol('Base CDI'!$H$4:$H$28,'Base CDI'!$I$4:$I$29,S2098,"Cubic","Extrapolate=Linear","MultiX=Average","Skip=True","Sort=True")</f>
        <v>13.53469390581359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48050</v>
      </c>
      <c r="T2099" s="43">
        <f ca="1">_xll.BInterpol('Base CDI'!$H$4:$H$28,'Base CDI'!$J$4:$J$29,S2099,"Cubic","Extrapolate=Linear","MultiX=Average","Skip=True","Sort=True")</f>
        <v>13.476498702409703</v>
      </c>
      <c r="U2099" s="43">
        <f ca="1">_xll.BInterpol('Base CDI'!$H$4:$H$28,'Base CDI'!$I$4:$I$29,S2099,"Cubic","Extrapolate=Linear","MultiX=Average","Skip=True","Sort=True")</f>
        <v>13.53494015637177</v>
      </c>
    </row>
    <row r="2100" spans="16:21" x14ac:dyDescent="0.25">
      <c r="P2100" s="10">
        <v>37566</v>
      </c>
      <c r="Q2100">
        <v>8.019209</v>
      </c>
      <c r="S2100" s="42">
        <f t="shared" ca="1" si="37"/>
        <v>48051</v>
      </c>
      <c r="T2100" s="43">
        <f ca="1">_xll.BInterpol('Base CDI'!$H$4:$H$28,'Base CDI'!$J$4:$J$29,S2100,"Cubic","Extrapolate=Linear","MultiX=Average","Skip=True","Sort=True")</f>
        <v>13.47675607602036</v>
      </c>
      <c r="U2100" s="43">
        <f ca="1">_xll.BInterpol('Base CDI'!$H$4:$H$28,'Base CDI'!$I$4:$I$29,S2100,"Cubic","Extrapolate=Linear","MultiX=Average","Skip=True","Sort=True")</f>
        <v>13.53518612989437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48052</v>
      </c>
      <c r="T2101" s="43">
        <f ca="1">_xll.BInterpol('Base CDI'!$H$4:$H$28,'Base CDI'!$J$4:$J$29,S2101,"Cubic","Extrapolate=Linear","MultiX=Average","Skip=True","Sort=True")</f>
        <v>13.477013157569649</v>
      </c>
      <c r="U2101" s="43">
        <f ca="1">_xll.BInterpol('Base CDI'!$H$4:$H$28,'Base CDI'!$I$4:$I$29,S2101,"Cubic","Extrapolate=Linear","MultiX=Average","Skip=True","Sort=True")</f>
        <v>13.535431826514175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48053</v>
      </c>
      <c r="T2102" s="43">
        <f ca="1">_xll.BInterpol('Base CDI'!$H$4:$H$28,'Base CDI'!$J$4:$J$29,S2102,"Cubic","Extrapolate=Linear","MultiX=Average","Skip=True","Sort=True")</f>
        <v>13.477269947171026</v>
      </c>
      <c r="U2102" s="43">
        <f ca="1">_xll.BInterpol('Base CDI'!$H$4:$H$28,'Base CDI'!$I$4:$I$29,S2102,"Cubic","Extrapolate=Linear","MultiX=Average","Skip=True","Sort=True")</f>
        <v>13.535677246363962</v>
      </c>
    </row>
    <row r="2103" spans="16:21" x14ac:dyDescent="0.25">
      <c r="P2103" s="10">
        <v>37571</v>
      </c>
      <c r="Q2103">
        <v>8.037293</v>
      </c>
      <c r="S2103" s="42">
        <f t="shared" ca="1" si="37"/>
        <v>48054</v>
      </c>
      <c r="T2103" s="43">
        <f ca="1">_xll.BInterpol('Base CDI'!$H$4:$H$28,'Base CDI'!$J$4:$J$29,S2103,"Cubic","Extrapolate=Linear","MultiX=Average","Skip=True","Sort=True")</f>
        <v>13.477526444937942</v>
      </c>
      <c r="U2103" s="43">
        <f ca="1">_xll.BInterpol('Base CDI'!$H$4:$H$28,'Base CDI'!$I$4:$I$29,S2103,"Cubic","Extrapolate=Linear","MultiX=Average","Skip=True","Sort=True")</f>
        <v>13.535922389576514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48055</v>
      </c>
      <c r="T2104" s="43">
        <f ca="1">_xll.BInterpol('Base CDI'!$H$4:$H$28,'Base CDI'!$J$4:$J$29,S2104,"Cubic","Extrapolate=Linear","MultiX=Average","Skip=True","Sort=True")</f>
        <v>13.477782650983849</v>
      </c>
      <c r="U2104" s="43">
        <f ca="1">_xll.BInterpol('Base CDI'!$H$4:$H$28,'Base CDI'!$I$4:$I$29,S2104,"Cubic","Extrapolate=Linear","MultiX=Average","Skip=True","Sort=True")</f>
        <v>13.536167256284612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48056</v>
      </c>
      <c r="T2105" s="43">
        <f ca="1">_xll.BInterpol('Base CDI'!$H$4:$H$28,'Base CDI'!$J$4:$J$29,S2105,"Cubic","Extrapolate=Linear","MultiX=Average","Skip=True","Sort=True")</f>
        <v>13.478038565422203</v>
      </c>
      <c r="U2105" s="43">
        <f ca="1">_xll.BInterpol('Base CDI'!$H$4:$H$28,'Base CDI'!$I$4:$I$29,S2105,"Cubic","Extrapolate=Linear","MultiX=Average","Skip=True","Sort=True")</f>
        <v>13.536411846621036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48057</v>
      </c>
      <c r="T2106" s="43">
        <f ca="1">_xll.BInterpol('Base CDI'!$H$4:$H$28,'Base CDI'!$J$4:$J$29,S2106,"Cubic","Extrapolate=Linear","MultiX=Average","Skip=True","Sort=True")</f>
        <v>13.478294188366453</v>
      </c>
      <c r="U2106" s="43">
        <f ca="1">_xll.BInterpol('Base CDI'!$H$4:$H$28,'Base CDI'!$I$4:$I$29,S2106,"Cubic","Extrapolate=Linear","MultiX=Average","Skip=True","Sort=True")</f>
        <v>13.536656160718566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48058</v>
      </c>
      <c r="T2107" s="43">
        <f ca="1">_xll.BInterpol('Base CDI'!$H$4:$H$28,'Base CDI'!$J$4:$J$29,S2107,"Cubic","Extrapolate=Linear","MultiX=Average","Skip=True","Sort=True")</f>
        <v>13.478549519930056</v>
      </c>
      <c r="U2107" s="43">
        <f ca="1">_xll.BInterpol('Base CDI'!$H$4:$H$28,'Base CDI'!$I$4:$I$29,S2107,"Cubic","Extrapolate=Linear","MultiX=Average","Skip=True","Sort=True")</f>
        <v>13.536900198709985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48059</v>
      </c>
      <c r="T2108" s="43">
        <f ca="1">_xll.BInterpol('Base CDI'!$H$4:$H$28,'Base CDI'!$J$4:$J$29,S2108,"Cubic","Extrapolate=Linear","MultiX=Average","Skip=True","Sort=True")</f>
        <v>13.478804560226459</v>
      </c>
      <c r="U2108" s="43">
        <f ca="1">_xll.BInterpol('Base CDI'!$H$4:$H$28,'Base CDI'!$I$4:$I$29,S2108,"Cubic","Extrapolate=Linear","MultiX=Average","Skip=True","Sort=True")</f>
        <v>13.537143960728073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48060</v>
      </c>
      <c r="T2109" s="43">
        <f ca="1">_xll.BInterpol('Base CDI'!$H$4:$H$28,'Base CDI'!$J$4:$J$29,S2109,"Cubic","Extrapolate=Linear","MultiX=Average","Skip=True","Sort=True")</f>
        <v>13.479059309369118</v>
      </c>
      <c r="U2109" s="43">
        <f ca="1">_xll.BInterpol('Base CDI'!$H$4:$H$28,'Base CDI'!$I$4:$I$29,S2109,"Cubic","Extrapolate=Linear","MultiX=Average","Skip=True","Sort=True")</f>
        <v>13.53738744690561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48061</v>
      </c>
      <c r="T2110" s="43">
        <f ca="1">_xll.BInterpol('Base CDI'!$H$4:$H$28,'Base CDI'!$J$4:$J$29,S2110,"Cubic","Extrapolate=Linear","MultiX=Average","Skip=True","Sort=True")</f>
        <v>13.479313767471487</v>
      </c>
      <c r="U2110" s="43">
        <f ca="1">_xll.BInterpol('Base CDI'!$H$4:$H$28,'Base CDI'!$I$4:$I$29,S2110,"Cubic","Extrapolate=Linear","MultiX=Average","Skip=True","Sort=True")</f>
        <v>13.537630657375379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48062</v>
      </c>
      <c r="T2111" s="43">
        <f ca="1">_xll.BInterpol('Base CDI'!$H$4:$H$28,'Base CDI'!$J$4:$J$29,S2111,"Cubic","Extrapolate=Linear","MultiX=Average","Skip=True","Sort=True")</f>
        <v>13.479567934647015</v>
      </c>
      <c r="U2111" s="43">
        <f ca="1">_xll.BInterpol('Base CDI'!$H$4:$H$28,'Base CDI'!$I$4:$I$29,S2111,"Cubic","Extrapolate=Linear","MultiX=Average","Skip=True","Sort=True")</f>
        <v>13.537873592270158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48063</v>
      </c>
      <c r="T2112" s="43">
        <f ca="1">_xll.BInterpol('Base CDI'!$H$4:$H$28,'Base CDI'!$J$4:$J$29,S2112,"Cubic","Extrapolate=Linear","MultiX=Average","Skip=True","Sort=True")</f>
        <v>13.479821811009158</v>
      </c>
      <c r="U2112" s="43">
        <f ca="1">_xll.BInterpol('Base CDI'!$H$4:$H$28,'Base CDI'!$I$4:$I$29,S2112,"Cubic","Extrapolate=Linear","MultiX=Average","Skip=True","Sort=True")</f>
        <v>13.53811625172273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48064</v>
      </c>
      <c r="T2113" s="43">
        <f ca="1">_xll.BInterpol('Base CDI'!$H$4:$H$28,'Base CDI'!$J$4:$J$29,S2113,"Cubic","Extrapolate=Linear","MultiX=Average","Skip=True","Sort=True")</f>
        <v>13.480075396671367</v>
      </c>
      <c r="U2113" s="43">
        <f ca="1">_xll.BInterpol('Base CDI'!$H$4:$H$28,'Base CDI'!$I$4:$I$29,S2113,"Cubic","Extrapolate=Linear","MultiX=Average","Skip=True","Sort=True")</f>
        <v>13.538358635865876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48065</v>
      </c>
      <c r="T2114" s="43">
        <f ca="1">_xll.BInterpol('Base CDI'!$H$4:$H$28,'Base CDI'!$J$4:$J$29,S2114,"Cubic","Extrapolate=Linear","MultiX=Average","Skip=True","Sort=True")</f>
        <v>13.480328691747093</v>
      </c>
      <c r="U2114" s="43">
        <f ca="1">_xll.BInterpol('Base CDI'!$H$4:$H$28,'Base CDI'!$I$4:$I$29,S2114,"Cubic","Extrapolate=Linear","MultiX=Average","Skip=True","Sort=True")</f>
        <v>13.538600744832374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48066</v>
      </c>
      <c r="T2115" s="43">
        <f ca="1">_xll.BInterpol('Base CDI'!$H$4:$H$28,'Base CDI'!$J$4:$J$29,S2115,"Cubic","Extrapolate=Linear","MultiX=Average","Skip=True","Sort=True")</f>
        <v>13.480581696349793</v>
      </c>
      <c r="U2115" s="43">
        <f ca="1">_xll.BInterpol('Base CDI'!$H$4:$H$28,'Base CDI'!$I$4:$I$29,S2115,"Cubic","Extrapolate=Linear","MultiX=Average","Skip=True","Sort=True")</f>
        <v>13.538842578755009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48067</v>
      </c>
      <c r="T2116" s="43">
        <f ca="1">_xll.BInterpol('Base CDI'!$H$4:$H$28,'Base CDI'!$J$4:$J$29,S2116,"Cubic","Extrapolate=Linear","MultiX=Average","Skip=True","Sort=True")</f>
        <v>13.480834410592916</v>
      </c>
      <c r="U2116" s="43">
        <f ca="1">_xll.BInterpol('Base CDI'!$H$4:$H$28,'Base CDI'!$I$4:$I$29,S2116,"Cubic","Extrapolate=Linear","MultiX=Average","Skip=True","Sort=True")</f>
        <v>13.53908413776656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48068</v>
      </c>
      <c r="T2117" s="43">
        <f ca="1">_xll.BInterpol('Base CDI'!$H$4:$H$28,'Base CDI'!$J$4:$J$29,S2117,"Cubic","Extrapolate=Linear","MultiX=Average","Skip=True","Sort=True")</f>
        <v>13.481086834589917</v>
      </c>
      <c r="U2117" s="43">
        <f ca="1">_xll.BInterpol('Base CDI'!$H$4:$H$28,'Base CDI'!$I$4:$I$29,S2117,"Cubic","Extrapolate=Linear","MultiX=Average","Skip=True","Sort=True")</f>
        <v>13.539325421999806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48069</v>
      </c>
      <c r="T2118" s="43">
        <f ca="1">_xll.BInterpol('Base CDI'!$H$4:$H$28,'Base CDI'!$J$4:$J$29,S2118,"Cubic","Extrapolate=Linear","MultiX=Average","Skip=True","Sort=True")</f>
        <v>13.481338968454246</v>
      </c>
      <c r="U2118" s="43">
        <f ca="1">_xll.BInterpol('Base CDI'!$H$4:$H$28,'Base CDI'!$I$4:$I$29,S2118,"Cubic","Extrapolate=Linear","MultiX=Average","Skip=True","Sort=True")</f>
        <v>13.539566431587531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48070</v>
      </c>
      <c r="T2119" s="43">
        <f ca="1">_xll.BInterpol('Base CDI'!$H$4:$H$28,'Base CDI'!$J$4:$J$29,S2119,"Cubic","Extrapolate=Linear","MultiX=Average","Skip=True","Sort=True")</f>
        <v>13.481590812299357</v>
      </c>
      <c r="U2119" s="43">
        <f ca="1">_xll.BInterpol('Base CDI'!$H$4:$H$28,'Base CDI'!$I$4:$I$29,S2119,"Cubic","Extrapolate=Linear","MultiX=Average","Skip=True","Sort=True")</f>
        <v>13.539807166662513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48071</v>
      </c>
      <c r="T2120" s="43">
        <f ca="1">_xll.BInterpol('Base CDI'!$H$4:$H$28,'Base CDI'!$J$4:$J$29,S2120,"Cubic","Extrapolate=Linear","MultiX=Average","Skip=True","Sort=True")</f>
        <v>13.481842366238704</v>
      </c>
      <c r="U2120" s="43">
        <f ca="1">_xll.BInterpol('Base CDI'!$H$4:$H$28,'Base CDI'!$I$4:$I$29,S2120,"Cubic","Extrapolate=Linear","MultiX=Average","Skip=True","Sort=True")</f>
        <v>13.540047627357536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48072</v>
      </c>
      <c r="T2121" s="43">
        <f ca="1">_xll.BInterpol('Base CDI'!$H$4:$H$28,'Base CDI'!$J$4:$J$29,S2121,"Cubic","Extrapolate=Linear","MultiX=Average","Skip=True","Sort=True")</f>
        <v>13.482093630385737</v>
      </c>
      <c r="U2121" s="43">
        <f ca="1">_xll.BInterpol('Base CDI'!$H$4:$H$28,'Base CDI'!$I$4:$I$29,S2121,"Cubic","Extrapolate=Linear","MultiX=Average","Skip=True","Sort=True")</f>
        <v>13.540287813805378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48073</v>
      </c>
      <c r="T2122" s="43">
        <f ca="1">_xll.BInterpol('Base CDI'!$H$4:$H$28,'Base CDI'!$J$4:$J$29,S2122,"Cubic","Extrapolate=Linear","MultiX=Average","Skip=True","Sort=True")</f>
        <v>13.482344604853912</v>
      </c>
      <c r="U2122" s="43">
        <f ca="1">_xll.BInterpol('Base CDI'!$H$4:$H$28,'Base CDI'!$I$4:$I$29,S2122,"Cubic","Extrapolate=Linear","MultiX=Average","Skip=True","Sort=True")</f>
        <v>13.540527726138821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48074</v>
      </c>
      <c r="T2123" s="43">
        <f ca="1">_xll.BInterpol('Base CDI'!$H$4:$H$28,'Base CDI'!$J$4:$J$29,S2123,"Cubic","Extrapolate=Linear","MultiX=Average","Skip=True","Sort=True")</f>
        <v>13.482595289756679</v>
      </c>
      <c r="U2123" s="43">
        <f ca="1">_xll.BInterpol('Base CDI'!$H$4:$H$28,'Base CDI'!$I$4:$I$29,S2123,"Cubic","Extrapolate=Linear","MultiX=Average","Skip=True","Sort=True")</f>
        <v>13.540767364490646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48075</v>
      </c>
      <c r="T2124" s="43">
        <f ca="1">_xll.BInterpol('Base CDI'!$H$4:$H$28,'Base CDI'!$J$4:$J$29,S2124,"Cubic","Extrapolate=Linear","MultiX=Average","Skip=True","Sort=True")</f>
        <v>13.482845685207492</v>
      </c>
      <c r="U2124" s="43">
        <f ca="1">_xll.BInterpol('Base CDI'!$H$4:$H$28,'Base CDI'!$I$4:$I$29,S2124,"Cubic","Extrapolate=Linear","MultiX=Average","Skip=True","Sort=True")</f>
        <v>13.541006728993635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48076</v>
      </c>
      <c r="T2125" s="43">
        <f ca="1">_xll.BInterpol('Base CDI'!$H$4:$H$28,'Base CDI'!$J$4:$J$29,S2125,"Cubic","Extrapolate=Linear","MultiX=Average","Skip=True","Sort=True")</f>
        <v>13.483095791319801</v>
      </c>
      <c r="U2125" s="43">
        <f ca="1">_xll.BInterpol('Base CDI'!$H$4:$H$28,'Base CDI'!$I$4:$I$29,S2125,"Cubic","Extrapolate=Linear","MultiX=Average","Skip=True","Sort=True")</f>
        <v>13.541245819780565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48077</v>
      </c>
      <c r="T2126" s="43">
        <f ca="1">_xll.BInterpol('Base CDI'!$H$4:$H$28,'Base CDI'!$J$4:$J$29,S2126,"Cubic","Extrapolate=Linear","MultiX=Average","Skip=True","Sort=True")</f>
        <v>13.483345608207063</v>
      </c>
      <c r="U2126" s="43">
        <f ca="1">_xll.BInterpol('Base CDI'!$H$4:$H$28,'Base CDI'!$I$4:$I$29,S2126,"Cubic","Extrapolate=Linear","MultiX=Average","Skip=True","Sort=True")</f>
        <v>13.541484636984222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48078</v>
      </c>
      <c r="T2127" s="43">
        <f ca="1">_xll.BInterpol('Base CDI'!$H$4:$H$28,'Base CDI'!$J$4:$J$29,S2127,"Cubic","Extrapolate=Linear","MultiX=Average","Skip=True","Sort=True")</f>
        <v>13.483595135982727</v>
      </c>
      <c r="U2127" s="43">
        <f ca="1">_xll.BInterpol('Base CDI'!$H$4:$H$28,'Base CDI'!$I$4:$I$29,S2127,"Cubic","Extrapolate=Linear","MultiX=Average","Skip=True","Sort=True")</f>
        <v>13.541723180737383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48079</v>
      </c>
      <c r="T2128" s="43">
        <f ca="1">_xll.BInterpol('Base CDI'!$H$4:$H$28,'Base CDI'!$J$4:$J$29,S2128,"Cubic","Extrapolate=Linear","MultiX=Average","Skip=True","Sort=True")</f>
        <v>13.483844374760249</v>
      </c>
      <c r="U2128" s="43">
        <f ca="1">_xll.BInterpol('Base CDI'!$H$4:$H$28,'Base CDI'!$I$4:$I$29,S2128,"Cubic","Extrapolate=Linear","MultiX=Average","Skip=True","Sort=True")</f>
        <v>13.541961451172831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48080</v>
      </c>
      <c r="T2129" s="43">
        <f ca="1">_xll.BInterpol('Base CDI'!$H$4:$H$28,'Base CDI'!$J$4:$J$29,S2129,"Cubic","Extrapolate=Linear","MultiX=Average","Skip=True","Sort=True")</f>
        <v>13.484093324653077</v>
      </c>
      <c r="U2129" s="43">
        <f ca="1">_xll.BInterpol('Base CDI'!$H$4:$H$28,'Base CDI'!$I$4:$I$29,S2129,"Cubic","Extrapolate=Linear","MultiX=Average","Skip=True","Sort=True")</f>
        <v>13.542199448423347</v>
      </c>
    </row>
    <row r="2130" spans="16:21" x14ac:dyDescent="0.25">
      <c r="P2130" s="10">
        <v>37609</v>
      </c>
      <c r="Q2130">
        <v>8.206906</v>
      </c>
      <c r="S2130" s="42">
        <f t="shared" ca="1" si="38"/>
        <v>48081</v>
      </c>
      <c r="T2130" s="43">
        <f ca="1">_xll.BInterpol('Base CDI'!$H$4:$H$28,'Base CDI'!$J$4:$J$29,S2130,"Cubic","Extrapolate=Linear","MultiX=Average","Skip=True","Sort=True")</f>
        <v>13.48434198577467</v>
      </c>
      <c r="U2130" s="43">
        <f ca="1">_xll.BInterpol('Base CDI'!$H$4:$H$28,'Base CDI'!$I$4:$I$29,S2130,"Cubic","Extrapolate=Linear","MultiX=Average","Skip=True","Sort=True")</f>
        <v>13.542437172621709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48082</v>
      </c>
      <c r="T2131" s="43">
        <f ca="1">_xll.BInterpol('Base CDI'!$H$4:$H$28,'Base CDI'!$J$4:$J$29,S2131,"Cubic","Extrapolate=Linear","MultiX=Average","Skip=True","Sort=True")</f>
        <v>13.484590358238474</v>
      </c>
      <c r="U2131" s="43">
        <f ca="1">_xll.BInterpol('Base CDI'!$H$4:$H$28,'Base CDI'!$I$4:$I$29,S2131,"Cubic","Extrapolate=Linear","MultiX=Average","Skip=True","Sort=True")</f>
        <v>13.542674623900702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48083</v>
      </c>
      <c r="T2132" s="43">
        <f ca="1">_xll.BInterpol('Base CDI'!$H$4:$H$28,'Base CDI'!$J$4:$J$29,S2132,"Cubic","Extrapolate=Linear","MultiX=Average","Skip=True","Sort=True")</f>
        <v>13.484838442157946</v>
      </c>
      <c r="U2132" s="43">
        <f ca="1">_xll.BInterpol('Base CDI'!$H$4:$H$28,'Base CDI'!$I$4:$I$29,S2132,"Cubic","Extrapolate=Linear","MultiX=Average","Skip=True","Sort=True")</f>
        <v>13.542911802393103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48084</v>
      </c>
      <c r="T2133" s="43">
        <f ca="1">_xll.BInterpol('Base CDI'!$H$4:$H$28,'Base CDI'!$J$4:$J$29,S2133,"Cubic","Extrapolate=Linear","MultiX=Average","Skip=True","Sort=True")</f>
        <v>13.485086237646536</v>
      </c>
      <c r="U2133" s="43">
        <f ca="1">_xll.BInterpol('Base CDI'!$H$4:$H$28,'Base CDI'!$I$4:$I$29,S2133,"Cubic","Extrapolate=Linear","MultiX=Average","Skip=True","Sort=True")</f>
        <v>13.543148708231694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48085</v>
      </c>
      <c r="T2134" s="43">
        <f ca="1">_xll.BInterpol('Base CDI'!$H$4:$H$28,'Base CDI'!$J$4:$J$29,S2134,"Cubic","Extrapolate=Linear","MultiX=Average","Skip=True","Sort=True")</f>
        <v>13.4853337448177</v>
      </c>
      <c r="U2134" s="43">
        <f ca="1">_xll.BInterpol('Base CDI'!$H$4:$H$28,'Base CDI'!$I$4:$I$29,S2134,"Cubic","Extrapolate=Linear","MultiX=Average","Skip=True","Sort=True")</f>
        <v>13.543385341549259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48086</v>
      </c>
      <c r="T2135" s="43">
        <f ca="1">_xll.BInterpol('Base CDI'!$H$4:$H$28,'Base CDI'!$J$4:$J$29,S2135,"Cubic","Extrapolate=Linear","MultiX=Average","Skip=True","Sort=True")</f>
        <v>13.485580963784887</v>
      </c>
      <c r="U2135" s="43">
        <f ca="1">_xll.BInterpol('Base CDI'!$H$4:$H$28,'Base CDI'!$I$4:$I$29,S2135,"Cubic","Extrapolate=Linear","MultiX=Average","Skip=True","Sort=True")</f>
        <v>13.543621702478575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48087</v>
      </c>
      <c r="T2136" s="43">
        <f ca="1">_xll.BInterpol('Base CDI'!$H$4:$H$28,'Base CDI'!$J$4:$J$29,S2136,"Cubic","Extrapolate=Linear","MultiX=Average","Skip=True","Sort=True")</f>
        <v>13.485827894661552</v>
      </c>
      <c r="U2136" s="43">
        <f ca="1">_xll.BInterpol('Base CDI'!$H$4:$H$28,'Base CDI'!$I$4:$I$29,S2136,"Cubic","Extrapolate=Linear","MultiX=Average","Skip=True","Sort=True")</f>
        <v>13.543857791152423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48088</v>
      </c>
      <c r="T2137" s="43">
        <f ca="1">_xll.BInterpol('Base CDI'!$H$4:$H$28,'Base CDI'!$J$4:$J$29,S2137,"Cubic","Extrapolate=Linear","MultiX=Average","Skip=True","Sort=True")</f>
        <v>13.486074537561148</v>
      </c>
      <c r="U2137" s="43">
        <f ca="1">_xll.BInterpol('Base CDI'!$H$4:$H$28,'Base CDI'!$I$4:$I$29,S2137,"Cubic","Extrapolate=Linear","MultiX=Average","Skip=True","Sort=True")</f>
        <v>13.544093607703587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48089</v>
      </c>
      <c r="T2138" s="43">
        <f ca="1">_xll.BInterpol('Base CDI'!$H$4:$H$28,'Base CDI'!$J$4:$J$29,S2138,"Cubic","Extrapolate=Linear","MultiX=Average","Skip=True","Sort=True")</f>
        <v>13.486320892597126</v>
      </c>
      <c r="U2138" s="43">
        <f ca="1">_xll.BInterpol('Base CDI'!$H$4:$H$28,'Base CDI'!$I$4:$I$29,S2138,"Cubic","Extrapolate=Linear","MultiX=Average","Skip=True","Sort=True")</f>
        <v>13.544329152264845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48090</v>
      </c>
      <c r="T2139" s="43">
        <f ca="1">_xll.BInterpol('Base CDI'!$H$4:$H$28,'Base CDI'!$J$4:$J$29,S2139,"Cubic","Extrapolate=Linear","MultiX=Average","Skip=True","Sort=True")</f>
        <v>13.486566959882939</v>
      </c>
      <c r="U2139" s="43">
        <f ca="1">_xll.BInterpol('Base CDI'!$H$4:$H$28,'Base CDI'!$I$4:$I$29,S2139,"Cubic","Extrapolate=Linear","MultiX=Average","Skip=True","Sort=True")</f>
        <v>13.544564424968978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48091</v>
      </c>
      <c r="T2140" s="43">
        <f ca="1">_xll.BInterpol('Base CDI'!$H$4:$H$28,'Base CDI'!$J$4:$J$29,S2140,"Cubic","Extrapolate=Linear","MultiX=Average","Skip=True","Sort=True")</f>
        <v>13.486812739532041</v>
      </c>
      <c r="U2140" s="43">
        <f ca="1">_xll.BInterpol('Base CDI'!$H$4:$H$28,'Base CDI'!$I$4:$I$29,S2140,"Cubic","Extrapolate=Linear","MultiX=Average","Skip=True","Sort=True")</f>
        <v>13.544799425948769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48092</v>
      </c>
      <c r="T2141" s="43">
        <f ca="1">_xll.BInterpol('Base CDI'!$H$4:$H$28,'Base CDI'!$J$4:$J$29,S2141,"Cubic","Extrapolate=Linear","MultiX=Average","Skip=True","Sort=True")</f>
        <v>13.487058231657883</v>
      </c>
      <c r="U2141" s="43">
        <f ca="1">_xll.BInterpol('Base CDI'!$H$4:$H$28,'Base CDI'!$I$4:$I$29,S2141,"Cubic","Extrapolate=Linear","MultiX=Average","Skip=True","Sort=True")</f>
        <v>13.545034155336998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48093</v>
      </c>
      <c r="T2142" s="43">
        <f ca="1">_xll.BInterpol('Base CDI'!$H$4:$H$28,'Base CDI'!$J$4:$J$29,S2142,"Cubic","Extrapolate=Linear","MultiX=Average","Skip=True","Sort=True")</f>
        <v>13.487303436373917</v>
      </c>
      <c r="U2142" s="43">
        <f ca="1">_xll.BInterpol('Base CDI'!$H$4:$H$28,'Base CDI'!$I$4:$I$29,S2142,"Cubic","Extrapolate=Linear","MultiX=Average","Skip=True","Sort=True")</f>
        <v>13.545268613266444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48094</v>
      </c>
      <c r="T2143" s="43">
        <f ca="1">_xll.BInterpol('Base CDI'!$H$4:$H$28,'Base CDI'!$J$4:$J$29,S2143,"Cubic","Extrapolate=Linear","MultiX=Average","Skip=True","Sort=True")</f>
        <v>13.487548353793599</v>
      </c>
      <c r="U2143" s="43">
        <f ca="1">_xll.BInterpol('Base CDI'!$H$4:$H$28,'Base CDI'!$I$4:$I$29,S2143,"Cubic","Extrapolate=Linear","MultiX=Average","Skip=True","Sort=True")</f>
        <v>13.54550279986989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48095</v>
      </c>
      <c r="T2144" s="43">
        <f ca="1">_xll.BInterpol('Base CDI'!$H$4:$H$28,'Base CDI'!$J$4:$J$29,S2144,"Cubic","Extrapolate=Linear","MultiX=Average","Skip=True","Sort=True")</f>
        <v>13.48779298403038</v>
      </c>
      <c r="U2144" s="43">
        <f ca="1">_xll.BInterpol('Base CDI'!$H$4:$H$28,'Base CDI'!$I$4:$I$29,S2144,"Cubic","Extrapolate=Linear","MultiX=Average","Skip=True","Sort=True")</f>
        <v>13.545736715280116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48096</v>
      </c>
      <c r="T2145" s="43">
        <f ca="1">_xll.BInterpol('Base CDI'!$H$4:$H$28,'Base CDI'!$J$4:$J$29,S2145,"Cubic","Extrapolate=Linear","MultiX=Average","Skip=True","Sort=True")</f>
        <v>13.488037327197711</v>
      </c>
      <c r="U2145" s="43">
        <f ca="1">_xll.BInterpol('Base CDI'!$H$4:$H$28,'Base CDI'!$I$4:$I$29,S2145,"Cubic","Extrapolate=Linear","MultiX=Average","Skip=True","Sort=True")</f>
        <v>13.545970359629903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48097</v>
      </c>
      <c r="T2146" s="43">
        <f ca="1">_xll.BInterpol('Base CDI'!$H$4:$H$28,'Base CDI'!$J$4:$J$29,S2146,"Cubic","Extrapolate=Linear","MultiX=Average","Skip=True","Sort=True")</f>
        <v>13.488281383409046</v>
      </c>
      <c r="U2146" s="43">
        <f ca="1">_xll.BInterpol('Base CDI'!$H$4:$H$28,'Base CDI'!$I$4:$I$29,S2146,"Cubic","Extrapolate=Linear","MultiX=Average","Skip=True","Sort=True")</f>
        <v>13.546203733052032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48098</v>
      </c>
      <c r="T2147" s="43">
        <f ca="1">_xll.BInterpol('Base CDI'!$H$4:$H$28,'Base CDI'!$J$4:$J$29,S2147,"Cubic","Extrapolate=Linear","MultiX=Average","Skip=True","Sort=True")</f>
        <v>13.488525152777838</v>
      </c>
      <c r="U2147" s="43">
        <f ca="1">_xll.BInterpol('Base CDI'!$H$4:$H$28,'Base CDI'!$I$4:$I$29,S2147,"Cubic","Extrapolate=Linear","MultiX=Average","Skip=True","Sort=True")</f>
        <v>13.546436835679284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48099</v>
      </c>
      <c r="T2148" s="43">
        <f ca="1">_xll.BInterpol('Base CDI'!$H$4:$H$28,'Base CDI'!$J$4:$J$29,S2148,"Cubic","Extrapolate=Linear","MultiX=Average","Skip=True","Sort=True")</f>
        <v>13.488768635417538</v>
      </c>
      <c r="U2148" s="43">
        <f ca="1">_xll.BInterpol('Base CDI'!$H$4:$H$28,'Base CDI'!$I$4:$I$29,S2148,"Cubic","Extrapolate=Linear","MultiX=Average","Skip=True","Sort=True")</f>
        <v>13.546669667644439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48100</v>
      </c>
      <c r="T2149" s="43">
        <f ca="1">_xll.BInterpol('Base CDI'!$H$4:$H$28,'Base CDI'!$J$4:$J$29,S2149,"Cubic","Extrapolate=Linear","MultiX=Average","Skip=True","Sort=True")</f>
        <v>13.489011831441601</v>
      </c>
      <c r="U2149" s="43">
        <f ca="1">_xll.BInterpol('Base CDI'!$H$4:$H$28,'Base CDI'!$I$4:$I$29,S2149,"Cubic","Extrapolate=Linear","MultiX=Average","Skip=True","Sort=True")</f>
        <v>13.546902229080279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48101</v>
      </c>
      <c r="T2150" s="43">
        <f ca="1">_xll.BInterpol('Base CDI'!$H$4:$H$28,'Base CDI'!$J$4:$J$29,S2150,"Cubic","Extrapolate=Linear","MultiX=Average","Skip=True","Sort=True")</f>
        <v>13.489254740963478</v>
      </c>
      <c r="U2150" s="43">
        <f ca="1">_xll.BInterpol('Base CDI'!$H$4:$H$28,'Base CDI'!$I$4:$I$29,S2150,"Cubic","Extrapolate=Linear","MultiX=Average","Skip=True","Sort=True")</f>
        <v>13.547134520119585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48102</v>
      </c>
      <c r="T2151" s="43">
        <f ca="1">_xll.BInterpol('Base CDI'!$H$4:$H$28,'Base CDI'!$J$4:$J$29,S2151,"Cubic","Extrapolate=Linear","MultiX=Average","Skip=True","Sort=True")</f>
        <v>13.489497364096623</v>
      </c>
      <c r="U2151" s="43">
        <f ca="1">_xll.BInterpol('Base CDI'!$H$4:$H$28,'Base CDI'!$I$4:$I$29,S2151,"Cubic","Extrapolate=Linear","MultiX=Average","Skip=True","Sort=True")</f>
        <v>13.547366540895135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48103</v>
      </c>
      <c r="T2152" s="43">
        <f ca="1">_xll.BInterpol('Base CDI'!$H$4:$H$28,'Base CDI'!$J$4:$J$29,S2152,"Cubic","Extrapolate=Linear","MultiX=Average","Skip=True","Sort=True")</f>
        <v>13.489739700954487</v>
      </c>
      <c r="U2152" s="43">
        <f ca="1">_xll.BInterpol('Base CDI'!$H$4:$H$28,'Base CDI'!$I$4:$I$29,S2152,"Cubic","Extrapolate=Linear","MultiX=Average","Skip=True","Sort=True")</f>
        <v>13.547598291539714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48104</v>
      </c>
      <c r="T2153" s="43">
        <f ca="1">_xll.BInterpol('Base CDI'!$H$4:$H$28,'Base CDI'!$J$4:$J$29,S2153,"Cubic","Extrapolate=Linear","MultiX=Average","Skip=True","Sort=True")</f>
        <v>13.489981751650525</v>
      </c>
      <c r="U2153" s="43">
        <f ca="1">_xll.BInterpol('Base CDI'!$H$4:$H$28,'Base CDI'!$I$4:$I$29,S2153,"Cubic","Extrapolate=Linear","MultiX=Average","Skip=True","Sort=True")</f>
        <v>13.5478297721861</v>
      </c>
    </row>
    <row r="2154" spans="16:21" x14ac:dyDescent="0.25">
      <c r="P2154" s="10">
        <v>37645</v>
      </c>
      <c r="Q2154">
        <v>8.382066</v>
      </c>
      <c r="S2154" s="42">
        <f t="shared" ca="1" si="38"/>
        <v>48105</v>
      </c>
      <c r="T2154" s="43">
        <f ca="1">_xll.BInterpol('Base CDI'!$H$4:$H$28,'Base CDI'!$J$4:$J$29,S2154,"Cubic","Extrapolate=Linear","MultiX=Average","Skip=True","Sort=True")</f>
        <v>13.490223516298187</v>
      </c>
      <c r="U2154" s="43">
        <f ca="1">_xll.BInterpol('Base CDI'!$H$4:$H$28,'Base CDI'!$I$4:$I$29,S2154,"Cubic","Extrapolate=Linear","MultiX=Average","Skip=True","Sort=True")</f>
        <v>13.548060982967076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48106</v>
      </c>
      <c r="T2155" s="43">
        <f ca="1">_xll.BInterpol('Base CDI'!$H$4:$H$28,'Base CDI'!$J$4:$J$29,S2155,"Cubic","Extrapolate=Linear","MultiX=Average","Skip=True","Sort=True")</f>
        <v>13.490464995010928</v>
      </c>
      <c r="U2155" s="43">
        <f ca="1">_xll.BInterpol('Base CDI'!$H$4:$H$28,'Base CDI'!$I$4:$I$29,S2155,"Cubic","Extrapolate=Linear","MultiX=Average","Skip=True","Sort=True")</f>
        <v>13.548291924015421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48107</v>
      </c>
      <c r="T2156" s="43">
        <f ca="1">_xll.BInterpol('Base CDI'!$H$4:$H$28,'Base CDI'!$J$4:$J$29,S2156,"Cubic","Extrapolate=Linear","MultiX=Average","Skip=True","Sort=True")</f>
        <v>13.490706187902198</v>
      </c>
      <c r="U2156" s="43">
        <f ca="1">_xll.BInterpol('Base CDI'!$H$4:$H$28,'Base CDI'!$I$4:$I$29,S2156,"Cubic","Extrapolate=Linear","MultiX=Average","Skip=True","Sort=True")</f>
        <v>13.548522595463917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48108</v>
      </c>
      <c r="T2157" s="43">
        <f ca="1">_xll.BInterpol('Base CDI'!$H$4:$H$28,'Base CDI'!$J$4:$J$29,S2157,"Cubic","Extrapolate=Linear","MultiX=Average","Skip=True","Sort=True")</f>
        <v>13.490947095085453</v>
      </c>
      <c r="U2157" s="43">
        <f ca="1">_xll.BInterpol('Base CDI'!$H$4:$H$28,'Base CDI'!$I$4:$I$29,S2157,"Cubic","Extrapolate=Linear","MultiX=Average","Skip=True","Sort=True")</f>
        <v>13.548752997445344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48109</v>
      </c>
      <c r="T2158" s="43">
        <f ca="1">_xll.BInterpol('Base CDI'!$H$4:$H$28,'Base CDI'!$J$4:$J$29,S2158,"Cubic","Extrapolate=Linear","MultiX=Average","Skip=True","Sort=True")</f>
        <v>13.491187716674142</v>
      </c>
      <c r="U2158" s="43">
        <f ca="1">_xll.BInterpol('Base CDI'!$H$4:$H$28,'Base CDI'!$I$4:$I$29,S2158,"Cubic","Extrapolate=Linear","MultiX=Average","Skip=True","Sort=True")</f>
        <v>13.548983130092484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48110</v>
      </c>
      <c r="T2159" s="43">
        <f ca="1">_xll.BInterpol('Base CDI'!$H$4:$H$28,'Base CDI'!$J$4:$J$29,S2159,"Cubic","Extrapolate=Linear","MultiX=Average","Skip=True","Sort=True")</f>
        <v>13.491428052781721</v>
      </c>
      <c r="U2159" s="43">
        <f ca="1">_xll.BInterpol('Base CDI'!$H$4:$H$28,'Base CDI'!$I$4:$I$29,S2159,"Cubic","Extrapolate=Linear","MultiX=Average","Skip=True","Sort=True")</f>
        <v>13.549212993538116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48111</v>
      </c>
      <c r="T2160" s="43">
        <f ca="1">_xll.BInterpol('Base CDI'!$H$4:$H$28,'Base CDI'!$J$4:$J$29,S2160,"Cubic","Extrapolate=Linear","MultiX=Average","Skip=True","Sort=True")</f>
        <v>13.49166810352164</v>
      </c>
      <c r="U2160" s="43">
        <f ca="1">_xll.BInterpol('Base CDI'!$H$4:$H$28,'Base CDI'!$I$4:$I$29,S2160,"Cubic","Extrapolate=Linear","MultiX=Average","Skip=True","Sort=True")</f>
        <v>13.549442587915022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48112</v>
      </c>
      <c r="T2161" s="43">
        <f ca="1">_xll.BInterpol('Base CDI'!$H$4:$H$28,'Base CDI'!$J$4:$J$29,S2161,"Cubic","Extrapolate=Linear","MultiX=Average","Skip=True","Sort=True")</f>
        <v>13.491907869007354</v>
      </c>
      <c r="U2161" s="43">
        <f ca="1">_xll.BInterpol('Base CDI'!$H$4:$H$28,'Base CDI'!$I$4:$I$29,S2161,"Cubic","Extrapolate=Linear","MultiX=Average","Skip=True","Sort=True")</f>
        <v>13.549671913355985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48113</v>
      </c>
      <c r="T2162" s="43">
        <f ca="1">_xll.BInterpol('Base CDI'!$H$4:$H$28,'Base CDI'!$J$4:$J$29,S2162,"Cubic","Extrapolate=Linear","MultiX=Average","Skip=True","Sort=True")</f>
        <v>13.492147349352313</v>
      </c>
      <c r="U2162" s="43">
        <f ca="1">_xll.BInterpol('Base CDI'!$H$4:$H$28,'Base CDI'!$I$4:$I$29,S2162,"Cubic","Extrapolate=Linear","MultiX=Average","Skip=True","Sort=True")</f>
        <v>13.549900969993782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48114</v>
      </c>
      <c r="T2163" s="43">
        <f ca="1">_xll.BInterpol('Base CDI'!$H$4:$H$28,'Base CDI'!$J$4:$J$29,S2163,"Cubic","Extrapolate=Linear","MultiX=Average","Skip=True","Sort=True")</f>
        <v>13.492386544669973</v>
      </c>
      <c r="U2163" s="43">
        <f ca="1">_xll.BInterpol('Base CDI'!$H$4:$H$28,'Base CDI'!$I$4:$I$29,S2163,"Cubic","Extrapolate=Linear","MultiX=Average","Skip=True","Sort=True")</f>
        <v>13.550129757961196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48115</v>
      </c>
      <c r="T2164" s="43">
        <f ca="1">_xll.BInterpol('Base CDI'!$H$4:$H$28,'Base CDI'!$J$4:$J$29,S2164,"Cubic","Extrapolate=Linear","MultiX=Average","Skip=True","Sort=True")</f>
        <v>13.492625455073783</v>
      </c>
      <c r="U2164" s="43">
        <f ca="1">_xll.BInterpol('Base CDI'!$H$4:$H$28,'Base CDI'!$I$4:$I$29,S2164,"Cubic","Extrapolate=Linear","MultiX=Average","Skip=True","Sort=True")</f>
        <v>13.550358277391007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48116</v>
      </c>
      <c r="T2165" s="43">
        <f ca="1">_xll.BInterpol('Base CDI'!$H$4:$H$28,'Base CDI'!$J$4:$J$29,S2165,"Cubic","Extrapolate=Linear","MultiX=Average","Skip=True","Sort=True")</f>
        <v>13.492864080677199</v>
      </c>
      <c r="U2165" s="43">
        <f ca="1">_xll.BInterpol('Base CDI'!$H$4:$H$28,'Base CDI'!$I$4:$I$29,S2165,"Cubic","Extrapolate=Linear","MultiX=Average","Skip=True","Sort=True")</f>
        <v>13.550586528415998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48117</v>
      </c>
      <c r="T2166" s="43">
        <f ca="1">_xll.BInterpol('Base CDI'!$H$4:$H$28,'Base CDI'!$J$4:$J$29,S2166,"Cubic","Extrapolate=Linear","MultiX=Average","Skip=True","Sort=True")</f>
        <v>13.493102421593671</v>
      </c>
      <c r="U2166" s="43">
        <f ca="1">_xll.BInterpol('Base CDI'!$H$4:$H$28,'Base CDI'!$I$4:$I$29,S2166,"Cubic","Extrapolate=Linear","MultiX=Average","Skip=True","Sort=True")</f>
        <v>13.550814511168948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48118</v>
      </c>
      <c r="T2167" s="43">
        <f ca="1">_xll.BInterpol('Base CDI'!$H$4:$H$28,'Base CDI'!$J$4:$J$29,S2167,"Cubic","Extrapolate=Linear","MultiX=Average","Skip=True","Sort=True")</f>
        <v>13.493340477936654</v>
      </c>
      <c r="U2167" s="43">
        <f ca="1">_xll.BInterpol('Base CDI'!$H$4:$H$28,'Base CDI'!$I$4:$I$29,S2167,"Cubic","Extrapolate=Linear","MultiX=Average","Skip=True","Sort=True")</f>
        <v>13.551042225782636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48119</v>
      </c>
      <c r="T2168" s="43">
        <f ca="1">_xll.BInterpol('Base CDI'!$H$4:$H$28,'Base CDI'!$J$4:$J$29,S2168,"Cubic","Extrapolate=Linear","MultiX=Average","Skip=True","Sort=True")</f>
        <v>13.493578249819597</v>
      </c>
      <c r="U2168" s="43">
        <f ca="1">_xll.BInterpol('Base CDI'!$H$4:$H$28,'Base CDI'!$I$4:$I$29,S2168,"Cubic","Extrapolate=Linear","MultiX=Average","Skip=True","Sort=True")</f>
        <v>13.551269672389846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48120</v>
      </c>
      <c r="T2169" s="43">
        <f ca="1">_xll.BInterpol('Base CDI'!$H$4:$H$28,'Base CDI'!$J$4:$J$29,S2169,"Cubic","Extrapolate=Linear","MultiX=Average","Skip=True","Sort=True")</f>
        <v>13.493815737355957</v>
      </c>
      <c r="U2169" s="43">
        <f ca="1">_xll.BInterpol('Base CDI'!$H$4:$H$28,'Base CDI'!$I$4:$I$29,S2169,"Cubic","Extrapolate=Linear","MultiX=Average","Skip=True","Sort=True")</f>
        <v>13.55149685112336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48121</v>
      </c>
      <c r="T2170" s="43">
        <f ca="1">_xll.BInterpol('Base CDI'!$H$4:$H$28,'Base CDI'!$J$4:$J$29,S2170,"Cubic","Extrapolate=Linear","MultiX=Average","Skip=True","Sort=True")</f>
        <v>13.494052940659184</v>
      </c>
      <c r="U2170" s="43">
        <f ca="1">_xll.BInterpol('Base CDI'!$H$4:$H$28,'Base CDI'!$I$4:$I$29,S2170,"Cubic","Extrapolate=Linear","MultiX=Average","Skip=True","Sort=True")</f>
        <v>13.551723762115955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48122</v>
      </c>
      <c r="T2171" s="43">
        <f ca="1">_xll.BInterpol('Base CDI'!$H$4:$H$28,'Base CDI'!$J$4:$J$29,S2171,"Cubic","Extrapolate=Linear","MultiX=Average","Skip=True","Sort=True")</f>
        <v>13.494289859842732</v>
      </c>
      <c r="U2171" s="43">
        <f ca="1">_xll.BInterpol('Base CDI'!$H$4:$H$28,'Base CDI'!$I$4:$I$29,S2171,"Cubic","Extrapolate=Linear","MultiX=Average","Skip=True","Sort=True")</f>
        <v>13.551950405500413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48123</v>
      </c>
      <c r="T2172" s="43">
        <f ca="1">_xll.BInterpol('Base CDI'!$H$4:$H$28,'Base CDI'!$J$4:$J$29,S2172,"Cubic","Extrapolate=Linear","MultiX=Average","Skip=True","Sort=True")</f>
        <v>13.494526495020054</v>
      </c>
      <c r="U2172" s="43">
        <f ca="1">_xll.BInterpol('Base CDI'!$H$4:$H$28,'Base CDI'!$I$4:$I$29,S2172,"Cubic","Extrapolate=Linear","MultiX=Average","Skip=True","Sort=True")</f>
        <v>13.552176781409516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48124</v>
      </c>
      <c r="T2173" s="43">
        <f ca="1">_xll.BInterpol('Base CDI'!$H$4:$H$28,'Base CDI'!$J$4:$J$29,S2173,"Cubic","Extrapolate=Linear","MultiX=Average","Skip=True","Sort=True")</f>
        <v>13.494762846304601</v>
      </c>
      <c r="U2173" s="43">
        <f ca="1">_xll.BInterpol('Base CDI'!$H$4:$H$28,'Base CDI'!$I$4:$I$29,S2173,"Cubic","Extrapolate=Linear","MultiX=Average","Skip=True","Sort=True")</f>
        <v>13.552402889976046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48125</v>
      </c>
      <c r="T2174" s="43">
        <f ca="1">_xll.BInterpol('Base CDI'!$H$4:$H$28,'Base CDI'!$J$4:$J$29,S2174,"Cubic","Extrapolate=Linear","MultiX=Average","Skip=True","Sort=True")</f>
        <v>13.494998913809825</v>
      </c>
      <c r="U2174" s="43">
        <f ca="1">_xll.BInterpol('Base CDI'!$H$4:$H$28,'Base CDI'!$I$4:$I$29,S2174,"Cubic","Extrapolate=Linear","MultiX=Average","Skip=True","Sort=True")</f>
        <v>13.55262873133278</v>
      </c>
    </row>
    <row r="2175" spans="16:21" x14ac:dyDescent="0.25">
      <c r="P2175" s="10">
        <v>37676</v>
      </c>
      <c r="Q2175">
        <v>8.54162</v>
      </c>
      <c r="S2175" s="42">
        <f t="shared" ca="1" si="38"/>
        <v>48126</v>
      </c>
      <c r="T2175" s="43">
        <f ca="1">_xll.BInterpol('Base CDI'!$H$4:$H$28,'Base CDI'!$J$4:$J$29,S2175,"Cubic","Extrapolate=Linear","MultiX=Average","Skip=True","Sort=True")</f>
        <v>13.495234697649181</v>
      </c>
      <c r="U2175" s="43">
        <f ca="1">_xll.BInterpol('Base CDI'!$H$4:$H$28,'Base CDI'!$I$4:$I$29,S2175,"Cubic","Extrapolate=Linear","MultiX=Average","Skip=True","Sort=True")</f>
        <v>13.552854305612502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48127</v>
      </c>
      <c r="T2176" s="43">
        <f ca="1">_xll.BInterpol('Base CDI'!$H$4:$H$28,'Base CDI'!$J$4:$J$29,S2176,"Cubic","Extrapolate=Linear","MultiX=Average","Skip=True","Sort=True")</f>
        <v>13.495470197936122</v>
      </c>
      <c r="U2176" s="43">
        <f ca="1">_xll.BInterpol('Base CDI'!$H$4:$H$28,'Base CDI'!$I$4:$I$29,S2176,"Cubic","Extrapolate=Linear","MultiX=Average","Skip=True","Sort=True")</f>
        <v>13.553079612947991</v>
      </c>
    </row>
    <row r="2177" spans="16:21" x14ac:dyDescent="0.25">
      <c r="P2177" s="10">
        <v>37678</v>
      </c>
      <c r="Q2177">
        <v>8.557423</v>
      </c>
      <c r="S2177" s="42">
        <f t="shared" ca="1" si="38"/>
        <v>48128</v>
      </c>
      <c r="T2177" s="43">
        <f ca="1">_xll.BInterpol('Base CDI'!$H$4:$H$28,'Base CDI'!$J$4:$J$29,S2177,"Cubic","Extrapolate=Linear","MultiX=Average","Skip=True","Sort=True")</f>
        <v>13.495705414784098</v>
      </c>
      <c r="U2177" s="43">
        <f ca="1">_xll.BInterpol('Base CDI'!$H$4:$H$28,'Base CDI'!$I$4:$I$29,S2177,"Cubic","Extrapolate=Linear","MultiX=Average","Skip=True","Sort=True")</f>
        <v>13.553304653472029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48129</v>
      </c>
      <c r="T2178" s="43">
        <f ca="1">_xll.BInterpol('Base CDI'!$H$4:$H$28,'Base CDI'!$J$4:$J$29,S2178,"Cubic","Extrapolate=Linear","MultiX=Average","Skip=True","Sort=True")</f>
        <v>13.495940348306563</v>
      </c>
      <c r="U2178" s="43">
        <f ca="1">_xll.BInterpol('Base CDI'!$H$4:$H$28,'Base CDI'!$I$4:$I$29,S2178,"Cubic","Extrapolate=Linear","MultiX=Average","Skip=True","Sort=True")</f>
        <v>13.553529427317399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48130</v>
      </c>
      <c r="T2179" s="43">
        <f ca="1">_xll.BInterpol('Base CDI'!$H$4:$H$28,'Base CDI'!$J$4:$J$29,S2179,"Cubic","Extrapolate=Linear","MultiX=Average","Skip=True","Sort=True")</f>
        <v>13.49617499861697</v>
      </c>
      <c r="U2179" s="43">
        <f ca="1">_xll.BInterpol('Base CDI'!$H$4:$H$28,'Base CDI'!$I$4:$I$29,S2179,"Cubic","Extrapolate=Linear","MultiX=Average","Skip=True","Sort=True")</f>
        <v>13.553753934616877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48131</v>
      </c>
      <c r="T2180" s="43">
        <f ca="1">_xll.BInterpol('Base CDI'!$H$4:$H$28,'Base CDI'!$J$4:$J$29,S2180,"Cubic","Extrapolate=Linear","MultiX=Average","Skip=True","Sort=True")</f>
        <v>13.496409365828772</v>
      </c>
      <c r="U2180" s="43">
        <f ca="1">_xll.BInterpol('Base CDI'!$H$4:$H$28,'Base CDI'!$I$4:$I$29,S2180,"Cubic","Extrapolate=Linear","MultiX=Average","Skip=True","Sort=True")</f>
        <v>13.553978175503248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48132</v>
      </c>
      <c r="T2181" s="43">
        <f ca="1">_xll.BInterpol('Base CDI'!$H$4:$H$28,'Base CDI'!$J$4:$J$29,S2181,"Cubic","Extrapolate=Linear","MultiX=Average","Skip=True","Sort=True")</f>
        <v>13.496643450055419</v>
      </c>
      <c r="U2181" s="43">
        <f ca="1">_xll.BInterpol('Base CDI'!$H$4:$H$28,'Base CDI'!$I$4:$I$29,S2181,"Cubic","Extrapolate=Linear","MultiX=Average","Skip=True","Sort=True")</f>
        <v>13.55420215010929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48133</v>
      </c>
      <c r="T2182" s="43">
        <f ca="1">_xll.BInterpol('Base CDI'!$H$4:$H$28,'Base CDI'!$J$4:$J$29,S2182,"Cubic","Extrapolate=Linear","MultiX=Average","Skip=True","Sort=True")</f>
        <v>13.496877251410368</v>
      </c>
      <c r="U2182" s="43">
        <f ca="1">_xll.BInterpol('Base CDI'!$H$4:$H$28,'Base CDI'!$I$4:$I$29,S2182,"Cubic","Extrapolate=Linear","MultiX=Average","Skip=True","Sort=True")</f>
        <v>13.554425858567786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48134</v>
      </c>
      <c r="T2183" s="43">
        <f ca="1">_xll.BInterpol('Base CDI'!$H$4:$H$28,'Base CDI'!$J$4:$J$29,S2183,"Cubic","Extrapolate=Linear","MultiX=Average","Skip=True","Sort=True")</f>
        <v>13.497110770007067</v>
      </c>
      <c r="U2183" s="43">
        <f ca="1">_xll.BInterpol('Base CDI'!$H$4:$H$28,'Base CDI'!$I$4:$I$29,S2183,"Cubic","Extrapolate=Linear","MultiX=Average","Skip=True","Sort=True")</f>
        <v>13.554649301011516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48135</v>
      </c>
      <c r="T2184" s="43">
        <f ca="1">_xll.BInterpol('Base CDI'!$H$4:$H$28,'Base CDI'!$J$4:$J$29,S2184,"Cubic","Extrapolate=Linear","MultiX=Average","Skip=True","Sort=True")</f>
        <v>13.497344005958972</v>
      </c>
      <c r="U2184" s="43">
        <f ca="1">_xll.BInterpol('Base CDI'!$H$4:$H$28,'Base CDI'!$I$4:$I$29,S2184,"Cubic","Extrapolate=Linear","MultiX=Average","Skip=True","Sort=True")</f>
        <v>13.554872477573261</v>
      </c>
    </row>
    <row r="2185" spans="16:21" x14ac:dyDescent="0.25">
      <c r="P2185" s="10">
        <v>37692</v>
      </c>
      <c r="Q2185">
        <v>8.621048</v>
      </c>
      <c r="S2185" s="42">
        <f t="shared" ca="1" si="38"/>
        <v>48136</v>
      </c>
      <c r="T2185" s="43">
        <f ca="1">_xll.BInterpol('Base CDI'!$H$4:$H$28,'Base CDI'!$J$4:$J$29,S2185,"Cubic","Extrapolate=Linear","MultiX=Average","Skip=True","Sort=True")</f>
        <v>13.497576959379536</v>
      </c>
      <c r="U2185" s="43">
        <f ca="1">_xll.BInterpol('Base CDI'!$H$4:$H$28,'Base CDI'!$I$4:$I$29,S2185,"Cubic","Extrapolate=Linear","MultiX=Average","Skip=True","Sort=True")</f>
        <v>13.555095388385801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48137</v>
      </c>
      <c r="T2186" s="43">
        <f ca="1">_xll.BInterpol('Base CDI'!$H$4:$H$28,'Base CDI'!$J$4:$J$29,S2186,"Cubic","Extrapolate=Linear","MultiX=Average","Skip=True","Sort=True")</f>
        <v>13.497809630382209</v>
      </c>
      <c r="U2186" s="43">
        <f ca="1">_xll.BInterpol('Base CDI'!$H$4:$H$28,'Base CDI'!$I$4:$I$29,S2186,"Cubic","Extrapolate=Linear","MultiX=Average","Skip=True","Sort=True")</f>
        <v>13.555318033581917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48138</v>
      </c>
      <c r="T2187" s="43">
        <f ca="1">_xll.BInterpol('Base CDI'!$H$4:$H$28,'Base CDI'!$J$4:$J$29,S2187,"Cubic","Extrapolate=Linear","MultiX=Average","Skip=True","Sort=True")</f>
        <v>13.498042019080446</v>
      </c>
      <c r="U2187" s="43">
        <f ca="1">_xll.BInterpol('Base CDI'!$H$4:$H$28,'Base CDI'!$I$4:$I$29,S2187,"Cubic","Extrapolate=Linear","MultiX=Average","Skip=True","Sort=True")</f>
        <v>13.555540413294393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48139</v>
      </c>
      <c r="T2188" s="43">
        <f ca="1">_xll.BInterpol('Base CDI'!$H$4:$H$28,'Base CDI'!$J$4:$J$29,S2188,"Cubic","Extrapolate=Linear","MultiX=Average","Skip=True","Sort=True")</f>
        <v>13.498274125587697</v>
      </c>
      <c r="U2188" s="43">
        <f ca="1">_xll.BInterpol('Base CDI'!$H$4:$H$28,'Base CDI'!$I$4:$I$29,S2188,"Cubic","Extrapolate=Linear","MultiX=Average","Skip=True","Sort=True")</f>
        <v>13.555762527656006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48140</v>
      </c>
      <c r="T2189" s="43">
        <f ca="1">_xll.BInterpol('Base CDI'!$H$4:$H$28,'Base CDI'!$J$4:$J$29,S2189,"Cubic","Extrapolate=Linear","MultiX=Average","Skip=True","Sort=True")</f>
        <v>13.498505950017417</v>
      </c>
      <c r="U2189" s="43">
        <f ca="1">_xll.BInterpol('Base CDI'!$H$4:$H$28,'Base CDI'!$I$4:$I$29,S2189,"Cubic","Extrapolate=Linear","MultiX=Average","Skip=True","Sort=True")</f>
        <v>13.555984376799538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48141</v>
      </c>
      <c r="T2190" s="43">
        <f ca="1">_xll.BInterpol('Base CDI'!$H$4:$H$28,'Base CDI'!$J$4:$J$29,S2190,"Cubic","Extrapolate=Linear","MultiX=Average","Skip=True","Sort=True")</f>
        <v>13.498737492483057</v>
      </c>
      <c r="U2190" s="43">
        <f ca="1">_xll.BInterpol('Base CDI'!$H$4:$H$28,'Base CDI'!$I$4:$I$29,S2190,"Cubic","Extrapolate=Linear","MultiX=Average","Skip=True","Sort=True")</f>
        <v>13.556205960857771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48142</v>
      </c>
      <c r="T2191" s="43">
        <f ca="1">_xll.BInterpol('Base CDI'!$H$4:$H$28,'Base CDI'!$J$4:$J$29,S2191,"Cubic","Extrapolate=Linear","MultiX=Average","Skip=True","Sort=True")</f>
        <v>13.498968753098072</v>
      </c>
      <c r="U2191" s="43">
        <f ca="1">_xll.BInterpol('Base CDI'!$H$4:$H$28,'Base CDI'!$I$4:$I$29,S2191,"Cubic","Extrapolate=Linear","MultiX=Average","Skip=True","Sort=True")</f>
        <v>13.556427279963485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48143</v>
      </c>
      <c r="T2192" s="43">
        <f ca="1">_xll.BInterpol('Base CDI'!$H$4:$H$28,'Base CDI'!$J$4:$J$29,S2192,"Cubic","Extrapolate=Linear","MultiX=Average","Skip=True","Sort=True")</f>
        <v>13.499199731975914</v>
      </c>
      <c r="U2192" s="43">
        <f ca="1">_xll.BInterpol('Base CDI'!$H$4:$H$28,'Base CDI'!$I$4:$I$29,S2192,"Cubic","Extrapolate=Linear","MultiX=Average","Skip=True","Sort=True")</f>
        <v>13.556648334249459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48144</v>
      </c>
      <c r="T2193" s="43">
        <f ca="1">_xll.BInterpol('Base CDI'!$H$4:$H$28,'Base CDI'!$J$4:$J$29,S2193,"Cubic","Extrapolate=Linear","MultiX=Average","Skip=True","Sort=True")</f>
        <v>13.499430429230033</v>
      </c>
      <c r="U2193" s="43">
        <f ca="1">_xll.BInterpol('Base CDI'!$H$4:$H$28,'Base CDI'!$I$4:$I$29,S2193,"Cubic","Extrapolate=Linear","MultiX=Average","Skip=True","Sort=True")</f>
        <v>13.556869123848477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48145</v>
      </c>
      <c r="T2194" s="43">
        <f ca="1">_xll.BInterpol('Base CDI'!$H$4:$H$28,'Base CDI'!$J$4:$J$29,S2194,"Cubic","Extrapolate=Linear","MultiX=Average","Skip=True","Sort=True")</f>
        <v>13.499660844973883</v>
      </c>
      <c r="U2194" s="43">
        <f ca="1">_xll.BInterpol('Base CDI'!$H$4:$H$28,'Base CDI'!$I$4:$I$29,S2194,"Cubic","Extrapolate=Linear","MultiX=Average","Skip=True","Sort=True")</f>
        <v>13.557089648893319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48146</v>
      </c>
      <c r="T2195" s="43">
        <f ca="1">_xll.BInterpol('Base CDI'!$H$4:$H$28,'Base CDI'!$J$4:$J$29,S2195,"Cubic","Extrapolate=Linear","MultiX=Average","Skip=True","Sort=True")</f>
        <v>13.49989097932092</v>
      </c>
      <c r="U2195" s="43">
        <f ca="1">_xll.BInterpol('Base CDI'!$H$4:$H$28,'Base CDI'!$I$4:$I$29,S2195,"Cubic","Extrapolate=Linear","MultiX=Average","Skip=True","Sort=True")</f>
        <v>13.557309909516764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48147</v>
      </c>
      <c r="T2196" s="43">
        <f ca="1">_xll.BInterpol('Base CDI'!$H$4:$H$28,'Base CDI'!$J$4:$J$29,S2196,"Cubic","Extrapolate=Linear","MultiX=Average","Skip=True","Sort=True")</f>
        <v>13.500120832384592</v>
      </c>
      <c r="U2196" s="43">
        <f ca="1">_xll.BInterpol('Base CDI'!$H$4:$H$28,'Base CDI'!$I$4:$I$29,S2196,"Cubic","Extrapolate=Linear","MultiX=Average","Skip=True","Sort=True")</f>
        <v>13.557529905851595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48148</v>
      </c>
      <c r="T2197" s="43">
        <f ca="1">_xll.BInterpol('Base CDI'!$H$4:$H$28,'Base CDI'!$J$4:$J$29,S2197,"Cubic","Extrapolate=Linear","MultiX=Average","Skip=True","Sort=True")</f>
        <v>13.500350404278354</v>
      </c>
      <c r="U2197" s="43">
        <f ca="1">_xll.BInterpol('Base CDI'!$H$4:$H$28,'Base CDI'!$I$4:$I$29,S2197,"Cubic","Extrapolate=Linear","MultiX=Average","Skip=True","Sort=True")</f>
        <v>13.557749638030593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48149</v>
      </c>
      <c r="T2198" s="43">
        <f ca="1">_xll.BInterpol('Base CDI'!$H$4:$H$28,'Base CDI'!$J$4:$J$29,S2198,"Cubic","Extrapolate=Linear","MultiX=Average","Skip=True","Sort=True")</f>
        <v>13.500579695115658</v>
      </c>
      <c r="U2198" s="43">
        <f ca="1">_xll.BInterpol('Base CDI'!$H$4:$H$28,'Base CDI'!$I$4:$I$29,S2198,"Cubic","Extrapolate=Linear","MultiX=Average","Skip=True","Sort=True")</f>
        <v>13.557969106186539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48150</v>
      </c>
      <c r="T2199" s="43">
        <f ca="1">_xll.BInterpol('Base CDI'!$H$4:$H$28,'Base CDI'!$J$4:$J$29,S2199,"Cubic","Extrapolate=Linear","MultiX=Average","Skip=True","Sort=True")</f>
        <v>13.500808705009957</v>
      </c>
      <c r="U2199" s="43">
        <f ca="1">_xll.BInterpol('Base CDI'!$H$4:$H$28,'Base CDI'!$I$4:$I$29,S2199,"Cubic","Extrapolate=Linear","MultiX=Average","Skip=True","Sort=True")</f>
        <v>13.558188310452211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48151</v>
      </c>
      <c r="T2200" s="43">
        <f ca="1">_xll.BInterpol('Base CDI'!$H$4:$H$28,'Base CDI'!$J$4:$J$29,S2200,"Cubic","Extrapolate=Linear","MultiX=Average","Skip=True","Sort=True")</f>
        <v>13.501037434074703</v>
      </c>
      <c r="U2200" s="43">
        <f ca="1">_xll.BInterpol('Base CDI'!$H$4:$H$28,'Base CDI'!$I$4:$I$29,S2200,"Cubic","Extrapolate=Linear","MultiX=Average","Skip=True","Sort=True")</f>
        <v>13.558407250960393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48152</v>
      </c>
      <c r="T2201" s="43">
        <f ca="1">_xll.BInterpol('Base CDI'!$H$4:$H$28,'Base CDI'!$J$4:$J$29,S2201,"Cubic","Extrapolate=Linear","MultiX=Average","Skip=True","Sort=True")</f>
        <v>13.50126588242335</v>
      </c>
      <c r="U2201" s="43">
        <f ca="1">_xll.BInterpol('Base CDI'!$H$4:$H$28,'Base CDI'!$I$4:$I$29,S2201,"Cubic","Extrapolate=Linear","MultiX=Average","Skip=True","Sort=True")</f>
        <v>13.558625927843863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48153</v>
      </c>
      <c r="T2202" s="43">
        <f ca="1">_xll.BInterpol('Base CDI'!$H$4:$H$28,'Base CDI'!$J$4:$J$29,S2202,"Cubic","Extrapolate=Linear","MultiX=Average","Skip=True","Sort=True")</f>
        <v>13.501494050169349</v>
      </c>
      <c r="U2202" s="43">
        <f ca="1">_xll.BInterpol('Base CDI'!$H$4:$H$28,'Base CDI'!$I$4:$I$29,S2202,"Cubic","Extrapolate=Linear","MultiX=Average","Skip=True","Sort=True")</f>
        <v>13.558844341235405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48154</v>
      </c>
      <c r="T2203" s="43">
        <f ca="1">_xll.BInterpol('Base CDI'!$H$4:$H$28,'Base CDI'!$J$4:$J$29,S2203,"Cubic","Extrapolate=Linear","MultiX=Average","Skip=True","Sort=True")</f>
        <v>13.501721937426154</v>
      </c>
      <c r="U2203" s="43">
        <f ca="1">_xll.BInterpol('Base CDI'!$H$4:$H$28,'Base CDI'!$I$4:$I$29,S2203,"Cubic","Extrapolate=Linear","MultiX=Average","Skip=True","Sort=True")</f>
        <v>13.559062491267799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48155</v>
      </c>
      <c r="T2204" s="43">
        <f ca="1">_xll.BInterpol('Base CDI'!$H$4:$H$28,'Base CDI'!$J$4:$J$29,S2204,"Cubic","Extrapolate=Linear","MultiX=Average","Skip=True","Sort=True")</f>
        <v>13.501949544307218</v>
      </c>
      <c r="U2204" s="43">
        <f ca="1">_xll.BInterpol('Base CDI'!$H$4:$H$28,'Base CDI'!$I$4:$I$29,S2204,"Cubic","Extrapolate=Linear","MultiX=Average","Skip=True","Sort=True")</f>
        <v>13.559280378073824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48156</v>
      </c>
      <c r="T2205" s="43">
        <f ca="1">_xll.BInterpol('Base CDI'!$H$4:$H$28,'Base CDI'!$J$4:$J$29,S2205,"Cubic","Extrapolate=Linear","MultiX=Average","Skip=True","Sort=True")</f>
        <v>13.502176870925991</v>
      </c>
      <c r="U2205" s="43">
        <f ca="1">_xll.BInterpol('Base CDI'!$H$4:$H$28,'Base CDI'!$I$4:$I$29,S2205,"Cubic","Extrapolate=Linear","MultiX=Average","Skip=True","Sort=True")</f>
        <v>13.559498001786261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48157</v>
      </c>
      <c r="T2206" s="43">
        <f ca="1">_xll.BInterpol('Base CDI'!$H$4:$H$28,'Base CDI'!$J$4:$J$29,S2206,"Cubic","Extrapolate=Linear","MultiX=Average","Skip=True","Sort=True")</f>
        <v>13.502403917395929</v>
      </c>
      <c r="U2206" s="43">
        <f ca="1">_xll.BInterpol('Base CDI'!$H$4:$H$28,'Base CDI'!$I$4:$I$29,S2206,"Cubic","Extrapolate=Linear","MultiX=Average","Skip=True","Sort=True")</f>
        <v>13.559715362537894</v>
      </c>
    </row>
    <row r="2207" spans="16:21" x14ac:dyDescent="0.25">
      <c r="P2207" s="10">
        <v>37722</v>
      </c>
      <c r="Q2207">
        <v>8.798133</v>
      </c>
      <c r="S2207" s="42">
        <f t="shared" ca="1" si="39"/>
        <v>48158</v>
      </c>
      <c r="T2207" s="43">
        <f ca="1">_xll.BInterpol('Base CDI'!$H$4:$H$28,'Base CDI'!$J$4:$J$29,S2207,"Cubic","Extrapolate=Linear","MultiX=Average","Skip=True","Sort=True")</f>
        <v>13.502630683830482</v>
      </c>
      <c r="U2207" s="43">
        <f ca="1">_xll.BInterpol('Base CDI'!$H$4:$H$28,'Base CDI'!$I$4:$I$29,S2207,"Cubic","Extrapolate=Linear","MultiX=Average","Skip=True","Sort=True")</f>
        <v>13.559932460461502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48159</v>
      </c>
      <c r="T2208" s="43">
        <f ca="1">_xll.BInterpol('Base CDI'!$H$4:$H$28,'Base CDI'!$J$4:$J$29,S2208,"Cubic","Extrapolate=Linear","MultiX=Average","Skip=True","Sort=True")</f>
        <v>13.502857170343104</v>
      </c>
      <c r="U2208" s="43">
        <f ca="1">_xll.BInterpol('Base CDI'!$H$4:$H$28,'Base CDI'!$I$4:$I$29,S2208,"Cubic","Extrapolate=Linear","MultiX=Average","Skip=True","Sort=True")</f>
        <v>13.560149295689865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48160</v>
      </c>
      <c r="T2209" s="43">
        <f ca="1">_xll.BInterpol('Base CDI'!$H$4:$H$28,'Base CDI'!$J$4:$J$29,S2209,"Cubic","Extrapolate=Linear","MultiX=Average","Skip=True","Sort=True")</f>
        <v>13.503083377047249</v>
      </c>
      <c r="U2209" s="43">
        <f ca="1">_xll.BInterpol('Base CDI'!$H$4:$H$28,'Base CDI'!$I$4:$I$29,S2209,"Cubic","Extrapolate=Linear","MultiX=Average","Skip=True","Sort=True")</f>
        <v>13.560365868355765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48161</v>
      </c>
      <c r="T2210" s="43">
        <f ca="1">_xll.BInterpol('Base CDI'!$H$4:$H$28,'Base CDI'!$J$4:$J$29,S2210,"Cubic","Extrapolate=Linear","MultiX=Average","Skip=True","Sort=True")</f>
        <v>13.503309304056366</v>
      </c>
      <c r="U2210" s="43">
        <f ca="1">_xll.BInterpol('Base CDI'!$H$4:$H$28,'Base CDI'!$I$4:$I$29,S2210,"Cubic","Extrapolate=Linear","MultiX=Average","Skip=True","Sort=True")</f>
        <v>13.560582178591982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48162</v>
      </c>
      <c r="T2211" s="43">
        <f ca="1">_xll.BInterpol('Base CDI'!$H$4:$H$28,'Base CDI'!$J$4:$J$29,S2211,"Cubic","Extrapolate=Linear","MultiX=Average","Skip=True","Sort=True")</f>
        <v>13.50353495148391</v>
      </c>
      <c r="U2211" s="43">
        <f ca="1">_xll.BInterpol('Base CDI'!$H$4:$H$28,'Base CDI'!$I$4:$I$29,S2211,"Cubic","Extrapolate=Linear","MultiX=Average","Skip=True","Sort=True")</f>
        <v>13.560798226531297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48163</v>
      </c>
      <c r="T2212" s="43">
        <f ca="1">_xll.BInterpol('Base CDI'!$H$4:$H$28,'Base CDI'!$J$4:$J$29,S2212,"Cubic","Extrapolate=Linear","MultiX=Average","Skip=True","Sort=True")</f>
        <v>13.503760319443336</v>
      </c>
      <c r="U2212" s="43">
        <f ca="1">_xll.BInterpol('Base CDI'!$H$4:$H$28,'Base CDI'!$I$4:$I$29,S2212,"Cubic","Extrapolate=Linear","MultiX=Average","Skip=True","Sort=True")</f>
        <v>13.561014012306492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48164</v>
      </c>
      <c r="T2213" s="43">
        <f ca="1">_xll.BInterpol('Base CDI'!$H$4:$H$28,'Base CDI'!$J$4:$J$29,S2213,"Cubic","Extrapolate=Linear","MultiX=Average","Skip=True","Sort=True")</f>
        <v>13.503985408048091</v>
      </c>
      <c r="U2213" s="43">
        <f ca="1">_xll.BInterpol('Base CDI'!$H$4:$H$28,'Base CDI'!$I$4:$I$29,S2213,"Cubic","Extrapolate=Linear","MultiX=Average","Skip=True","Sort=True")</f>
        <v>13.561229536050348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48165</v>
      </c>
      <c r="T2214" s="43">
        <f ca="1">_xll.BInterpol('Base CDI'!$H$4:$H$28,'Base CDI'!$J$4:$J$29,S2214,"Cubic","Extrapolate=Linear","MultiX=Average","Skip=True","Sort=True")</f>
        <v>13.504210217411632</v>
      </c>
      <c r="U2214" s="43">
        <f ca="1">_xll.BInterpol('Base CDI'!$H$4:$H$28,'Base CDI'!$I$4:$I$29,S2214,"Cubic","Extrapolate=Linear","MultiX=Average","Skip=True","Sort=True")</f>
        <v>13.561444797895643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48166</v>
      </c>
      <c r="T2215" s="43">
        <f ca="1">_xll.BInterpol('Base CDI'!$H$4:$H$28,'Base CDI'!$J$4:$J$29,S2215,"Cubic","Extrapolate=Linear","MultiX=Average","Skip=True","Sort=True")</f>
        <v>13.50443474764741</v>
      </c>
      <c r="U2215" s="43">
        <f ca="1">_xll.BInterpol('Base CDI'!$H$4:$H$28,'Base CDI'!$I$4:$I$29,S2215,"Cubic","Extrapolate=Linear","MultiX=Average","Skip=True","Sort=True")</f>
        <v>13.56165979797516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48167</v>
      </c>
      <c r="T2216" s="43">
        <f ca="1">_xll.BInterpol('Base CDI'!$H$4:$H$28,'Base CDI'!$J$4:$J$29,S2216,"Cubic","Extrapolate=Linear","MultiX=Average","Skip=True","Sort=True")</f>
        <v>13.504658998868878</v>
      </c>
      <c r="U2216" s="43">
        <f ca="1">_xll.BInterpol('Base CDI'!$H$4:$H$28,'Base CDI'!$I$4:$I$29,S2216,"Cubic","Extrapolate=Linear","MultiX=Average","Skip=True","Sort=True")</f>
        <v>13.561874536421682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48168</v>
      </c>
      <c r="T2217" s="43">
        <f ca="1">_xll.BInterpol('Base CDI'!$H$4:$H$28,'Base CDI'!$J$4:$J$29,S2217,"Cubic","Extrapolate=Linear","MultiX=Average","Skip=True","Sort=True")</f>
        <v>13.50488297118949</v>
      </c>
      <c r="U2217" s="43">
        <f ca="1">_xll.BInterpol('Base CDI'!$H$4:$H$28,'Base CDI'!$I$4:$I$29,S2217,"Cubic","Extrapolate=Linear","MultiX=Average","Skip=True","Sort=True")</f>
        <v>13.562089013367986</v>
      </c>
    </row>
    <row r="2218" spans="16:21" x14ac:dyDescent="0.25">
      <c r="P2218" s="10">
        <v>37741</v>
      </c>
      <c r="Q2218">
        <v>8.888083</v>
      </c>
      <c r="S2218" s="42">
        <f t="shared" ca="1" si="39"/>
        <v>48169</v>
      </c>
      <c r="T2218" s="43">
        <f ca="1">_xll.BInterpol('Base CDI'!$H$4:$H$28,'Base CDI'!$J$4:$J$29,S2218,"Cubic","Extrapolate=Linear","MultiX=Average","Skip=True","Sort=True")</f>
        <v>13.505106664722696</v>
      </c>
      <c r="U2218" s="43">
        <f ca="1">_xll.BInterpol('Base CDI'!$H$4:$H$28,'Base CDI'!$I$4:$I$29,S2218,"Cubic","Extrapolate=Linear","MultiX=Average","Skip=True","Sort=True")</f>
        <v>13.562303228946854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48170</v>
      </c>
      <c r="T2219" s="43">
        <f ca="1">_xll.BInterpol('Base CDI'!$H$4:$H$28,'Base CDI'!$J$4:$J$29,S2219,"Cubic","Extrapolate=Linear","MultiX=Average","Skip=True","Sort=True")</f>
        <v>13.505330079581951</v>
      </c>
      <c r="U2219" s="43">
        <f ca="1">_xll.BInterpol('Base CDI'!$H$4:$H$28,'Base CDI'!$I$4:$I$29,S2219,"Cubic","Extrapolate=Linear","MultiX=Average","Skip=True","Sort=True")</f>
        <v>13.562517183291067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48171</v>
      </c>
      <c r="T2220" s="43">
        <f ca="1">_xll.BInterpol('Base CDI'!$H$4:$H$28,'Base CDI'!$J$4:$J$29,S2220,"Cubic","Extrapolate=Linear","MultiX=Average","Skip=True","Sort=True")</f>
        <v>13.505553215880706</v>
      </c>
      <c r="U2220" s="43">
        <f ca="1">_xll.BInterpol('Base CDI'!$H$4:$H$28,'Base CDI'!$I$4:$I$29,S2220,"Cubic","Extrapolate=Linear","MultiX=Average","Skip=True","Sort=True")</f>
        <v>13.562730876533408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48172</v>
      </c>
      <c r="T2221" s="43">
        <f ca="1">_xll.BInterpol('Base CDI'!$H$4:$H$28,'Base CDI'!$J$4:$J$29,S2221,"Cubic","Extrapolate=Linear","MultiX=Average","Skip=True","Sort=True")</f>
        <v>13.505776073732413</v>
      </c>
      <c r="U2221" s="43">
        <f ca="1">_xll.BInterpol('Base CDI'!$H$4:$H$28,'Base CDI'!$I$4:$I$29,S2221,"Cubic","Extrapolate=Linear","MultiX=Average","Skip=True","Sort=True")</f>
        <v>13.562944308806655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48173</v>
      </c>
      <c r="T2222" s="43">
        <f ca="1">_xll.BInterpol('Base CDI'!$H$4:$H$28,'Base CDI'!$J$4:$J$29,S2222,"Cubic","Extrapolate=Linear","MultiX=Average","Skip=True","Sort=True")</f>
        <v>13.505998653250529</v>
      </c>
      <c r="U2222" s="43">
        <f ca="1">_xll.BInterpol('Base CDI'!$H$4:$H$28,'Base CDI'!$I$4:$I$29,S2222,"Cubic","Extrapolate=Linear","MultiX=Average","Skip=True","Sort=True")</f>
        <v>13.563157480243589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48174</v>
      </c>
      <c r="T2223" s="43">
        <f ca="1">_xll.BInterpol('Base CDI'!$H$4:$H$28,'Base CDI'!$J$4:$J$29,S2223,"Cubic","Extrapolate=Linear","MultiX=Average","Skip=True","Sort=True")</f>
        <v>13.506220954548501</v>
      </c>
      <c r="U2223" s="43">
        <f ca="1">_xll.BInterpol('Base CDI'!$H$4:$H$28,'Base CDI'!$I$4:$I$29,S2223,"Cubic","Extrapolate=Linear","MultiX=Average","Skip=True","Sort=True")</f>
        <v>13.563370390976994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48175</v>
      </c>
      <c r="T2224" s="43">
        <f ca="1">_xll.BInterpol('Base CDI'!$H$4:$H$28,'Base CDI'!$J$4:$J$29,S2224,"Cubic","Extrapolate=Linear","MultiX=Average","Skip=True","Sort=True")</f>
        <v>13.506442977739786</v>
      </c>
      <c r="U2224" s="43">
        <f ca="1">_xll.BInterpol('Base CDI'!$H$4:$H$28,'Base CDI'!$I$4:$I$29,S2224,"Cubic","Extrapolate=Linear","MultiX=Average","Skip=True","Sort=True")</f>
        <v>13.563583041139648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48176</v>
      </c>
      <c r="T2225" s="43">
        <f ca="1">_xll.BInterpol('Base CDI'!$H$4:$H$28,'Base CDI'!$J$4:$J$29,S2225,"Cubic","Extrapolate=Linear","MultiX=Average","Skip=True","Sort=True")</f>
        <v>13.506664722937835</v>
      </c>
      <c r="U2225" s="43">
        <f ca="1">_xll.BInterpol('Base CDI'!$H$4:$H$28,'Base CDI'!$I$4:$I$29,S2225,"Cubic","Extrapolate=Linear","MultiX=Average","Skip=True","Sort=True")</f>
        <v>13.563795430864332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48177</v>
      </c>
      <c r="T2226" s="43">
        <f ca="1">_xll.BInterpol('Base CDI'!$H$4:$H$28,'Base CDI'!$J$4:$J$29,S2226,"Cubic","Extrapolate=Linear","MultiX=Average","Skip=True","Sort=True")</f>
        <v>13.5068861902561</v>
      </c>
      <c r="U2226" s="43">
        <f ca="1">_xll.BInterpol('Base CDI'!$H$4:$H$28,'Base CDI'!$I$4:$I$29,S2226,"Cubic","Extrapolate=Linear","MultiX=Average","Skip=True","Sort=True")</f>
        <v>13.564007560283827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48178</v>
      </c>
      <c r="T2227" s="43">
        <f ca="1">_xll.BInterpol('Base CDI'!$H$4:$H$28,'Base CDI'!$J$4:$J$29,S2227,"Cubic","Extrapolate=Linear","MultiX=Average","Skip=True","Sort=True")</f>
        <v>13.507107379808033</v>
      </c>
      <c r="U2227" s="43">
        <f ca="1">_xll.BInterpol('Base CDI'!$H$4:$H$28,'Base CDI'!$I$4:$I$29,S2227,"Cubic","Extrapolate=Linear","MultiX=Average","Skip=True","Sort=True")</f>
        <v>13.564219429530914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48179</v>
      </c>
      <c r="T2228" s="43">
        <f ca="1">_xll.BInterpol('Base CDI'!$H$4:$H$28,'Base CDI'!$J$4:$J$29,S2228,"Cubic","Extrapolate=Linear","MultiX=Average","Skip=True","Sort=True")</f>
        <v>13.50732829170709</v>
      </c>
      <c r="U2228" s="43">
        <f ca="1">_xll.BInterpol('Base CDI'!$H$4:$H$28,'Base CDI'!$I$4:$I$29,S2228,"Cubic","Extrapolate=Linear","MultiX=Average","Skip=True","Sort=True")</f>
        <v>13.564431038738375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48180</v>
      </c>
      <c r="T2229" s="43">
        <f ca="1">_xll.BInterpol('Base CDI'!$H$4:$H$28,'Base CDI'!$J$4:$J$29,S2229,"Cubic","Extrapolate=Linear","MultiX=Average","Skip=True","Sort=True")</f>
        <v>13.507548926066722</v>
      </c>
      <c r="U2229" s="43">
        <f ca="1">_xll.BInterpol('Base CDI'!$H$4:$H$28,'Base CDI'!$I$4:$I$29,S2229,"Cubic","Extrapolate=Linear","MultiX=Average","Skip=True","Sort=True")</f>
        <v>13.56464238803899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48181</v>
      </c>
      <c r="T2230" s="43">
        <f ca="1">_xll.BInterpol('Base CDI'!$H$4:$H$28,'Base CDI'!$J$4:$J$29,S2230,"Cubic","Extrapolate=Linear","MultiX=Average","Skip=True","Sort=True")</f>
        <v>13.50776928300038</v>
      </c>
      <c r="U2230" s="43">
        <f ca="1">_xll.BInterpol('Base CDI'!$H$4:$H$28,'Base CDI'!$I$4:$I$29,S2230,"Cubic","Extrapolate=Linear","MultiX=Average","Skip=True","Sort=True")</f>
        <v>13.564853477565538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48182</v>
      </c>
      <c r="T2231" s="43">
        <f ca="1">_xll.BInterpol('Base CDI'!$H$4:$H$28,'Base CDI'!$J$4:$J$29,S2231,"Cubic","Extrapolate=Linear","MultiX=Average","Skip=True","Sort=True")</f>
        <v>13.507989362621517</v>
      </c>
      <c r="U2231" s="43">
        <f ca="1">_xll.BInterpol('Base CDI'!$H$4:$H$28,'Base CDI'!$I$4:$I$29,S2231,"Cubic","Extrapolate=Linear","MultiX=Average","Skip=True","Sort=True")</f>
        <v>13.565064307450804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48183</v>
      </c>
      <c r="T2232" s="43">
        <f ca="1">_xll.BInterpol('Base CDI'!$H$4:$H$28,'Base CDI'!$J$4:$J$29,S2232,"Cubic","Extrapolate=Linear","MultiX=Average","Skip=True","Sort=True")</f>
        <v>13.508209165043588</v>
      </c>
      <c r="U2232" s="43">
        <f ca="1">_xll.BInterpol('Base CDI'!$H$4:$H$28,'Base CDI'!$I$4:$I$29,S2232,"Cubic","Extrapolate=Linear","MultiX=Average","Skip=True","Sort=True")</f>
        <v>13.565274877827566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48184</v>
      </c>
      <c r="T2233" s="43">
        <f ca="1">_xll.BInterpol('Base CDI'!$H$4:$H$28,'Base CDI'!$J$4:$J$29,S2233,"Cubic","Extrapolate=Linear","MultiX=Average","Skip=True","Sort=True")</f>
        <v>13.508428690380045</v>
      </c>
      <c r="U2233" s="43">
        <f ca="1">_xll.BInterpol('Base CDI'!$H$4:$H$28,'Base CDI'!$I$4:$I$29,S2233,"Cubic","Extrapolate=Linear","MultiX=Average","Skip=True","Sort=True")</f>
        <v>13.565485188828607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48185</v>
      </c>
      <c r="T2234" s="43">
        <f ca="1">_xll.BInterpol('Base CDI'!$H$4:$H$28,'Base CDI'!$J$4:$J$29,S2234,"Cubic","Extrapolate=Linear","MultiX=Average","Skip=True","Sort=True")</f>
        <v>13.508647938744339</v>
      </c>
      <c r="U2234" s="43">
        <f ca="1">_xll.BInterpol('Base CDI'!$H$4:$H$28,'Base CDI'!$I$4:$I$29,S2234,"Cubic","Extrapolate=Linear","MultiX=Average","Skip=True","Sort=True")</f>
        <v>13.565695240586704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48186</v>
      </c>
      <c r="T2235" s="43">
        <f ca="1">_xll.BInterpol('Base CDI'!$H$4:$H$28,'Base CDI'!$J$4:$J$29,S2235,"Cubic","Extrapolate=Linear","MultiX=Average","Skip=True","Sort=True")</f>
        <v>13.508866910249923</v>
      </c>
      <c r="U2235" s="43">
        <f ca="1">_xll.BInterpol('Base CDI'!$H$4:$H$28,'Base CDI'!$I$4:$I$29,S2235,"Cubic","Extrapolate=Linear","MultiX=Average","Skip=True","Sort=True")</f>
        <v>13.565905033234641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48187</v>
      </c>
      <c r="T2236" s="43">
        <f ca="1">_xll.BInterpol('Base CDI'!$H$4:$H$28,'Base CDI'!$J$4:$J$29,S2236,"Cubic","Extrapolate=Linear","MultiX=Average","Skip=True","Sort=True")</f>
        <v>13.509085605010251</v>
      </c>
      <c r="U2236" s="43">
        <f ca="1">_xll.BInterpol('Base CDI'!$H$4:$H$28,'Base CDI'!$I$4:$I$29,S2236,"Cubic","Extrapolate=Linear","MultiX=Average","Skip=True","Sort=True")</f>
        <v>13.566114566905197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48188</v>
      </c>
      <c r="T2237" s="43">
        <f ca="1">_xll.BInterpol('Base CDI'!$H$4:$H$28,'Base CDI'!$J$4:$J$29,S2237,"Cubic","Extrapolate=Linear","MultiX=Average","Skip=True","Sort=True")</f>
        <v>13.509304023138775</v>
      </c>
      <c r="U2237" s="43">
        <f ca="1">_xll.BInterpol('Base CDI'!$H$4:$H$28,'Base CDI'!$I$4:$I$29,S2237,"Cubic","Extrapolate=Linear","MultiX=Average","Skip=True","Sort=True")</f>
        <v>13.566323841731156</v>
      </c>
    </row>
    <row r="2238" spans="16:21" x14ac:dyDescent="0.25">
      <c r="P2238" s="10">
        <v>37770</v>
      </c>
      <c r="Q2238">
        <v>9.053903</v>
      </c>
      <c r="S2238" s="42">
        <f t="shared" ca="1" si="39"/>
        <v>48189</v>
      </c>
      <c r="T2238" s="43">
        <f ca="1">_xll.BInterpol('Base CDI'!$H$4:$H$28,'Base CDI'!$J$4:$J$29,S2238,"Cubic","Extrapolate=Linear","MultiX=Average","Skip=True","Sort=True")</f>
        <v>13.509522164748947</v>
      </c>
      <c r="U2238" s="43">
        <f ca="1">_xll.BInterpol('Base CDI'!$H$4:$H$28,'Base CDI'!$I$4:$I$29,S2238,"Cubic","Extrapolate=Linear","MultiX=Average","Skip=True","Sort=True")</f>
        <v>13.566532857845296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48190</v>
      </c>
      <c r="T2239" s="43">
        <f ca="1">_xll.BInterpol('Base CDI'!$H$4:$H$28,'Base CDI'!$J$4:$J$29,S2239,"Cubic","Extrapolate=Linear","MultiX=Average","Skip=True","Sort=True")</f>
        <v>13.509740029954219</v>
      </c>
      <c r="U2239" s="43">
        <f ca="1">_xll.BInterpol('Base CDI'!$H$4:$H$28,'Base CDI'!$I$4:$I$29,S2239,"Cubic","Extrapolate=Linear","MultiX=Average","Skip=True","Sort=True")</f>
        <v>13.566741615380398</v>
      </c>
    </row>
    <row r="2240" spans="16:21" x14ac:dyDescent="0.25">
      <c r="P2240" s="10">
        <v>37774</v>
      </c>
      <c r="Q2240">
        <v>9.070627</v>
      </c>
      <c r="S2240" s="42">
        <f t="shared" ca="1" si="39"/>
        <v>48191</v>
      </c>
      <c r="T2240" s="43">
        <f ca="1">_xll.BInterpol('Base CDI'!$H$4:$H$28,'Base CDI'!$J$4:$J$29,S2240,"Cubic","Extrapolate=Linear","MultiX=Average","Skip=True","Sort=True")</f>
        <v>13.509957618868047</v>
      </c>
      <c r="U2240" s="43">
        <f ca="1">_xll.BInterpol('Base CDI'!$H$4:$H$28,'Base CDI'!$I$4:$I$29,S2240,"Cubic","Extrapolate=Linear","MultiX=Average","Skip=True","Sort=True")</f>
        <v>13.566950114469245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48192</v>
      </c>
      <c r="T2241" s="43">
        <f ca="1">_xll.BInterpol('Base CDI'!$H$4:$H$28,'Base CDI'!$J$4:$J$29,S2241,"Cubic","Extrapolate=Linear","MultiX=Average","Skip=True","Sort=True")</f>
        <v>13.510174931603881</v>
      </c>
      <c r="U2241" s="43">
        <f ca="1">_xll.BInterpol('Base CDI'!$H$4:$H$28,'Base CDI'!$I$4:$I$29,S2241,"Cubic","Extrapolate=Linear","MultiX=Average","Skip=True","Sort=True")</f>
        <v>13.567158355244615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48193</v>
      </c>
      <c r="T2242" s="43">
        <f ca="1">_xll.BInterpol('Base CDI'!$H$4:$H$28,'Base CDI'!$J$4:$J$29,S2242,"Cubic","Extrapolate=Linear","MultiX=Average","Skip=True","Sort=True")</f>
        <v>13.510391968275174</v>
      </c>
      <c r="U2242" s="43">
        <f ca="1">_xll.BInterpol('Base CDI'!$H$4:$H$28,'Base CDI'!$I$4:$I$29,S2242,"Cubic","Extrapolate=Linear","MultiX=Average","Skip=True","Sort=True")</f>
        <v>13.567366337839291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48194</v>
      </c>
      <c r="T2243" s="43">
        <f ca="1">_xll.BInterpol('Base CDI'!$H$4:$H$28,'Base CDI'!$J$4:$J$29,S2243,"Cubic","Extrapolate=Linear","MultiX=Average","Skip=True","Sort=True")</f>
        <v>13.510608728995379</v>
      </c>
      <c r="U2243" s="43">
        <f ca="1">_xll.BInterpol('Base CDI'!$H$4:$H$28,'Base CDI'!$I$4:$I$29,S2243,"Cubic","Extrapolate=Linear","MultiX=Average","Skip=True","Sort=True")</f>
        <v>13.567574062386052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48195</v>
      </c>
      <c r="T2244" s="43">
        <f ca="1">_xll.BInterpol('Base CDI'!$H$4:$H$28,'Base CDI'!$J$4:$J$29,S2244,"Cubic","Extrapolate=Linear","MultiX=Average","Skip=True","Sort=True")</f>
        <v>13.510825213877949</v>
      </c>
      <c r="U2244" s="43">
        <f ca="1">_xll.BInterpol('Base CDI'!$H$4:$H$28,'Base CDI'!$I$4:$I$29,S2244,"Cubic","Extrapolate=Linear","MultiX=Average","Skip=True","Sort=True")</f>
        <v>13.567781529017683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48196</v>
      </c>
      <c r="T2245" s="43">
        <f ca="1">_xll.BInterpol('Base CDI'!$H$4:$H$28,'Base CDI'!$J$4:$J$29,S2245,"Cubic","Extrapolate=Linear","MultiX=Average","Skip=True","Sort=True")</f>
        <v>13.511041423036335</v>
      </c>
      <c r="U2245" s="43">
        <f ca="1">_xll.BInterpol('Base CDI'!$H$4:$H$28,'Base CDI'!$I$4:$I$29,S2245,"Cubic","Extrapolate=Linear","MultiX=Average","Skip=True","Sort=True")</f>
        <v>13.567988737866958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48197</v>
      </c>
      <c r="T2246" s="43">
        <f ca="1">_xll.BInterpol('Base CDI'!$H$4:$H$28,'Base CDI'!$J$4:$J$29,S2246,"Cubic","Extrapolate=Linear","MultiX=Average","Skip=True","Sort=True")</f>
        <v>13.511257356583991</v>
      </c>
      <c r="U2246" s="43">
        <f ca="1">_xll.BInterpol('Base CDI'!$H$4:$H$28,'Base CDI'!$I$4:$I$29,S2246,"Cubic","Extrapolate=Linear","MultiX=Average","Skip=True","Sort=True")</f>
        <v>13.568195689066664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48198</v>
      </c>
      <c r="T2247" s="43">
        <f ca="1">_xll.BInterpol('Base CDI'!$H$4:$H$28,'Base CDI'!$J$4:$J$29,S2247,"Cubic","Extrapolate=Linear","MultiX=Average","Skip=True","Sort=True")</f>
        <v>13.511473014634371</v>
      </c>
      <c r="U2247" s="43">
        <f ca="1">_xll.BInterpol('Base CDI'!$H$4:$H$28,'Base CDI'!$I$4:$I$29,S2247,"Cubic","Extrapolate=Linear","MultiX=Average","Skip=True","Sort=True")</f>
        <v>13.56840238274958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48199</v>
      </c>
      <c r="T2248" s="43">
        <f ca="1">_xll.BInterpol('Base CDI'!$H$4:$H$28,'Base CDI'!$J$4:$J$29,S2248,"Cubic","Extrapolate=Linear","MultiX=Average","Skip=True","Sort=True")</f>
        <v>13.511688397300924</v>
      </c>
      <c r="U2248" s="43">
        <f ca="1">_xll.BInterpol('Base CDI'!$H$4:$H$28,'Base CDI'!$I$4:$I$29,S2248,"Cubic","Extrapolate=Linear","MultiX=Average","Skip=True","Sort=True")</f>
        <v>13.568608819048487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48200</v>
      </c>
      <c r="T2249" s="43">
        <f ca="1">_xll.BInterpol('Base CDI'!$H$4:$H$28,'Base CDI'!$J$4:$J$29,S2249,"Cubic","Extrapolate=Linear","MultiX=Average","Skip=True","Sort=True")</f>
        <v>13.511903504697106</v>
      </c>
      <c r="U2249" s="43">
        <f ca="1">_xll.BInterpol('Base CDI'!$H$4:$H$28,'Base CDI'!$I$4:$I$29,S2249,"Cubic","Extrapolate=Linear","MultiX=Average","Skip=True","Sort=True")</f>
        <v>13.568814998096164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48201</v>
      </c>
      <c r="T2250" s="43">
        <f ca="1">_xll.BInterpol('Base CDI'!$H$4:$H$28,'Base CDI'!$J$4:$J$29,S2250,"Cubic","Extrapolate=Linear","MultiX=Average","Skip=True","Sort=True")</f>
        <v>13.512118336936368</v>
      </c>
      <c r="U2250" s="43">
        <f ca="1">_xll.BInterpol('Base CDI'!$H$4:$H$28,'Base CDI'!$I$4:$I$29,S2250,"Cubic","Extrapolate=Linear","MultiX=Average","Skip=True","Sort=True")</f>
        <v>13.569020920025393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48202</v>
      </c>
      <c r="T2251" s="43">
        <f ca="1">_xll.BInterpol('Base CDI'!$H$4:$H$28,'Base CDI'!$J$4:$J$29,S2251,"Cubic","Extrapolate=Linear","MultiX=Average","Skip=True","Sort=True")</f>
        <v>13.512332894132163</v>
      </c>
      <c r="U2251" s="43">
        <f ca="1">_xll.BInterpol('Base CDI'!$H$4:$H$28,'Base CDI'!$I$4:$I$29,S2251,"Cubic","Extrapolate=Linear","MultiX=Average","Skip=True","Sort=True")</f>
        <v>13.569226584968956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48203</v>
      </c>
      <c r="T2252" s="43">
        <f ca="1">_xll.BInterpol('Base CDI'!$H$4:$H$28,'Base CDI'!$J$4:$J$29,S2252,"Cubic","Extrapolate=Linear","MultiX=Average","Skip=True","Sort=True")</f>
        <v>13.512547176397945</v>
      </c>
      <c r="U2252" s="43">
        <f ca="1">_xll.BInterpol('Base CDI'!$H$4:$H$28,'Base CDI'!$I$4:$I$29,S2252,"Cubic","Extrapolate=Linear","MultiX=Average","Skip=True","Sort=True")</f>
        <v>13.569431993059633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48204</v>
      </c>
      <c r="T2253" s="43">
        <f ca="1">_xll.BInterpol('Base CDI'!$H$4:$H$28,'Base CDI'!$J$4:$J$29,S2253,"Cubic","Extrapolate=Linear","MultiX=Average","Skip=True","Sort=True")</f>
        <v>13.512761183847163</v>
      </c>
      <c r="U2253" s="43">
        <f ca="1">_xll.BInterpol('Base CDI'!$H$4:$H$28,'Base CDI'!$I$4:$I$29,S2253,"Cubic","Extrapolate=Linear","MultiX=Average","Skip=True","Sort=True")</f>
        <v>13.569637144430203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48205</v>
      </c>
      <c r="T2254" s="43">
        <f ca="1">_xll.BInterpol('Base CDI'!$H$4:$H$28,'Base CDI'!$J$4:$J$29,S2254,"Cubic","Extrapolate=Linear","MultiX=Average","Skip=True","Sort=True")</f>
        <v>13.512974916593274</v>
      </c>
      <c r="U2254" s="43">
        <f ca="1">_xll.BInterpol('Base CDI'!$H$4:$H$28,'Base CDI'!$I$4:$I$29,S2254,"Cubic","Extrapolate=Linear","MultiX=Average","Skip=True","Sort=True")</f>
        <v>13.569842039213452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48206</v>
      </c>
      <c r="T2255" s="43">
        <f ca="1">_xll.BInterpol('Base CDI'!$H$4:$H$28,'Base CDI'!$J$4:$J$29,S2255,"Cubic","Extrapolate=Linear","MultiX=Average","Skip=True","Sort=True")</f>
        <v>13.513188374749728</v>
      </c>
      <c r="U2255" s="43">
        <f ca="1">_xll.BInterpol('Base CDI'!$H$4:$H$28,'Base CDI'!$I$4:$I$29,S2255,"Cubic","Extrapolate=Linear","MultiX=Average","Skip=True","Sort=True")</f>
        <v>13.570046677542155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48207</v>
      </c>
      <c r="T2256" s="43">
        <f ca="1">_xll.BInterpol('Base CDI'!$H$4:$H$28,'Base CDI'!$J$4:$J$29,S2256,"Cubic","Extrapolate=Linear","MultiX=Average","Skip=True","Sort=True")</f>
        <v>13.51340155842998</v>
      </c>
      <c r="U2256" s="43">
        <f ca="1">_xll.BInterpol('Base CDI'!$H$4:$H$28,'Base CDI'!$I$4:$I$29,S2256,"Cubic","Extrapolate=Linear","MultiX=Average","Skip=True","Sort=True")</f>
        <v>13.570251059549095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48208</v>
      </c>
      <c r="T2257" s="43">
        <f ca="1">_xll.BInterpol('Base CDI'!$H$4:$H$28,'Base CDI'!$J$4:$J$29,S2257,"Cubic","Extrapolate=Linear","MultiX=Average","Skip=True","Sort=True")</f>
        <v>13.513614467747479</v>
      </c>
      <c r="U2257" s="43">
        <f ca="1">_xll.BInterpol('Base CDI'!$H$4:$H$28,'Base CDI'!$I$4:$I$29,S2257,"Cubic","Extrapolate=Linear","MultiX=Average","Skip=True","Sort=True")</f>
        <v>13.570455185367056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48209</v>
      </c>
      <c r="T2258" s="43">
        <f ca="1">_xll.BInterpol('Base CDI'!$H$4:$H$28,'Base CDI'!$J$4:$J$29,S2258,"Cubic","Extrapolate=Linear","MultiX=Average","Skip=True","Sort=True")</f>
        <v>13.51382710281568</v>
      </c>
      <c r="U2258" s="43">
        <f ca="1">_xll.BInterpol('Base CDI'!$H$4:$H$28,'Base CDI'!$I$4:$I$29,S2258,"Cubic","Extrapolate=Linear","MultiX=Average","Skip=True","Sort=True")</f>
        <v>13.570659055128814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48210</v>
      </c>
      <c r="T2259" s="43">
        <f ca="1">_xll.BInterpol('Base CDI'!$H$4:$H$28,'Base CDI'!$J$4:$J$29,S2259,"Cubic","Extrapolate=Linear","MultiX=Average","Skip=True","Sort=True")</f>
        <v>13.514039463748036</v>
      </c>
      <c r="U2259" s="43">
        <f ca="1">_xll.BInterpol('Base CDI'!$H$4:$H$28,'Base CDI'!$I$4:$I$29,S2259,"Cubic","Extrapolate=Linear","MultiX=Average","Skip=True","Sort=True")</f>
        <v>13.570862668967154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48211</v>
      </c>
      <c r="T2260" s="43">
        <f ca="1">_xll.BInterpol('Base CDI'!$H$4:$H$28,'Base CDI'!$J$4:$J$29,S2260,"Cubic","Extrapolate=Linear","MultiX=Average","Skip=True","Sort=True")</f>
        <v>13.514251550657999</v>
      </c>
      <c r="U2260" s="43">
        <f ca="1">_xll.BInterpol('Base CDI'!$H$4:$H$28,'Base CDI'!$I$4:$I$29,S2260,"Cubic","Extrapolate=Linear","MultiX=Average","Skip=True","Sort=True")</f>
        <v>13.571066027014853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48212</v>
      </c>
      <c r="T2261" s="43">
        <f ca="1">_xll.BInterpol('Base CDI'!$H$4:$H$28,'Base CDI'!$J$4:$J$29,S2261,"Cubic","Extrapolate=Linear","MultiX=Average","Skip=True","Sort=True")</f>
        <v>13.514463363659022</v>
      </c>
      <c r="U2261" s="43">
        <f ca="1">_xll.BInterpol('Base CDI'!$H$4:$H$28,'Base CDI'!$I$4:$I$29,S2261,"Cubic","Extrapolate=Linear","MultiX=Average","Skip=True","Sort=True")</f>
        <v>13.571269129404694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48213</v>
      </c>
      <c r="T2262" s="43">
        <f ca="1">_xll.BInterpol('Base CDI'!$H$4:$H$28,'Base CDI'!$J$4:$J$29,S2262,"Cubic","Extrapolate=Linear","MultiX=Average","Skip=True","Sort=True")</f>
        <v>13.514674902864556</v>
      </c>
      <c r="U2262" s="43">
        <f ca="1">_xll.BInterpol('Base CDI'!$H$4:$H$28,'Base CDI'!$I$4:$I$29,S2262,"Cubic","Extrapolate=Linear","MultiX=Average","Skip=True","Sort=True")</f>
        <v>13.571471976269459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48214</v>
      </c>
      <c r="T2263" s="43">
        <f ca="1">_xll.BInterpol('Base CDI'!$H$4:$H$28,'Base CDI'!$J$4:$J$29,S2263,"Cubic","Extrapolate=Linear","MultiX=Average","Skip=True","Sort=True")</f>
        <v>13.514886168388056</v>
      </c>
      <c r="U2263" s="43">
        <f ca="1">_xll.BInterpol('Base CDI'!$H$4:$H$28,'Base CDI'!$I$4:$I$29,S2263,"Cubic","Extrapolate=Linear","MultiX=Average","Skip=True","Sort=True")</f>
        <v>13.571674567741926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48215</v>
      </c>
      <c r="T2264" s="43">
        <f ca="1">_xll.BInterpol('Base CDI'!$H$4:$H$28,'Base CDI'!$J$4:$J$29,S2264,"Cubic","Extrapolate=Linear","MultiX=Average","Skip=True","Sort=True")</f>
        <v>13.515097160342973</v>
      </c>
      <c r="U2264" s="43">
        <f ca="1">_xll.BInterpol('Base CDI'!$H$4:$H$28,'Base CDI'!$I$4:$I$29,S2264,"Cubic","Extrapolate=Linear","MultiX=Average","Skip=True","Sort=True")</f>
        <v>13.571876903954879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48216</v>
      </c>
      <c r="T2265" s="43">
        <f ca="1">_xll.BInterpol('Base CDI'!$H$4:$H$28,'Base CDI'!$J$4:$J$29,S2265,"Cubic","Extrapolate=Linear","MultiX=Average","Skip=True","Sort=True")</f>
        <v>13.515307878842762</v>
      </c>
      <c r="U2265" s="43">
        <f ca="1">_xll.BInterpol('Base CDI'!$H$4:$H$28,'Base CDI'!$I$4:$I$29,S2265,"Cubic","Extrapolate=Linear","MultiX=Average","Skip=True","Sort=True")</f>
        <v>13.572078985041097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48217</v>
      </c>
      <c r="T2266" s="43">
        <f ca="1">_xll.BInterpol('Base CDI'!$H$4:$H$28,'Base CDI'!$J$4:$J$29,S2266,"Cubic","Extrapolate=Linear","MultiX=Average","Skip=True","Sort=True")</f>
        <v>13.515518324000872</v>
      </c>
      <c r="U2266" s="43">
        <f ca="1">_xll.BInterpol('Base CDI'!$H$4:$H$28,'Base CDI'!$I$4:$I$29,S2266,"Cubic","Extrapolate=Linear","MultiX=Average","Skip=True","Sort=True")</f>
        <v>13.572280811133361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48218</v>
      </c>
      <c r="T2267" s="43">
        <f ca="1">_xll.BInterpol('Base CDI'!$H$4:$H$28,'Base CDI'!$J$4:$J$29,S2267,"Cubic","Extrapolate=Linear","MultiX=Average","Skip=True","Sort=True")</f>
        <v>13.515728495930759</v>
      </c>
      <c r="U2267" s="43">
        <f ca="1">_xll.BInterpol('Base CDI'!$H$4:$H$28,'Base CDI'!$I$4:$I$29,S2267,"Cubic","Extrapolate=Linear","MultiX=Average","Skip=True","Sort=True")</f>
        <v>13.57248238236445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48219</v>
      </c>
      <c r="T2268" s="43">
        <f ca="1">_xll.BInterpol('Base CDI'!$H$4:$H$28,'Base CDI'!$J$4:$J$29,S2268,"Cubic","Extrapolate=Linear","MultiX=Average","Skip=True","Sort=True")</f>
        <v>13.515938394745874</v>
      </c>
      <c r="U2268" s="43">
        <f ca="1">_xll.BInterpol('Base CDI'!$H$4:$H$28,'Base CDI'!$I$4:$I$29,S2268,"Cubic","Extrapolate=Linear","MultiX=Average","Skip=True","Sort=True")</f>
        <v>13.572683698867149</v>
      </c>
    </row>
    <row r="2269" spans="16:21" x14ac:dyDescent="0.25">
      <c r="P2269" s="10">
        <v>37816</v>
      </c>
      <c r="Q2269">
        <v>9.314095</v>
      </c>
      <c r="S2269" s="42">
        <f t="shared" ca="1" si="40"/>
        <v>48220</v>
      </c>
      <c r="T2269" s="43">
        <f ca="1">_xll.BInterpol('Base CDI'!$H$4:$H$28,'Base CDI'!$J$4:$J$29,S2269,"Cubic","Extrapolate=Linear","MultiX=Average","Skip=True","Sort=True")</f>
        <v>13.516148020559671</v>
      </c>
      <c r="U2269" s="43">
        <f ca="1">_xll.BInterpol('Base CDI'!$H$4:$H$28,'Base CDI'!$I$4:$I$29,S2269,"Cubic","Extrapolate=Linear","MultiX=Average","Skip=True","Sort=True")</f>
        <v>13.572884760774237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48221</v>
      </c>
      <c r="T2270" s="43">
        <f ca="1">_xll.BInterpol('Base CDI'!$H$4:$H$28,'Base CDI'!$J$4:$J$29,S2270,"Cubic","Extrapolate=Linear","MultiX=Average","Skip=True","Sort=True")</f>
        <v>13.516357373485599</v>
      </c>
      <c r="U2270" s="43">
        <f ca="1">_xll.BInterpol('Base CDI'!$H$4:$H$28,'Base CDI'!$I$4:$I$29,S2270,"Cubic","Extrapolate=Linear","MultiX=Average","Skip=True","Sort=True")</f>
        <v>13.573085568218493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48222</v>
      </c>
      <c r="T2271" s="43">
        <f ca="1">_xll.BInterpol('Base CDI'!$H$4:$H$28,'Base CDI'!$J$4:$J$29,S2271,"Cubic","Extrapolate=Linear","MultiX=Average","Skip=True","Sort=True")</f>
        <v>13.516566453637116</v>
      </c>
      <c r="U2271" s="43">
        <f ca="1">_xll.BInterpol('Base CDI'!$H$4:$H$28,'Base CDI'!$I$4:$I$29,S2271,"Cubic","Extrapolate=Linear","MultiX=Average","Skip=True","Sort=True")</f>
        <v>13.5732861213327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48223</v>
      </c>
      <c r="T2272" s="43">
        <f ca="1">_xll.BInterpol('Base CDI'!$H$4:$H$28,'Base CDI'!$J$4:$J$29,S2272,"Cubic","Extrapolate=Linear","MultiX=Average","Skip=True","Sort=True")</f>
        <v>13.51677526112767</v>
      </c>
      <c r="U2272" s="43">
        <f ca="1">_xll.BInterpol('Base CDI'!$H$4:$H$28,'Base CDI'!$I$4:$I$29,S2272,"Cubic","Extrapolate=Linear","MultiX=Average","Skip=True","Sort=True")</f>
        <v>13.573486420249639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48224</v>
      </c>
      <c r="T2273" s="43">
        <f ca="1">_xll.BInterpol('Base CDI'!$H$4:$H$28,'Base CDI'!$J$4:$J$29,S2273,"Cubic","Extrapolate=Linear","MultiX=Average","Skip=True","Sort=True")</f>
        <v>13.516983796070717</v>
      </c>
      <c r="U2273" s="43">
        <f ca="1">_xll.BInterpol('Base CDI'!$H$4:$H$28,'Base CDI'!$I$4:$I$29,S2273,"Cubic","Extrapolate=Linear","MultiX=Average","Skip=True","Sort=True")</f>
        <v>13.573686465102091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48225</v>
      </c>
      <c r="T2274" s="43">
        <f ca="1">_xll.BInterpol('Base CDI'!$H$4:$H$28,'Base CDI'!$J$4:$J$29,S2274,"Cubic","Extrapolate=Linear","MultiX=Average","Skip=True","Sort=True")</f>
        <v>13.517192058579708</v>
      </c>
      <c r="U2274" s="43">
        <f ca="1">_xll.BInterpol('Base CDI'!$H$4:$H$28,'Base CDI'!$I$4:$I$29,S2274,"Cubic","Extrapolate=Linear","MultiX=Average","Skip=True","Sort=True")</f>
        <v>13.573886256022835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48226</v>
      </c>
      <c r="T2275" s="43">
        <f ca="1">_xll.BInterpol('Base CDI'!$H$4:$H$28,'Base CDI'!$J$4:$J$29,S2275,"Cubic","Extrapolate=Linear","MultiX=Average","Skip=True","Sort=True")</f>
        <v>13.517400048768094</v>
      </c>
      <c r="U2275" s="43">
        <f ca="1">_xll.BInterpol('Base CDI'!$H$4:$H$28,'Base CDI'!$I$4:$I$29,S2275,"Cubic","Extrapolate=Linear","MultiX=Average","Skip=True","Sort=True")</f>
        <v>13.574085793144652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48227</v>
      </c>
      <c r="T2276" s="43">
        <f ca="1">_xll.BInterpol('Base CDI'!$H$4:$H$28,'Base CDI'!$J$4:$J$29,S2276,"Cubic","Extrapolate=Linear","MultiX=Average","Skip=True","Sort=True")</f>
        <v>13.517607766749332</v>
      </c>
      <c r="U2276" s="43">
        <f ca="1">_xll.BInterpol('Base CDI'!$H$4:$H$28,'Base CDI'!$I$4:$I$29,S2276,"Cubic","Extrapolate=Linear","MultiX=Average","Skip=True","Sort=True")</f>
        <v>13.574285076600326</v>
      </c>
    </row>
    <row r="2277" spans="16:21" x14ac:dyDescent="0.25">
      <c r="P2277" s="10">
        <v>37826</v>
      </c>
      <c r="Q2277">
        <v>9.381748</v>
      </c>
      <c r="S2277" s="42">
        <f t="shared" ca="1" si="40"/>
        <v>48228</v>
      </c>
      <c r="T2277" s="43">
        <f ca="1">_xll.BInterpol('Base CDI'!$H$4:$H$28,'Base CDI'!$J$4:$J$29,S2277,"Cubic","Extrapolate=Linear","MultiX=Average","Skip=True","Sort=True")</f>
        <v>13.51781521263687</v>
      </c>
      <c r="U2277" s="43">
        <f ca="1">_xll.BInterpol('Base CDI'!$H$4:$H$28,'Base CDI'!$I$4:$I$29,S2277,"Cubic","Extrapolate=Linear","MultiX=Average","Skip=True","Sort=True")</f>
        <v>13.574484106522634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48229</v>
      </c>
      <c r="T2278" s="43">
        <f ca="1">_xll.BInterpol('Base CDI'!$H$4:$H$28,'Base CDI'!$J$4:$J$29,S2278,"Cubic","Extrapolate=Linear","MultiX=Average","Skip=True","Sort=True")</f>
        <v>13.518022386544166</v>
      </c>
      <c r="U2278" s="43">
        <f ca="1">_xll.BInterpol('Base CDI'!$H$4:$H$28,'Base CDI'!$I$4:$I$29,S2278,"Cubic","Extrapolate=Linear","MultiX=Average","Skip=True","Sort=True")</f>
        <v>13.574682883044359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48230</v>
      </c>
      <c r="T2279" s="43">
        <f ca="1">_xll.BInterpol('Base CDI'!$H$4:$H$28,'Base CDI'!$J$4:$J$29,S2279,"Cubic","Extrapolate=Linear","MultiX=Average","Skip=True","Sort=True")</f>
        <v>13.518229288584667</v>
      </c>
      <c r="U2279" s="43">
        <f ca="1">_xll.BInterpol('Base CDI'!$H$4:$H$28,'Base CDI'!$I$4:$I$29,S2279,"Cubic","Extrapolate=Linear","MultiX=Average","Skip=True","Sort=True")</f>
        <v>13.574881406298282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48231</v>
      </c>
      <c r="T2280" s="43">
        <f ca="1">_xll.BInterpol('Base CDI'!$H$4:$H$28,'Base CDI'!$J$4:$J$29,S2280,"Cubic","Extrapolate=Linear","MultiX=Average","Skip=True","Sort=True")</f>
        <v>13.518435918871829</v>
      </c>
      <c r="U2280" s="43">
        <f ca="1">_xll.BInterpol('Base CDI'!$H$4:$H$28,'Base CDI'!$I$4:$I$29,S2280,"Cubic","Extrapolate=Linear","MultiX=Average","Skip=True","Sort=True")</f>
        <v>13.575079676417182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48232</v>
      </c>
      <c r="T2281" s="43">
        <f ca="1">_xll.BInterpol('Base CDI'!$H$4:$H$28,'Base CDI'!$J$4:$J$29,S2281,"Cubic","Extrapolate=Linear","MultiX=Average","Skip=True","Sort=True")</f>
        <v>13.518642277519104</v>
      </c>
      <c r="U2281" s="43">
        <f ca="1">_xll.BInterpol('Base CDI'!$H$4:$H$28,'Base CDI'!$I$4:$I$29,S2281,"Cubic","Extrapolate=Linear","MultiX=Average","Skip=True","Sort=True")</f>
        <v>13.575277693533844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48233</v>
      </c>
      <c r="T2282" s="43">
        <f ca="1">_xll.BInterpol('Base CDI'!$H$4:$H$28,'Base CDI'!$J$4:$J$29,S2282,"Cubic","Extrapolate=Linear","MultiX=Average","Skip=True","Sort=True")</f>
        <v>13.518848364639945</v>
      </c>
      <c r="U2282" s="43">
        <f ca="1">_xll.BInterpol('Base CDI'!$H$4:$H$28,'Base CDI'!$I$4:$I$29,S2282,"Cubic","Extrapolate=Linear","MultiX=Average","Skip=True","Sort=True")</f>
        <v>13.575475457781042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48234</v>
      </c>
      <c r="T2283" s="43">
        <f ca="1">_xll.BInterpol('Base CDI'!$H$4:$H$28,'Base CDI'!$J$4:$J$29,S2283,"Cubic","Extrapolate=Linear","MultiX=Average","Skip=True","Sort=True")</f>
        <v>13.519054180347803</v>
      </c>
      <c r="U2283" s="43">
        <f ca="1">_xll.BInterpol('Base CDI'!$H$4:$H$28,'Base CDI'!$I$4:$I$29,S2283,"Cubic","Extrapolate=Linear","MultiX=Average","Skip=True","Sort=True")</f>
        <v>13.575672969291563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48235</v>
      </c>
      <c r="T2284" s="43">
        <f ca="1">_xll.BInterpol('Base CDI'!$H$4:$H$28,'Base CDI'!$J$4:$J$29,S2284,"Cubic","Extrapolate=Linear","MultiX=Average","Skip=True","Sort=True")</f>
        <v>13.519259724756132</v>
      </c>
      <c r="U2284" s="43">
        <f ca="1">_xll.BInterpol('Base CDI'!$H$4:$H$28,'Base CDI'!$I$4:$I$29,S2284,"Cubic","Extrapolate=Linear","MultiX=Average","Skip=True","Sort=True")</f>
        <v>13.575870228198188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48236</v>
      </c>
      <c r="T2285" s="43">
        <f ca="1">_xll.BInterpol('Base CDI'!$H$4:$H$28,'Base CDI'!$J$4:$J$29,S2285,"Cubic","Extrapolate=Linear","MultiX=Average","Skip=True","Sort=True")</f>
        <v>13.519464997978385</v>
      </c>
      <c r="U2285" s="43">
        <f ca="1">_xll.BInterpol('Base CDI'!$H$4:$H$28,'Base CDI'!$I$4:$I$29,S2285,"Cubic","Extrapolate=Linear","MultiX=Average","Skip=True","Sort=True")</f>
        <v>13.576067234633692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48237</v>
      </c>
      <c r="T2286" s="43">
        <f ca="1">_xll.BInterpol('Base CDI'!$H$4:$H$28,'Base CDI'!$J$4:$J$29,S2286,"Cubic","Extrapolate=Linear","MultiX=Average","Skip=True","Sort=True")</f>
        <v>13.519670000128015</v>
      </c>
      <c r="U2286" s="43">
        <f ca="1">_xll.BInterpol('Base CDI'!$H$4:$H$28,'Base CDI'!$I$4:$I$29,S2286,"Cubic","Extrapolate=Linear","MultiX=Average","Skip=True","Sort=True")</f>
        <v>13.576263988730862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48238</v>
      </c>
      <c r="T2287" s="43">
        <f ca="1">_xll.BInterpol('Base CDI'!$H$4:$H$28,'Base CDI'!$J$4:$J$29,S2287,"Cubic","Extrapolate=Linear","MultiX=Average","Skip=True","Sort=True")</f>
        <v>13.519874731318472</v>
      </c>
      <c r="U2287" s="43">
        <f ca="1">_xll.BInterpol('Base CDI'!$H$4:$H$28,'Base CDI'!$I$4:$I$29,S2287,"Cubic","Extrapolate=Linear","MultiX=Average","Skip=True","Sort=True")</f>
        <v>13.576460490622475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48239</v>
      </c>
      <c r="T2288" s="43">
        <f ca="1">_xll.BInterpol('Base CDI'!$H$4:$H$28,'Base CDI'!$J$4:$J$29,S2288,"Cubic","Extrapolate=Linear","MultiX=Average","Skip=True","Sort=True")</f>
        <v>13.520079191663212</v>
      </c>
      <c r="U2288" s="43">
        <f ca="1">_xll.BInterpol('Base CDI'!$H$4:$H$28,'Base CDI'!$I$4:$I$29,S2288,"Cubic","Extrapolate=Linear","MultiX=Average","Skip=True","Sort=True")</f>
        <v>13.576656740441313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48240</v>
      </c>
      <c r="T2289" s="43">
        <f ca="1">_xll.BInterpol('Base CDI'!$H$4:$H$28,'Base CDI'!$J$4:$J$29,S2289,"Cubic","Extrapolate=Linear","MultiX=Average","Skip=True","Sort=True")</f>
        <v>13.520283381275686</v>
      </c>
      <c r="U2289" s="43">
        <f ca="1">_xll.BInterpol('Base CDI'!$H$4:$H$28,'Base CDI'!$I$4:$I$29,S2289,"Cubic","Extrapolate=Linear","MultiX=Average","Skip=True","Sort=True")</f>
        <v>13.576852738320158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48241</v>
      </c>
      <c r="T2290" s="43">
        <f ca="1">_xll.BInterpol('Base CDI'!$H$4:$H$28,'Base CDI'!$J$4:$J$29,S2290,"Cubic","Extrapolate=Linear","MultiX=Average","Skip=True","Sort=True")</f>
        <v>13.520487300269345</v>
      </c>
      <c r="U2290" s="43">
        <f ca="1">_xll.BInterpol('Base CDI'!$H$4:$H$28,'Base CDI'!$I$4:$I$29,S2290,"Cubic","Extrapolate=Linear","MultiX=Average","Skip=True","Sort=True")</f>
        <v>13.57704848439179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48242</v>
      </c>
      <c r="T2291" s="43">
        <f ca="1">_xll.BInterpol('Base CDI'!$H$4:$H$28,'Base CDI'!$J$4:$J$29,S2291,"Cubic","Extrapolate=Linear","MultiX=Average","Skip=True","Sort=True")</f>
        <v>13.520690948757645</v>
      </c>
      <c r="U2291" s="43">
        <f ca="1">_xll.BInterpol('Base CDI'!$H$4:$H$28,'Base CDI'!$I$4:$I$29,S2291,"Cubic","Extrapolate=Linear","MultiX=Average","Skip=True","Sort=True")</f>
        <v>13.57724397878899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48243</v>
      </c>
      <c r="T2292" s="43">
        <f ca="1">_xll.BInterpol('Base CDI'!$H$4:$H$28,'Base CDI'!$J$4:$J$29,S2292,"Cubic","Extrapolate=Linear","MultiX=Average","Skip=True","Sort=True")</f>
        <v>13.520894326854037</v>
      </c>
      <c r="U2292" s="43">
        <f ca="1">_xll.BInterpol('Base CDI'!$H$4:$H$28,'Base CDI'!$I$4:$I$29,S2292,"Cubic","Extrapolate=Linear","MultiX=Average","Skip=True","Sort=True")</f>
        <v>13.577439221644537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48244</v>
      </c>
      <c r="T2293" s="43">
        <f ca="1">_xll.BInterpol('Base CDI'!$H$4:$H$28,'Base CDI'!$J$4:$J$29,S2293,"Cubic","Extrapolate=Linear","MultiX=Average","Skip=True","Sort=True")</f>
        <v>13.521097434671974</v>
      </c>
      <c r="U2293" s="43">
        <f ca="1">_xll.BInterpol('Base CDI'!$H$4:$H$28,'Base CDI'!$I$4:$I$29,S2293,"Cubic","Extrapolate=Linear","MultiX=Average","Skip=True","Sort=True")</f>
        <v>13.577634213091216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48245</v>
      </c>
      <c r="T2294" s="43">
        <f ca="1">_xll.BInterpol('Base CDI'!$H$4:$H$28,'Base CDI'!$J$4:$J$29,S2294,"Cubic","Extrapolate=Linear","MultiX=Average","Skip=True","Sort=True")</f>
        <v>13.521300272324908</v>
      </c>
      <c r="U2294" s="43">
        <f ca="1">_xll.BInterpol('Base CDI'!$H$4:$H$28,'Base CDI'!$I$4:$I$29,S2294,"Cubic","Extrapolate=Linear","MultiX=Average","Skip=True","Sort=True")</f>
        <v>13.577828953261804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48246</v>
      </c>
      <c r="T2295" s="43">
        <f ca="1">_xll.BInterpol('Base CDI'!$H$4:$H$28,'Base CDI'!$J$4:$J$29,S2295,"Cubic","Extrapolate=Linear","MultiX=Average","Skip=True","Sort=True")</f>
        <v>13.521502839926292</v>
      </c>
      <c r="U2295" s="43">
        <f ca="1">_xll.BInterpol('Base CDI'!$H$4:$H$28,'Base CDI'!$I$4:$I$29,S2295,"Cubic","Extrapolate=Linear","MultiX=Average","Skip=True","Sort=True")</f>
        <v>13.578023442289085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48247</v>
      </c>
      <c r="T2296" s="43">
        <f ca="1">_xll.BInterpol('Base CDI'!$H$4:$H$28,'Base CDI'!$J$4:$J$29,S2296,"Cubic","Extrapolate=Linear","MultiX=Average","Skip=True","Sort=True")</f>
        <v>13.52170513758958</v>
      </c>
      <c r="U2296" s="43">
        <f ca="1">_xll.BInterpol('Base CDI'!$H$4:$H$28,'Base CDI'!$I$4:$I$29,S2296,"Cubic","Extrapolate=Linear","MultiX=Average","Skip=True","Sort=True")</f>
        <v>13.578217680305837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48248</v>
      </c>
      <c r="T2297" s="43">
        <f ca="1">_xll.BInterpol('Base CDI'!$H$4:$H$28,'Base CDI'!$J$4:$J$29,S2297,"Cubic","Extrapolate=Linear","MultiX=Average","Skip=True","Sort=True")</f>
        <v>13.521907165428221</v>
      </c>
      <c r="U2297" s="43">
        <f ca="1">_xll.BInterpol('Base CDI'!$H$4:$H$28,'Base CDI'!$I$4:$I$29,S2297,"Cubic","Extrapolate=Linear","MultiX=Average","Skip=True","Sort=True")</f>
        <v>13.578411667444842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48249</v>
      </c>
      <c r="T2298" s="43">
        <f ca="1">_xll.BInterpol('Base CDI'!$H$4:$H$28,'Base CDI'!$J$4:$J$29,S2298,"Cubic","Extrapolate=Linear","MultiX=Average","Skip=True","Sort=True")</f>
        <v>13.522108923555672</v>
      </c>
      <c r="U2298" s="43">
        <f ca="1">_xll.BInterpol('Base CDI'!$H$4:$H$28,'Base CDI'!$I$4:$I$29,S2298,"Cubic","Extrapolate=Linear","MultiX=Average","Skip=True","Sort=True")</f>
        <v>13.57860540383888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48250</v>
      </c>
      <c r="T2299" s="43">
        <f ca="1">_xll.BInterpol('Base CDI'!$H$4:$H$28,'Base CDI'!$J$4:$J$29,S2299,"Cubic","Extrapolate=Linear","MultiX=Average","Skip=True","Sort=True")</f>
        <v>13.522310412085384</v>
      </c>
      <c r="U2299" s="43">
        <f ca="1">_xll.BInterpol('Base CDI'!$H$4:$H$28,'Base CDI'!$I$4:$I$29,S2299,"Cubic","Extrapolate=Linear","MultiX=Average","Skip=True","Sort=True")</f>
        <v>13.578798889620735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48251</v>
      </c>
      <c r="T2300" s="43">
        <f ca="1">_xll.BInterpol('Base CDI'!$H$4:$H$28,'Base CDI'!$J$4:$J$29,S2300,"Cubic","Extrapolate=Linear","MultiX=Average","Skip=True","Sort=True")</f>
        <v>13.522511631130808</v>
      </c>
      <c r="U2300" s="43">
        <f ca="1">_xll.BInterpol('Base CDI'!$H$4:$H$28,'Base CDI'!$I$4:$I$29,S2300,"Cubic","Extrapolate=Linear","MultiX=Average","Skip=True","Sort=True")</f>
        <v>13.578992124923184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48252</v>
      </c>
      <c r="T2301" s="43">
        <f ca="1">_xll.BInterpol('Base CDI'!$H$4:$H$28,'Base CDI'!$J$4:$J$29,S2301,"Cubic","Extrapolate=Linear","MultiX=Average","Skip=True","Sort=True")</f>
        <v>13.522712580805399</v>
      </c>
      <c r="U2301" s="43">
        <f ca="1">_xll.BInterpol('Base CDI'!$H$4:$H$28,'Base CDI'!$I$4:$I$29,S2301,"Cubic","Extrapolate=Linear","MultiX=Average","Skip=True","Sort=True")</f>
        <v>13.57918510987901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48253</v>
      </c>
      <c r="T2302" s="43">
        <f ca="1">_xll.BInterpol('Base CDI'!$H$4:$H$28,'Base CDI'!$J$4:$J$29,S2302,"Cubic","Extrapolate=Linear","MultiX=Average","Skip=True","Sort=True")</f>
        <v>13.522913261222607</v>
      </c>
      <c r="U2302" s="43">
        <f ca="1">_xll.BInterpol('Base CDI'!$H$4:$H$28,'Base CDI'!$I$4:$I$29,S2302,"Cubic","Extrapolate=Linear","MultiX=Average","Skip=True","Sort=True")</f>
        <v>13.579377844620995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48254</v>
      </c>
      <c r="T2303" s="43">
        <f ca="1">_xll.BInterpol('Base CDI'!$H$4:$H$28,'Base CDI'!$J$4:$J$29,S2303,"Cubic","Extrapolate=Linear","MultiX=Average","Skip=True","Sort=True")</f>
        <v>13.523113672495889</v>
      </c>
      <c r="U2303" s="43">
        <f ca="1">_xll.BInterpol('Base CDI'!$H$4:$H$28,'Base CDI'!$I$4:$I$29,S2303,"Cubic","Extrapolate=Linear","MultiX=Average","Skip=True","Sort=True")</f>
        <v>13.579570329281916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48255</v>
      </c>
      <c r="T2304" s="43">
        <f ca="1">_xll.BInterpol('Base CDI'!$H$4:$H$28,'Base CDI'!$J$4:$J$29,S2304,"Cubic","Extrapolate=Linear","MultiX=Average","Skip=True","Sort=True")</f>
        <v>13.523313814738692</v>
      </c>
      <c r="U2304" s="43">
        <f ca="1">_xll.BInterpol('Base CDI'!$H$4:$H$28,'Base CDI'!$I$4:$I$29,S2304,"Cubic","Extrapolate=Linear","MultiX=Average","Skip=True","Sort=True")</f>
        <v>13.579762563994557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48256</v>
      </c>
      <c r="T2305" s="43">
        <f ca="1">_xll.BInterpol('Base CDI'!$H$4:$H$28,'Base CDI'!$J$4:$J$29,S2305,"Cubic","Extrapolate=Linear","MultiX=Average","Skip=True","Sort=True")</f>
        <v>13.523513688064474</v>
      </c>
      <c r="U2305" s="43">
        <f ca="1">_xll.BInterpol('Base CDI'!$H$4:$H$28,'Base CDI'!$I$4:$I$29,S2305,"Cubic","Extrapolate=Linear","MultiX=Average","Skip=True","Sort=True")</f>
        <v>13.579954548891697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48257</v>
      </c>
      <c r="T2306" s="43">
        <f ca="1">_xll.BInterpol('Base CDI'!$H$4:$H$28,'Base CDI'!$J$4:$J$29,S2306,"Cubic","Extrapolate=Linear","MultiX=Average","Skip=True","Sort=True")</f>
        <v>13.523713292586685</v>
      </c>
      <c r="U2306" s="43">
        <f ca="1">_xll.BInterpol('Base CDI'!$H$4:$H$28,'Base CDI'!$I$4:$I$29,S2306,"Cubic","Extrapolate=Linear","MultiX=Average","Skip=True","Sort=True")</f>
        <v>13.580146284106119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48258</v>
      </c>
      <c r="T2307" s="43">
        <f ca="1">_xll.BInterpol('Base CDI'!$H$4:$H$28,'Base CDI'!$J$4:$J$29,S2307,"Cubic","Extrapolate=Linear","MultiX=Average","Skip=True","Sort=True")</f>
        <v>13.523912628418778</v>
      </c>
      <c r="U2307" s="43">
        <f ca="1">_xll.BInterpol('Base CDI'!$H$4:$H$28,'Base CDI'!$I$4:$I$29,S2307,"Cubic","Extrapolate=Linear","MultiX=Average","Skip=True","Sort=True")</f>
        <v>13.580337769770603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48259</v>
      </c>
      <c r="T2308" s="43">
        <f ca="1">_xll.BInterpol('Base CDI'!$H$4:$H$28,'Base CDI'!$J$4:$J$29,S2308,"Cubic","Extrapolate=Linear","MultiX=Average","Skip=True","Sort=True")</f>
        <v>13.524111695674204</v>
      </c>
      <c r="U2308" s="43">
        <f ca="1">_xll.BInterpol('Base CDI'!$H$4:$H$28,'Base CDI'!$I$4:$I$29,S2308,"Cubic","Extrapolate=Linear","MultiX=Average","Skip=True","Sort=True")</f>
        <v>13.58052900601793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48260</v>
      </c>
      <c r="T2309" s="43">
        <f ca="1">_xll.BInterpol('Base CDI'!$H$4:$H$28,'Base CDI'!$J$4:$J$29,S2309,"Cubic","Extrapolate=Linear","MultiX=Average","Skip=True","Sort=True")</f>
        <v>13.52431049446642</v>
      </c>
      <c r="U2309" s="43">
        <f ca="1">_xll.BInterpol('Base CDI'!$H$4:$H$28,'Base CDI'!$I$4:$I$29,S2309,"Cubic","Extrapolate=Linear","MultiX=Average","Skip=True","Sort=True")</f>
        <v>13.58071999298088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48261</v>
      </c>
      <c r="T2310" s="43">
        <f ca="1">_xll.BInterpol('Base CDI'!$H$4:$H$28,'Base CDI'!$J$4:$J$29,S2310,"Cubic","Extrapolate=Linear","MultiX=Average","Skip=True","Sort=True")</f>
        <v>13.524509024908873</v>
      </c>
      <c r="U2310" s="43">
        <f ca="1">_xll.BInterpol('Base CDI'!$H$4:$H$28,'Base CDI'!$I$4:$I$29,S2310,"Cubic","Extrapolate=Linear","MultiX=Average","Skip=True","Sort=True")</f>
        <v>13.580910730792235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48262</v>
      </c>
      <c r="T2311" s="43">
        <f ca="1">_xll.BInterpol('Base CDI'!$H$4:$H$28,'Base CDI'!$J$4:$J$29,S2311,"Cubic","Extrapolate=Linear","MultiX=Average","Skip=True","Sort=True")</f>
        <v>13.524707287115021</v>
      </c>
      <c r="U2311" s="43">
        <f ca="1">_xll.BInterpol('Base CDI'!$H$4:$H$28,'Base CDI'!$I$4:$I$29,S2311,"Cubic","Extrapolate=Linear","MultiX=Average","Skip=True","Sort=True")</f>
        <v>13.581101219584774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48263</v>
      </c>
      <c r="T2312" s="43">
        <f ca="1">_xll.BInterpol('Base CDI'!$H$4:$H$28,'Base CDI'!$J$4:$J$29,S2312,"Cubic","Extrapolate=Linear","MultiX=Average","Skip=True","Sort=True")</f>
        <v>13.524905281198313</v>
      </c>
      <c r="U2312" s="43">
        <f ca="1">_xll.BInterpol('Base CDI'!$H$4:$H$28,'Base CDI'!$I$4:$I$29,S2312,"Cubic","Extrapolate=Linear","MultiX=Average","Skip=True","Sort=True")</f>
        <v>13.581291459491279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48264</v>
      </c>
      <c r="T2313" s="43">
        <f ca="1">_xll.BInterpol('Base CDI'!$H$4:$H$28,'Base CDI'!$J$4:$J$29,S2313,"Cubic","Extrapolate=Linear","MultiX=Average","Skip=True","Sort=True")</f>
        <v>13.525103007272204</v>
      </c>
      <c r="U2313" s="43">
        <f ca="1">_xll.BInterpol('Base CDI'!$H$4:$H$28,'Base CDI'!$I$4:$I$29,S2313,"Cubic","Extrapolate=Linear","MultiX=Average","Skip=True","Sort=True")</f>
        <v>13.581481450644532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48265</v>
      </c>
      <c r="T2314" s="43">
        <f ca="1">_xll.BInterpol('Base CDI'!$H$4:$H$28,'Base CDI'!$J$4:$J$29,S2314,"Cubic","Extrapolate=Linear","MultiX=Average","Skip=True","Sort=True")</f>
        <v>13.525300465450146</v>
      </c>
      <c r="U2314" s="43">
        <f ca="1">_xll.BInterpol('Base CDI'!$H$4:$H$28,'Base CDI'!$I$4:$I$29,S2314,"Cubic","Extrapolate=Linear","MultiX=Average","Skip=True","Sort=True")</f>
        <v>13.581671193177312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48266</v>
      </c>
      <c r="T2315" s="43">
        <f ca="1">_xll.BInterpol('Base CDI'!$H$4:$H$28,'Base CDI'!$J$4:$J$29,S2315,"Cubic","Extrapolate=Linear","MultiX=Average","Skip=True","Sort=True")</f>
        <v>13.525497655845589</v>
      </c>
      <c r="U2315" s="43">
        <f ca="1">_xll.BInterpol('Base CDI'!$H$4:$H$28,'Base CDI'!$I$4:$I$29,S2315,"Cubic","Extrapolate=Linear","MultiX=Average","Skip=True","Sort=True")</f>
        <v>13.581860687222401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48267</v>
      </c>
      <c r="T2316" s="43">
        <f ca="1">_xll.BInterpol('Base CDI'!$H$4:$H$28,'Base CDI'!$J$4:$J$29,S2316,"Cubic","Extrapolate=Linear","MultiX=Average","Skip=True","Sort=True")</f>
        <v>13.52569457857199</v>
      </c>
      <c r="U2316" s="43">
        <f ca="1">_xll.BInterpol('Base CDI'!$H$4:$H$28,'Base CDI'!$I$4:$I$29,S2316,"Cubic","Extrapolate=Linear","MultiX=Average","Skip=True","Sort=True")</f>
        <v>13.582049932912581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48268</v>
      </c>
      <c r="T2317" s="43">
        <f ca="1">_xll.BInterpol('Base CDI'!$H$4:$H$28,'Base CDI'!$J$4:$J$29,S2317,"Cubic","Extrapolate=Linear","MultiX=Average","Skip=True","Sort=True")</f>
        <v>13.525891233742799</v>
      </c>
      <c r="U2317" s="43">
        <f ca="1">_xll.BInterpol('Base CDI'!$H$4:$H$28,'Base CDI'!$I$4:$I$29,S2317,"Cubic","Extrapolate=Linear","MultiX=Average","Skip=True","Sort=True")</f>
        <v>13.58223893038063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48269</v>
      </c>
      <c r="T2318" s="43">
        <f ca="1">_xll.BInterpol('Base CDI'!$H$4:$H$28,'Base CDI'!$J$4:$J$29,S2318,"Cubic","Extrapolate=Linear","MultiX=Average","Skip=True","Sort=True")</f>
        <v>13.526087621471468</v>
      </c>
      <c r="U2318" s="43">
        <f ca="1">_xll.BInterpol('Base CDI'!$H$4:$H$28,'Base CDI'!$I$4:$I$29,S2318,"Cubic","Extrapolate=Linear","MultiX=Average","Skip=True","Sort=True")</f>
        <v>13.582427679759331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48270</v>
      </c>
      <c r="T2319" s="43">
        <f ca="1">_xll.BInterpol('Base CDI'!$H$4:$H$28,'Base CDI'!$J$4:$J$29,S2319,"Cubic","Extrapolate=Linear","MultiX=Average","Skip=True","Sort=True")</f>
        <v>13.526283741871453</v>
      </c>
      <c r="U2319" s="43">
        <f ca="1">_xll.BInterpol('Base CDI'!$H$4:$H$28,'Base CDI'!$I$4:$I$29,S2319,"Cubic","Extrapolate=Linear","MultiX=Average","Skip=True","Sort=True")</f>
        <v>13.582616181181463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48271</v>
      </c>
      <c r="T2320" s="43">
        <f ca="1">_xll.BInterpol('Base CDI'!$H$4:$H$28,'Base CDI'!$J$4:$J$29,S2320,"Cubic","Extrapolate=Linear","MultiX=Average","Skip=True","Sort=True")</f>
        <v>13.526479595056204</v>
      </c>
      <c r="U2320" s="43">
        <f ca="1">_xll.BInterpol('Base CDI'!$H$4:$H$28,'Base CDI'!$I$4:$I$29,S2320,"Cubic","Extrapolate=Linear","MultiX=Average","Skip=True","Sort=True")</f>
        <v>13.582804434779808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48272</v>
      </c>
      <c r="T2321" s="43">
        <f ca="1">_xll.BInterpol('Base CDI'!$H$4:$H$28,'Base CDI'!$J$4:$J$29,S2321,"Cubic","Extrapolate=Linear","MultiX=Average","Skip=True","Sort=True")</f>
        <v>13.526675181139174</v>
      </c>
      <c r="U2321" s="43">
        <f ca="1">_xll.BInterpol('Base CDI'!$H$4:$H$28,'Base CDI'!$I$4:$I$29,S2321,"Cubic","Extrapolate=Linear","MultiX=Average","Skip=True","Sort=True")</f>
        <v>13.582992440687148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48273</v>
      </c>
      <c r="T2322" s="43">
        <f ca="1">_xll.BInterpol('Base CDI'!$H$4:$H$28,'Base CDI'!$J$4:$J$29,S2322,"Cubic","Extrapolate=Linear","MultiX=Average","Skip=True","Sort=True")</f>
        <v>13.526870500233814</v>
      </c>
      <c r="U2322" s="43">
        <f ca="1">_xll.BInterpol('Base CDI'!$H$4:$H$28,'Base CDI'!$I$4:$I$29,S2322,"Cubic","Extrapolate=Linear","MultiX=Average","Skip=True","Sort=True")</f>
        <v>13.583180199036262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48274</v>
      </c>
      <c r="T2323" s="43">
        <f ca="1">_xll.BInterpol('Base CDI'!$H$4:$H$28,'Base CDI'!$J$4:$J$29,S2323,"Cubic","Extrapolate=Linear","MultiX=Average","Skip=True","Sort=True")</f>
        <v>13.52706555245358</v>
      </c>
      <c r="U2323" s="43">
        <f ca="1">_xll.BInterpol('Base CDI'!$H$4:$H$28,'Base CDI'!$I$4:$I$29,S2323,"Cubic","Extrapolate=Linear","MultiX=Average","Skip=True","Sort=True")</f>
        <v>13.583367709959933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48275</v>
      </c>
      <c r="T2324" s="43">
        <f ca="1">_xll.BInterpol('Base CDI'!$H$4:$H$28,'Base CDI'!$J$4:$J$29,S2324,"Cubic","Extrapolate=Linear","MultiX=Average","Skip=True","Sort=True")</f>
        <v>13.527260337911924</v>
      </c>
      <c r="U2324" s="43">
        <f ca="1">_xll.BInterpol('Base CDI'!$H$4:$H$28,'Base CDI'!$I$4:$I$29,S2324,"Cubic","Extrapolate=Linear","MultiX=Average","Skip=True","Sort=True")</f>
        <v>13.583554973590939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48276</v>
      </c>
      <c r="T2325" s="43">
        <f ca="1">_xll.BInterpol('Base CDI'!$H$4:$H$28,'Base CDI'!$J$4:$J$29,S2325,"Cubic","Extrapolate=Linear","MultiX=Average","Skip=True","Sort=True")</f>
        <v>13.527454856722297</v>
      </c>
      <c r="U2325" s="43">
        <f ca="1">_xll.BInterpol('Base CDI'!$H$4:$H$28,'Base CDI'!$I$4:$I$29,S2325,"Cubic","Extrapolate=Linear","MultiX=Average","Skip=True","Sort=True")</f>
        <v>13.583741990062064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48277</v>
      </c>
      <c r="T2326" s="43">
        <f ca="1">_xll.BInterpol('Base CDI'!$H$4:$H$28,'Base CDI'!$J$4:$J$29,S2326,"Cubic","Extrapolate=Linear","MultiX=Average","Skip=True","Sort=True")</f>
        <v>13.527649108998153</v>
      </c>
      <c r="U2326" s="43">
        <f ca="1">_xll.BInterpol('Base CDI'!$H$4:$H$28,'Base CDI'!$I$4:$I$29,S2326,"Cubic","Extrapolate=Linear","MultiX=Average","Skip=True","Sort=True")</f>
        <v>13.583928759506087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48278</v>
      </c>
      <c r="T2327" s="43">
        <f ca="1">_xll.BInterpol('Base CDI'!$H$4:$H$28,'Base CDI'!$J$4:$J$29,S2327,"Cubic","Extrapolate=Linear","MultiX=Average","Skip=True","Sort=True")</f>
        <v>13.527843094852944</v>
      </c>
      <c r="U2327" s="43">
        <f ca="1">_xll.BInterpol('Base CDI'!$H$4:$H$28,'Base CDI'!$I$4:$I$29,S2327,"Cubic","Extrapolate=Linear","MultiX=Average","Skip=True","Sort=True")</f>
        <v>13.584115282055787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48279</v>
      </c>
      <c r="T2328" s="43">
        <f ca="1">_xll.BInterpol('Base CDI'!$H$4:$H$28,'Base CDI'!$J$4:$J$29,S2328,"Cubic","Extrapolate=Linear","MultiX=Average","Skip=True","Sort=True")</f>
        <v>13.528036814400123</v>
      </c>
      <c r="U2328" s="43">
        <f ca="1">_xll.BInterpol('Base CDI'!$H$4:$H$28,'Base CDI'!$I$4:$I$29,S2328,"Cubic","Extrapolate=Linear","MultiX=Average","Skip=True","Sort=True")</f>
        <v>13.584301557843949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48280</v>
      </c>
      <c r="T2329" s="43">
        <f ca="1">_xll.BInterpol('Base CDI'!$H$4:$H$28,'Base CDI'!$J$4:$J$29,S2329,"Cubic","Extrapolate=Linear","MultiX=Average","Skip=True","Sort=True")</f>
        <v>13.528230267753143</v>
      </c>
      <c r="U2329" s="43">
        <f ca="1">_xll.BInterpol('Base CDI'!$H$4:$H$28,'Base CDI'!$I$4:$I$29,S2329,"Cubic","Extrapolate=Linear","MultiX=Average","Skip=True","Sort=True")</f>
        <v>13.584487587003352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48281</v>
      </c>
      <c r="T2330" s="43">
        <f ca="1">_xll.BInterpol('Base CDI'!$H$4:$H$28,'Base CDI'!$J$4:$J$29,S2330,"Cubic","Extrapolate=Linear","MultiX=Average","Skip=True","Sort=True")</f>
        <v>13.528423455025454</v>
      </c>
      <c r="U2330" s="43">
        <f ca="1">_xll.BInterpol('Base CDI'!$H$4:$H$28,'Base CDI'!$I$4:$I$29,S2330,"Cubic","Extrapolate=Linear","MultiX=Average","Skip=True","Sort=True")</f>
        <v>13.584673369666776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48282</v>
      </c>
      <c r="T2331" s="43">
        <f ca="1">_xll.BInterpol('Base CDI'!$H$4:$H$28,'Base CDI'!$J$4:$J$29,S2331,"Cubic","Extrapolate=Linear","MultiX=Average","Skip=True","Sort=True")</f>
        <v>13.528616376330513</v>
      </c>
      <c r="U2331" s="43">
        <f ca="1">_xll.BInterpol('Base CDI'!$H$4:$H$28,'Base CDI'!$I$4:$I$29,S2331,"Cubic","Extrapolate=Linear","MultiX=Average","Skip=True","Sort=True")</f>
        <v>13.584858905967002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48283</v>
      </c>
      <c r="T2332" s="43">
        <f ca="1">_xll.BInterpol('Base CDI'!$H$4:$H$28,'Base CDI'!$J$4:$J$29,S2332,"Cubic","Extrapolate=Linear","MultiX=Average","Skip=True","Sort=True")</f>
        <v>13.528809031781769</v>
      </c>
      <c r="U2332" s="43">
        <f ca="1">_xll.BInterpol('Base CDI'!$H$4:$H$28,'Base CDI'!$I$4:$I$29,S2332,"Cubic","Extrapolate=Linear","MultiX=Average","Skip=True","Sort=True")</f>
        <v>13.585044196036813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48284</v>
      </c>
      <c r="T2333" s="43">
        <f ca="1">_xll.BInterpol('Base CDI'!$H$4:$H$28,'Base CDI'!$J$4:$J$29,S2333,"Cubic","Extrapolate=Linear","MultiX=Average","Skip=True","Sort=True")</f>
        <v>13.529001421492676</v>
      </c>
      <c r="U2333" s="43">
        <f ca="1">_xll.BInterpol('Base CDI'!$H$4:$H$28,'Base CDI'!$I$4:$I$29,S2333,"Cubic","Extrapolate=Linear","MultiX=Average","Skip=True","Sort=True")</f>
        <v>13.585229240008987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48285</v>
      </c>
      <c r="T2334" s="43">
        <f ca="1">_xll.BInterpol('Base CDI'!$H$4:$H$28,'Base CDI'!$J$4:$J$29,S2334,"Cubic","Extrapolate=Linear","MultiX=Average","Skip=True","Sort=True")</f>
        <v>13.529193545576689</v>
      </c>
      <c r="U2334" s="43">
        <f ca="1">_xll.BInterpol('Base CDI'!$H$4:$H$28,'Base CDI'!$I$4:$I$29,S2334,"Cubic","Extrapolate=Linear","MultiX=Average","Skip=True","Sort=True")</f>
        <v>13.585414038016307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48286</v>
      </c>
      <c r="T2335" s="43">
        <f ca="1">_xll.BInterpol('Base CDI'!$H$4:$H$28,'Base CDI'!$J$4:$J$29,S2335,"Cubic","Extrapolate=Linear","MultiX=Average","Skip=True","Sort=True")</f>
        <v>13.529385404147257</v>
      </c>
      <c r="U2335" s="43">
        <f ca="1">_xll.BInterpol('Base CDI'!$H$4:$H$28,'Base CDI'!$I$4:$I$29,S2335,"Cubic","Extrapolate=Linear","MultiX=Average","Skip=True","Sort=True")</f>
        <v>13.585598590191553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48287</v>
      </c>
      <c r="T2336" s="43">
        <f ca="1">_xll.BInterpol('Base CDI'!$H$4:$H$28,'Base CDI'!$J$4:$J$29,S2336,"Cubic","Extrapolate=Linear","MultiX=Average","Skip=True","Sort=True")</f>
        <v>13.529576997317834</v>
      </c>
      <c r="U2336" s="43">
        <f ca="1">_xll.BInterpol('Base CDI'!$H$4:$H$28,'Base CDI'!$I$4:$I$29,S2336,"Cubic","Extrapolate=Linear","MultiX=Average","Skip=True","Sort=True")</f>
        <v>13.585782896667506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48288</v>
      </c>
      <c r="T2337" s="43">
        <f ca="1">_xll.BInterpol('Base CDI'!$H$4:$H$28,'Base CDI'!$J$4:$J$29,S2337,"Cubic","Extrapolate=Linear","MultiX=Average","Skip=True","Sort=True")</f>
        <v>13.529768325201873</v>
      </c>
      <c r="U2337" s="43">
        <f ca="1">_xll.BInterpol('Base CDI'!$H$4:$H$28,'Base CDI'!$I$4:$I$29,S2337,"Cubic","Extrapolate=Linear","MultiX=Average","Skip=True","Sort=True")</f>
        <v>13.585966957576947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48289</v>
      </c>
      <c r="T2338" s="43">
        <f ca="1">_xll.BInterpol('Base CDI'!$H$4:$H$28,'Base CDI'!$J$4:$J$29,S2338,"Cubic","Extrapolate=Linear","MultiX=Average","Skip=True","Sort=True")</f>
        <v>13.529959387912825</v>
      </c>
      <c r="U2338" s="43">
        <f ca="1">_xll.BInterpol('Base CDI'!$H$4:$H$28,'Base CDI'!$I$4:$I$29,S2338,"Cubic","Extrapolate=Linear","MultiX=Average","Skip=True","Sort=True")</f>
        <v>13.586150773052657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48290</v>
      </c>
      <c r="T2339" s="43">
        <f ca="1">_xll.BInterpol('Base CDI'!$H$4:$H$28,'Base CDI'!$J$4:$J$29,S2339,"Cubic","Extrapolate=Linear","MultiX=Average","Skip=True","Sort=True")</f>
        <v>13.530150185564146</v>
      </c>
      <c r="U2339" s="43">
        <f ca="1">_xll.BInterpol('Base CDI'!$H$4:$H$28,'Base CDI'!$I$4:$I$29,S2339,"Cubic","Extrapolate=Linear","MultiX=Average","Skip=True","Sort=True")</f>
        <v>13.586334343227415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48291</v>
      </c>
      <c r="T2340" s="43">
        <f ca="1">_xll.BInterpol('Base CDI'!$H$4:$H$28,'Base CDI'!$J$4:$J$29,S2340,"Cubic","Extrapolate=Linear","MultiX=Average","Skip=True","Sort=True")</f>
        <v>13.530340718269287</v>
      </c>
      <c r="U2340" s="43">
        <f ca="1">_xll.BInterpol('Base CDI'!$H$4:$H$28,'Base CDI'!$I$4:$I$29,S2340,"Cubic","Extrapolate=Linear","MultiX=Average","Skip=True","Sort=True")</f>
        <v>13.586517668234004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48292</v>
      </c>
      <c r="T2341" s="43">
        <f ca="1">_xll.BInterpol('Base CDI'!$H$4:$H$28,'Base CDI'!$J$4:$J$29,S2341,"Cubic","Extrapolate=Linear","MultiX=Average","Skip=True","Sort=True")</f>
        <v>13.530530986141699</v>
      </c>
      <c r="U2341" s="43">
        <f ca="1">_xll.BInterpol('Base CDI'!$H$4:$H$28,'Base CDI'!$I$4:$I$29,S2341,"Cubic","Extrapolate=Linear","MultiX=Average","Skip=True","Sort=True")</f>
        <v>13.586700748205205</v>
      </c>
    </row>
    <row r="2342" spans="16:21" x14ac:dyDescent="0.25">
      <c r="P2342" s="10">
        <v>37917</v>
      </c>
      <c r="Q2342">
        <v>9.86904</v>
      </c>
      <c r="S2342" s="42">
        <f t="shared" ca="1" si="41"/>
        <v>48293</v>
      </c>
      <c r="T2342" s="43">
        <f ca="1">_xll.BInterpol('Base CDI'!$H$4:$H$28,'Base CDI'!$J$4:$J$29,S2342,"Cubic","Extrapolate=Linear","MultiX=Average","Skip=True","Sort=True")</f>
        <v>13.530720989294837</v>
      </c>
      <c r="U2342" s="43">
        <f ca="1">_xll.BInterpol('Base CDI'!$H$4:$H$28,'Base CDI'!$I$4:$I$29,S2342,"Cubic","Extrapolate=Linear","MultiX=Average","Skip=True","Sort=True")</f>
        <v>13.586883583273799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48294</v>
      </c>
      <c r="T2343" s="43">
        <f ca="1">_xll.BInterpol('Base CDI'!$H$4:$H$28,'Base CDI'!$J$4:$J$29,S2343,"Cubic","Extrapolate=Linear","MultiX=Average","Skip=True","Sort=True")</f>
        <v>13.530910727842151</v>
      </c>
      <c r="U2343" s="43">
        <f ca="1">_xll.BInterpol('Base CDI'!$H$4:$H$28,'Base CDI'!$I$4:$I$29,S2343,"Cubic","Extrapolate=Linear","MultiX=Average","Skip=True","Sort=True")</f>
        <v>13.587066173572564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48295</v>
      </c>
      <c r="T2344" s="43">
        <f ca="1">_xll.BInterpol('Base CDI'!$H$4:$H$28,'Base CDI'!$J$4:$J$29,S2344,"Cubic","Extrapolate=Linear","MultiX=Average","Skip=True","Sort=True")</f>
        <v>13.531100201897097</v>
      </c>
      <c r="U2344" s="43">
        <f ca="1">_xll.BInterpol('Base CDI'!$H$4:$H$28,'Base CDI'!$I$4:$I$29,S2344,"Cubic","Extrapolate=Linear","MultiX=Average","Skip=True","Sort=True")</f>
        <v>13.587248519234285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48296</v>
      </c>
      <c r="T2345" s="43">
        <f ca="1">_xll.BInterpol('Base CDI'!$H$4:$H$28,'Base CDI'!$J$4:$J$29,S2345,"Cubic","Extrapolate=Linear","MultiX=Average","Skip=True","Sort=True")</f>
        <v>13.531289411573125</v>
      </c>
      <c r="U2345" s="43">
        <f ca="1">_xll.BInterpol('Base CDI'!$H$4:$H$28,'Base CDI'!$I$4:$I$29,S2345,"Cubic","Extrapolate=Linear","MultiX=Average","Skip=True","Sort=True")</f>
        <v>13.587430620391739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48297</v>
      </c>
      <c r="T2346" s="43">
        <f ca="1">_xll.BInterpol('Base CDI'!$H$4:$H$28,'Base CDI'!$J$4:$J$29,S2346,"Cubic","Extrapolate=Linear","MultiX=Average","Skip=True","Sort=True")</f>
        <v>13.531478356983691</v>
      </c>
      <c r="U2346" s="43">
        <f ca="1">_xll.BInterpol('Base CDI'!$H$4:$H$28,'Base CDI'!$I$4:$I$29,S2346,"Cubic","Extrapolate=Linear","MultiX=Average","Skip=True","Sort=True")</f>
        <v>13.587612477177709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48298</v>
      </c>
      <c r="T2347" s="43">
        <f ca="1">_xll.BInterpol('Base CDI'!$H$4:$H$28,'Base CDI'!$J$4:$J$29,S2347,"Cubic","Extrapolate=Linear","MultiX=Average","Skip=True","Sort=True")</f>
        <v>13.531667038242242</v>
      </c>
      <c r="U2347" s="43">
        <f ca="1">_xll.BInterpol('Base CDI'!$H$4:$H$28,'Base CDI'!$I$4:$I$29,S2347,"Cubic","Extrapolate=Linear","MultiX=Average","Skip=True","Sort=True")</f>
        <v>13.587794089724976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48299</v>
      </c>
      <c r="T2348" s="43">
        <f ca="1">_xll.BInterpol('Base CDI'!$H$4:$H$28,'Base CDI'!$J$4:$J$29,S2348,"Cubic","Extrapolate=Linear","MultiX=Average","Skip=True","Sort=True")</f>
        <v>13.531855455462237</v>
      </c>
      <c r="U2348" s="43">
        <f ca="1">_xll.BInterpol('Base CDI'!$H$4:$H$28,'Base CDI'!$I$4:$I$29,S2348,"Cubic","Extrapolate=Linear","MultiX=Average","Skip=True","Sort=True")</f>
        <v>13.587975458166321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48300</v>
      </c>
      <c r="T2349" s="43">
        <f ca="1">_xll.BInterpol('Base CDI'!$H$4:$H$28,'Base CDI'!$J$4:$J$29,S2349,"Cubic","Extrapolate=Linear","MultiX=Average","Skip=True","Sort=True")</f>
        <v>13.532043608757123</v>
      </c>
      <c r="U2349" s="43">
        <f ca="1">_xll.BInterpol('Base CDI'!$H$4:$H$28,'Base CDI'!$I$4:$I$29,S2349,"Cubic","Extrapolate=Linear","MultiX=Average","Skip=True","Sort=True")</f>
        <v>13.588156582634523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48301</v>
      </c>
      <c r="T2350" s="43">
        <f ca="1">_xll.BInterpol('Base CDI'!$H$4:$H$28,'Base CDI'!$J$4:$J$29,S2350,"Cubic","Extrapolate=Linear","MultiX=Average","Skip=True","Sort=True")</f>
        <v>13.532231498240357</v>
      </c>
      <c r="U2350" s="43">
        <f ca="1">_xll.BInterpol('Base CDI'!$H$4:$H$28,'Base CDI'!$I$4:$I$29,S2350,"Cubic","Extrapolate=Linear","MultiX=Average","Skip=True","Sort=True")</f>
        <v>13.588337463262365</v>
      </c>
    </row>
    <row r="2351" spans="16:21" x14ac:dyDescent="0.25">
      <c r="P2351" s="10">
        <v>37930</v>
      </c>
      <c r="Q2351">
        <v>9.929729</v>
      </c>
      <c r="S2351" s="42">
        <f t="shared" ca="1" si="41"/>
        <v>48302</v>
      </c>
      <c r="T2351" s="43">
        <f ca="1">_xll.BInterpol('Base CDI'!$H$4:$H$28,'Base CDI'!$J$4:$J$29,S2351,"Cubic","Extrapolate=Linear","MultiX=Average","Skip=True","Sort=True")</f>
        <v>13.53241912402539</v>
      </c>
      <c r="U2351" s="43">
        <f ca="1">_xll.BInterpol('Base CDI'!$H$4:$H$28,'Base CDI'!$I$4:$I$29,S2351,"Cubic","Extrapolate=Linear","MultiX=Average","Skip=True","Sort=True")</f>
        <v>13.588518100182625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48303</v>
      </c>
      <c r="T2352" s="43">
        <f ca="1">_xll.BInterpol('Base CDI'!$H$4:$H$28,'Base CDI'!$J$4:$J$29,S2352,"Cubic","Extrapolate=Linear","MultiX=Average","Skip=True","Sort=True")</f>
        <v>13.532606486225674</v>
      </c>
      <c r="U2352" s="43">
        <f ca="1">_xll.BInterpol('Base CDI'!$H$4:$H$28,'Base CDI'!$I$4:$I$29,S2352,"Cubic","Extrapolate=Linear","MultiX=Average","Skip=True","Sort=True")</f>
        <v>13.588698493528089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48304</v>
      </c>
      <c r="T2353" s="43">
        <f ca="1">_xll.BInterpol('Base CDI'!$H$4:$H$28,'Base CDI'!$J$4:$J$29,S2353,"Cubic","Extrapolate=Linear","MultiX=Average","Skip=True","Sort=True")</f>
        <v>13.532793584954662</v>
      </c>
      <c r="U2353" s="43">
        <f ca="1">_xll.BInterpol('Base CDI'!$H$4:$H$28,'Base CDI'!$I$4:$I$29,S2353,"Cubic","Extrapolate=Linear","MultiX=Average","Skip=True","Sort=True")</f>
        <v>13.588878643431533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48305</v>
      </c>
      <c r="T2354" s="43">
        <f ca="1">_xll.BInterpol('Base CDI'!$H$4:$H$28,'Base CDI'!$J$4:$J$29,S2354,"Cubic","Extrapolate=Linear","MultiX=Average","Skip=True","Sort=True")</f>
        <v>13.532980420325808</v>
      </c>
      <c r="U2354" s="43">
        <f ca="1">_xll.BInterpol('Base CDI'!$H$4:$H$28,'Base CDI'!$I$4:$I$29,S2354,"Cubic","Extrapolate=Linear","MultiX=Average","Skip=True","Sort=True")</f>
        <v>13.58905855002574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48306</v>
      </c>
      <c r="T2355" s="43">
        <f ca="1">_xll.BInterpol('Base CDI'!$H$4:$H$28,'Base CDI'!$J$4:$J$29,S2355,"Cubic","Extrapolate=Linear","MultiX=Average","Skip=True","Sort=True")</f>
        <v>13.533166992452562</v>
      </c>
      <c r="U2355" s="43">
        <f ca="1">_xll.BInterpol('Base CDI'!$H$4:$H$28,'Base CDI'!$I$4:$I$29,S2355,"Cubic","Extrapolate=Linear","MultiX=Average","Skip=True","Sort=True")</f>
        <v>13.58923821344349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48307</v>
      </c>
      <c r="T2356" s="43">
        <f ca="1">_xll.BInterpol('Base CDI'!$H$4:$H$28,'Base CDI'!$J$4:$J$29,S2356,"Cubic","Extrapolate=Linear","MultiX=Average","Skip=True","Sort=True")</f>
        <v>13.533353301448381</v>
      </c>
      <c r="U2356" s="43">
        <f ca="1">_xll.BInterpol('Base CDI'!$H$4:$H$28,'Base CDI'!$I$4:$I$29,S2356,"Cubic","Extrapolate=Linear","MultiX=Average","Skip=True","Sort=True")</f>
        <v>13.589417633817565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48308</v>
      </c>
      <c r="T2357" s="43">
        <f ca="1">_xll.BInterpol('Base CDI'!$H$4:$H$28,'Base CDI'!$J$4:$J$29,S2357,"Cubic","Extrapolate=Linear","MultiX=Average","Skip=True","Sort=True")</f>
        <v>13.533539347426712</v>
      </c>
      <c r="U2357" s="43">
        <f ca="1">_xll.BInterpol('Base CDI'!$H$4:$H$28,'Base CDI'!$I$4:$I$29,S2357,"Cubic","Extrapolate=Linear","MultiX=Average","Skip=True","Sort=True")</f>
        <v>13.589596811280744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48309</v>
      </c>
      <c r="T2358" s="43">
        <f ca="1">_xll.BInterpol('Base CDI'!$H$4:$H$28,'Base CDI'!$J$4:$J$29,S2358,"Cubic","Extrapolate=Linear","MultiX=Average","Skip=True","Sort=True")</f>
        <v>13.533725130501013</v>
      </c>
      <c r="U2358" s="43">
        <f ca="1">_xll.BInterpol('Base CDI'!$H$4:$H$28,'Base CDI'!$I$4:$I$29,S2358,"Cubic","Extrapolate=Linear","MultiX=Average","Skip=True","Sort=True")</f>
        <v>13.58977574596581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48310</v>
      </c>
      <c r="T2359" s="43">
        <f ca="1">_xll.BInterpol('Base CDI'!$H$4:$H$28,'Base CDI'!$J$4:$J$29,S2359,"Cubic","Extrapolate=Linear","MultiX=Average","Skip=True","Sort=True")</f>
        <v>13.533910650784733</v>
      </c>
      <c r="U2359" s="43">
        <f ca="1">_xll.BInterpol('Base CDI'!$H$4:$H$28,'Base CDI'!$I$4:$I$29,S2359,"Cubic","Extrapolate=Linear","MultiX=Average","Skip=True","Sort=True")</f>
        <v>13.589954438005543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48311</v>
      </c>
      <c r="T2360" s="43">
        <f ca="1">_xll.BInterpol('Base CDI'!$H$4:$H$28,'Base CDI'!$J$4:$J$29,S2360,"Cubic","Extrapolate=Linear","MultiX=Average","Skip=True","Sort=True")</f>
        <v>13.534095908391325</v>
      </c>
      <c r="U2360" s="43">
        <f ca="1">_xll.BInterpol('Base CDI'!$H$4:$H$28,'Base CDI'!$I$4:$I$29,S2360,"Cubic","Extrapolate=Linear","MultiX=Average","Skip=True","Sort=True")</f>
        <v>13.590132887532723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48312</v>
      </c>
      <c r="T2361" s="43">
        <f ca="1">_xll.BInterpol('Base CDI'!$H$4:$H$28,'Base CDI'!$J$4:$J$29,S2361,"Cubic","Extrapolate=Linear","MultiX=Average","Skip=True","Sort=True")</f>
        <v>13.534280903434244</v>
      </c>
      <c r="U2361" s="43">
        <f ca="1">_xll.BInterpol('Base CDI'!$H$4:$H$28,'Base CDI'!$I$4:$I$29,S2361,"Cubic","Extrapolate=Linear","MultiX=Average","Skip=True","Sort=True")</f>
        <v>13.590311094680134</v>
      </c>
    </row>
    <row r="2362" spans="16:21" x14ac:dyDescent="0.25">
      <c r="P2362" s="10">
        <v>37945</v>
      </c>
      <c r="Q2362">
        <v>10.00451</v>
      </c>
      <c r="S2362" s="42">
        <f t="shared" ca="1" si="41"/>
        <v>48313</v>
      </c>
      <c r="T2362" s="43">
        <f ca="1">_xll.BInterpol('Base CDI'!$H$4:$H$28,'Base CDI'!$J$4:$J$29,S2362,"Cubic","Extrapolate=Linear","MultiX=Average","Skip=True","Sort=True")</f>
        <v>13.53446563602694</v>
      </c>
      <c r="U2362" s="43">
        <f ca="1">_xll.BInterpol('Base CDI'!$H$4:$H$28,'Base CDI'!$I$4:$I$29,S2362,"Cubic","Extrapolate=Linear","MultiX=Average","Skip=True","Sort=True")</f>
        <v>13.590489059580552</v>
      </c>
    </row>
    <row r="2363" spans="16:21" x14ac:dyDescent="0.25">
      <c r="P2363" s="10">
        <v>37946</v>
      </c>
      <c r="Q2363">
        <v>10.01084</v>
      </c>
      <c r="S2363" s="42">
        <f t="shared" ca="1" si="41"/>
        <v>48314</v>
      </c>
      <c r="T2363" s="43">
        <f ca="1">_xll.BInterpol('Base CDI'!$H$4:$H$28,'Base CDI'!$J$4:$J$29,S2363,"Cubic","Extrapolate=Linear","MultiX=Average","Skip=True","Sort=True")</f>
        <v>13.534650106282868</v>
      </c>
      <c r="U2363" s="43">
        <f ca="1">_xll.BInterpol('Base CDI'!$H$4:$H$28,'Base CDI'!$I$4:$I$29,S2363,"Cubic","Extrapolate=Linear","MultiX=Average","Skip=True","Sort=True")</f>
        <v>13.590666782366762</v>
      </c>
    </row>
    <row r="2364" spans="16:21" x14ac:dyDescent="0.25">
      <c r="P2364" s="10">
        <v>37949</v>
      </c>
      <c r="Q2364">
        <v>10.01718</v>
      </c>
      <c r="S2364" s="42">
        <f t="shared" ca="1" si="41"/>
        <v>48315</v>
      </c>
      <c r="T2364" s="43">
        <f ca="1">_xll.BInterpol('Base CDI'!$H$4:$H$28,'Base CDI'!$J$4:$J$29,S2364,"Cubic","Extrapolate=Linear","MultiX=Average","Skip=True","Sort=True")</f>
        <v>13.53483431431548</v>
      </c>
      <c r="U2364" s="43">
        <f ca="1">_xll.BInterpol('Base CDI'!$H$4:$H$28,'Base CDI'!$I$4:$I$29,S2364,"Cubic","Extrapolate=Linear","MultiX=Average","Skip=True","Sort=True")</f>
        <v>13.590844263171542</v>
      </c>
    </row>
    <row r="2365" spans="16:21" x14ac:dyDescent="0.25">
      <c r="P2365" s="10">
        <v>37950</v>
      </c>
      <c r="Q2365">
        <v>10.02352</v>
      </c>
      <c r="S2365" s="42">
        <f t="shared" ca="1" si="41"/>
        <v>48316</v>
      </c>
      <c r="T2365" s="43">
        <f ca="1">_xll.BInterpol('Base CDI'!$H$4:$H$28,'Base CDI'!$J$4:$J$29,S2365,"Cubic","Extrapolate=Linear","MultiX=Average","Skip=True","Sort=True")</f>
        <v>13.535018260238228</v>
      </c>
      <c r="U2365" s="43">
        <f ca="1">_xll.BInterpol('Base CDI'!$H$4:$H$28,'Base CDI'!$I$4:$I$29,S2365,"Cubic","Extrapolate=Linear","MultiX=Average","Skip=True","Sort=True")</f>
        <v>13.591021502127674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48317</v>
      </c>
      <c r="T2366" s="43">
        <f ca="1">_xll.BInterpol('Base CDI'!$H$4:$H$28,'Base CDI'!$J$4:$J$29,S2366,"Cubic","Extrapolate=Linear","MultiX=Average","Skip=True","Sort=True")</f>
        <v>13.535201944164564</v>
      </c>
      <c r="U2366" s="43">
        <f ca="1">_xll.BInterpol('Base CDI'!$H$4:$H$28,'Base CDI'!$I$4:$I$29,S2366,"Cubic","Extrapolate=Linear","MultiX=Average","Skip=True","Sort=True")</f>
        <v>13.591198499367941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48318</v>
      </c>
      <c r="T2367" s="43">
        <f ca="1">_xll.BInterpol('Base CDI'!$H$4:$H$28,'Base CDI'!$J$4:$J$29,S2367,"Cubic","Extrapolate=Linear","MultiX=Average","Skip=True","Sort=True")</f>
        <v>13.535385366207942</v>
      </c>
      <c r="U2367" s="43">
        <f ca="1">_xll.BInterpol('Base CDI'!$H$4:$H$28,'Base CDI'!$I$4:$I$29,S2367,"Cubic","Extrapolate=Linear","MultiX=Average","Skip=True","Sort=True")</f>
        <v>13.59137525502512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48319</v>
      </c>
      <c r="T2368" s="43">
        <f ca="1">_xll.BInterpol('Base CDI'!$H$4:$H$28,'Base CDI'!$J$4:$J$29,S2368,"Cubic","Extrapolate=Linear","MultiX=Average","Skip=True","Sort=True")</f>
        <v>13.535568526481814</v>
      </c>
      <c r="U2368" s="43">
        <f ca="1">_xll.BInterpol('Base CDI'!$H$4:$H$28,'Base CDI'!$I$4:$I$29,S2368,"Cubic","Extrapolate=Linear","MultiX=Average","Skip=True","Sort=True")</f>
        <v>13.591551769231994</v>
      </c>
    </row>
    <row r="2369" spans="16:21" x14ac:dyDescent="0.25">
      <c r="P2369" s="10">
        <v>37956</v>
      </c>
      <c r="Q2369">
        <v>10.04889</v>
      </c>
      <c r="S2369" s="42">
        <f t="shared" ca="1" si="41"/>
        <v>48320</v>
      </c>
      <c r="T2369" s="43">
        <f ca="1">_xll.BInterpol('Base CDI'!$H$4:$H$28,'Base CDI'!$J$4:$J$29,S2369,"Cubic","Extrapolate=Linear","MultiX=Average","Skip=True","Sort=True")</f>
        <v>13.535751425099633</v>
      </c>
      <c r="U2369" s="43">
        <f ca="1">_xll.BInterpol('Base CDI'!$H$4:$H$28,'Base CDI'!$I$4:$I$29,S2369,"Cubic","Extrapolate=Linear","MultiX=Average","Skip=True","Sort=True")</f>
        <v>13.591728042121344</v>
      </c>
    </row>
    <row r="2370" spans="16:21" x14ac:dyDescent="0.25">
      <c r="P2370" s="10">
        <v>37957</v>
      </c>
      <c r="Q2370">
        <v>10.05523</v>
      </c>
      <c r="S2370" s="42">
        <f t="shared" ca="1" si="41"/>
        <v>48321</v>
      </c>
      <c r="T2370" s="43">
        <f ca="1">_xll.BInterpol('Base CDI'!$H$4:$H$28,'Base CDI'!$J$4:$J$29,S2370,"Cubic","Extrapolate=Linear","MultiX=Average","Skip=True","Sort=True")</f>
        <v>13.535934062174851</v>
      </c>
      <c r="U2370" s="43">
        <f ca="1">_xll.BInterpol('Base CDI'!$H$4:$H$28,'Base CDI'!$I$4:$I$29,S2370,"Cubic","Extrapolate=Linear","MultiX=Average","Skip=True","Sort=True")</f>
        <v>13.591904073825951</v>
      </c>
    </row>
    <row r="2371" spans="16:21" x14ac:dyDescent="0.25">
      <c r="P2371" s="10">
        <v>37958</v>
      </c>
      <c r="Q2371">
        <v>10.06157</v>
      </c>
      <c r="S2371" s="42">
        <f t="shared" ca="1" si="41"/>
        <v>48322</v>
      </c>
      <c r="T2371" s="43">
        <f ca="1">_xll.BInterpol('Base CDI'!$H$4:$H$28,'Base CDI'!$J$4:$J$29,S2371,"Cubic","Extrapolate=Linear","MultiX=Average","Skip=True","Sort=True")</f>
        <v>13.536116437820921</v>
      </c>
      <c r="U2371" s="43">
        <f ca="1">_xll.BInterpol('Base CDI'!$H$4:$H$28,'Base CDI'!$I$4:$I$29,S2371,"Cubic","Extrapolate=Linear","MultiX=Average","Skip=True","Sort=True")</f>
        <v>13.592079864478595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48323</v>
      </c>
      <c r="T2372" s="43">
        <f ca="1">_xll.BInterpol('Base CDI'!$H$4:$H$28,'Base CDI'!$J$4:$J$29,S2372,"Cubic","Extrapolate=Linear","MultiX=Average","Skip=True","Sort=True")</f>
        <v>13.536298552151296</v>
      </c>
      <c r="U2372" s="43">
        <f ca="1">_xll.BInterpol('Base CDI'!$H$4:$H$28,'Base CDI'!$I$4:$I$29,S2372,"Cubic","Extrapolate=Linear","MultiX=Average","Skip=True","Sort=True")</f>
        <v>13.592255414212058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48324</v>
      </c>
      <c r="T2373" s="43">
        <f ca="1">_xll.BInterpol('Base CDI'!$H$4:$H$28,'Base CDI'!$J$4:$J$29,S2373,"Cubic","Extrapolate=Linear","MultiX=Average","Skip=True","Sort=True")</f>
        <v>13.536480405279429</v>
      </c>
      <c r="U2373" s="43">
        <f ca="1">_xll.BInterpol('Base CDI'!$H$4:$H$28,'Base CDI'!$I$4:$I$29,S2373,"Cubic","Extrapolate=Linear","MultiX=Average","Skip=True","Sort=True")</f>
        <v>13.592430723159119</v>
      </c>
    </row>
    <row r="2374" spans="16:21" x14ac:dyDescent="0.25">
      <c r="P2374" s="10">
        <v>37963</v>
      </c>
      <c r="Q2374">
        <v>10.08061</v>
      </c>
      <c r="S2374" s="42">
        <f t="shared" ca="1" si="41"/>
        <v>48325</v>
      </c>
      <c r="T2374" s="43">
        <f ca="1">_xll.BInterpol('Base CDI'!$H$4:$H$28,'Base CDI'!$J$4:$J$29,S2374,"Cubic","Extrapolate=Linear","MultiX=Average","Skip=True","Sort=True")</f>
        <v>13.536661997318772</v>
      </c>
      <c r="U2374" s="43">
        <f ca="1">_xll.BInterpol('Base CDI'!$H$4:$H$28,'Base CDI'!$I$4:$I$29,S2374,"Cubic","Extrapolate=Linear","MultiX=Average","Skip=True","Sort=True")</f>
        <v>13.592605791452559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48326</v>
      </c>
      <c r="T2375" s="43">
        <f ca="1">_xll.BInterpol('Base CDI'!$H$4:$H$28,'Base CDI'!$J$4:$J$29,S2375,"Cubic","Extrapolate=Linear","MultiX=Average","Skip=True","Sort=True")</f>
        <v>13.536843328382778</v>
      </c>
      <c r="U2375" s="43">
        <f ca="1">_xll.BInterpol('Base CDI'!$H$4:$H$28,'Base CDI'!$I$4:$I$29,S2375,"Cubic","Extrapolate=Linear","MultiX=Average","Skip=True","Sort=True")</f>
        <v>13.592780619225163</v>
      </c>
    </row>
    <row r="2376" spans="16:21" x14ac:dyDescent="0.25">
      <c r="P2376" s="10">
        <v>37965</v>
      </c>
      <c r="Q2376">
        <v>10.09334</v>
      </c>
      <c r="S2376" s="42">
        <f t="shared" ca="1" si="41"/>
        <v>48327</v>
      </c>
      <c r="T2376" s="43">
        <f ca="1">_xll.BInterpol('Base CDI'!$H$4:$H$28,'Base CDI'!$J$4:$J$29,S2376,"Cubic","Extrapolate=Linear","MultiX=Average","Skip=True","Sort=True")</f>
        <v>13.537024398584899</v>
      </c>
      <c r="U2376" s="43">
        <f ca="1">_xll.BInterpol('Base CDI'!$H$4:$H$28,'Base CDI'!$I$4:$I$29,S2376,"Cubic","Extrapolate=Linear","MultiX=Average","Skip=True","Sort=True")</f>
        <v>13.592955206609705</v>
      </c>
    </row>
    <row r="2377" spans="16:21" x14ac:dyDescent="0.25">
      <c r="P2377" s="10">
        <v>37966</v>
      </c>
      <c r="Q2377">
        <v>10.09971</v>
      </c>
      <c r="S2377" s="42">
        <f t="shared" ca="1" si="41"/>
        <v>48328</v>
      </c>
      <c r="T2377" s="43">
        <f ca="1">_xll.BInterpol('Base CDI'!$H$4:$H$28,'Base CDI'!$J$4:$J$29,S2377,"Cubic","Extrapolate=Linear","MultiX=Average","Skip=True","Sort=True")</f>
        <v>13.537205208038587</v>
      </c>
      <c r="U2377" s="43">
        <f ca="1">_xll.BInterpol('Base CDI'!$H$4:$H$28,'Base CDI'!$I$4:$I$29,S2377,"Cubic","Extrapolate=Linear","MultiX=Average","Skip=True","Sort=True")</f>
        <v>13.593129553738972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48329</v>
      </c>
      <c r="T2378" s="43">
        <f ca="1">_xll.BInterpol('Base CDI'!$H$4:$H$28,'Base CDI'!$J$4:$J$29,S2378,"Cubic","Extrapolate=Linear","MultiX=Average","Skip=True","Sort=True")</f>
        <v>13.537385756857297</v>
      </c>
      <c r="U2378" s="43">
        <f ca="1">_xll.BInterpol('Base CDI'!$H$4:$H$28,'Base CDI'!$I$4:$I$29,S2378,"Cubic","Extrapolate=Linear","MultiX=Average","Skip=True","Sort=True")</f>
        <v>13.593303660745743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48330</v>
      </c>
      <c r="T2379" s="43">
        <f ca="1">_xll.BInterpol('Base CDI'!$H$4:$H$28,'Base CDI'!$J$4:$J$29,S2379,"Cubic","Extrapolate=Linear","MultiX=Average","Skip=True","Sort=True")</f>
        <v>13.537566045154481</v>
      </c>
      <c r="U2379" s="43">
        <f ca="1">_xll.BInterpol('Base CDI'!$H$4:$H$28,'Base CDI'!$I$4:$I$29,S2379,"Cubic","Extrapolate=Linear","MultiX=Average","Skip=True","Sort=True")</f>
        <v>13.593477527762797</v>
      </c>
    </row>
    <row r="2380" spans="16:21" x14ac:dyDescent="0.25">
      <c r="P2380" s="10">
        <v>37971</v>
      </c>
      <c r="Q2380">
        <v>10.11881</v>
      </c>
      <c r="S2380" s="42">
        <f t="shared" ca="1" si="42"/>
        <v>48331</v>
      </c>
      <c r="T2380" s="43">
        <f ca="1">_xll.BInterpol('Base CDI'!$H$4:$H$28,'Base CDI'!$J$4:$J$29,S2380,"Cubic","Extrapolate=Linear","MultiX=Average","Skip=True","Sort=True")</f>
        <v>13.537746073043591</v>
      </c>
      <c r="U2380" s="43">
        <f ca="1">_xll.BInterpol('Base CDI'!$H$4:$H$28,'Base CDI'!$I$4:$I$29,S2380,"Cubic","Extrapolate=Linear","MultiX=Average","Skip=True","Sort=True")</f>
        <v>13.593651154922917</v>
      </c>
    </row>
    <row r="2381" spans="16:21" x14ac:dyDescent="0.25">
      <c r="P2381" s="10">
        <v>37972</v>
      </c>
      <c r="Q2381">
        <v>10.12518</v>
      </c>
      <c r="S2381" s="42">
        <f t="shared" ca="1" si="42"/>
        <v>48332</v>
      </c>
      <c r="T2381" s="43">
        <f ca="1">_xll.BInterpol('Base CDI'!$H$4:$H$28,'Base CDI'!$J$4:$J$29,S2381,"Cubic","Extrapolate=Linear","MultiX=Average","Skip=True","Sort=True")</f>
        <v>13.53792584063808</v>
      </c>
      <c r="U2381" s="43">
        <f ca="1">_xll.BInterpol('Base CDI'!$H$4:$H$28,'Base CDI'!$I$4:$I$29,S2381,"Cubic","Extrapolate=Linear","MultiX=Average","Skip=True","Sort=True")</f>
        <v>13.593824542358881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48333</v>
      </c>
      <c r="T2382" s="43">
        <f ca="1">_xll.BInterpol('Base CDI'!$H$4:$H$28,'Base CDI'!$J$4:$J$29,S2382,"Cubic","Extrapolate=Linear","MultiX=Average","Skip=True","Sort=True")</f>
        <v>13.538105348051399</v>
      </c>
      <c r="U2382" s="43">
        <f ca="1">_xll.BInterpol('Base CDI'!$H$4:$H$28,'Base CDI'!$I$4:$I$29,S2382,"Cubic","Extrapolate=Linear","MultiX=Average","Skip=True","Sort=True")</f>
        <v>13.593997690203475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48334</v>
      </c>
      <c r="T2383" s="43">
        <f ca="1">_xll.BInterpol('Base CDI'!$H$4:$H$28,'Base CDI'!$J$4:$J$29,S2383,"Cubic","Extrapolate=Linear","MultiX=Average","Skip=True","Sort=True")</f>
        <v>13.538284595397002</v>
      </c>
      <c r="U2383" s="43">
        <f ca="1">_xll.BInterpol('Base CDI'!$H$4:$H$28,'Base CDI'!$I$4:$I$29,S2383,"Cubic","Extrapolate=Linear","MultiX=Average","Skip=True","Sort=True")</f>
        <v>13.594170598589473</v>
      </c>
    </row>
    <row r="2384" spans="16:21" x14ac:dyDescent="0.25">
      <c r="P2384" s="10">
        <v>37977</v>
      </c>
      <c r="Q2384">
        <v>10.14364</v>
      </c>
      <c r="S2384" s="42">
        <f t="shared" ca="1" si="42"/>
        <v>48335</v>
      </c>
      <c r="T2384" s="43">
        <f ca="1">_xll.BInterpol('Base CDI'!$H$4:$H$28,'Base CDI'!$J$4:$J$29,S2384,"Cubic","Extrapolate=Linear","MultiX=Average","Skip=True","Sort=True")</f>
        <v>13.538463582788342</v>
      </c>
      <c r="U2384" s="43">
        <f ca="1">_xll.BInterpol('Base CDI'!$H$4:$H$28,'Base CDI'!$I$4:$I$29,S2384,"Cubic","Extrapolate=Linear","MultiX=Average","Skip=True","Sort=True")</f>
        <v>13.594343267649663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48336</v>
      </c>
      <c r="T2385" s="43">
        <f ca="1">_xll.BInterpol('Base CDI'!$H$4:$H$28,'Base CDI'!$J$4:$J$29,S2385,"Cubic","Extrapolate=Linear","MultiX=Average","Skip=True","Sort=True")</f>
        <v>13.538642310338872</v>
      </c>
      <c r="U2385" s="43">
        <f ca="1">_xll.BInterpol('Base CDI'!$H$4:$H$28,'Base CDI'!$I$4:$I$29,S2385,"Cubic","Extrapolate=Linear","MultiX=Average","Skip=True","Sort=True")</f>
        <v>13.594515697516821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48337</v>
      </c>
      <c r="T2386" s="43">
        <f ca="1">_xll.BInterpol('Base CDI'!$H$4:$H$28,'Base CDI'!$J$4:$J$29,S2386,"Cubic","Extrapolate=Linear","MultiX=Average","Skip=True","Sort=True")</f>
        <v>13.538820778162044</v>
      </c>
      <c r="U2386" s="43">
        <f ca="1">_xll.BInterpol('Base CDI'!$H$4:$H$28,'Base CDI'!$I$4:$I$29,S2386,"Cubic","Extrapolate=Linear","MultiX=Average","Skip=True","Sort=True")</f>
        <v>13.59468788832373</v>
      </c>
    </row>
    <row r="2387" spans="16:21" x14ac:dyDescent="0.25">
      <c r="P2387" s="10">
        <v>37981</v>
      </c>
      <c r="Q2387">
        <v>10.16183</v>
      </c>
      <c r="S2387" s="42">
        <f t="shared" ca="1" si="42"/>
        <v>48338</v>
      </c>
      <c r="T2387" s="43">
        <f ca="1">_xll.BInterpol('Base CDI'!$H$4:$H$28,'Base CDI'!$J$4:$J$29,S2387,"Cubic","Extrapolate=Linear","MultiX=Average","Skip=True","Sort=True")</f>
        <v>13.538998986371311</v>
      </c>
      <c r="U2387" s="43">
        <f ca="1">_xll.BInterpol('Base CDI'!$H$4:$H$28,'Base CDI'!$I$4:$I$29,S2387,"Cubic","Extrapolate=Linear","MultiX=Average","Skip=True","Sort=True")</f>
        <v>13.594859840203171</v>
      </c>
    </row>
    <row r="2388" spans="16:21" x14ac:dyDescent="0.25">
      <c r="P2388" s="10">
        <v>37984</v>
      </c>
      <c r="Q2388">
        <v>10.16789</v>
      </c>
      <c r="S2388" s="42">
        <f t="shared" ca="1" si="42"/>
        <v>48339</v>
      </c>
      <c r="T2388" s="43">
        <f ca="1">_xll.BInterpol('Base CDI'!$H$4:$H$28,'Base CDI'!$J$4:$J$29,S2388,"Cubic","Extrapolate=Linear","MultiX=Average","Skip=True","Sort=True")</f>
        <v>13.539176935080125</v>
      </c>
      <c r="U2388" s="43">
        <f ca="1">_xll.BInterpol('Base CDI'!$H$4:$H$28,'Base CDI'!$I$4:$I$29,S2388,"Cubic","Extrapolate=Linear","MultiX=Average","Skip=True","Sort=True")</f>
        <v>13.595031553287923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48340</v>
      </c>
      <c r="T2389" s="43">
        <f ca="1">_xll.BInterpol('Base CDI'!$H$4:$H$28,'Base CDI'!$J$4:$J$29,S2389,"Cubic","Extrapolate=Linear","MultiX=Average","Skip=True","Sort=True")</f>
        <v>13.539354624401939</v>
      </c>
      <c r="U2389" s="43">
        <f ca="1">_xll.BInterpol('Base CDI'!$H$4:$H$28,'Base CDI'!$I$4:$I$29,S2389,"Cubic","Extrapolate=Linear","MultiX=Average","Skip=True","Sort=True")</f>
        <v>13.595203027710767</v>
      </c>
    </row>
    <row r="2390" spans="16:21" x14ac:dyDescent="0.25">
      <c r="P2390" s="10">
        <v>37986</v>
      </c>
      <c r="Q2390">
        <v>10.18004</v>
      </c>
      <c r="S2390" s="42">
        <f t="shared" ca="1" si="42"/>
        <v>48341</v>
      </c>
      <c r="T2390" s="43">
        <f ca="1">_xll.BInterpol('Base CDI'!$H$4:$H$28,'Base CDI'!$J$4:$J$29,S2390,"Cubic","Extrapolate=Linear","MultiX=Average","Skip=True","Sort=True")</f>
        <v>13.539532054450206</v>
      </c>
      <c r="U2390" s="43">
        <f ca="1">_xll.BInterpol('Base CDI'!$H$4:$H$28,'Base CDI'!$I$4:$I$29,S2390,"Cubic","Extrapolate=Linear","MultiX=Average","Skip=True","Sort=True")</f>
        <v>13.595374263604487</v>
      </c>
    </row>
    <row r="2391" spans="16:21" x14ac:dyDescent="0.25">
      <c r="P2391" s="10">
        <v>37988</v>
      </c>
      <c r="Q2391">
        <v>10.18613</v>
      </c>
      <c r="S2391" s="42">
        <f t="shared" ca="1" si="42"/>
        <v>48342</v>
      </c>
      <c r="T2391" s="43">
        <f ca="1">_xll.BInterpol('Base CDI'!$H$4:$H$28,'Base CDI'!$J$4:$J$29,S2391,"Cubic","Extrapolate=Linear","MultiX=Average","Skip=True","Sort=True")</f>
        <v>13.539709225338378</v>
      </c>
      <c r="U2391" s="43">
        <f ca="1">_xll.BInterpol('Base CDI'!$H$4:$H$28,'Base CDI'!$I$4:$I$29,S2391,"Cubic","Extrapolate=Linear","MultiX=Average","Skip=True","Sort=True")</f>
        <v>13.59554526110186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48343</v>
      </c>
      <c r="T2392" s="43">
        <f ca="1">_xll.BInterpol('Base CDI'!$H$4:$H$28,'Base CDI'!$J$4:$J$29,S2392,"Cubic","Extrapolate=Linear","MultiX=Average","Skip=True","Sort=True")</f>
        <v>13.539886137179908</v>
      </c>
      <c r="U2392" s="43">
        <f ca="1">_xll.BInterpol('Base CDI'!$H$4:$H$28,'Base CDI'!$I$4:$I$29,S2392,"Cubic","Extrapolate=Linear","MultiX=Average","Skip=True","Sort=True")</f>
        <v>13.59571602033567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48344</v>
      </c>
      <c r="T2393" s="43">
        <f ca="1">_xll.BInterpol('Base CDI'!$H$4:$H$28,'Base CDI'!$J$4:$J$29,S2393,"Cubic","Extrapolate=Linear","MultiX=Average","Skip=True","Sort=True")</f>
        <v>13.540062790088248</v>
      </c>
      <c r="U2393" s="43">
        <f ca="1">_xll.BInterpol('Base CDI'!$H$4:$H$28,'Base CDI'!$I$4:$I$29,S2393,"Cubic","Extrapolate=Linear","MultiX=Average","Skip=True","Sort=True")</f>
        <v>13.595886541438695</v>
      </c>
    </row>
    <row r="2394" spans="16:21" x14ac:dyDescent="0.25">
      <c r="P2394" s="10">
        <v>37993</v>
      </c>
      <c r="Q2394">
        <v>10.2044</v>
      </c>
      <c r="S2394" s="42">
        <f t="shared" ca="1" si="42"/>
        <v>48345</v>
      </c>
      <c r="T2394" s="43">
        <f ca="1">_xll.BInterpol('Base CDI'!$H$4:$H$28,'Base CDI'!$J$4:$J$29,S2394,"Cubic","Extrapolate=Linear","MultiX=Average","Skip=True","Sort=True")</f>
        <v>13.540239184176851</v>
      </c>
      <c r="U2394" s="43">
        <f ca="1">_xll.BInterpol('Base CDI'!$H$4:$H$28,'Base CDI'!$I$4:$I$29,S2394,"Cubic","Extrapolate=Linear","MultiX=Average","Skip=True","Sort=True")</f>
        <v>13.596056824543719</v>
      </c>
    </row>
    <row r="2395" spans="16:21" x14ac:dyDescent="0.25">
      <c r="P2395" s="10">
        <v>37994</v>
      </c>
      <c r="Q2395">
        <v>10.2105</v>
      </c>
      <c r="S2395" s="42">
        <f t="shared" ca="1" si="42"/>
        <v>48346</v>
      </c>
      <c r="T2395" s="43">
        <f ca="1">_xll.BInterpol('Base CDI'!$H$4:$H$28,'Base CDI'!$J$4:$J$29,S2395,"Cubic","Extrapolate=Linear","MultiX=Average","Skip=True","Sort=True")</f>
        <v>13.540415319559171</v>
      </c>
      <c r="U2395" s="43">
        <f ca="1">_xll.BInterpol('Base CDI'!$H$4:$H$28,'Base CDI'!$I$4:$I$29,S2395,"Cubic","Extrapolate=Linear","MultiX=Average","Skip=True","Sort=True")</f>
        <v>13.59622686978352</v>
      </c>
    </row>
    <row r="2396" spans="16:21" x14ac:dyDescent="0.25">
      <c r="P2396" s="10">
        <v>37995</v>
      </c>
      <c r="Q2396">
        <v>10.21659</v>
      </c>
      <c r="S2396" s="42">
        <f t="shared" ca="1" si="42"/>
        <v>48347</v>
      </c>
      <c r="T2396" s="43">
        <f ca="1">_xll.BInterpol('Base CDI'!$H$4:$H$28,'Base CDI'!$J$4:$J$29,S2396,"Cubic","Extrapolate=Linear","MultiX=Average","Skip=True","Sort=True")</f>
        <v>13.540591196348659</v>
      </c>
      <c r="U2396" s="43">
        <f ca="1">_xll.BInterpol('Base CDI'!$H$4:$H$28,'Base CDI'!$I$4:$I$29,S2396,"Cubic","Extrapolate=Linear","MultiX=Average","Skip=True","Sort=True")</f>
        <v>13.596396677290882</v>
      </c>
    </row>
    <row r="2397" spans="16:21" x14ac:dyDescent="0.25">
      <c r="P2397" s="10">
        <v>37998</v>
      </c>
      <c r="Q2397">
        <v>10.22268</v>
      </c>
      <c r="S2397" s="42">
        <f t="shared" ca="1" si="42"/>
        <v>48348</v>
      </c>
      <c r="T2397" s="43">
        <f ca="1">_xll.BInterpol('Base CDI'!$H$4:$H$28,'Base CDI'!$J$4:$J$29,S2397,"Cubic","Extrapolate=Linear","MultiX=Average","Skip=True","Sort=True")</f>
        <v>13.540766814658769</v>
      </c>
      <c r="U2397" s="43">
        <f ca="1">_xll.BInterpol('Base CDI'!$H$4:$H$28,'Base CDI'!$I$4:$I$29,S2397,"Cubic","Extrapolate=Linear","MultiX=Average","Skip=True","Sort=True")</f>
        <v>13.596566247198581</v>
      </c>
    </row>
    <row r="2398" spans="16:21" x14ac:dyDescent="0.25">
      <c r="P2398" s="10">
        <v>37999</v>
      </c>
      <c r="Q2398">
        <v>10.22878</v>
      </c>
      <c r="S2398" s="42">
        <f t="shared" ca="1" si="42"/>
        <v>48349</v>
      </c>
      <c r="T2398" s="43">
        <f ca="1">_xll.BInterpol('Base CDI'!$H$4:$H$28,'Base CDI'!$J$4:$J$29,S2398,"Cubic","Extrapolate=Linear","MultiX=Average","Skip=True","Sort=True")</f>
        <v>13.540942174602952</v>
      </c>
      <c r="U2398" s="43">
        <f ca="1">_xll.BInterpol('Base CDI'!$H$4:$H$28,'Base CDI'!$I$4:$I$29,S2398,"Cubic","Extrapolate=Linear","MultiX=Average","Skip=True","Sort=True")</f>
        <v>13.596735579639402</v>
      </c>
    </row>
    <row r="2399" spans="16:21" x14ac:dyDescent="0.25">
      <c r="P2399" s="10">
        <v>38000</v>
      </c>
      <c r="Q2399">
        <v>10.23489</v>
      </c>
      <c r="S2399" s="42">
        <f t="shared" ca="1" si="42"/>
        <v>48350</v>
      </c>
      <c r="T2399" s="43">
        <f ca="1">_xll.BInterpol('Base CDI'!$H$4:$H$28,'Base CDI'!$J$4:$J$29,S2399,"Cubic","Extrapolate=Linear","MultiX=Average","Skip=True","Sort=True")</f>
        <v>13.541117276294662</v>
      </c>
      <c r="U2399" s="43">
        <f ca="1">_xll.BInterpol('Base CDI'!$H$4:$H$28,'Base CDI'!$I$4:$I$29,S2399,"Cubic","Extrapolate=Linear","MultiX=Average","Skip=True","Sort=True")</f>
        <v>13.596904674746126</v>
      </c>
    </row>
    <row r="2400" spans="16:21" x14ac:dyDescent="0.25">
      <c r="P2400" s="10">
        <v>38001</v>
      </c>
      <c r="Q2400">
        <v>10.24099</v>
      </c>
      <c r="S2400" s="42">
        <f t="shared" ca="1" si="42"/>
        <v>48351</v>
      </c>
      <c r="T2400" s="43">
        <f ca="1">_xll.BInterpol('Base CDI'!$H$4:$H$28,'Base CDI'!$J$4:$J$29,S2400,"Cubic","Extrapolate=Linear","MultiX=Average","Skip=True","Sort=True")</f>
        <v>13.541292119847352</v>
      </c>
      <c r="U2400" s="43">
        <f ca="1">_xll.BInterpol('Base CDI'!$H$4:$H$28,'Base CDI'!$I$4:$I$29,S2400,"Cubic","Extrapolate=Linear","MultiX=Average","Skip=True","Sort=True")</f>
        <v>13.597073532651532</v>
      </c>
    </row>
    <row r="2401" spans="16:21" x14ac:dyDescent="0.25">
      <c r="P2401" s="10">
        <v>38002</v>
      </c>
      <c r="Q2401">
        <v>10.2471</v>
      </c>
      <c r="S2401" s="42">
        <f t="shared" ca="1" si="42"/>
        <v>48352</v>
      </c>
      <c r="T2401" s="43">
        <f ca="1">_xll.BInterpol('Base CDI'!$H$4:$H$28,'Base CDI'!$J$4:$J$29,S2401,"Cubic","Extrapolate=Linear","MultiX=Average","Skip=True","Sort=True")</f>
        <v>13.541466705374473</v>
      </c>
      <c r="U2401" s="43">
        <f ca="1">_xll.BInterpol('Base CDI'!$H$4:$H$28,'Base CDI'!$I$4:$I$29,S2401,"Cubic","Extrapolate=Linear","MultiX=Average","Skip=True","Sort=True")</f>
        <v>13.5972421534884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48353</v>
      </c>
      <c r="T2402" s="43">
        <f ca="1">_xll.BInterpol('Base CDI'!$H$4:$H$28,'Base CDI'!$J$4:$J$29,S2402,"Cubic","Extrapolate=Linear","MultiX=Average","Skip=True","Sort=True")</f>
        <v>13.541641032989478</v>
      </c>
      <c r="U2402" s="43">
        <f ca="1">_xll.BInterpol('Base CDI'!$H$4:$H$28,'Base CDI'!$I$4:$I$29,S2402,"Cubic","Extrapolate=Linear","MultiX=Average","Skip=True","Sort=True")</f>
        <v>13.597410537389514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48354</v>
      </c>
      <c r="T2403" s="43">
        <f ca="1">_xll.BInterpol('Base CDI'!$H$4:$H$28,'Base CDI'!$J$4:$J$29,S2403,"Cubic","Extrapolate=Linear","MultiX=Average","Skip=True","Sort=True")</f>
        <v>13.541815102805822</v>
      </c>
      <c r="U2403" s="43">
        <f ca="1">_xll.BInterpol('Base CDI'!$H$4:$H$28,'Base CDI'!$I$4:$I$29,S2403,"Cubic","Extrapolate=Linear","MultiX=Average","Skip=True","Sort=True")</f>
        <v>13.597578684487653</v>
      </c>
    </row>
    <row r="2404" spans="16:21" x14ac:dyDescent="0.25">
      <c r="P2404" s="10">
        <v>38007</v>
      </c>
      <c r="Q2404">
        <v>10.26543</v>
      </c>
      <c r="S2404" s="42">
        <f t="shared" ca="1" si="42"/>
        <v>48355</v>
      </c>
      <c r="T2404" s="43">
        <f ca="1">_xll.BInterpol('Base CDI'!$H$4:$H$28,'Base CDI'!$J$4:$J$29,S2404,"Cubic","Extrapolate=Linear","MultiX=Average","Skip=True","Sort=True")</f>
        <v>13.541988914936955</v>
      </c>
      <c r="U2404" s="43">
        <f ca="1">_xll.BInterpol('Base CDI'!$H$4:$H$28,'Base CDI'!$I$4:$I$29,S2404,"Cubic","Extrapolate=Linear","MultiX=Average","Skip=True","Sort=True")</f>
        <v>13.597746594915597</v>
      </c>
    </row>
    <row r="2405" spans="16:21" x14ac:dyDescent="0.25">
      <c r="P2405" s="10">
        <v>38008</v>
      </c>
      <c r="Q2405">
        <v>10.27155</v>
      </c>
      <c r="S2405" s="42">
        <f t="shared" ca="1" si="42"/>
        <v>48356</v>
      </c>
      <c r="T2405" s="43">
        <f ca="1">_xll.BInterpol('Base CDI'!$H$4:$H$28,'Base CDI'!$J$4:$J$29,S2405,"Cubic","Extrapolate=Linear","MultiX=Average","Skip=True","Sort=True")</f>
        <v>13.542162469496331</v>
      </c>
      <c r="U2405" s="43">
        <f ca="1">_xll.BInterpol('Base CDI'!$H$4:$H$28,'Base CDI'!$I$4:$I$29,S2405,"Cubic","Extrapolate=Linear","MultiX=Average","Skip=True","Sort=True")</f>
        <v>13.597914268806129</v>
      </c>
    </row>
    <row r="2406" spans="16:21" x14ac:dyDescent="0.25">
      <c r="P2406" s="10">
        <v>38009</v>
      </c>
      <c r="Q2406">
        <v>10.27768</v>
      </c>
      <c r="S2406" s="42">
        <f t="shared" ca="1" si="42"/>
        <v>48357</v>
      </c>
      <c r="T2406" s="43">
        <f ca="1">_xll.BInterpol('Base CDI'!$H$4:$H$28,'Base CDI'!$J$4:$J$29,S2406,"Cubic","Extrapolate=Linear","MultiX=Average","Skip=True","Sort=True")</f>
        <v>13.542335766597402</v>
      </c>
      <c r="U2406" s="43">
        <f ca="1">_xll.BInterpol('Base CDI'!$H$4:$H$28,'Base CDI'!$I$4:$I$29,S2406,"Cubic","Extrapolate=Linear","MultiX=Average","Skip=True","Sort=True")</f>
        <v>13.598081706292028</v>
      </c>
    </row>
    <row r="2407" spans="16:21" x14ac:dyDescent="0.25">
      <c r="P2407" s="10">
        <v>38012</v>
      </c>
      <c r="Q2407">
        <v>10.28382</v>
      </c>
      <c r="S2407" s="42">
        <f t="shared" ca="1" si="42"/>
        <v>48358</v>
      </c>
      <c r="T2407" s="43">
        <f ca="1">_xll.BInterpol('Base CDI'!$H$4:$H$28,'Base CDI'!$J$4:$J$29,S2407,"Cubic","Extrapolate=Linear","MultiX=Average","Skip=True","Sort=True")</f>
        <v>13.54250880635362</v>
      </c>
      <c r="U2407" s="43">
        <f ca="1">_xll.BInterpol('Base CDI'!$H$4:$H$28,'Base CDI'!$I$4:$I$29,S2407,"Cubic","Extrapolate=Linear","MultiX=Average","Skip=True","Sort=True")</f>
        <v>13.598248907506076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48359</v>
      </c>
      <c r="T2408" s="43">
        <f ca="1">_xll.BInterpol('Base CDI'!$H$4:$H$28,'Base CDI'!$J$4:$J$29,S2408,"Cubic","Extrapolate=Linear","MultiX=Average","Skip=True","Sort=True")</f>
        <v>13.542681588878439</v>
      </c>
      <c r="U2408" s="43">
        <f ca="1">_xll.BInterpol('Base CDI'!$H$4:$H$28,'Base CDI'!$I$4:$I$29,S2408,"Cubic","Extrapolate=Linear","MultiX=Average","Skip=True","Sort=True")</f>
        <v>13.598415872581054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48360</v>
      </c>
      <c r="T2409" s="43">
        <f ca="1">_xll.BInterpol('Base CDI'!$H$4:$H$28,'Base CDI'!$J$4:$J$29,S2409,"Cubic","Extrapolate=Linear","MultiX=Average","Skip=True","Sort=True")</f>
        <v>13.542854114285312</v>
      </c>
      <c r="U2409" s="43">
        <f ca="1">_xll.BInterpol('Base CDI'!$H$4:$H$28,'Base CDI'!$I$4:$I$29,S2409,"Cubic","Extrapolate=Linear","MultiX=Average","Skip=True","Sort=True")</f>
        <v>13.59858260164974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48361</v>
      </c>
      <c r="T2410" s="43">
        <f ca="1">_xll.BInterpol('Base CDI'!$H$4:$H$28,'Base CDI'!$J$4:$J$29,S2410,"Cubic","Extrapolate=Linear","MultiX=Average","Skip=True","Sort=True")</f>
        <v>13.543026382687689</v>
      </c>
      <c r="U2410" s="43">
        <f ca="1">_xll.BInterpol('Base CDI'!$H$4:$H$28,'Base CDI'!$I$4:$I$29,S2410,"Cubic","Extrapolate=Linear","MultiX=Average","Skip=True","Sort=True")</f>
        <v>13.598749094844919</v>
      </c>
    </row>
    <row r="2411" spans="16:21" x14ac:dyDescent="0.25">
      <c r="P2411" s="10">
        <v>38016</v>
      </c>
      <c r="Q2411">
        <v>10.30838</v>
      </c>
      <c r="S2411" s="42">
        <f t="shared" ca="1" si="42"/>
        <v>48362</v>
      </c>
      <c r="T2411" s="43">
        <f ca="1">_xll.BInterpol('Base CDI'!$H$4:$H$28,'Base CDI'!$J$4:$J$29,S2411,"Cubic","Extrapolate=Linear","MultiX=Average","Skip=True","Sort=True")</f>
        <v>13.543198394199026</v>
      </c>
      <c r="U2411" s="43">
        <f ca="1">_xll.BInterpol('Base CDI'!$H$4:$H$28,'Base CDI'!$I$4:$I$29,S2411,"Cubic","Extrapolate=Linear","MultiX=Average","Skip=True","Sort=True")</f>
        <v>13.598915352299372</v>
      </c>
    </row>
    <row r="2412" spans="16:21" x14ac:dyDescent="0.25">
      <c r="P2412" s="10">
        <v>38019</v>
      </c>
      <c r="Q2412">
        <v>10.31453</v>
      </c>
      <c r="S2412" s="42">
        <f t="shared" ca="1" si="42"/>
        <v>48363</v>
      </c>
      <c r="T2412" s="43">
        <f ca="1">_xll.BInterpol('Base CDI'!$H$4:$H$28,'Base CDI'!$J$4:$J$29,S2412,"Cubic","Extrapolate=Linear","MultiX=Average","Skip=True","Sort=True")</f>
        <v>13.543370148932773</v>
      </c>
      <c r="U2412" s="43">
        <f ca="1">_xll.BInterpol('Base CDI'!$H$4:$H$28,'Base CDI'!$I$4:$I$29,S2412,"Cubic","Extrapolate=Linear","MultiX=Average","Skip=True","Sort=True")</f>
        <v>13.599081374145875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48364</v>
      </c>
      <c r="T2413" s="43">
        <f ca="1">_xll.BInterpol('Base CDI'!$H$4:$H$28,'Base CDI'!$J$4:$J$29,S2413,"Cubic","Extrapolate=Linear","MultiX=Average","Skip=True","Sort=True")</f>
        <v>13.543541647002385</v>
      </c>
      <c r="U2413" s="43">
        <f ca="1">_xll.BInterpol('Base CDI'!$H$4:$H$28,'Base CDI'!$I$4:$I$29,S2413,"Cubic","Extrapolate=Linear","MultiX=Average","Skip=True","Sort=True")</f>
        <v>13.599247160517214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48365</v>
      </c>
      <c r="T2414" s="43">
        <f ca="1">_xll.BInterpol('Base CDI'!$H$4:$H$28,'Base CDI'!$J$4:$J$29,S2414,"Cubic","Extrapolate=Linear","MultiX=Average","Skip=True","Sort=True")</f>
        <v>13.543712888521314</v>
      </c>
      <c r="U2414" s="43">
        <f ca="1">_xll.BInterpol('Base CDI'!$H$4:$H$28,'Base CDI'!$I$4:$I$29,S2414,"Cubic","Extrapolate=Linear","MultiX=Average","Skip=True","Sort=True")</f>
        <v>13.599412711546165</v>
      </c>
    </row>
    <row r="2415" spans="16:21" x14ac:dyDescent="0.25">
      <c r="P2415" s="10">
        <v>38022</v>
      </c>
      <c r="Q2415">
        <v>10.33301</v>
      </c>
      <c r="S2415" s="42">
        <f t="shared" ca="1" si="42"/>
        <v>48366</v>
      </c>
      <c r="T2415" s="43">
        <f ca="1">_xll.BInterpol('Base CDI'!$H$4:$H$28,'Base CDI'!$J$4:$J$29,S2415,"Cubic","Extrapolate=Linear","MultiX=Average","Skip=True","Sort=True")</f>
        <v>13.543883873603011</v>
      </c>
      <c r="U2415" s="43">
        <f ca="1">_xll.BInterpol('Base CDI'!$H$4:$H$28,'Base CDI'!$I$4:$I$29,S2415,"Cubic","Extrapolate=Linear","MultiX=Average","Skip=True","Sort=True")</f>
        <v>13.599578027365514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48367</v>
      </c>
      <c r="T2416" s="43">
        <f ca="1">_xll.BInterpol('Base CDI'!$H$4:$H$28,'Base CDI'!$J$4:$J$29,S2416,"Cubic","Extrapolate=Linear","MultiX=Average","Skip=True","Sort=True")</f>
        <v>13.54405460236093</v>
      </c>
      <c r="U2416" s="43">
        <f ca="1">_xll.BInterpol('Base CDI'!$H$4:$H$28,'Base CDI'!$I$4:$I$29,S2416,"Cubic","Extrapolate=Linear","MultiX=Average","Skip=True","Sort=True")</f>
        <v>13.59974310810804</v>
      </c>
    </row>
    <row r="2417" spans="16:21" x14ac:dyDescent="0.25">
      <c r="P2417" s="10">
        <v>38026</v>
      </c>
      <c r="Q2417">
        <v>10.34534</v>
      </c>
      <c r="S2417" s="42">
        <f t="shared" ca="1" si="42"/>
        <v>48368</v>
      </c>
      <c r="T2417" s="43">
        <f ca="1">_xll.BInterpol('Base CDI'!$H$4:$H$28,'Base CDI'!$J$4:$J$29,S2417,"Cubic","Extrapolate=Linear","MultiX=Average","Skip=True","Sort=True")</f>
        <v>13.544225074908523</v>
      </c>
      <c r="U2417" s="43">
        <f ca="1">_xll.BInterpol('Base CDI'!$H$4:$H$28,'Base CDI'!$I$4:$I$29,S2417,"Cubic","Extrapolate=Linear","MultiX=Average","Skip=True","Sort=True")</f>
        <v>13.599907953906522</v>
      </c>
    </row>
    <row r="2418" spans="16:21" x14ac:dyDescent="0.25">
      <c r="P2418" s="10">
        <v>38027</v>
      </c>
      <c r="Q2418">
        <v>10.3515</v>
      </c>
      <c r="S2418" s="42">
        <f t="shared" ca="1" si="42"/>
        <v>48369</v>
      </c>
      <c r="T2418" s="43">
        <f ca="1">_xll.BInterpol('Base CDI'!$H$4:$H$28,'Base CDI'!$J$4:$J$29,S2418,"Cubic","Extrapolate=Linear","MultiX=Average","Skip=True","Sort=True")</f>
        <v>13.544395291359244</v>
      </c>
      <c r="U2418" s="43">
        <f ca="1">_xll.BInterpol('Base CDI'!$H$4:$H$28,'Base CDI'!$I$4:$I$29,S2418,"Cubic","Extrapolate=Linear","MultiX=Average","Skip=True","Sort=True")</f>
        <v>13.600072564893742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48370</v>
      </c>
      <c r="T2419" s="43">
        <f ca="1">_xll.BInterpol('Base CDI'!$H$4:$H$28,'Base CDI'!$J$4:$J$29,S2419,"Cubic","Extrapolate=Linear","MultiX=Average","Skip=True","Sort=True")</f>
        <v>13.544565251826544</v>
      </c>
      <c r="U2419" s="43">
        <f ca="1">_xll.BInterpol('Base CDI'!$H$4:$H$28,'Base CDI'!$I$4:$I$29,S2419,"Cubic","Extrapolate=Linear","MultiX=Average","Skip=True","Sort=True")</f>
        <v>13.600236941202482</v>
      </c>
    </row>
    <row r="2420" spans="16:21" x14ac:dyDescent="0.25">
      <c r="P2420" s="10">
        <v>38029</v>
      </c>
      <c r="Q2420">
        <v>10.36383</v>
      </c>
      <c r="S2420" s="42">
        <f t="shared" ca="1" si="42"/>
        <v>48371</v>
      </c>
      <c r="T2420" s="43">
        <f ca="1">_xll.BInterpol('Base CDI'!$H$4:$H$28,'Base CDI'!$J$4:$J$29,S2420,"Cubic","Extrapolate=Linear","MultiX=Average","Skip=True","Sort=True")</f>
        <v>13.544734956423877</v>
      </c>
      <c r="U2420" s="43">
        <f ca="1">_xll.BInterpol('Base CDI'!$H$4:$H$28,'Base CDI'!$I$4:$I$29,S2420,"Cubic","Extrapolate=Linear","MultiX=Average","Skip=True","Sort=True")</f>
        <v>13.60040108296552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48372</v>
      </c>
      <c r="T2421" s="43">
        <f ca="1">_xll.BInterpol('Base CDI'!$H$4:$H$28,'Base CDI'!$J$4:$J$29,S2421,"Cubic","Extrapolate=Linear","MultiX=Average","Skip=True","Sort=True")</f>
        <v>13.544904405264695</v>
      </c>
      <c r="U2421" s="43">
        <f ca="1">_xll.BInterpol('Base CDI'!$H$4:$H$28,'Base CDI'!$I$4:$I$29,S2421,"Cubic","Extrapolate=Linear","MultiX=Average","Skip=True","Sort=True")</f>
        <v>13.600564990315641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48373</v>
      </c>
      <c r="T2422" s="43">
        <f ca="1">_xll.BInterpol('Base CDI'!$H$4:$H$28,'Base CDI'!$J$4:$J$29,S2422,"Cubic","Extrapolate=Linear","MultiX=Average","Skip=True","Sort=True")</f>
        <v>13.54507359846245</v>
      </c>
      <c r="U2422" s="43">
        <f ca="1">_xll.BInterpol('Base CDI'!$H$4:$H$28,'Base CDI'!$I$4:$I$29,S2422,"Cubic","Extrapolate=Linear","MultiX=Average","Skip=True","Sort=True")</f>
        <v>13.600728663385622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48374</v>
      </c>
      <c r="T2423" s="43">
        <f ca="1">_xll.BInterpol('Base CDI'!$H$4:$H$28,'Base CDI'!$J$4:$J$29,S2423,"Cubic","Extrapolate=Linear","MultiX=Average","Skip=True","Sort=True")</f>
        <v>13.545242536130596</v>
      </c>
      <c r="U2423" s="43">
        <f ca="1">_xll.BInterpol('Base CDI'!$H$4:$H$28,'Base CDI'!$I$4:$I$29,S2423,"Cubic","Extrapolate=Linear","MultiX=Average","Skip=True","Sort=True")</f>
        <v>13.600892102308247</v>
      </c>
    </row>
    <row r="2424" spans="16:21" x14ac:dyDescent="0.25">
      <c r="P2424" s="10">
        <v>38035</v>
      </c>
      <c r="Q2424">
        <v>10.3886</v>
      </c>
      <c r="S2424" s="42">
        <f t="shared" ca="1" si="42"/>
        <v>48375</v>
      </c>
      <c r="T2424" s="43">
        <f ca="1">_xll.BInterpol('Base CDI'!$H$4:$H$28,'Base CDI'!$J$4:$J$29,S2424,"Cubic","Extrapolate=Linear","MultiX=Average","Skip=True","Sort=True")</f>
        <v>13.545411218382586</v>
      </c>
      <c r="U2424" s="43">
        <f ca="1">_xll.BInterpol('Base CDI'!$H$4:$H$28,'Base CDI'!$I$4:$I$29,S2424,"Cubic","Extrapolate=Linear","MultiX=Average","Skip=True","Sort=True")</f>
        <v>13.601055307216296</v>
      </c>
    </row>
    <row r="2425" spans="16:21" x14ac:dyDescent="0.25">
      <c r="P2425" s="10">
        <v>38036</v>
      </c>
      <c r="Q2425">
        <v>10.39481</v>
      </c>
      <c r="S2425" s="42">
        <f t="shared" ca="1" si="42"/>
        <v>48376</v>
      </c>
      <c r="T2425" s="43">
        <f ca="1">_xll.BInterpol('Base CDI'!$H$4:$H$28,'Base CDI'!$J$4:$J$29,S2425,"Cubic","Extrapolate=Linear","MultiX=Average","Skip=True","Sort=True")</f>
        <v>13.54557964533187</v>
      </c>
      <c r="U2425" s="43">
        <f ca="1">_xll.BInterpol('Base CDI'!$H$4:$H$28,'Base CDI'!$I$4:$I$29,S2425,"Cubic","Extrapolate=Linear","MultiX=Average","Skip=True","Sort=True")</f>
        <v>13.601218278242547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48377</v>
      </c>
      <c r="T2426" s="43">
        <f ca="1">_xll.BInterpol('Base CDI'!$H$4:$H$28,'Base CDI'!$J$4:$J$29,S2426,"Cubic","Extrapolate=Linear","MultiX=Average","Skip=True","Sort=True")</f>
        <v>13.545747817091904</v>
      </c>
      <c r="U2426" s="43">
        <f ca="1">_xll.BInterpol('Base CDI'!$H$4:$H$28,'Base CDI'!$I$4:$I$29,S2426,"Cubic","Extrapolate=Linear","MultiX=Average","Skip=True","Sort=True")</f>
        <v>13.601381015519785</v>
      </c>
    </row>
    <row r="2427" spans="16:21" x14ac:dyDescent="0.25">
      <c r="P2427" s="10">
        <v>38042</v>
      </c>
      <c r="Q2427">
        <v>10.40723</v>
      </c>
      <c r="S2427" s="42">
        <f t="shared" ca="1" si="42"/>
        <v>48378</v>
      </c>
      <c r="T2427" s="43">
        <f ca="1">_xll.BInterpol('Base CDI'!$H$4:$H$28,'Base CDI'!$J$4:$J$29,S2427,"Cubic","Extrapolate=Linear","MultiX=Average","Skip=True","Sort=True")</f>
        <v>13.545915733776138</v>
      </c>
      <c r="U2427" s="43">
        <f ca="1">_xll.BInterpol('Base CDI'!$H$4:$H$28,'Base CDI'!$I$4:$I$29,S2427,"Cubic","Extrapolate=Linear","MultiX=Average","Skip=True","Sort=True")</f>
        <v>13.601543519180787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48379</v>
      </c>
      <c r="T2428" s="43">
        <f ca="1">_xll.BInterpol('Base CDI'!$H$4:$H$28,'Base CDI'!$J$4:$J$29,S2428,"Cubic","Extrapolate=Linear","MultiX=Average","Skip=True","Sort=True")</f>
        <v>13.546083395498027</v>
      </c>
      <c r="U2428" s="43">
        <f ca="1">_xll.BInterpol('Base CDI'!$H$4:$H$28,'Base CDI'!$I$4:$I$29,S2428,"Cubic","Extrapolate=Linear","MultiX=Average","Skip=True","Sort=True")</f>
        <v>13.601705789358338</v>
      </c>
    </row>
    <row r="2429" spans="16:21" x14ac:dyDescent="0.25">
      <c r="P2429" s="10">
        <v>38044</v>
      </c>
      <c r="Q2429">
        <v>10.41967</v>
      </c>
      <c r="S2429" s="42">
        <f t="shared" ca="1" si="42"/>
        <v>48380</v>
      </c>
      <c r="T2429" s="43">
        <f ca="1">_xll.BInterpol('Base CDI'!$H$4:$H$28,'Base CDI'!$J$4:$J$29,S2429,"Cubic","Extrapolate=Linear","MultiX=Average","Skip=True","Sort=True")</f>
        <v>13.54625080237102</v>
      </c>
      <c r="U2429" s="43">
        <f ca="1">_xll.BInterpol('Base CDI'!$H$4:$H$28,'Base CDI'!$I$4:$I$29,S2429,"Cubic","Extrapolate=Linear","MultiX=Average","Skip=True","Sort=True")</f>
        <v>13.601867826185215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48381</v>
      </c>
      <c r="T2430" s="43">
        <f ca="1">_xll.BInterpol('Base CDI'!$H$4:$H$28,'Base CDI'!$J$4:$J$29,S2430,"Cubic","Extrapolate=Linear","MultiX=Average","Skip=True","Sort=True")</f>
        <v>13.546417954508573</v>
      </c>
      <c r="U2430" s="43">
        <f ca="1">_xll.BInterpol('Base CDI'!$H$4:$H$28,'Base CDI'!$I$4:$I$29,S2430,"Cubic","Extrapolate=Linear","MultiX=Average","Skip=True","Sort=True")</f>
        <v>13.602029629794202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48382</v>
      </c>
      <c r="T2431" s="43">
        <f ca="1">_xll.BInterpol('Base CDI'!$H$4:$H$28,'Base CDI'!$J$4:$J$29,S2431,"Cubic","Extrapolate=Linear","MultiX=Average","Skip=True","Sort=True")</f>
        <v>13.546584852024138</v>
      </c>
      <c r="U2431" s="43">
        <f ca="1">_xll.BInterpol('Base CDI'!$H$4:$H$28,'Base CDI'!$I$4:$I$29,S2431,"Cubic","Extrapolate=Linear","MultiX=Average","Skip=True","Sort=True")</f>
        <v>13.602191200318078</v>
      </c>
    </row>
    <row r="2432" spans="16:21" x14ac:dyDescent="0.25">
      <c r="P2432" s="10">
        <v>38049</v>
      </c>
      <c r="Q2432">
        <v>10.43834</v>
      </c>
      <c r="S2432" s="42">
        <f t="shared" ca="1" si="42"/>
        <v>48383</v>
      </c>
      <c r="T2432" s="43">
        <f ca="1">_xll.BInterpol('Base CDI'!$H$4:$H$28,'Base CDI'!$J$4:$J$29,S2432,"Cubic","Extrapolate=Linear","MultiX=Average","Skip=True","Sort=True")</f>
        <v>13.546751495031167</v>
      </c>
      <c r="U2432" s="43">
        <f ca="1">_xll.BInterpol('Base CDI'!$H$4:$H$28,'Base CDI'!$I$4:$I$29,S2432,"Cubic","Extrapolate=Linear","MultiX=Average","Skip=True","Sort=True")</f>
        <v>13.602352537889624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48384</v>
      </c>
      <c r="T2433" s="43">
        <f ca="1">_xll.BInterpol('Base CDI'!$H$4:$H$28,'Base CDI'!$J$4:$J$29,S2433,"Cubic","Extrapolate=Linear","MultiX=Average","Skip=True","Sort=True")</f>
        <v>13.546917883643113</v>
      </c>
      <c r="U2433" s="43">
        <f ca="1">_xll.BInterpol('Base CDI'!$H$4:$H$28,'Base CDI'!$I$4:$I$29,S2433,"Cubic","Extrapolate=Linear","MultiX=Average","Skip=True","Sort=True")</f>
        <v>13.602513642641622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48385</v>
      </c>
      <c r="T2434" s="43">
        <f ca="1">_xll.BInterpol('Base CDI'!$H$4:$H$28,'Base CDI'!$J$4:$J$29,S2434,"Cubic","Extrapolate=Linear","MultiX=Average","Skip=True","Sort=True")</f>
        <v>13.547084017973429</v>
      </c>
      <c r="U2434" s="43">
        <f ca="1">_xll.BInterpol('Base CDI'!$H$4:$H$28,'Base CDI'!$I$4:$I$29,S2434,"Cubic","Extrapolate=Linear","MultiX=Average","Skip=True","Sort=True")</f>
        <v>13.602674514706852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48386</v>
      </c>
      <c r="T2435" s="43">
        <f ca="1">_xll.BInterpol('Base CDI'!$H$4:$H$28,'Base CDI'!$J$4:$J$29,S2435,"Cubic","Extrapolate=Linear","MultiX=Average","Skip=True","Sort=True")</f>
        <v>13.547249898135568</v>
      </c>
      <c r="U2435" s="43">
        <f ca="1">_xll.BInterpol('Base CDI'!$H$4:$H$28,'Base CDI'!$I$4:$I$29,S2435,"Cubic","Extrapolate=Linear","MultiX=Average","Skip=True","Sort=True")</f>
        <v>13.602835154218095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48387</v>
      </c>
      <c r="T2436" s="43">
        <f ca="1">_xll.BInterpol('Base CDI'!$H$4:$H$28,'Base CDI'!$J$4:$J$29,S2436,"Cubic","Extrapolate=Linear","MultiX=Average","Skip=True","Sort=True")</f>
        <v>13.547415524242981</v>
      </c>
      <c r="U2436" s="43">
        <f ca="1">_xll.BInterpol('Base CDI'!$H$4:$H$28,'Base CDI'!$I$4:$I$29,S2436,"Cubic","Extrapolate=Linear","MultiX=Average","Skip=True","Sort=True")</f>
        <v>13.602995561308131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48388</v>
      </c>
      <c r="T2437" s="43">
        <f ca="1">_xll.BInterpol('Base CDI'!$H$4:$H$28,'Base CDI'!$J$4:$J$29,S2437,"Cubic","Extrapolate=Linear","MultiX=Average","Skip=True","Sort=True")</f>
        <v>13.547580896409123</v>
      </c>
      <c r="U2437" s="43">
        <f ca="1">_xll.BInterpol('Base CDI'!$H$4:$H$28,'Base CDI'!$I$4:$I$29,S2437,"Cubic","Extrapolate=Linear","MultiX=Average","Skip=True","Sort=True")</f>
        <v>13.603155736109743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48389</v>
      </c>
      <c r="T2438" s="43">
        <f ca="1">_xll.BInterpol('Base CDI'!$H$4:$H$28,'Base CDI'!$J$4:$J$29,S2438,"Cubic","Extrapolate=Linear","MultiX=Average","Skip=True","Sort=True")</f>
        <v>13.547746014747442</v>
      </c>
      <c r="U2438" s="43">
        <f ca="1">_xll.BInterpol('Base CDI'!$H$4:$H$28,'Base CDI'!$I$4:$I$29,S2438,"Cubic","Extrapolate=Linear","MultiX=Average","Skip=True","Sort=True")</f>
        <v>13.60331567875571</v>
      </c>
    </row>
    <row r="2439" spans="16:21" x14ac:dyDescent="0.25">
      <c r="P2439" s="10">
        <v>38058</v>
      </c>
      <c r="Q2439">
        <v>10.48202</v>
      </c>
      <c r="S2439" s="42">
        <f t="shared" ca="1" si="42"/>
        <v>48390</v>
      </c>
      <c r="T2439" s="43">
        <f ca="1">_xll.BInterpol('Base CDI'!$H$4:$H$28,'Base CDI'!$J$4:$J$29,S2439,"Cubic","Extrapolate=Linear","MultiX=Average","Skip=True","Sort=True")</f>
        <v>13.547910879371397</v>
      </c>
      <c r="U2439" s="43">
        <f ca="1">_xll.BInterpol('Base CDI'!$H$4:$H$28,'Base CDI'!$I$4:$I$29,S2439,"Cubic","Extrapolate=Linear","MultiX=Average","Skip=True","Sort=True")</f>
        <v>13.603475389378813</v>
      </c>
    </row>
    <row r="2440" spans="16:21" x14ac:dyDescent="0.25">
      <c r="P2440" s="10">
        <v>38061</v>
      </c>
      <c r="Q2440">
        <v>10.48827</v>
      </c>
      <c r="S2440" s="42">
        <f t="shared" ca="1" si="42"/>
        <v>48391</v>
      </c>
      <c r="T2440" s="43">
        <f ca="1">_xll.BInterpol('Base CDI'!$H$4:$H$28,'Base CDI'!$J$4:$J$29,S2440,"Cubic","Extrapolate=Linear","MultiX=Average","Skip=True","Sort=True")</f>
        <v>13.548075490394437</v>
      </c>
      <c r="U2440" s="43">
        <f ca="1">_xll.BInterpol('Base CDI'!$H$4:$H$28,'Base CDI'!$I$4:$I$29,S2440,"Cubic","Extrapolate=Linear","MultiX=Average","Skip=True","Sort=True")</f>
        <v>13.603634868111833</v>
      </c>
    </row>
    <row r="2441" spans="16:21" x14ac:dyDescent="0.25">
      <c r="P2441" s="10">
        <v>38062</v>
      </c>
      <c r="Q2441">
        <v>10.49452</v>
      </c>
      <c r="S2441" s="42">
        <f t="shared" ca="1" si="42"/>
        <v>48392</v>
      </c>
      <c r="T2441" s="43">
        <f ca="1">_xll.BInterpol('Base CDI'!$H$4:$H$28,'Base CDI'!$J$4:$J$29,S2441,"Cubic","Extrapolate=Linear","MultiX=Average","Skip=True","Sort=True")</f>
        <v>13.548239847930015</v>
      </c>
      <c r="U2441" s="43">
        <f ca="1">_xll.BInterpol('Base CDI'!$H$4:$H$28,'Base CDI'!$I$4:$I$29,S2441,"Cubic","Extrapolate=Linear","MultiX=Average","Skip=True","Sort=True")</f>
        <v>13.603794115087553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48393</v>
      </c>
      <c r="T2442" s="43">
        <f ca="1">_xll.BInterpol('Base CDI'!$H$4:$H$28,'Base CDI'!$J$4:$J$29,S2442,"Cubic","Extrapolate=Linear","MultiX=Average","Skip=True","Sort=True")</f>
        <v>13.548403952091583</v>
      </c>
      <c r="U2442" s="43">
        <f ca="1">_xll.BInterpol('Base CDI'!$H$4:$H$28,'Base CDI'!$I$4:$I$29,S2442,"Cubic","Extrapolate=Linear","MultiX=Average","Skip=True","Sort=True")</f>
        <v>13.60395313043875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48394</v>
      </c>
      <c r="T2443" s="43">
        <f ca="1">_xll.BInterpol('Base CDI'!$H$4:$H$28,'Base CDI'!$J$4:$J$29,S2443,"Cubic","Extrapolate=Linear","MultiX=Average","Skip=True","Sort=True")</f>
        <v>13.548567802992595</v>
      </c>
      <c r="U2443" s="43">
        <f ca="1">_xll.BInterpol('Base CDI'!$H$4:$H$28,'Base CDI'!$I$4:$I$29,S2443,"Cubic","Extrapolate=Linear","MultiX=Average","Skip=True","Sort=True")</f>
        <v>13.604111914298208</v>
      </c>
    </row>
    <row r="2444" spans="16:21" x14ac:dyDescent="0.25">
      <c r="P2444" s="10">
        <v>38065</v>
      </c>
      <c r="Q2444">
        <v>10.51322</v>
      </c>
      <c r="S2444" s="42">
        <f t="shared" ca="1" si="43"/>
        <v>48395</v>
      </c>
      <c r="T2444" s="43">
        <f ca="1">_xll.BInterpol('Base CDI'!$H$4:$H$28,'Base CDI'!$J$4:$J$29,S2444,"Cubic","Extrapolate=Linear","MultiX=Average","Skip=True","Sort=True")</f>
        <v>13.548731400746505</v>
      </c>
      <c r="U2444" s="43">
        <f ca="1">_xll.BInterpol('Base CDI'!$H$4:$H$28,'Base CDI'!$I$4:$I$29,S2444,"Cubic","Extrapolate=Linear","MultiX=Average","Skip=True","Sort=True")</f>
        <v>13.604270466798706</v>
      </c>
    </row>
    <row r="2445" spans="16:21" x14ac:dyDescent="0.25">
      <c r="P2445" s="10">
        <v>38068</v>
      </c>
      <c r="Q2445">
        <v>10.51942</v>
      </c>
      <c r="S2445" s="42">
        <f t="shared" ca="1" si="43"/>
        <v>48396</v>
      </c>
      <c r="T2445" s="43">
        <f ca="1">_xll.BInterpol('Base CDI'!$H$4:$H$28,'Base CDI'!$J$4:$J$29,S2445,"Cubic","Extrapolate=Linear","MultiX=Average","Skip=True","Sort=True")</f>
        <v>13.548894745466763</v>
      </c>
      <c r="U2445" s="43">
        <f ca="1">_xll.BInterpol('Base CDI'!$H$4:$H$28,'Base CDI'!$I$4:$I$29,S2445,"Cubic","Extrapolate=Linear","MultiX=Average","Skip=True","Sort=True")</f>
        <v>13.604428788073026</v>
      </c>
    </row>
    <row r="2446" spans="16:21" x14ac:dyDescent="0.25">
      <c r="P2446" s="10">
        <v>38069</v>
      </c>
      <c r="Q2446">
        <v>10.52563</v>
      </c>
      <c r="S2446" s="42">
        <f t="shared" ca="1" si="43"/>
        <v>48397</v>
      </c>
      <c r="T2446" s="43">
        <f ca="1">_xll.BInterpol('Base CDI'!$H$4:$H$28,'Base CDI'!$J$4:$J$29,S2446,"Cubic","Extrapolate=Linear","MultiX=Average","Skip=True","Sort=True")</f>
        <v>13.549057837266821</v>
      </c>
      <c r="U2446" s="43">
        <f ca="1">_xll.BInterpol('Base CDI'!$H$4:$H$28,'Base CDI'!$I$4:$I$29,S2446,"Cubic","Extrapolate=Linear","MultiX=Average","Skip=True","Sort=True")</f>
        <v>13.604586878253949</v>
      </c>
    </row>
    <row r="2447" spans="16:21" x14ac:dyDescent="0.25">
      <c r="P2447" s="10">
        <v>38070</v>
      </c>
      <c r="Q2447">
        <v>10.53186</v>
      </c>
      <c r="S2447" s="42">
        <f t="shared" ca="1" si="43"/>
        <v>48398</v>
      </c>
      <c r="T2447" s="43">
        <f ca="1">_xll.BInterpol('Base CDI'!$H$4:$H$28,'Base CDI'!$J$4:$J$29,S2447,"Cubic","Extrapolate=Linear","MultiX=Average","Skip=True","Sort=True")</f>
        <v>13.549220676260134</v>
      </c>
      <c r="U2447" s="43">
        <f ca="1">_xll.BInterpol('Base CDI'!$H$4:$H$28,'Base CDI'!$I$4:$I$29,S2447,"Cubic","Extrapolate=Linear","MultiX=Average","Skip=True","Sort=True")</f>
        <v>13.604744737474256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48399</v>
      </c>
      <c r="T2448" s="43">
        <f ca="1">_xll.BInterpol('Base CDI'!$H$4:$H$28,'Base CDI'!$J$4:$J$29,S2448,"Cubic","Extrapolate=Linear","MultiX=Average","Skip=True","Sort=True")</f>
        <v>13.549383262560154</v>
      </c>
      <c r="U2448" s="43">
        <f ca="1">_xll.BInterpol('Base CDI'!$H$4:$H$28,'Base CDI'!$I$4:$I$29,S2448,"Cubic","Extrapolate=Linear","MultiX=Average","Skip=True","Sort=True")</f>
        <v>13.604902365866726</v>
      </c>
    </row>
    <row r="2449" spans="16:21" x14ac:dyDescent="0.25">
      <c r="P2449" s="10">
        <v>38072</v>
      </c>
      <c r="Q2449">
        <v>10.5443</v>
      </c>
      <c r="S2449" s="42">
        <f t="shared" ca="1" si="43"/>
        <v>48400</v>
      </c>
      <c r="T2449" s="43">
        <f ca="1">_xll.BInterpol('Base CDI'!$H$4:$H$28,'Base CDI'!$J$4:$J$29,S2449,"Cubic","Extrapolate=Linear","MultiX=Average","Skip=True","Sort=True")</f>
        <v>13.549545596280334</v>
      </c>
      <c r="U2449" s="43">
        <f ca="1">_xll.BInterpol('Base CDI'!$H$4:$H$28,'Base CDI'!$I$4:$I$29,S2449,"Cubic","Extrapolate=Linear","MultiX=Average","Skip=True","Sort=True")</f>
        <v>13.605059763564142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48401</v>
      </c>
      <c r="T2450" s="43">
        <f ca="1">_xll.BInterpol('Base CDI'!$H$4:$H$28,'Base CDI'!$J$4:$J$29,S2450,"Cubic","Extrapolate=Linear","MultiX=Average","Skip=True","Sort=True")</f>
        <v>13.549707677534126</v>
      </c>
      <c r="U2450" s="43">
        <f ca="1">_xll.BInterpol('Base CDI'!$H$4:$H$28,'Base CDI'!$I$4:$I$29,S2450,"Cubic","Extrapolate=Linear","MultiX=Average","Skip=True","Sort=True")</f>
        <v>13.605216930699283</v>
      </c>
    </row>
    <row r="2451" spans="16:21" x14ac:dyDescent="0.25">
      <c r="P2451" s="10">
        <v>38076</v>
      </c>
      <c r="Q2451">
        <v>10.55674</v>
      </c>
      <c r="S2451" s="42">
        <f t="shared" ca="1" si="43"/>
        <v>48402</v>
      </c>
      <c r="T2451" s="43">
        <f ca="1">_xll.BInterpol('Base CDI'!$H$4:$H$28,'Base CDI'!$J$4:$J$29,S2451,"Cubic","Extrapolate=Linear","MultiX=Average","Skip=True","Sort=True")</f>
        <v>13.549869506434982</v>
      </c>
      <c r="U2451" s="43">
        <f ca="1">_xll.BInterpol('Base CDI'!$H$4:$H$28,'Base CDI'!$I$4:$I$29,S2451,"Cubic","Extrapolate=Linear","MultiX=Average","Skip=True","Sort=True")</f>
        <v>13.605373867404932</v>
      </c>
    </row>
    <row r="2452" spans="16:21" x14ac:dyDescent="0.25">
      <c r="P2452" s="10">
        <v>38077</v>
      </c>
      <c r="Q2452">
        <v>10.56296</v>
      </c>
      <c r="S2452" s="42">
        <f t="shared" ca="1" si="43"/>
        <v>48403</v>
      </c>
      <c r="T2452" s="43">
        <f ca="1">_xll.BInterpol('Base CDI'!$H$4:$H$28,'Base CDI'!$J$4:$J$29,S2452,"Cubic","Extrapolate=Linear","MultiX=Average","Skip=True","Sort=True")</f>
        <v>13.550031083096357</v>
      </c>
      <c r="U2452" s="43">
        <f ca="1">_xll.BInterpol('Base CDI'!$H$4:$H$28,'Base CDI'!$I$4:$I$29,S2452,"Cubic","Extrapolate=Linear","MultiX=Average","Skip=True","Sort=True")</f>
        <v>13.605530573813867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48404</v>
      </c>
      <c r="T2453" s="43">
        <f ca="1">_xll.BInterpol('Base CDI'!$H$4:$H$28,'Base CDI'!$J$4:$J$29,S2453,"Cubic","Extrapolate=Linear","MultiX=Average","Skip=True","Sort=True")</f>
        <v>13.550192407631702</v>
      </c>
      <c r="U2453" s="43">
        <f ca="1">_xll.BInterpol('Base CDI'!$H$4:$H$28,'Base CDI'!$I$4:$I$29,S2453,"Cubic","Extrapolate=Linear","MultiX=Average","Skip=True","Sort=True")</f>
        <v>13.605687050058872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48405</v>
      </c>
      <c r="T2454" s="43">
        <f ca="1">_xll.BInterpol('Base CDI'!$H$4:$H$28,'Base CDI'!$J$4:$J$29,S2454,"Cubic","Extrapolate=Linear","MultiX=Average","Skip=True","Sort=True")</f>
        <v>13.550353480154468</v>
      </c>
      <c r="U2454" s="43">
        <f ca="1">_xll.BInterpol('Base CDI'!$H$4:$H$28,'Base CDI'!$I$4:$I$29,S2454,"Cubic","Extrapolate=Linear","MultiX=Average","Skip=True","Sort=True")</f>
        <v>13.605843296272727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48406</v>
      </c>
      <c r="T2455" s="43">
        <f ca="1">_xll.BInterpol('Base CDI'!$H$4:$H$28,'Base CDI'!$J$4:$J$29,S2455,"Cubic","Extrapolate=Linear","MultiX=Average","Skip=True","Sort=True")</f>
        <v>13.550514300778111</v>
      </c>
      <c r="U2455" s="43">
        <f ca="1">_xll.BInterpol('Base CDI'!$H$4:$H$28,'Base CDI'!$I$4:$I$29,S2455,"Cubic","Extrapolate=Linear","MultiX=Average","Skip=True","Sort=True")</f>
        <v>13.605999312588212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48407</v>
      </c>
      <c r="T2456" s="43">
        <f ca="1">_xll.BInterpol('Base CDI'!$H$4:$H$28,'Base CDI'!$J$4:$J$29,S2456,"Cubic","Extrapolate=Linear","MultiX=Average","Skip=True","Sort=True")</f>
        <v>13.550674869616083</v>
      </c>
      <c r="U2456" s="43">
        <f ca="1">_xll.BInterpol('Base CDI'!$H$4:$H$28,'Base CDI'!$I$4:$I$29,S2456,"Cubic","Extrapolate=Linear","MultiX=Average","Skip=True","Sort=True")</f>
        <v>13.606155099138107</v>
      </c>
    </row>
    <row r="2457" spans="16:21" x14ac:dyDescent="0.25">
      <c r="P2457" s="10">
        <v>38084</v>
      </c>
      <c r="Q2457">
        <v>10.59416</v>
      </c>
      <c r="S2457" s="42">
        <f t="shared" ca="1" si="43"/>
        <v>48408</v>
      </c>
      <c r="T2457" s="43">
        <f ca="1">_xll.BInterpol('Base CDI'!$H$4:$H$28,'Base CDI'!$J$4:$J$29,S2457,"Cubic","Extrapolate=Linear","MultiX=Average","Skip=True","Sort=True")</f>
        <v>13.550835186781834</v>
      </c>
      <c r="U2457" s="43">
        <f ca="1">_xll.BInterpol('Base CDI'!$H$4:$H$28,'Base CDI'!$I$4:$I$29,S2457,"Cubic","Extrapolate=Linear","MultiX=Average","Skip=True","Sort=True")</f>
        <v>13.606310656055195</v>
      </c>
    </row>
    <row r="2458" spans="16:21" x14ac:dyDescent="0.25">
      <c r="P2458" s="10">
        <v>38085</v>
      </c>
      <c r="Q2458">
        <v>10.6004</v>
      </c>
      <c r="S2458" s="42">
        <f t="shared" ca="1" si="43"/>
        <v>48409</v>
      </c>
      <c r="T2458" s="43">
        <f ca="1">_xll.BInterpol('Base CDI'!$H$4:$H$28,'Base CDI'!$J$4:$J$29,S2458,"Cubic","Extrapolate=Linear","MultiX=Average","Skip=True","Sort=True")</f>
        <v>13.55099525238882</v>
      </c>
      <c r="U2458" s="43">
        <f ca="1">_xll.BInterpol('Base CDI'!$H$4:$H$28,'Base CDI'!$I$4:$I$29,S2458,"Cubic","Extrapolate=Linear","MultiX=Average","Skip=True","Sort=True")</f>
        <v>13.606465983472257</v>
      </c>
    </row>
    <row r="2459" spans="16:21" x14ac:dyDescent="0.25">
      <c r="P2459" s="10">
        <v>38089</v>
      </c>
      <c r="Q2459">
        <v>10.60665</v>
      </c>
      <c r="S2459" s="42">
        <f t="shared" ca="1" si="43"/>
        <v>48410</v>
      </c>
      <c r="T2459" s="43">
        <f ca="1">_xll.BInterpol('Base CDI'!$H$4:$H$28,'Base CDI'!$J$4:$J$29,S2459,"Cubic","Extrapolate=Linear","MultiX=Average","Skip=True","Sort=True")</f>
        <v>13.551155066550491</v>
      </c>
      <c r="U2459" s="43">
        <f ca="1">_xll.BInterpol('Base CDI'!$H$4:$H$28,'Base CDI'!$I$4:$I$29,S2459,"Cubic","Extrapolate=Linear","MultiX=Average","Skip=True","Sort=True")</f>
        <v>13.606621081522071</v>
      </c>
    </row>
    <row r="2460" spans="16:21" x14ac:dyDescent="0.25">
      <c r="P2460" s="10">
        <v>38090</v>
      </c>
      <c r="Q2460">
        <v>10.6129</v>
      </c>
      <c r="S2460" s="42">
        <f t="shared" ca="1" si="43"/>
        <v>48411</v>
      </c>
      <c r="T2460" s="43">
        <f ca="1">_xll.BInterpol('Base CDI'!$H$4:$H$28,'Base CDI'!$J$4:$J$29,S2460,"Cubic","Extrapolate=Linear","MultiX=Average","Skip=True","Sort=True")</f>
        <v>13.5513146293803</v>
      </c>
      <c r="U2460" s="43">
        <f ca="1">_xll.BInterpol('Base CDI'!$H$4:$H$28,'Base CDI'!$I$4:$I$29,S2460,"Cubic","Extrapolate=Linear","MultiX=Average","Skip=True","Sort=True")</f>
        <v>13.60677595033742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48412</v>
      </c>
      <c r="T2461" s="43">
        <f ca="1">_xll.BInterpol('Base CDI'!$H$4:$H$28,'Base CDI'!$J$4:$J$29,S2461,"Cubic","Extrapolate=Linear","MultiX=Average","Skip=True","Sort=True")</f>
        <v>13.551473940991702</v>
      </c>
      <c r="U2461" s="43">
        <f ca="1">_xll.BInterpol('Base CDI'!$H$4:$H$28,'Base CDI'!$I$4:$I$29,S2461,"Cubic","Extrapolate=Linear","MultiX=Average","Skip=True","Sort=True")</f>
        <v>13.606930590051086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48413</v>
      </c>
      <c r="T2462" s="43">
        <f ca="1">_xll.BInterpol('Base CDI'!$H$4:$H$28,'Base CDI'!$J$4:$J$29,S2462,"Cubic","Extrapolate=Linear","MultiX=Average","Skip=True","Sort=True")</f>
        <v>13.551633001498146</v>
      </c>
      <c r="U2462" s="43">
        <f ca="1">_xll.BInterpol('Base CDI'!$H$4:$H$28,'Base CDI'!$I$4:$I$29,S2462,"Cubic","Extrapolate=Linear","MultiX=Average","Skip=True","Sort=True")</f>
        <v>13.607085000795847</v>
      </c>
    </row>
    <row r="2463" spans="16:21" x14ac:dyDescent="0.25">
      <c r="P2463" s="10">
        <v>38093</v>
      </c>
      <c r="Q2463">
        <v>10.63156</v>
      </c>
      <c r="S2463" s="42">
        <f t="shared" ca="1" si="43"/>
        <v>48414</v>
      </c>
      <c r="T2463" s="43">
        <f ca="1">_xll.BInterpol('Base CDI'!$H$4:$H$28,'Base CDI'!$J$4:$J$29,S2463,"Cubic","Extrapolate=Linear","MultiX=Average","Skip=True","Sort=True")</f>
        <v>13.551791811013089</v>
      </c>
      <c r="U2463" s="43">
        <f ca="1">_xll.BInterpol('Base CDI'!$H$4:$H$28,'Base CDI'!$I$4:$I$29,S2463,"Cubic","Extrapolate=Linear","MultiX=Average","Skip=True","Sort=True")</f>
        <v>13.607239182704486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48415</v>
      </c>
      <c r="T2464" s="43">
        <f ca="1">_xll.BInterpol('Base CDI'!$H$4:$H$28,'Base CDI'!$J$4:$J$29,S2464,"Cubic","Extrapolate=Linear","MultiX=Average","Skip=True","Sort=True")</f>
        <v>13.551950369649981</v>
      </c>
      <c r="U2464" s="43">
        <f ca="1">_xll.BInterpol('Base CDI'!$H$4:$H$28,'Base CDI'!$I$4:$I$29,S2464,"Cubic","Extrapolate=Linear","MultiX=Average","Skip=True","Sort=True")</f>
        <v>13.607393135909783</v>
      </c>
    </row>
    <row r="2465" spans="16:21" x14ac:dyDescent="0.25">
      <c r="P2465" s="10">
        <v>38097</v>
      </c>
      <c r="Q2465">
        <v>10.6439</v>
      </c>
      <c r="S2465" s="42">
        <f t="shared" ca="1" si="43"/>
        <v>48416</v>
      </c>
      <c r="T2465" s="43">
        <f ca="1">_xll.BInterpol('Base CDI'!$H$4:$H$28,'Base CDI'!$J$4:$J$29,S2465,"Cubic","Extrapolate=Linear","MultiX=Average","Skip=True","Sort=True")</f>
        <v>13.552108677522275</v>
      </c>
      <c r="U2465" s="43">
        <f ca="1">_xll.BInterpol('Base CDI'!$H$4:$H$28,'Base CDI'!$I$4:$I$29,S2465,"Cubic","Extrapolate=Linear","MultiX=Average","Skip=True","Sort=True")</f>
        <v>13.607546860544518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48417</v>
      </c>
      <c r="T2466" s="43">
        <f ca="1">_xll.BInterpol('Base CDI'!$H$4:$H$28,'Base CDI'!$J$4:$J$29,S2466,"Cubic","Extrapolate=Linear","MultiX=Average","Skip=True","Sort=True")</f>
        <v>13.552266734743423</v>
      </c>
      <c r="U2466" s="43">
        <f ca="1">_xll.BInterpol('Base CDI'!$H$4:$H$28,'Base CDI'!$I$4:$I$29,S2466,"Cubic","Extrapolate=Linear","MultiX=Average","Skip=True","Sort=True")</f>
        <v>13.607700356741473</v>
      </c>
    </row>
    <row r="2467" spans="16:21" x14ac:dyDescent="0.25">
      <c r="P2467" s="10">
        <v>38100</v>
      </c>
      <c r="Q2467">
        <v>10.65624</v>
      </c>
      <c r="S2467" s="42">
        <f t="shared" ca="1" si="43"/>
        <v>48418</v>
      </c>
      <c r="T2467" s="43">
        <f ca="1">_xll.BInterpol('Base CDI'!$H$4:$H$28,'Base CDI'!$J$4:$J$29,S2467,"Cubic","Extrapolate=Linear","MultiX=Average","Skip=True","Sort=True")</f>
        <v>13.552424541426879</v>
      </c>
      <c r="U2467" s="43">
        <f ca="1">_xll.BInterpol('Base CDI'!$H$4:$H$28,'Base CDI'!$I$4:$I$29,S2467,"Cubic","Extrapolate=Linear","MultiX=Average","Skip=True","Sort=True")</f>
        <v>13.60785362463343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48419</v>
      </c>
      <c r="T2468" s="43">
        <f ca="1">_xll.BInterpol('Base CDI'!$H$4:$H$28,'Base CDI'!$J$4:$J$29,S2468,"Cubic","Extrapolate=Linear","MultiX=Average","Skip=True","Sort=True")</f>
        <v>13.552582097686095</v>
      </c>
      <c r="U2468" s="43">
        <f ca="1">_xll.BInterpol('Base CDI'!$H$4:$H$28,'Base CDI'!$I$4:$I$29,S2468,"Cubic","Extrapolate=Linear","MultiX=Average","Skip=True","Sort=True")</f>
        <v>13.608006664353169</v>
      </c>
    </row>
    <row r="2469" spans="16:21" x14ac:dyDescent="0.25">
      <c r="P2469" s="10">
        <v>38104</v>
      </c>
      <c r="Q2469">
        <v>10.66859</v>
      </c>
      <c r="S2469" s="42">
        <f t="shared" ca="1" si="43"/>
        <v>48420</v>
      </c>
      <c r="T2469" s="43">
        <f ca="1">_xll.BInterpol('Base CDI'!$H$4:$H$28,'Base CDI'!$J$4:$J$29,S2469,"Cubic","Extrapolate=Linear","MultiX=Average","Skip=True","Sort=True")</f>
        <v>13.552739403634524</v>
      </c>
      <c r="U2469" s="43">
        <f ca="1">_xll.BInterpol('Base CDI'!$H$4:$H$28,'Base CDI'!$I$4:$I$29,S2469,"Cubic","Extrapolate=Linear","MultiX=Average","Skip=True","Sort=True")</f>
        <v>13.608159476033469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48421</v>
      </c>
      <c r="T2470" s="43">
        <f ca="1">_xll.BInterpol('Base CDI'!$H$4:$H$28,'Base CDI'!$J$4:$J$29,S2470,"Cubic","Extrapolate=Linear","MultiX=Average","Skip=True","Sort=True")</f>
        <v>13.552896459385618</v>
      </c>
      <c r="U2470" s="43">
        <f ca="1">_xll.BInterpol('Base CDI'!$H$4:$H$28,'Base CDI'!$I$4:$I$29,S2470,"Cubic","Extrapolate=Linear","MultiX=Average","Skip=True","Sort=True")</f>
        <v>13.608312059807114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48422</v>
      </c>
      <c r="T2471" s="43">
        <f ca="1">_xll.BInterpol('Base CDI'!$H$4:$H$28,'Base CDI'!$J$4:$J$29,S2471,"Cubic","Extrapolate=Linear","MultiX=Average","Skip=True","Sort=True")</f>
        <v>13.55305326505283</v>
      </c>
      <c r="U2471" s="43">
        <f ca="1">_xll.BInterpol('Base CDI'!$H$4:$H$28,'Base CDI'!$I$4:$I$29,S2471,"Cubic","Extrapolate=Linear","MultiX=Average","Skip=True","Sort=True")</f>
        <v>13.608464415806882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48423</v>
      </c>
      <c r="T2472" s="43">
        <f ca="1">_xll.BInterpol('Base CDI'!$H$4:$H$28,'Base CDI'!$J$4:$J$29,S2472,"Cubic","Extrapolate=Linear","MultiX=Average","Skip=True","Sort=True")</f>
        <v>13.553209820749611</v>
      </c>
      <c r="U2472" s="43">
        <f ca="1">_xll.BInterpol('Base CDI'!$H$4:$H$28,'Base CDI'!$I$4:$I$29,S2472,"Cubic","Extrapolate=Linear","MultiX=Average","Skip=True","Sort=True")</f>
        <v>13.608616544165555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48424</v>
      </c>
      <c r="T2473" s="43">
        <f ca="1">_xll.BInterpol('Base CDI'!$H$4:$H$28,'Base CDI'!$J$4:$J$29,S2473,"Cubic","Extrapolate=Linear","MultiX=Average","Skip=True","Sort=True")</f>
        <v>13.553366126589419</v>
      </c>
      <c r="U2473" s="43">
        <f ca="1">_xll.BInterpol('Base CDI'!$H$4:$H$28,'Base CDI'!$I$4:$I$29,S2473,"Cubic","Extrapolate=Linear","MultiX=Average","Skip=True","Sort=True")</f>
        <v>13.608768445015915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48425</v>
      </c>
      <c r="T2474" s="43">
        <f ca="1">_xll.BInterpol('Base CDI'!$H$4:$H$28,'Base CDI'!$J$4:$J$29,S2474,"Cubic","Extrapolate=Linear","MultiX=Average","Skip=True","Sort=True")</f>
        <v>13.5535221826857</v>
      </c>
      <c r="U2474" s="43">
        <f ca="1">_xll.BInterpol('Base CDI'!$H$4:$H$28,'Base CDI'!$I$4:$I$29,S2474,"Cubic","Extrapolate=Linear","MultiX=Average","Skip=True","Sort=True")</f>
        <v>13.608920118490742</v>
      </c>
    </row>
    <row r="2475" spans="16:21" x14ac:dyDescent="0.25">
      <c r="P2475" s="10">
        <v>38112</v>
      </c>
      <c r="Q2475">
        <v>10.70574</v>
      </c>
      <c r="S2475" s="42">
        <f t="shared" ca="1" si="43"/>
        <v>48426</v>
      </c>
      <c r="T2475" s="43">
        <f ca="1">_xll.BInterpol('Base CDI'!$H$4:$H$28,'Base CDI'!$J$4:$J$29,S2475,"Cubic","Extrapolate=Linear","MultiX=Average","Skip=True","Sort=True")</f>
        <v>13.553677989151911</v>
      </c>
      <c r="U2475" s="43">
        <f ca="1">_xll.BInterpol('Base CDI'!$H$4:$H$28,'Base CDI'!$I$4:$I$29,S2475,"Cubic","Extrapolate=Linear","MultiX=Average","Skip=True","Sort=True")</f>
        <v>13.609071564722814</v>
      </c>
    </row>
    <row r="2476" spans="16:21" x14ac:dyDescent="0.25">
      <c r="P2476" s="10">
        <v>38113</v>
      </c>
      <c r="Q2476">
        <v>10.71194</v>
      </c>
      <c r="S2476" s="42">
        <f t="shared" ca="1" si="43"/>
        <v>48427</v>
      </c>
      <c r="T2476" s="43">
        <f ca="1">_xll.BInterpol('Base CDI'!$H$4:$H$28,'Base CDI'!$J$4:$J$29,S2476,"Cubic","Extrapolate=Linear","MultiX=Average","Skip=True","Sort=True")</f>
        <v>13.553833546101503</v>
      </c>
      <c r="U2476" s="43">
        <f ca="1">_xll.BInterpol('Base CDI'!$H$4:$H$28,'Base CDI'!$I$4:$I$29,S2476,"Cubic","Extrapolate=Linear","MultiX=Average","Skip=True","Sort=True")</f>
        <v>13.609222783844919</v>
      </c>
    </row>
    <row r="2477" spans="16:21" x14ac:dyDescent="0.25">
      <c r="P2477" s="10">
        <v>38114</v>
      </c>
      <c r="Q2477">
        <v>10.71815</v>
      </c>
      <c r="S2477" s="42">
        <f t="shared" ca="1" si="43"/>
        <v>48428</v>
      </c>
      <c r="T2477" s="43">
        <f ca="1">_xll.BInterpol('Base CDI'!$H$4:$H$28,'Base CDI'!$J$4:$J$29,S2477,"Cubic","Extrapolate=Linear","MultiX=Average","Skip=True","Sort=True")</f>
        <v>13.553988853647928</v>
      </c>
      <c r="U2477" s="43">
        <f ca="1">_xll.BInterpol('Base CDI'!$H$4:$H$28,'Base CDI'!$I$4:$I$29,S2477,"Cubic","Extrapolate=Linear","MultiX=Average","Skip=True","Sort=True")</f>
        <v>13.60937377598983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48429</v>
      </c>
      <c r="T2478" s="43">
        <f ca="1">_xll.BInterpol('Base CDI'!$H$4:$H$28,'Base CDI'!$J$4:$J$29,S2478,"Cubic","Extrapolate=Linear","MultiX=Average","Skip=True","Sort=True")</f>
        <v>13.554143911904641</v>
      </c>
      <c r="U2478" s="43">
        <f ca="1">_xll.BInterpol('Base CDI'!$H$4:$H$28,'Base CDI'!$I$4:$I$29,S2478,"Cubic","Extrapolate=Linear","MultiX=Average","Skip=True","Sort=True")</f>
        <v>13.609524541290332</v>
      </c>
    </row>
    <row r="2479" spans="16:21" x14ac:dyDescent="0.25">
      <c r="P2479" s="10">
        <v>38118</v>
      </c>
      <c r="Q2479">
        <v>10.73057</v>
      </c>
      <c r="S2479" s="42">
        <f t="shared" ca="1" si="43"/>
        <v>48430</v>
      </c>
      <c r="T2479" s="43">
        <f ca="1">_xll.BInterpol('Base CDI'!$H$4:$H$28,'Base CDI'!$J$4:$J$29,S2479,"Cubic","Extrapolate=Linear","MultiX=Average","Skip=True","Sort=True")</f>
        <v>13.554298720985093</v>
      </c>
      <c r="U2479" s="43">
        <f ca="1">_xll.BInterpol('Base CDI'!$H$4:$H$28,'Base CDI'!$I$4:$I$29,S2479,"Cubic","Extrapolate=Linear","MultiX=Average","Skip=True","Sort=True")</f>
        <v>13.609675079879207</v>
      </c>
    </row>
    <row r="2480" spans="16:21" x14ac:dyDescent="0.25">
      <c r="P2480" s="10">
        <v>38119</v>
      </c>
      <c r="Q2480">
        <v>10.73678</v>
      </c>
      <c r="S2480" s="42">
        <f t="shared" ca="1" si="43"/>
        <v>48431</v>
      </c>
      <c r="T2480" s="43">
        <f ca="1">_xll.BInterpol('Base CDI'!$H$4:$H$28,'Base CDI'!$J$4:$J$29,S2480,"Cubic","Extrapolate=Linear","MultiX=Average","Skip=True","Sort=True")</f>
        <v>13.554453281002736</v>
      </c>
      <c r="U2480" s="43">
        <f ca="1">_xll.BInterpol('Base CDI'!$H$4:$H$28,'Base CDI'!$I$4:$I$29,S2480,"Cubic","Extrapolate=Linear","MultiX=Average","Skip=True","Sort=True")</f>
        <v>13.609825391889231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48432</v>
      </c>
      <c r="T2481" s="43">
        <f ca="1">_xll.BInterpol('Base CDI'!$H$4:$H$28,'Base CDI'!$J$4:$J$29,S2481,"Cubic","Extrapolate=Linear","MultiX=Average","Skip=True","Sort=True")</f>
        <v>13.554607592071024</v>
      </c>
      <c r="U2481" s="43">
        <f ca="1">_xll.BInterpol('Base CDI'!$H$4:$H$28,'Base CDI'!$I$4:$I$29,S2481,"Cubic","Extrapolate=Linear","MultiX=Average","Skip=True","Sort=True")</f>
        <v>13.60997547745319</v>
      </c>
    </row>
    <row r="2482" spans="16:21" x14ac:dyDescent="0.25">
      <c r="P2482" s="10">
        <v>38121</v>
      </c>
      <c r="Q2482">
        <v>10.74921</v>
      </c>
      <c r="S2482" s="42">
        <f t="shared" ca="1" si="43"/>
        <v>48433</v>
      </c>
      <c r="T2482" s="43">
        <f ca="1">_xll.BInterpol('Base CDI'!$H$4:$H$28,'Base CDI'!$J$4:$J$29,S2482,"Cubic","Extrapolate=Linear","MultiX=Average","Skip=True","Sort=True")</f>
        <v>13.554761654303411</v>
      </c>
      <c r="U2482" s="43">
        <f ca="1">_xll.BInterpol('Base CDI'!$H$4:$H$28,'Base CDI'!$I$4:$I$29,S2482,"Cubic","Extrapolate=Linear","MultiX=Average","Skip=True","Sort=True")</f>
        <v>13.610125336703863</v>
      </c>
    </row>
    <row r="2483" spans="16:21" x14ac:dyDescent="0.25">
      <c r="P2483" s="10">
        <v>38124</v>
      </c>
      <c r="Q2483">
        <v>10.75544</v>
      </c>
      <c r="S2483" s="42">
        <f t="shared" ca="1" si="43"/>
        <v>48434</v>
      </c>
      <c r="T2483" s="43">
        <f ca="1">_xll.BInterpol('Base CDI'!$H$4:$H$28,'Base CDI'!$J$4:$J$29,S2483,"Cubic","Extrapolate=Linear","MultiX=Average","Skip=True","Sort=True")</f>
        <v>13.554915467813347</v>
      </c>
      <c r="U2483" s="43">
        <f ca="1">_xll.BInterpol('Base CDI'!$H$4:$H$28,'Base CDI'!$I$4:$I$29,S2483,"Cubic","Extrapolate=Linear","MultiX=Average","Skip=True","Sort=True")</f>
        <v>13.61027496977403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48435</v>
      </c>
      <c r="T2484" s="43">
        <f ca="1">_xll.BInterpol('Base CDI'!$H$4:$H$28,'Base CDI'!$J$4:$J$29,S2484,"Cubic","Extrapolate=Linear","MultiX=Average","Skip=True","Sort=True")</f>
        <v>13.555069032714284</v>
      </c>
      <c r="U2484" s="43">
        <f ca="1">_xll.BInterpol('Base CDI'!$H$4:$H$28,'Base CDI'!$I$4:$I$29,S2484,"Cubic","Extrapolate=Linear","MultiX=Average","Skip=True","Sort=True")</f>
        <v>13.610424376796473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48436</v>
      </c>
      <c r="T2485" s="43">
        <f ca="1">_xll.BInterpol('Base CDI'!$H$4:$H$28,'Base CDI'!$J$4:$J$29,S2485,"Cubic","Extrapolate=Linear","MultiX=Average","Skip=True","Sort=True")</f>
        <v>13.555222349119678</v>
      </c>
      <c r="U2485" s="43">
        <f ca="1">_xll.BInterpol('Base CDI'!$H$4:$H$28,'Base CDI'!$I$4:$I$29,S2485,"Cubic","Extrapolate=Linear","MultiX=Average","Skip=True","Sort=True")</f>
        <v>13.610573557903972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48437</v>
      </c>
      <c r="T2486" s="43">
        <f ca="1">_xll.BInterpol('Base CDI'!$H$4:$H$28,'Base CDI'!$J$4:$J$29,S2486,"Cubic","Extrapolate=Linear","MultiX=Average","Skip=True","Sort=True")</f>
        <v>13.555375417142979</v>
      </c>
      <c r="U2486" s="43">
        <f ca="1">_xll.BInterpol('Base CDI'!$H$4:$H$28,'Base CDI'!$I$4:$I$29,S2486,"Cubic","Extrapolate=Linear","MultiX=Average","Skip=True","Sort=True")</f>
        <v>13.610722513229309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48438</v>
      </c>
      <c r="T2487" s="43">
        <f ca="1">_xll.BInterpol('Base CDI'!$H$4:$H$28,'Base CDI'!$J$4:$J$29,S2487,"Cubic","Extrapolate=Linear","MultiX=Average","Skip=True","Sort=True")</f>
        <v>13.55552823689764</v>
      </c>
      <c r="U2487" s="43">
        <f ca="1">_xll.BInterpol('Base CDI'!$H$4:$H$28,'Base CDI'!$I$4:$I$29,S2487,"Cubic","Extrapolate=Linear","MultiX=Average","Skip=True","Sort=True")</f>
        <v>13.610871242905262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48439</v>
      </c>
      <c r="T2488" s="43">
        <f ca="1">_xll.BInterpol('Base CDI'!$H$4:$H$28,'Base CDI'!$J$4:$J$29,S2488,"Cubic","Extrapolate=Linear","MultiX=Average","Skip=True","Sort=True")</f>
        <v>13.555680808497115</v>
      </c>
      <c r="U2488" s="43">
        <f ca="1">_xll.BInterpol('Base CDI'!$H$4:$H$28,'Base CDI'!$I$4:$I$29,S2488,"Cubic","Extrapolate=Linear","MultiX=Average","Skip=True","Sort=True")</f>
        <v>13.611019747064615</v>
      </c>
    </row>
    <row r="2489" spans="16:21" x14ac:dyDescent="0.25">
      <c r="P2489" s="10">
        <v>38132</v>
      </c>
      <c r="Q2489">
        <v>10.79288</v>
      </c>
      <c r="S2489" s="42">
        <f t="shared" ca="1" si="43"/>
        <v>48440</v>
      </c>
      <c r="T2489" s="43">
        <f ca="1">_xll.BInterpol('Base CDI'!$H$4:$H$28,'Base CDI'!$J$4:$J$29,S2489,"Cubic","Extrapolate=Linear","MultiX=Average","Skip=True","Sort=True")</f>
        <v>13.555833132054858</v>
      </c>
      <c r="U2489" s="43">
        <f ca="1">_xll.BInterpol('Base CDI'!$H$4:$H$28,'Base CDI'!$I$4:$I$29,S2489,"Cubic","Extrapolate=Linear","MultiX=Average","Skip=True","Sort=True")</f>
        <v>13.611168025840149</v>
      </c>
    </row>
    <row r="2490" spans="16:21" x14ac:dyDescent="0.25">
      <c r="P2490" s="10">
        <v>38133</v>
      </c>
      <c r="Q2490">
        <v>10.79914</v>
      </c>
      <c r="S2490" s="42">
        <f t="shared" ca="1" si="43"/>
        <v>48441</v>
      </c>
      <c r="T2490" s="43">
        <f ca="1">_xll.BInterpol('Base CDI'!$H$4:$H$28,'Base CDI'!$J$4:$J$29,S2490,"Cubic","Extrapolate=Linear","MultiX=Average","Skip=True","Sort=True")</f>
        <v>13.555985207684316</v>
      </c>
      <c r="U2490" s="43">
        <f ca="1">_xll.BInterpol('Base CDI'!$H$4:$H$28,'Base CDI'!$I$4:$I$29,S2490,"Cubic","Extrapolate=Linear","MultiX=Average","Skip=True","Sort=True")</f>
        <v>13.611316079364643</v>
      </c>
    </row>
    <row r="2491" spans="16:21" x14ac:dyDescent="0.25">
      <c r="P2491" s="10">
        <v>38134</v>
      </c>
      <c r="Q2491">
        <v>10.80542</v>
      </c>
      <c r="S2491" s="42">
        <f t="shared" ca="1" si="43"/>
        <v>48442</v>
      </c>
      <c r="T2491" s="43">
        <f ca="1">_xll.BInterpol('Base CDI'!$H$4:$H$28,'Base CDI'!$J$4:$J$29,S2491,"Cubic","Extrapolate=Linear","MultiX=Average","Skip=True","Sort=True")</f>
        <v>13.556137035498947</v>
      </c>
      <c r="U2491" s="43">
        <f ca="1">_xll.BInterpol('Base CDI'!$H$4:$H$28,'Base CDI'!$I$4:$I$29,S2491,"Cubic","Extrapolate=Linear","MultiX=Average","Skip=True","Sort=True")</f>
        <v>13.611463907770879</v>
      </c>
    </row>
    <row r="2492" spans="16:21" x14ac:dyDescent="0.25">
      <c r="P2492" s="10">
        <v>38135</v>
      </c>
      <c r="Q2492">
        <v>10.81171</v>
      </c>
      <c r="S2492" s="42">
        <f t="shared" ca="1" si="43"/>
        <v>48443</v>
      </c>
      <c r="T2492" s="43">
        <f ca="1">_xll.BInterpol('Base CDI'!$H$4:$H$28,'Base CDI'!$J$4:$J$29,S2492,"Cubic","Extrapolate=Linear","MultiX=Average","Skip=True","Sort=True")</f>
        <v>13.556288615612202</v>
      </c>
      <c r="U2492" s="43">
        <f ca="1">_xll.BInterpol('Base CDI'!$H$4:$H$28,'Base CDI'!$I$4:$I$29,S2492,"Cubic","Extrapolate=Linear","MultiX=Average","Skip=True","Sort=True")</f>
        <v>13.611611511191638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48444</v>
      </c>
      <c r="T2493" s="43">
        <f ca="1">_xll.BInterpol('Base CDI'!$H$4:$H$28,'Base CDI'!$J$4:$J$29,S2493,"Cubic","Extrapolate=Linear","MultiX=Average","Skip=True","Sort=True")</f>
        <v>13.556439948137532</v>
      </c>
      <c r="U2493" s="43">
        <f ca="1">_xll.BInterpol('Base CDI'!$H$4:$H$28,'Base CDI'!$I$4:$I$29,S2493,"Cubic","Extrapolate=Linear","MultiX=Average","Skip=True","Sort=True")</f>
        <v>13.611758889759699</v>
      </c>
    </row>
    <row r="2494" spans="16:21" x14ac:dyDescent="0.25">
      <c r="P2494" s="10">
        <v>38139</v>
      </c>
      <c r="Q2494">
        <v>10.82432</v>
      </c>
      <c r="S2494" s="42">
        <f t="shared" ca="1" si="43"/>
        <v>48445</v>
      </c>
      <c r="T2494" s="43">
        <f ca="1">_xll.BInterpol('Base CDI'!$H$4:$H$28,'Base CDI'!$J$4:$J$29,S2494,"Cubic","Extrapolate=Linear","MultiX=Average","Skip=True","Sort=True")</f>
        <v>13.556591033188393</v>
      </c>
      <c r="U2494" s="43">
        <f ca="1">_xll.BInterpol('Base CDI'!$H$4:$H$28,'Base CDI'!$I$4:$I$29,S2494,"Cubic","Extrapolate=Linear","MultiX=Average","Skip=True","Sort=True")</f>
        <v>13.611906043607846</v>
      </c>
    </row>
    <row r="2495" spans="16:21" x14ac:dyDescent="0.25">
      <c r="P2495" s="10">
        <v>38140</v>
      </c>
      <c r="Q2495">
        <v>10.8306</v>
      </c>
      <c r="S2495" s="42">
        <f t="shared" ca="1" si="43"/>
        <v>48446</v>
      </c>
      <c r="T2495" s="43">
        <f ca="1">_xll.BInterpol('Base CDI'!$H$4:$H$28,'Base CDI'!$J$4:$J$29,S2495,"Cubic","Extrapolate=Linear","MultiX=Average","Skip=True","Sort=True")</f>
        <v>13.556741870878234</v>
      </c>
      <c r="U2495" s="43">
        <f ca="1">_xll.BInterpol('Base CDI'!$H$4:$H$28,'Base CDI'!$I$4:$I$29,S2495,"Cubic","Extrapolate=Linear","MultiX=Average","Skip=True","Sort=True")</f>
        <v>13.612052972868856</v>
      </c>
    </row>
    <row r="2496" spans="16:21" x14ac:dyDescent="0.25">
      <c r="P2496" s="10">
        <v>38141</v>
      </c>
      <c r="Q2496">
        <v>10.83689</v>
      </c>
      <c r="S2496" s="42">
        <f t="shared" ca="1" si="43"/>
        <v>48447</v>
      </c>
      <c r="T2496" s="43">
        <f ca="1">_xll.BInterpol('Base CDI'!$H$4:$H$28,'Base CDI'!$J$4:$J$29,S2496,"Cubic","Extrapolate=Linear","MultiX=Average","Skip=True","Sort=True")</f>
        <v>13.556892461320512</v>
      </c>
      <c r="U2496" s="43">
        <f ca="1">_xll.BInterpol('Base CDI'!$H$4:$H$28,'Base CDI'!$I$4:$I$29,S2496,"Cubic","Extrapolate=Linear","MultiX=Average","Skip=True","Sort=True")</f>
        <v>13.612199677675513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48448</v>
      </c>
      <c r="T2497" s="43">
        <f ca="1">_xll.BInterpol('Base CDI'!$H$4:$H$28,'Base CDI'!$J$4:$J$29,S2497,"Cubic","Extrapolate=Linear","MultiX=Average","Skip=True","Sort=True")</f>
        <v>13.557042804628676</v>
      </c>
      <c r="U2497" s="43">
        <f ca="1">_xll.BInterpol('Base CDI'!$H$4:$H$28,'Base CDI'!$I$4:$I$29,S2497,"Cubic","Extrapolate=Linear","MultiX=Average","Skip=True","Sort=True")</f>
        <v>13.612346158160596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48449</v>
      </c>
      <c r="T2498" s="43">
        <f ca="1">_xll.BInterpol('Base CDI'!$H$4:$H$28,'Base CDI'!$J$4:$J$29,S2498,"Cubic","Extrapolate=Linear","MultiX=Average","Skip=True","Sort=True")</f>
        <v>13.557192900916178</v>
      </c>
      <c r="U2498" s="43">
        <f ca="1">_xll.BInterpol('Base CDI'!$H$4:$H$28,'Base CDI'!$I$4:$I$29,S2498,"Cubic","Extrapolate=Linear","MultiX=Average","Skip=True","Sort=True")</f>
        <v>13.612492414456888</v>
      </c>
    </row>
    <row r="2499" spans="16:21" x14ac:dyDescent="0.25">
      <c r="P2499" s="10">
        <v>38146</v>
      </c>
      <c r="Q2499">
        <v>10.85575</v>
      </c>
      <c r="S2499" s="42">
        <f t="shared" ca="1" si="43"/>
        <v>48450</v>
      </c>
      <c r="T2499" s="43">
        <f ca="1">_xll.BInterpol('Base CDI'!$H$4:$H$28,'Base CDI'!$J$4:$J$29,S2499,"Cubic","Extrapolate=Linear","MultiX=Average","Skip=True","Sort=True")</f>
        <v>13.557342750296474</v>
      </c>
      <c r="U2499" s="43">
        <f ca="1">_xll.BInterpol('Base CDI'!$H$4:$H$28,'Base CDI'!$I$4:$I$29,S2499,"Cubic","Extrapolate=Linear","MultiX=Average","Skip=True","Sort=True")</f>
        <v>13.612638446697169</v>
      </c>
    </row>
    <row r="2500" spans="16:21" x14ac:dyDescent="0.25">
      <c r="P2500" s="10">
        <v>38147</v>
      </c>
      <c r="Q2500">
        <v>10.86204</v>
      </c>
      <c r="S2500" s="42">
        <f t="shared" ca="1" si="43"/>
        <v>48451</v>
      </c>
      <c r="T2500" s="43">
        <f ca="1">_xll.BInterpol('Base CDI'!$H$4:$H$28,'Base CDI'!$J$4:$J$29,S2500,"Cubic","Extrapolate=Linear","MultiX=Average","Skip=True","Sort=True")</f>
        <v>13.557492352883015</v>
      </c>
      <c r="U2500" s="43">
        <f ca="1">_xll.BInterpol('Base CDI'!$H$4:$H$28,'Base CDI'!$I$4:$I$29,S2500,"Cubic","Extrapolate=Linear","MultiX=Average","Skip=True","Sort=True")</f>
        <v>13.612784255014217</v>
      </c>
    </row>
    <row r="2501" spans="16:21" x14ac:dyDescent="0.25">
      <c r="P2501" s="10">
        <v>38149</v>
      </c>
      <c r="Q2501">
        <v>10.86833</v>
      </c>
      <c r="S2501" s="42">
        <f t="shared" ca="1" si="43"/>
        <v>48452</v>
      </c>
      <c r="T2501" s="43">
        <f ca="1">_xll.BInterpol('Base CDI'!$H$4:$H$28,'Base CDI'!$J$4:$J$29,S2501,"Cubic","Extrapolate=Linear","MultiX=Average","Skip=True","Sort=True")</f>
        <v>13.557641708789255</v>
      </c>
      <c r="U2501" s="43">
        <f ca="1">_xll.BInterpol('Base CDI'!$H$4:$H$28,'Base CDI'!$I$4:$I$29,S2501,"Cubic","Extrapolate=Linear","MultiX=Average","Skip=True","Sort=True")</f>
        <v>13.612929839540818</v>
      </c>
    </row>
    <row r="2502" spans="16:21" x14ac:dyDescent="0.25">
      <c r="P2502" s="10">
        <v>38152</v>
      </c>
      <c r="Q2502">
        <v>10.87462</v>
      </c>
      <c r="S2502" s="42">
        <f t="shared" ca="1" si="43"/>
        <v>48453</v>
      </c>
      <c r="T2502" s="43">
        <f ca="1">_xll.BInterpol('Base CDI'!$H$4:$H$28,'Base CDI'!$J$4:$J$29,S2502,"Cubic","Extrapolate=Linear","MultiX=Average","Skip=True","Sort=True")</f>
        <v>13.557790818128643</v>
      </c>
      <c r="U2502" s="43">
        <f ca="1">_xll.BInterpol('Base CDI'!$H$4:$H$28,'Base CDI'!$I$4:$I$29,S2502,"Cubic","Extrapolate=Linear","MultiX=Average","Skip=True","Sort=True")</f>
        <v>13.613075200409748</v>
      </c>
    </row>
    <row r="2503" spans="16:21" x14ac:dyDescent="0.25">
      <c r="P2503" s="10">
        <v>38153</v>
      </c>
      <c r="Q2503">
        <v>10.88091</v>
      </c>
      <c r="S2503" s="42">
        <f t="shared" ca="1" si="43"/>
        <v>48454</v>
      </c>
      <c r="T2503" s="43">
        <f ca="1">_xll.BInterpol('Base CDI'!$H$4:$H$28,'Base CDI'!$J$4:$J$29,S2503,"Cubic","Extrapolate=Linear","MultiX=Average","Skip=True","Sort=True")</f>
        <v>13.557939681014636</v>
      </c>
      <c r="U2503" s="43">
        <f ca="1">_xll.BInterpol('Base CDI'!$H$4:$H$28,'Base CDI'!$I$4:$I$29,S2503,"Cubic","Extrapolate=Linear","MultiX=Average","Skip=True","Sort=True")</f>
        <v>13.613220337753791</v>
      </c>
    </row>
    <row r="2504" spans="16:21" x14ac:dyDescent="0.25">
      <c r="P2504" s="10">
        <v>38154</v>
      </c>
      <c r="Q2504">
        <v>10.88721</v>
      </c>
      <c r="S2504" s="42">
        <f t="shared" ca="1" si="43"/>
        <v>48455</v>
      </c>
      <c r="T2504" s="43">
        <f ca="1">_xll.BInterpol('Base CDI'!$H$4:$H$28,'Base CDI'!$J$4:$J$29,S2504,"Cubic","Extrapolate=Linear","MultiX=Average","Skip=True","Sort=True")</f>
        <v>13.558088297560683</v>
      </c>
      <c r="U2504" s="43">
        <f ca="1">_xll.BInterpol('Base CDI'!$H$4:$H$28,'Base CDI'!$I$4:$I$29,S2504,"Cubic","Extrapolate=Linear","MultiX=Average","Skip=True","Sort=True")</f>
        <v>13.613365251705728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48456</v>
      </c>
      <c r="T2505" s="43">
        <f ca="1">_xll.BInterpol('Base CDI'!$H$4:$H$28,'Base CDI'!$J$4:$J$29,S2505,"Cubic","Extrapolate=Linear","MultiX=Average","Skip=True","Sort=True")</f>
        <v>13.558236667880241</v>
      </c>
      <c r="U2505" s="43">
        <f ca="1">_xll.BInterpol('Base CDI'!$H$4:$H$28,'Base CDI'!$I$4:$I$29,S2505,"Cubic","Extrapolate=Linear","MultiX=Average","Skip=True","Sort=True")</f>
        <v>13.613509942398338</v>
      </c>
    </row>
    <row r="2506" spans="16:21" x14ac:dyDescent="0.25">
      <c r="P2506" s="10">
        <v>38156</v>
      </c>
      <c r="Q2506">
        <v>10.89983</v>
      </c>
      <c r="S2506" s="42">
        <f t="shared" ca="1" si="43"/>
        <v>48457</v>
      </c>
      <c r="T2506" s="43">
        <f ca="1">_xll.BInterpol('Base CDI'!$H$4:$H$28,'Base CDI'!$J$4:$J$29,S2506,"Cubic","Extrapolate=Linear","MultiX=Average","Skip=True","Sort=True")</f>
        <v>13.558384792086759</v>
      </c>
      <c r="U2506" s="43">
        <f ca="1">_xll.BInterpol('Base CDI'!$H$4:$H$28,'Base CDI'!$I$4:$I$29,S2506,"Cubic","Extrapolate=Linear","MultiX=Average","Skip=True","Sort=True")</f>
        <v>13.613654409964402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48458</v>
      </c>
      <c r="T2507" s="43">
        <f ca="1">_xll.BInterpol('Base CDI'!$H$4:$H$28,'Base CDI'!$J$4:$J$29,S2507,"Cubic","Extrapolate=Linear","MultiX=Average","Skip=True","Sort=True")</f>
        <v>13.55853267029369</v>
      </c>
      <c r="U2507" s="43">
        <f ca="1">_xll.BInterpol('Base CDI'!$H$4:$H$28,'Base CDI'!$I$4:$I$29,S2507,"Cubic","Extrapolate=Linear","MultiX=Average","Skip=True","Sort=True")</f>
        <v>13.613798654536701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48459</v>
      </c>
      <c r="T2508" s="43">
        <f ca="1">_xll.BInterpol('Base CDI'!$H$4:$H$28,'Base CDI'!$J$4:$J$29,S2508,"Cubic","Extrapolate=Linear","MultiX=Average","Skip=True","Sort=True")</f>
        <v>13.558680302614487</v>
      </c>
      <c r="U2508" s="43">
        <f ca="1">_xll.BInterpol('Base CDI'!$H$4:$H$28,'Base CDI'!$I$4:$I$29,S2508,"Cubic","Extrapolate=Linear","MultiX=Average","Skip=True","Sort=True")</f>
        <v>13.613942676248017</v>
      </c>
    </row>
    <row r="2509" spans="16:21" x14ac:dyDescent="0.25">
      <c r="P2509" s="10">
        <v>38161</v>
      </c>
      <c r="Q2509">
        <v>10.91878</v>
      </c>
      <c r="S2509" s="42">
        <f t="shared" ca="1" si="44"/>
        <v>48460</v>
      </c>
      <c r="T2509" s="43">
        <f ca="1">_xll.BInterpol('Base CDI'!$H$4:$H$28,'Base CDI'!$J$4:$J$29,S2509,"Cubic","Extrapolate=Linear","MultiX=Average","Skip=True","Sort=True")</f>
        <v>13.558827689162603</v>
      </c>
      <c r="U2509" s="43">
        <f ca="1">_xll.BInterpol('Base CDI'!$H$4:$H$28,'Base CDI'!$I$4:$I$29,S2509,"Cubic","Extrapolate=Linear","MultiX=Average","Skip=True","Sort=True")</f>
        <v>13.614086475231131</v>
      </c>
    </row>
    <row r="2510" spans="16:21" x14ac:dyDescent="0.25">
      <c r="P2510" s="10">
        <v>38162</v>
      </c>
      <c r="Q2510">
        <v>10.9251</v>
      </c>
      <c r="S2510" s="42">
        <f t="shared" ca="1" si="44"/>
        <v>48461</v>
      </c>
      <c r="T2510" s="43">
        <f ca="1">_xll.BInterpol('Base CDI'!$H$4:$H$28,'Base CDI'!$J$4:$J$29,S2510,"Cubic","Extrapolate=Linear","MultiX=Average","Skip=True","Sort=True")</f>
        <v>13.558974830051493</v>
      </c>
      <c r="U2510" s="43">
        <f ca="1">_xll.BInterpol('Base CDI'!$H$4:$H$28,'Base CDI'!$I$4:$I$29,S2510,"Cubic","Extrapolate=Linear","MultiX=Average","Skip=True","Sort=True")</f>
        <v>13.614230051618824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48462</v>
      </c>
      <c r="T2511" s="43">
        <f ca="1">_xll.BInterpol('Base CDI'!$H$4:$H$28,'Base CDI'!$J$4:$J$29,S2511,"Cubic","Extrapolate=Linear","MultiX=Average","Skip=True","Sort=True")</f>
        <v>13.559121725394606</v>
      </c>
      <c r="U2511" s="43">
        <f ca="1">_xll.BInterpol('Base CDI'!$H$4:$H$28,'Base CDI'!$I$4:$I$29,S2511,"Cubic","Extrapolate=Linear","MultiX=Average","Skip=True","Sort=True")</f>
        <v>13.614373405543875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48463</v>
      </c>
      <c r="T2512" s="43">
        <f ca="1">_xll.BInterpol('Base CDI'!$H$4:$H$28,'Base CDI'!$J$4:$J$29,S2512,"Cubic","Extrapolate=Linear","MultiX=Average","Skip=True","Sort=True")</f>
        <v>13.559268375305395</v>
      </c>
      <c r="U2512" s="43">
        <f ca="1">_xll.BInterpol('Base CDI'!$H$4:$H$28,'Base CDI'!$I$4:$I$29,S2512,"Cubic","Extrapolate=Linear","MultiX=Average","Skip=True","Sort=True")</f>
        <v>13.614516537139064</v>
      </c>
    </row>
    <row r="2513" spans="16:21" x14ac:dyDescent="0.25">
      <c r="P2513" s="10">
        <v>38167</v>
      </c>
      <c r="Q2513">
        <v>10.94408</v>
      </c>
      <c r="S2513" s="42">
        <f t="shared" ca="1" si="44"/>
        <v>48464</v>
      </c>
      <c r="T2513" s="43">
        <f ca="1">_xll.BInterpol('Base CDI'!$H$4:$H$28,'Base CDI'!$J$4:$J$29,S2513,"Cubic","Extrapolate=Linear","MultiX=Average","Skip=True","Sort=True")</f>
        <v>13.559414779897315</v>
      </c>
      <c r="U2513" s="43">
        <f ca="1">_xll.BInterpol('Base CDI'!$H$4:$H$28,'Base CDI'!$I$4:$I$29,S2513,"Cubic","Extrapolate=Linear","MultiX=Average","Skip=True","Sort=True")</f>
        <v>13.614659446537177</v>
      </c>
    </row>
    <row r="2514" spans="16:21" x14ac:dyDescent="0.25">
      <c r="P2514" s="10">
        <v>38168</v>
      </c>
      <c r="Q2514">
        <v>10.95041</v>
      </c>
      <c r="S2514" s="42">
        <f t="shared" ca="1" si="44"/>
        <v>48465</v>
      </c>
      <c r="T2514" s="43">
        <f ca="1">_xll.BInterpol('Base CDI'!$H$4:$H$28,'Base CDI'!$J$4:$J$29,S2514,"Cubic","Extrapolate=Linear","MultiX=Average","Skip=True","Sort=True")</f>
        <v>13.559560939283816</v>
      </c>
      <c r="U2514" s="43">
        <f ca="1">_xll.BInterpol('Base CDI'!$H$4:$H$28,'Base CDI'!$I$4:$I$29,S2514,"Cubic","Extrapolate=Linear","MultiX=Average","Skip=True","Sort=True")</f>
        <v>13.614802133870988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48466</v>
      </c>
      <c r="T2515" s="43">
        <f ca="1">_xll.BInterpol('Base CDI'!$H$4:$H$28,'Base CDI'!$J$4:$J$29,S2515,"Cubic","Extrapolate=Linear","MultiX=Average","Skip=True","Sort=True")</f>
        <v>13.559706853578353</v>
      </c>
      <c r="U2515" s="43">
        <f ca="1">_xll.BInterpol('Base CDI'!$H$4:$H$28,'Base CDI'!$I$4:$I$29,S2515,"Cubic","Extrapolate=Linear","MultiX=Average","Skip=True","Sort=True")</f>
        <v>13.614944599273285</v>
      </c>
    </row>
    <row r="2516" spans="16:21" x14ac:dyDescent="0.25">
      <c r="P2516" s="10">
        <v>38170</v>
      </c>
      <c r="Q2516">
        <v>10.96311</v>
      </c>
      <c r="S2516" s="42">
        <f t="shared" ca="1" si="44"/>
        <v>48467</v>
      </c>
      <c r="T2516" s="43">
        <f ca="1">_xll.BInterpol('Base CDI'!$H$4:$H$28,'Base CDI'!$J$4:$J$29,S2516,"Cubic","Extrapolate=Linear","MultiX=Average","Skip=True","Sort=True")</f>
        <v>13.559852522894378</v>
      </c>
      <c r="U2516" s="43">
        <f ca="1">_xll.BInterpol('Base CDI'!$H$4:$H$28,'Base CDI'!$I$4:$I$29,S2516,"Cubic","Extrapolate=Linear","MultiX=Average","Skip=True","Sort=True")</f>
        <v>13.615086842876844</v>
      </c>
    </row>
    <row r="2517" spans="16:21" x14ac:dyDescent="0.25">
      <c r="P2517" s="10">
        <v>38173</v>
      </c>
      <c r="Q2517">
        <v>10.96945</v>
      </c>
      <c r="S2517" s="42">
        <f t="shared" ca="1" si="44"/>
        <v>48468</v>
      </c>
      <c r="T2517" s="43">
        <f ca="1">_xll.BInterpol('Base CDI'!$H$4:$H$28,'Base CDI'!$J$4:$J$29,S2517,"Cubic","Extrapolate=Linear","MultiX=Average","Skip=True","Sort=True")</f>
        <v>13.559997947345343</v>
      </c>
      <c r="U2517" s="43">
        <f ca="1">_xll.BInterpol('Base CDI'!$H$4:$H$28,'Base CDI'!$I$4:$I$29,S2517,"Cubic","Extrapolate=Linear","MultiX=Average","Skip=True","Sort=True")</f>
        <v>13.615228864814446</v>
      </c>
    </row>
    <row r="2518" spans="16:21" x14ac:dyDescent="0.25">
      <c r="P2518" s="10">
        <v>38174</v>
      </c>
      <c r="Q2518">
        <v>10.9758</v>
      </c>
      <c r="S2518" s="42">
        <f t="shared" ca="1" si="44"/>
        <v>48469</v>
      </c>
      <c r="T2518" s="43">
        <f ca="1">_xll.BInterpol('Base CDI'!$H$4:$H$28,'Base CDI'!$J$4:$J$29,S2518,"Cubic","Extrapolate=Linear","MultiX=Average","Skip=True","Sort=True")</f>
        <v>13.5601431270447</v>
      </c>
      <c r="U2518" s="43">
        <f ca="1">_xll.BInterpol('Base CDI'!$H$4:$H$28,'Base CDI'!$I$4:$I$29,S2518,"Cubic","Extrapolate=Linear","MultiX=Average","Skip=True","Sort=True")</f>
        <v>13.615370665218874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48470</v>
      </c>
      <c r="T2519" s="43">
        <f ca="1">_xll.BInterpol('Base CDI'!$H$4:$H$28,'Base CDI'!$J$4:$J$29,S2519,"Cubic","Extrapolate=Linear","MultiX=Average","Skip=True","Sort=True")</f>
        <v>13.560288062105904</v>
      </c>
      <c r="U2519" s="43">
        <f ca="1">_xll.BInterpol('Base CDI'!$H$4:$H$28,'Base CDI'!$I$4:$I$29,S2519,"Cubic","Extrapolate=Linear","MultiX=Average","Skip=True","Sort=True")</f>
        <v>13.615512244222908</v>
      </c>
    </row>
    <row r="2520" spans="16:21" x14ac:dyDescent="0.25">
      <c r="P2520" s="10">
        <v>38176</v>
      </c>
      <c r="Q2520">
        <v>10.9885</v>
      </c>
      <c r="S2520" s="42">
        <f t="shared" ca="1" si="44"/>
        <v>48471</v>
      </c>
      <c r="T2520" s="43">
        <f ca="1">_xll.BInterpol('Base CDI'!$H$4:$H$28,'Base CDI'!$J$4:$J$29,S2520,"Cubic","Extrapolate=Linear","MultiX=Average","Skip=True","Sort=True")</f>
        <v>13.560432752642406</v>
      </c>
      <c r="U2520" s="43">
        <f ca="1">_xll.BInterpol('Base CDI'!$H$4:$H$28,'Base CDI'!$I$4:$I$29,S2520,"Cubic","Extrapolate=Linear","MultiX=Average","Skip=True","Sort=True")</f>
        <v>13.615653601959329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48472</v>
      </c>
      <c r="T2521" s="43">
        <f ca="1">_xll.BInterpol('Base CDI'!$H$4:$H$28,'Base CDI'!$J$4:$J$29,S2521,"Cubic","Extrapolate=Linear","MultiX=Average","Skip=True","Sort=True")</f>
        <v>13.560577198767659</v>
      </c>
      <c r="U2521" s="43">
        <f ca="1">_xll.BInterpol('Base CDI'!$H$4:$H$28,'Base CDI'!$I$4:$I$29,S2521,"Cubic","Extrapolate=Linear","MultiX=Average","Skip=True","Sort=True")</f>
        <v>13.615794738560917</v>
      </c>
    </row>
    <row r="2522" spans="16:21" x14ac:dyDescent="0.25">
      <c r="P2522" s="10">
        <v>38180</v>
      </c>
      <c r="Q2522">
        <v>11.00127</v>
      </c>
      <c r="S2522" s="42">
        <f t="shared" ca="1" si="44"/>
        <v>48473</v>
      </c>
      <c r="T2522" s="43">
        <f ca="1">_xll.BInterpol('Base CDI'!$H$4:$H$28,'Base CDI'!$J$4:$J$29,S2522,"Cubic","Extrapolate=Linear","MultiX=Average","Skip=True","Sort=True")</f>
        <v>13.560721400595115</v>
      </c>
      <c r="U2522" s="43">
        <f ca="1">_xll.BInterpol('Base CDI'!$H$4:$H$28,'Base CDI'!$I$4:$I$29,S2522,"Cubic","Extrapolate=Linear","MultiX=Average","Skip=True","Sort=True")</f>
        <v>13.615935654160454</v>
      </c>
    </row>
    <row r="2523" spans="16:21" x14ac:dyDescent="0.25">
      <c r="P2523" s="10">
        <v>38181</v>
      </c>
      <c r="Q2523">
        <v>11.00764</v>
      </c>
      <c r="S2523" s="42">
        <f t="shared" ca="1" si="44"/>
        <v>48474</v>
      </c>
      <c r="T2523" s="43">
        <f ca="1">_xll.BInterpol('Base CDI'!$H$4:$H$28,'Base CDI'!$J$4:$J$29,S2523,"Cubic","Extrapolate=Linear","MultiX=Average","Skip=True","Sort=True")</f>
        <v>13.560865358238228</v>
      </c>
      <c r="U2523" s="43">
        <f ca="1">_xll.BInterpol('Base CDI'!$H$4:$H$28,'Base CDI'!$I$4:$I$29,S2523,"Cubic","Extrapolate=Linear","MultiX=Average","Skip=True","Sort=True")</f>
        <v>13.61607634889072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48475</v>
      </c>
      <c r="T2524" s="43">
        <f ca="1">_xll.BInterpol('Base CDI'!$H$4:$H$28,'Base CDI'!$J$4:$J$29,S2524,"Cubic","Extrapolate=Linear","MultiX=Average","Skip=True","Sort=True")</f>
        <v>13.561009071810449</v>
      </c>
      <c r="U2524" s="43">
        <f ca="1">_xll.BInterpol('Base CDI'!$H$4:$H$28,'Base CDI'!$I$4:$I$29,S2524,"Cubic","Extrapolate=Linear","MultiX=Average","Skip=True","Sort=True")</f>
        <v>13.616216822884498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48476</v>
      </c>
      <c r="T2525" s="43">
        <f ca="1">_xll.BInterpol('Base CDI'!$H$4:$H$28,'Base CDI'!$J$4:$J$29,S2525,"Cubic","Extrapolate=Linear","MultiX=Average","Skip=True","Sort=True")</f>
        <v>13.561152541425233</v>
      </c>
      <c r="U2525" s="43">
        <f ca="1">_xll.BInterpol('Base CDI'!$H$4:$H$28,'Base CDI'!$I$4:$I$29,S2525,"Cubic","Extrapolate=Linear","MultiX=Average","Skip=True","Sort=True")</f>
        <v>13.616357076274566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48477</v>
      </c>
      <c r="T2526" s="43">
        <f ca="1">_xll.BInterpol('Base CDI'!$H$4:$H$28,'Base CDI'!$J$4:$J$29,S2526,"Cubic","Extrapolate=Linear","MultiX=Average","Skip=True","Sort=True")</f>
        <v>13.561295767196031</v>
      </c>
      <c r="U2526" s="43">
        <f ca="1">_xll.BInterpol('Base CDI'!$H$4:$H$28,'Base CDI'!$I$4:$I$29,S2526,"Cubic","Extrapolate=Linear","MultiX=Average","Skip=True","Sort=True")</f>
        <v>13.616497109193705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48478</v>
      </c>
      <c r="T2527" s="43">
        <f ca="1">_xll.BInterpol('Base CDI'!$H$4:$H$28,'Base CDI'!$J$4:$J$29,S2527,"Cubic","Extrapolate=Linear","MultiX=Average","Skip=True","Sort=True")</f>
        <v>13.561438749236295</v>
      </c>
      <c r="U2527" s="43">
        <f ca="1">_xll.BInterpol('Base CDI'!$H$4:$H$28,'Base CDI'!$I$4:$I$29,S2527,"Cubic","Extrapolate=Linear","MultiX=Average","Skip=True","Sort=True")</f>
        <v>13.616636921774699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48479</v>
      </c>
      <c r="T2528" s="43">
        <f ca="1">_xll.BInterpol('Base CDI'!$H$4:$H$28,'Base CDI'!$J$4:$J$29,S2528,"Cubic","Extrapolate=Linear","MultiX=Average","Skip=True","Sort=True")</f>
        <v>13.561581487659478</v>
      </c>
      <c r="U2528" s="43">
        <f ca="1">_xll.BInterpol('Base CDI'!$H$4:$H$28,'Base CDI'!$I$4:$I$29,S2528,"Cubic","Extrapolate=Linear","MultiX=Average","Skip=True","Sort=True")</f>
        <v>13.616776514150326</v>
      </c>
    </row>
    <row r="2529" spans="16:21" x14ac:dyDescent="0.25">
      <c r="P2529" s="10">
        <v>38189</v>
      </c>
      <c r="Q2529">
        <v>11.04593</v>
      </c>
      <c r="S2529" s="42">
        <f t="shared" ca="1" si="44"/>
        <v>48480</v>
      </c>
      <c r="T2529" s="43">
        <f ca="1">_xll.BInterpol('Base CDI'!$H$4:$H$28,'Base CDI'!$J$4:$J$29,S2529,"Cubic","Extrapolate=Linear","MultiX=Average","Skip=True","Sort=True")</f>
        <v>13.561723982579034</v>
      </c>
      <c r="U2529" s="43">
        <f ca="1">_xll.BInterpol('Base CDI'!$H$4:$H$28,'Base CDI'!$I$4:$I$29,S2529,"Cubic","Extrapolate=Linear","MultiX=Average","Skip=True","Sort=True")</f>
        <v>13.616915886453366</v>
      </c>
    </row>
    <row r="2530" spans="16:21" x14ac:dyDescent="0.25">
      <c r="P2530" s="10">
        <v>38190</v>
      </c>
      <c r="Q2530">
        <v>11.05233</v>
      </c>
      <c r="S2530" s="42">
        <f t="shared" ca="1" si="44"/>
        <v>48481</v>
      </c>
      <c r="T2530" s="43">
        <f ca="1">_xll.BInterpol('Base CDI'!$H$4:$H$28,'Base CDI'!$J$4:$J$29,S2530,"Cubic","Extrapolate=Linear","MultiX=Average","Skip=True","Sort=True")</f>
        <v>13.561866234108415</v>
      </c>
      <c r="U2530" s="43">
        <f ca="1">_xll.BInterpol('Base CDI'!$H$4:$H$28,'Base CDI'!$I$4:$I$29,S2530,"Cubic","Extrapolate=Linear","MultiX=Average","Skip=True","Sort=True")</f>
        <v>13.617055038816604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48482</v>
      </c>
      <c r="T2531" s="43">
        <f ca="1">_xll.BInterpol('Base CDI'!$H$4:$H$28,'Base CDI'!$J$4:$J$29,S2531,"Cubic","Extrapolate=Linear","MultiX=Average","Skip=True","Sort=True")</f>
        <v>13.562008242361074</v>
      </c>
      <c r="U2531" s="43">
        <f ca="1">_xll.BInterpol('Base CDI'!$H$4:$H$28,'Base CDI'!$I$4:$I$29,S2531,"Cubic","Extrapolate=Linear","MultiX=Average","Skip=True","Sort=True")</f>
        <v>13.617193971372815</v>
      </c>
    </row>
    <row r="2532" spans="16:21" x14ac:dyDescent="0.25">
      <c r="P2532" s="10">
        <v>38194</v>
      </c>
      <c r="Q2532">
        <v>11.06512</v>
      </c>
      <c r="S2532" s="42">
        <f t="shared" ca="1" si="44"/>
        <v>48483</v>
      </c>
      <c r="T2532" s="43">
        <f ca="1">_xll.BInterpol('Base CDI'!$H$4:$H$28,'Base CDI'!$J$4:$J$29,S2532,"Cubic","Extrapolate=Linear","MultiX=Average","Skip=True","Sort=True")</f>
        <v>13.562150007450462</v>
      </c>
      <c r="U2532" s="43">
        <f ca="1">_xll.BInterpol('Base CDI'!$H$4:$H$28,'Base CDI'!$I$4:$I$29,S2532,"Cubic","Extrapolate=Linear","MultiX=Average","Skip=True","Sort=True")</f>
        <v>13.617332684254787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48484</v>
      </c>
      <c r="T2533" s="43">
        <f ca="1">_xll.BInterpol('Base CDI'!$H$4:$H$28,'Base CDI'!$J$4:$J$29,S2533,"Cubic","Extrapolate=Linear","MultiX=Average","Skip=True","Sort=True")</f>
        <v>13.562291529490034</v>
      </c>
      <c r="U2533" s="43">
        <f ca="1">_xll.BInterpol('Base CDI'!$H$4:$H$28,'Base CDI'!$I$4:$I$29,S2533,"Cubic","Extrapolate=Linear","MultiX=Average","Skip=True","Sort=True")</f>
        <v>13.617471177595295</v>
      </c>
    </row>
    <row r="2534" spans="16:21" x14ac:dyDescent="0.25">
      <c r="P2534" s="10">
        <v>38196</v>
      </c>
      <c r="Q2534">
        <v>11.07794</v>
      </c>
      <c r="S2534" s="42">
        <f t="shared" ca="1" si="44"/>
        <v>48485</v>
      </c>
      <c r="T2534" s="43">
        <f ca="1">_xll.BInterpol('Base CDI'!$H$4:$H$28,'Base CDI'!$J$4:$J$29,S2534,"Cubic","Extrapolate=Linear","MultiX=Average","Skip=True","Sort=True")</f>
        <v>13.562432808593242</v>
      </c>
      <c r="U2534" s="43">
        <f ca="1">_xll.BInterpol('Base CDI'!$H$4:$H$28,'Base CDI'!$I$4:$I$29,S2534,"Cubic","Extrapolate=Linear","MultiX=Average","Skip=True","Sort=True")</f>
        <v>13.617609451527123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48486</v>
      </c>
      <c r="T2535" s="43">
        <f ca="1">_xll.BInterpol('Base CDI'!$H$4:$H$28,'Base CDI'!$J$4:$J$29,S2535,"Cubic","Extrapolate=Linear","MultiX=Average","Skip=True","Sort=True")</f>
        <v>13.562573844873537</v>
      </c>
      <c r="U2535" s="43">
        <f ca="1">_xll.BInterpol('Base CDI'!$H$4:$H$28,'Base CDI'!$I$4:$I$29,S2535,"Cubic","Extrapolate=Linear","MultiX=Average","Skip=True","Sort=True")</f>
        <v>13.617747506183051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48487</v>
      </c>
      <c r="T2536" s="43">
        <f ca="1">_xll.BInterpol('Base CDI'!$H$4:$H$28,'Base CDI'!$J$4:$J$29,S2536,"Cubic","Extrapolate=Linear","MultiX=Average","Skip=True","Sort=True")</f>
        <v>13.562714638444373</v>
      </c>
      <c r="U2536" s="43">
        <f ca="1">_xll.BInterpol('Base CDI'!$H$4:$H$28,'Base CDI'!$I$4:$I$29,S2536,"Cubic","Extrapolate=Linear","MultiX=Average","Skip=True","Sort=True")</f>
        <v>13.617885341695859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48488</v>
      </c>
      <c r="T2537" s="43">
        <f ca="1">_xll.BInterpol('Base CDI'!$H$4:$H$28,'Base CDI'!$J$4:$J$29,S2537,"Cubic","Extrapolate=Linear","MultiX=Average","Skip=True","Sort=True")</f>
        <v>13.562855189419203</v>
      </c>
      <c r="U2537" s="43">
        <f ca="1">_xll.BInterpol('Base CDI'!$H$4:$H$28,'Base CDI'!$I$4:$I$29,S2537,"Cubic","Extrapolate=Linear","MultiX=Average","Skip=True","Sort=True")</f>
        <v>13.618022958198328</v>
      </c>
    </row>
    <row r="2538" spans="16:21" x14ac:dyDescent="0.25">
      <c r="P2538" s="10">
        <v>38202</v>
      </c>
      <c r="Q2538">
        <v>11.10365</v>
      </c>
      <c r="S2538" s="42">
        <f t="shared" ca="1" si="44"/>
        <v>48489</v>
      </c>
      <c r="T2538" s="43">
        <f ca="1">_xll.BInterpol('Base CDI'!$H$4:$H$28,'Base CDI'!$J$4:$J$29,S2538,"Cubic","Extrapolate=Linear","MultiX=Average","Skip=True","Sort=True")</f>
        <v>13.562995497911478</v>
      </c>
      <c r="U2538" s="43">
        <f ca="1">_xll.BInterpol('Base CDI'!$H$4:$H$28,'Base CDI'!$I$4:$I$29,S2538,"Cubic","Extrapolate=Linear","MultiX=Average","Skip=True","Sort=True")</f>
        <v>13.618160355823241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48490</v>
      </c>
      <c r="T2539" s="43">
        <f ca="1">_xll.BInterpol('Base CDI'!$H$4:$H$28,'Base CDI'!$J$4:$J$29,S2539,"Cubic","Extrapolate=Linear","MultiX=Average","Skip=True","Sort=True")</f>
        <v>13.563135564034653</v>
      </c>
      <c r="U2539" s="43">
        <f ca="1">_xll.BInterpol('Base CDI'!$H$4:$H$28,'Base CDI'!$I$4:$I$29,S2539,"Cubic","Extrapolate=Linear","MultiX=Average","Skip=True","Sort=True")</f>
        <v>13.618297534703375</v>
      </c>
    </row>
    <row r="2540" spans="16:21" x14ac:dyDescent="0.25">
      <c r="P2540" s="10">
        <v>38204</v>
      </c>
      <c r="Q2540">
        <v>11.11655</v>
      </c>
      <c r="S2540" s="42">
        <f t="shared" ca="1" si="44"/>
        <v>48491</v>
      </c>
      <c r="T2540" s="43">
        <f ca="1">_xll.BInterpol('Base CDI'!$H$4:$H$28,'Base CDI'!$J$4:$J$29,S2540,"Cubic","Extrapolate=Linear","MultiX=Average","Skip=True","Sort=True")</f>
        <v>13.563275387902179</v>
      </c>
      <c r="U2540" s="43">
        <f ca="1">_xll.BInterpol('Base CDI'!$H$4:$H$28,'Base CDI'!$I$4:$I$29,S2540,"Cubic","Extrapolate=Linear","MultiX=Average","Skip=True","Sort=True")</f>
        <v>13.618434494971515</v>
      </c>
    </row>
    <row r="2541" spans="16:21" x14ac:dyDescent="0.25">
      <c r="P2541" s="10">
        <v>38205</v>
      </c>
      <c r="Q2541">
        <v>11.12302</v>
      </c>
      <c r="S2541" s="42">
        <f t="shared" ca="1" si="44"/>
        <v>48492</v>
      </c>
      <c r="T2541" s="43">
        <f ca="1">_xll.BInterpol('Base CDI'!$H$4:$H$28,'Base CDI'!$J$4:$J$29,S2541,"Cubic","Extrapolate=Linear","MultiX=Average","Skip=True","Sort=True")</f>
        <v>13.563414969627509</v>
      </c>
      <c r="U2541" s="43">
        <f ca="1">_xll.BInterpol('Base CDI'!$H$4:$H$28,'Base CDI'!$I$4:$I$29,S2541,"Cubic","Extrapolate=Linear","MultiX=Average","Skip=True","Sort=True")</f>
        <v>13.61857123676044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48493</v>
      </c>
      <c r="T2542" s="43">
        <f ca="1">_xll.BInterpol('Base CDI'!$H$4:$H$28,'Base CDI'!$J$4:$J$29,S2542,"Cubic","Extrapolate=Linear","MultiX=Average","Skip=True","Sort=True")</f>
        <v>13.563554309324095</v>
      </c>
      <c r="U2542" s="43">
        <f ca="1">_xll.BInterpol('Base CDI'!$H$4:$H$28,'Base CDI'!$I$4:$I$29,S2542,"Cubic","Extrapolate=Linear","MultiX=Average","Skip=True","Sort=True")</f>
        <v>13.618707760202931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48494</v>
      </c>
      <c r="T2543" s="43">
        <f ca="1">_xll.BInterpol('Base CDI'!$H$4:$H$28,'Base CDI'!$J$4:$J$29,S2543,"Cubic","Extrapolate=Linear","MultiX=Average","Skip=True","Sort=True")</f>
        <v>13.563693407105392</v>
      </c>
      <c r="U2543" s="43">
        <f ca="1">_xll.BInterpol('Base CDI'!$H$4:$H$28,'Base CDI'!$I$4:$I$29,S2543,"Cubic","Extrapolate=Linear","MultiX=Average","Skip=True","Sort=True")</f>
        <v>13.618844065431768</v>
      </c>
    </row>
    <row r="2544" spans="16:21" x14ac:dyDescent="0.25">
      <c r="P2544" s="10">
        <v>38210</v>
      </c>
      <c r="Q2544">
        <v>11.14242</v>
      </c>
      <c r="S2544" s="42">
        <f t="shared" ca="1" si="44"/>
        <v>48495</v>
      </c>
      <c r="T2544" s="43">
        <f ca="1">_xll.BInterpol('Base CDI'!$H$4:$H$28,'Base CDI'!$J$4:$J$29,S2544,"Cubic","Extrapolate=Linear","MultiX=Average","Skip=True","Sort=True")</f>
        <v>13.563832263084851</v>
      </c>
      <c r="U2544" s="43">
        <f ca="1">_xll.BInterpol('Base CDI'!$H$4:$H$28,'Base CDI'!$I$4:$I$29,S2544,"Cubic","Extrapolate=Linear","MultiX=Average","Skip=True","Sort=True")</f>
        <v>13.618980152579732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48496</v>
      </c>
      <c r="T2545" s="43">
        <f ca="1">_xll.BInterpol('Base CDI'!$H$4:$H$28,'Base CDI'!$J$4:$J$29,S2545,"Cubic","Extrapolate=Linear","MultiX=Average","Skip=True","Sort=True")</f>
        <v>13.563970877375924</v>
      </c>
      <c r="U2545" s="43">
        <f ca="1">_xll.BInterpol('Base CDI'!$H$4:$H$28,'Base CDI'!$I$4:$I$29,S2545,"Cubic","Extrapolate=Linear","MultiX=Average","Skip=True","Sort=True")</f>
        <v>13.619116021779606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48497</v>
      </c>
      <c r="T2546" s="43">
        <f ca="1">_xll.BInterpol('Base CDI'!$H$4:$H$28,'Base CDI'!$J$4:$J$29,S2546,"Cubic","Extrapolate=Linear","MultiX=Average","Skip=True","Sort=True")</f>
        <v>13.564109250092065</v>
      </c>
      <c r="U2546" s="43">
        <f ca="1">_xll.BInterpol('Base CDI'!$H$4:$H$28,'Base CDI'!$I$4:$I$29,S2546,"Cubic","Extrapolate=Linear","MultiX=Average","Skip=True","Sort=True")</f>
        <v>13.61925167316417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48498</v>
      </c>
      <c r="T2547" s="43">
        <f ca="1">_xll.BInterpol('Base CDI'!$H$4:$H$28,'Base CDI'!$J$4:$J$29,S2547,"Cubic","Extrapolate=Linear","MultiX=Average","Skip=True","Sort=True")</f>
        <v>13.564247381346725</v>
      </c>
      <c r="U2547" s="43">
        <f ca="1">_xll.BInterpol('Base CDI'!$H$4:$H$28,'Base CDI'!$I$4:$I$29,S2547,"Cubic","Extrapolate=Linear","MultiX=Average","Skip=True","Sort=True")</f>
        <v>13.619387106866203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48499</v>
      </c>
      <c r="T2548" s="43">
        <f ca="1">_xll.BInterpol('Base CDI'!$H$4:$H$28,'Base CDI'!$J$4:$J$29,S2548,"Cubic","Extrapolate=Linear","MultiX=Average","Skip=True","Sort=True")</f>
        <v>13.564385271253359</v>
      </c>
      <c r="U2548" s="43">
        <f ca="1">_xll.BInterpol('Base CDI'!$H$4:$H$28,'Base CDI'!$I$4:$I$29,S2548,"Cubic","Extrapolate=Linear","MultiX=Average","Skip=True","Sort=True")</f>
        <v>13.619522323018487</v>
      </c>
    </row>
    <row r="2549" spans="16:21" x14ac:dyDescent="0.25">
      <c r="P2549" s="10">
        <v>38217</v>
      </c>
      <c r="Q2549">
        <v>11.17482</v>
      </c>
      <c r="S2549" s="42">
        <f t="shared" ca="1" si="44"/>
        <v>48500</v>
      </c>
      <c r="T2549" s="43">
        <f ca="1">_xll.BInterpol('Base CDI'!$H$4:$H$28,'Base CDI'!$J$4:$J$29,S2549,"Cubic","Extrapolate=Linear","MultiX=Average","Skip=True","Sort=True")</f>
        <v>13.564522919925418</v>
      </c>
      <c r="U2549" s="43">
        <f ca="1">_xll.BInterpol('Base CDI'!$H$4:$H$28,'Base CDI'!$I$4:$I$29,S2549,"Cubic","Extrapolate=Linear","MultiX=Average","Skip=True","Sort=True")</f>
        <v>13.619657321753804</v>
      </c>
    </row>
    <row r="2550" spans="16:21" x14ac:dyDescent="0.25">
      <c r="P2550" s="10">
        <v>38218</v>
      </c>
      <c r="Q2550">
        <v>11.1813</v>
      </c>
      <c r="S2550" s="42">
        <f t="shared" ca="1" si="44"/>
        <v>48501</v>
      </c>
      <c r="T2550" s="43">
        <f ca="1">_xll.BInterpol('Base CDI'!$H$4:$H$28,'Base CDI'!$J$4:$J$29,S2550,"Cubic","Extrapolate=Linear","MultiX=Average","Skip=True","Sort=True")</f>
        <v>13.564660327476355</v>
      </c>
      <c r="U2550" s="43">
        <f ca="1">_xll.BInterpol('Base CDI'!$H$4:$H$28,'Base CDI'!$I$4:$I$29,S2550,"Cubic","Extrapolate=Linear","MultiX=Average","Skip=True","Sort=True")</f>
        <v>13.619792103204933</v>
      </c>
    </row>
    <row r="2551" spans="16:21" x14ac:dyDescent="0.25">
      <c r="P2551" s="10">
        <v>38219</v>
      </c>
      <c r="Q2551">
        <v>11.18779</v>
      </c>
      <c r="S2551" s="42">
        <f t="shared" ca="1" si="44"/>
        <v>48502</v>
      </c>
      <c r="T2551" s="43">
        <f ca="1">_xll.BInterpol('Base CDI'!$H$4:$H$28,'Base CDI'!$J$4:$J$29,S2551,"Cubic","Extrapolate=Linear","MultiX=Average","Skip=True","Sort=True")</f>
        <v>13.564797494019622</v>
      </c>
      <c r="U2551" s="43">
        <f ca="1">_xll.BInterpol('Base CDI'!$H$4:$H$28,'Base CDI'!$I$4:$I$29,S2551,"Cubic","Extrapolate=Linear","MultiX=Average","Skip=True","Sort=True")</f>
        <v>13.619926667504656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48503</v>
      </c>
      <c r="T2552" s="43">
        <f ca="1">_xll.BInterpol('Base CDI'!$H$4:$H$28,'Base CDI'!$J$4:$J$29,S2552,"Cubic","Extrapolate=Linear","MultiX=Average","Skip=True","Sort=True")</f>
        <v>13.564934419668672</v>
      </c>
      <c r="U2552" s="43">
        <f ca="1">_xll.BInterpol('Base CDI'!$H$4:$H$28,'Base CDI'!$I$4:$I$29,S2552,"Cubic","Extrapolate=Linear","MultiX=Average","Skip=True","Sort=True")</f>
        <v>13.620061014785755</v>
      </c>
    </row>
    <row r="2553" spans="16:21" x14ac:dyDescent="0.25">
      <c r="P2553" s="10">
        <v>38223</v>
      </c>
      <c r="Q2553">
        <v>11.20079</v>
      </c>
      <c r="S2553" s="42">
        <f t="shared" ca="1" si="44"/>
        <v>48504</v>
      </c>
      <c r="T2553" s="43">
        <f ca="1">_xll.BInterpol('Base CDI'!$H$4:$H$28,'Base CDI'!$J$4:$J$29,S2553,"Cubic","Extrapolate=Linear","MultiX=Average","Skip=True","Sort=True")</f>
        <v>13.56507110453696</v>
      </c>
      <c r="U2553" s="43">
        <f ca="1">_xll.BInterpol('Base CDI'!$H$4:$H$28,'Base CDI'!$I$4:$I$29,S2553,"Cubic","Extrapolate=Linear","MultiX=Average","Skip=True","Sort=True")</f>
        <v>13.620195145181007</v>
      </c>
    </row>
    <row r="2554" spans="16:21" x14ac:dyDescent="0.25">
      <c r="P2554" s="10">
        <v>38224</v>
      </c>
      <c r="Q2554">
        <v>11.2073</v>
      </c>
      <c r="S2554" s="42">
        <f t="shared" ca="1" si="44"/>
        <v>48505</v>
      </c>
      <c r="T2554" s="43">
        <f ca="1">_xll.BInterpol('Base CDI'!$H$4:$H$28,'Base CDI'!$J$4:$J$29,S2554,"Cubic","Extrapolate=Linear","MultiX=Average","Skip=True","Sort=True")</f>
        <v>13.565207548737936</v>
      </c>
      <c r="U2554" s="43">
        <f ca="1">_xll.BInterpol('Base CDI'!$H$4:$H$28,'Base CDI'!$I$4:$I$29,S2554,"Cubic","Extrapolate=Linear","MultiX=Average","Skip=True","Sort=True")</f>
        <v>13.620329058823197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48506</v>
      </c>
      <c r="T2555" s="43">
        <f ca="1">_xll.BInterpol('Base CDI'!$H$4:$H$28,'Base CDI'!$J$4:$J$29,S2555,"Cubic","Extrapolate=Linear","MultiX=Average","Skip=True","Sort=True")</f>
        <v>13.565343752385052</v>
      </c>
      <c r="U2555" s="43">
        <f ca="1">_xll.BInterpol('Base CDI'!$H$4:$H$28,'Base CDI'!$I$4:$I$29,S2555,"Cubic","Extrapolate=Linear","MultiX=Average","Skip=True","Sort=True")</f>
        <v>13.620462755845104</v>
      </c>
    </row>
    <row r="2556" spans="16:21" x14ac:dyDescent="0.25">
      <c r="P2556" s="10">
        <v>38226</v>
      </c>
      <c r="Q2556">
        <v>11.22031</v>
      </c>
      <c r="S2556" s="42">
        <f t="shared" ca="1" si="44"/>
        <v>48507</v>
      </c>
      <c r="T2556" s="43">
        <f ca="1">_xll.BInterpol('Base CDI'!$H$4:$H$28,'Base CDI'!$J$4:$J$29,S2556,"Cubic","Extrapolate=Linear","MultiX=Average","Skip=True","Sort=True")</f>
        <v>13.565479715591763</v>
      </c>
      <c r="U2556" s="43">
        <f ca="1">_xll.BInterpol('Base CDI'!$H$4:$H$28,'Base CDI'!$I$4:$I$29,S2556,"Cubic","Extrapolate=Linear","MultiX=Average","Skip=True","Sort=True")</f>
        <v>13.620596236379509</v>
      </c>
    </row>
    <row r="2557" spans="16:21" x14ac:dyDescent="0.25">
      <c r="P2557" s="10">
        <v>38229</v>
      </c>
      <c r="Q2557">
        <v>11.22683</v>
      </c>
      <c r="S2557" s="42">
        <f t="shared" ca="1" si="44"/>
        <v>48508</v>
      </c>
      <c r="T2557" s="43">
        <f ca="1">_xll.BInterpol('Base CDI'!$H$4:$H$28,'Base CDI'!$J$4:$J$29,S2557,"Cubic","Extrapolate=Linear","MultiX=Average","Skip=True","Sort=True")</f>
        <v>13.565615438471522</v>
      </c>
      <c r="U2557" s="43">
        <f ca="1">_xll.BInterpol('Base CDI'!$H$4:$H$28,'Base CDI'!$I$4:$I$29,S2557,"Cubic","Extrapolate=Linear","MultiX=Average","Skip=True","Sort=True")</f>
        <v>13.620729500559193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48509</v>
      </c>
      <c r="T2558" s="43">
        <f ca="1">_xll.BInterpol('Base CDI'!$H$4:$H$28,'Base CDI'!$J$4:$J$29,S2558,"Cubic","Extrapolate=Linear","MultiX=Average","Skip=True","Sort=True")</f>
        <v>13.565750921137779</v>
      </c>
      <c r="U2558" s="43">
        <f ca="1">_xll.BInterpol('Base CDI'!$H$4:$H$28,'Base CDI'!$I$4:$I$29,S2558,"Cubic","Extrapolate=Linear","MultiX=Average","Skip=True","Sort=True")</f>
        <v>13.620862548516936</v>
      </c>
    </row>
    <row r="2559" spans="16:21" x14ac:dyDescent="0.25">
      <c r="P2559" s="10">
        <v>38231</v>
      </c>
      <c r="Q2559">
        <v>11.23992</v>
      </c>
      <c r="S2559" s="42">
        <f t="shared" ca="1" si="44"/>
        <v>48510</v>
      </c>
      <c r="T2559" s="43">
        <f ca="1">_xll.BInterpol('Base CDI'!$H$4:$H$28,'Base CDI'!$J$4:$J$29,S2559,"Cubic","Extrapolate=Linear","MultiX=Average","Skip=True","Sort=True")</f>
        <v>13.565886163703988</v>
      </c>
      <c r="U2559" s="43">
        <f ca="1">_xll.BInterpol('Base CDI'!$H$4:$H$28,'Base CDI'!$I$4:$I$29,S2559,"Cubic","Extrapolate=Linear","MultiX=Average","Skip=True","Sort=True")</f>
        <v>13.620995380385521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48511</v>
      </c>
      <c r="T2560" s="43">
        <f ca="1">_xll.BInterpol('Base CDI'!$H$4:$H$28,'Base CDI'!$J$4:$J$29,S2560,"Cubic","Extrapolate=Linear","MultiX=Average","Skip=True","Sort=True")</f>
        <v>13.566021166283601</v>
      </c>
      <c r="U2560" s="43">
        <f ca="1">_xll.BInterpol('Base CDI'!$H$4:$H$28,'Base CDI'!$I$4:$I$29,S2560,"Cubic","Extrapolate=Linear","MultiX=Average","Skip=True","Sort=True")</f>
        <v>13.621127996297727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48512</v>
      </c>
      <c r="T2561" s="43">
        <f ca="1">_xll.BInterpol('Base CDI'!$H$4:$H$28,'Base CDI'!$J$4:$J$29,S2561,"Cubic","Extrapolate=Linear","MultiX=Average","Skip=True","Sort=True")</f>
        <v>13.566155928990073</v>
      </c>
      <c r="U2561" s="43">
        <f ca="1">_xll.BInterpol('Base CDI'!$H$4:$H$28,'Base CDI'!$I$4:$I$29,S2561,"Cubic","Extrapolate=Linear","MultiX=Average","Skip=True","Sort=True")</f>
        <v>13.621260396386335</v>
      </c>
    </row>
    <row r="2562" spans="16:21" x14ac:dyDescent="0.25">
      <c r="P2562" s="10">
        <v>38236</v>
      </c>
      <c r="Q2562">
        <v>11.25956</v>
      </c>
      <c r="S2562" s="42">
        <f t="shared" ca="1" si="44"/>
        <v>48513</v>
      </c>
      <c r="T2562" s="43">
        <f ca="1">_xll.BInterpol('Base CDI'!$H$4:$H$28,'Base CDI'!$J$4:$J$29,S2562,"Cubic","Extrapolate=Linear","MultiX=Average","Skip=True","Sort=True")</f>
        <v>13.566290451936855</v>
      </c>
      <c r="U2562" s="43">
        <f ca="1">_xll.BInterpol('Base CDI'!$H$4:$H$28,'Base CDI'!$I$4:$I$29,S2562,"Cubic","Extrapolate=Linear","MultiX=Average","Skip=True","Sort=True")</f>
        <v>13.621392580784127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48514</v>
      </c>
      <c r="T2563" s="43">
        <f ca="1">_xll.BInterpol('Base CDI'!$H$4:$H$28,'Base CDI'!$J$4:$J$29,S2563,"Cubic","Extrapolate=Linear","MultiX=Average","Skip=True","Sort=True")</f>
        <v>13.566424735237398</v>
      </c>
      <c r="U2563" s="43">
        <f ca="1">_xll.BInterpol('Base CDI'!$H$4:$H$28,'Base CDI'!$I$4:$I$29,S2563,"Cubic","Extrapolate=Linear","MultiX=Average","Skip=True","Sort=True")</f>
        <v>13.621524549623883</v>
      </c>
    </row>
    <row r="2564" spans="16:21" x14ac:dyDescent="0.25">
      <c r="P2564" s="10">
        <v>38239</v>
      </c>
      <c r="Q2564">
        <v>11.27267</v>
      </c>
      <c r="S2564" s="42">
        <f t="shared" ca="1" si="44"/>
        <v>48515</v>
      </c>
      <c r="T2564" s="43">
        <f ca="1">_xll.BInterpol('Base CDI'!$H$4:$H$28,'Base CDI'!$J$4:$J$29,S2564,"Cubic","Extrapolate=Linear","MultiX=Average","Skip=True","Sort=True")</f>
        <v>13.566558779005156</v>
      </c>
      <c r="U2564" s="43">
        <f ca="1">_xll.BInterpol('Base CDI'!$H$4:$H$28,'Base CDI'!$I$4:$I$29,S2564,"Cubic","Extrapolate=Linear","MultiX=Average","Skip=True","Sort=True")</f>
        <v>13.621656303038383</v>
      </c>
    </row>
    <row r="2565" spans="16:21" x14ac:dyDescent="0.25">
      <c r="P2565" s="10">
        <v>38240</v>
      </c>
      <c r="Q2565">
        <v>11.27923</v>
      </c>
      <c r="S2565" s="42">
        <f t="shared" ca="1" si="44"/>
        <v>48516</v>
      </c>
      <c r="T2565" s="43">
        <f ca="1">_xll.BInterpol('Base CDI'!$H$4:$H$28,'Base CDI'!$J$4:$J$29,S2565,"Cubic","Extrapolate=Linear","MultiX=Average","Skip=True","Sort=True")</f>
        <v>13.566692583353582</v>
      </c>
      <c r="U2565" s="43">
        <f ca="1">_xll.BInterpol('Base CDI'!$H$4:$H$28,'Base CDI'!$I$4:$I$29,S2565,"Cubic","Extrapolate=Linear","MultiX=Average","Skip=True","Sort=True")</f>
        <v>13.62178784116041</v>
      </c>
    </row>
    <row r="2566" spans="16:21" x14ac:dyDescent="0.25">
      <c r="P2566" s="10">
        <v>38243</v>
      </c>
      <c r="Q2566">
        <v>11.2858</v>
      </c>
      <c r="S2566" s="42">
        <f t="shared" ca="1" si="44"/>
        <v>48517</v>
      </c>
      <c r="T2566" s="43">
        <f ca="1">_xll.BInterpol('Base CDI'!$H$4:$H$28,'Base CDI'!$J$4:$J$29,S2566,"Cubic","Extrapolate=Linear","MultiX=Average","Skip=True","Sort=True")</f>
        <v>13.56682614839613</v>
      </c>
      <c r="U2566" s="43">
        <f ca="1">_xll.BInterpol('Base CDI'!$H$4:$H$28,'Base CDI'!$I$4:$I$29,S2566,"Cubic","Extrapolate=Linear","MultiX=Average","Skip=True","Sort=True")</f>
        <v>13.621919164122744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48518</v>
      </c>
      <c r="T2567" s="43">
        <f ca="1">_xll.BInterpol('Base CDI'!$H$4:$H$28,'Base CDI'!$J$4:$J$29,S2567,"Cubic","Extrapolate=Linear","MultiX=Average","Skip=True","Sort=True")</f>
        <v>13.566959474246252</v>
      </c>
      <c r="U2567" s="43">
        <f ca="1">_xll.BInterpol('Base CDI'!$H$4:$H$28,'Base CDI'!$I$4:$I$29,S2567,"Cubic","Extrapolate=Linear","MultiX=Average","Skip=True","Sort=True")</f>
        <v>13.622050272058166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48519</v>
      </c>
      <c r="T2568" s="43">
        <f ca="1">_xll.BInterpol('Base CDI'!$H$4:$H$28,'Base CDI'!$J$4:$J$29,S2568,"Cubic","Extrapolate=Linear","MultiX=Average","Skip=True","Sort=True")</f>
        <v>13.567092561017397</v>
      </c>
      <c r="U2568" s="43">
        <f ca="1">_xll.BInterpol('Base CDI'!$H$4:$H$28,'Base CDI'!$I$4:$I$29,S2568,"Cubic","Extrapolate=Linear","MultiX=Average","Skip=True","Sort=True")</f>
        <v>13.622181165099455</v>
      </c>
    </row>
    <row r="2569" spans="16:21" x14ac:dyDescent="0.25">
      <c r="P2569" s="10">
        <v>38246</v>
      </c>
      <c r="Q2569">
        <v>11.30561</v>
      </c>
      <c r="S2569" s="42">
        <f t="shared" ca="1" si="44"/>
        <v>48520</v>
      </c>
      <c r="T2569" s="43">
        <f ca="1">_xll.BInterpol('Base CDI'!$H$4:$H$28,'Base CDI'!$J$4:$J$29,S2569,"Cubic","Extrapolate=Linear","MultiX=Average","Skip=True","Sort=True")</f>
        <v>13.567225408823022</v>
      </c>
      <c r="U2569" s="43">
        <f ca="1">_xll.BInterpol('Base CDI'!$H$4:$H$28,'Base CDI'!$I$4:$I$29,S2569,"Cubic","Extrapolate=Linear","MultiX=Average","Skip=True","Sort=True")</f>
        <v>13.622311843379395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48521</v>
      </c>
      <c r="T2570" s="43">
        <f ca="1">_xll.BInterpol('Base CDI'!$H$4:$H$28,'Base CDI'!$J$4:$J$29,S2570,"Cubic","Extrapolate=Linear","MultiX=Average","Skip=True","Sort=True")</f>
        <v>13.567358017776579</v>
      </c>
      <c r="U2570" s="43">
        <f ca="1">_xll.BInterpol('Base CDI'!$H$4:$H$28,'Base CDI'!$I$4:$I$29,S2570,"Cubic","Extrapolate=Linear","MultiX=Average","Skip=True","Sort=True")</f>
        <v>13.622442307030765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48522</v>
      </c>
      <c r="T2571" s="43">
        <f ca="1">_xll.BInterpol('Base CDI'!$H$4:$H$28,'Base CDI'!$J$4:$J$29,S2571,"Cubic","Extrapolate=Linear","MultiX=Average","Skip=True","Sort=True")</f>
        <v>13.567490387991519</v>
      </c>
      <c r="U2571" s="43">
        <f ca="1">_xll.BInterpol('Base CDI'!$H$4:$H$28,'Base CDI'!$I$4:$I$29,S2571,"Cubic","Extrapolate=Linear","MultiX=Average","Skip=True","Sort=True")</f>
        <v>13.622572556186345</v>
      </c>
    </row>
    <row r="2572" spans="16:21" x14ac:dyDescent="0.25">
      <c r="P2572" s="10">
        <v>38251</v>
      </c>
      <c r="Q2572">
        <v>11.32579</v>
      </c>
      <c r="S2572" s="42">
        <f t="shared" ca="1" si="45"/>
        <v>48523</v>
      </c>
      <c r="T2572" s="43">
        <f ca="1">_xll.BInterpol('Base CDI'!$H$4:$H$28,'Base CDI'!$J$4:$J$29,S2572,"Cubic","Extrapolate=Linear","MultiX=Average","Skip=True","Sort=True")</f>
        <v>13.567622519581295</v>
      </c>
      <c r="U2572" s="43">
        <f ca="1">_xll.BInterpol('Base CDI'!$H$4:$H$28,'Base CDI'!$I$4:$I$29,S2572,"Cubic","Extrapolate=Linear","MultiX=Average","Skip=True","Sort=True")</f>
        <v>13.622702590978918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48524</v>
      </c>
      <c r="T2573" s="43">
        <f ca="1">_xll.BInterpol('Base CDI'!$H$4:$H$28,'Base CDI'!$J$4:$J$29,S2573,"Cubic","Extrapolate=Linear","MultiX=Average","Skip=True","Sort=True")</f>
        <v>13.567754412659362</v>
      </c>
      <c r="U2573" s="43">
        <f ca="1">_xll.BInterpol('Base CDI'!$H$4:$H$28,'Base CDI'!$I$4:$I$29,S2573,"Cubic","Extrapolate=Linear","MultiX=Average","Skip=True","Sort=True")</f>
        <v>13.622832411541262</v>
      </c>
    </row>
    <row r="2574" spans="16:21" x14ac:dyDescent="0.25">
      <c r="P2574" s="10">
        <v>38253</v>
      </c>
      <c r="Q2574">
        <v>11.33925</v>
      </c>
      <c r="S2574" s="42">
        <f t="shared" ca="1" si="45"/>
        <v>48525</v>
      </c>
      <c r="T2574" s="43">
        <f ca="1">_xll.BInterpol('Base CDI'!$H$4:$H$28,'Base CDI'!$J$4:$J$29,S2574,"Cubic","Extrapolate=Linear","MultiX=Average","Skip=True","Sort=True")</f>
        <v>13.56788606733917</v>
      </c>
      <c r="U2574" s="43">
        <f ca="1">_xll.BInterpol('Base CDI'!$H$4:$H$28,'Base CDI'!$I$4:$I$29,S2574,"Cubic","Extrapolate=Linear","MultiX=Average","Skip=True","Sort=True")</f>
        <v>13.622962018006161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48526</v>
      </c>
      <c r="T2575" s="43">
        <f ca="1">_xll.BInterpol('Base CDI'!$H$4:$H$28,'Base CDI'!$J$4:$J$29,S2575,"Cubic","Extrapolate=Linear","MultiX=Average","Skip=True","Sort=True")</f>
        <v>13.568017483734172</v>
      </c>
      <c r="U2575" s="43">
        <f ca="1">_xll.BInterpol('Base CDI'!$H$4:$H$28,'Base CDI'!$I$4:$I$29,S2575,"Cubic","Extrapolate=Linear","MultiX=Average","Skip=True","Sort=True")</f>
        <v>13.623091410506396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48527</v>
      </c>
      <c r="T2576" s="43">
        <f ca="1">_xll.BInterpol('Base CDI'!$H$4:$H$28,'Base CDI'!$J$4:$J$29,S2576,"Cubic","Extrapolate=Linear","MultiX=Average","Skip=True","Sort=True")</f>
        <v>13.568148661957823</v>
      </c>
      <c r="U2576" s="43">
        <f ca="1">_xll.BInterpol('Base CDI'!$H$4:$H$28,'Base CDI'!$I$4:$I$29,S2576,"Cubic","Extrapolate=Linear","MultiX=Average","Skip=True","Sort=True")</f>
        <v>13.623220589174744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48528</v>
      </c>
      <c r="T2577" s="43">
        <f ca="1">_xll.BInterpol('Base CDI'!$H$4:$H$28,'Base CDI'!$J$4:$J$29,S2577,"Cubic","Extrapolate=Linear","MultiX=Average","Skip=True","Sort=True")</f>
        <v>13.568279602123571</v>
      </c>
      <c r="U2577" s="43">
        <f ca="1">_xll.BInterpol('Base CDI'!$H$4:$H$28,'Base CDI'!$I$4:$I$29,S2577,"Cubic","Extrapolate=Linear","MultiX=Average","Skip=True","Sort=True")</f>
        <v>13.62334955414399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48529</v>
      </c>
      <c r="T2578" s="43">
        <f ca="1">_xll.BInterpol('Base CDI'!$H$4:$H$28,'Base CDI'!$J$4:$J$29,S2578,"Cubic","Extrapolate=Linear","MultiX=Average","Skip=True","Sort=True")</f>
        <v>13.568410304344873</v>
      </c>
      <c r="U2578" s="43">
        <f ca="1">_xll.BInterpol('Base CDI'!$H$4:$H$28,'Base CDI'!$I$4:$I$29,S2578,"Cubic","Extrapolate=Linear","MultiX=Average","Skip=True","Sort=True")</f>
        <v>13.623478305546913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48530</v>
      </c>
      <c r="T2579" s="43">
        <f ca="1">_xll.BInterpol('Base CDI'!$H$4:$H$28,'Base CDI'!$J$4:$J$29,S2579,"Cubic","Extrapolate=Linear","MultiX=Average","Skip=True","Sort=True")</f>
        <v>13.568540768735181</v>
      </c>
      <c r="U2579" s="43">
        <f ca="1">_xll.BInterpol('Base CDI'!$H$4:$H$28,'Base CDI'!$I$4:$I$29,S2579,"Cubic","Extrapolate=Linear","MultiX=Average","Skip=True","Sort=True")</f>
        <v>13.623606843516294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48531</v>
      </c>
      <c r="T2580" s="43">
        <f ca="1">_xll.BInterpol('Base CDI'!$H$4:$H$28,'Base CDI'!$J$4:$J$29,S2580,"Cubic","Extrapolate=Linear","MultiX=Average","Skip=True","Sort=True")</f>
        <v>13.568670995407945</v>
      </c>
      <c r="U2580" s="43">
        <f ca="1">_xll.BInterpol('Base CDI'!$H$4:$H$28,'Base CDI'!$I$4:$I$29,S2580,"Cubic","Extrapolate=Linear","MultiX=Average","Skip=True","Sort=True")</f>
        <v>13.623735168184915</v>
      </c>
    </row>
    <row r="2581" spans="16:21" x14ac:dyDescent="0.25">
      <c r="P2581" s="10">
        <v>38264</v>
      </c>
      <c r="Q2581">
        <v>11.38654</v>
      </c>
      <c r="S2581" s="42">
        <f t="shared" ca="1" si="45"/>
        <v>48532</v>
      </c>
      <c r="T2581" s="43">
        <f ca="1">_xll.BInterpol('Base CDI'!$H$4:$H$28,'Base CDI'!$J$4:$J$29,S2581,"Cubic","Extrapolate=Linear","MultiX=Average","Skip=True","Sort=True")</f>
        <v>13.568800984476621</v>
      </c>
      <c r="U2581" s="43">
        <f ca="1">_xll.BInterpol('Base CDI'!$H$4:$H$28,'Base CDI'!$I$4:$I$29,S2581,"Cubic","Extrapolate=Linear","MultiX=Average","Skip=True","Sort=True")</f>
        <v>13.623863279685553</v>
      </c>
    </row>
    <row r="2582" spans="16:21" x14ac:dyDescent="0.25">
      <c r="P2582" s="10">
        <v>38265</v>
      </c>
      <c r="Q2582">
        <v>11.39331</v>
      </c>
      <c r="S2582" s="42">
        <f t="shared" ca="1" si="45"/>
        <v>48533</v>
      </c>
      <c r="T2582" s="43">
        <f ca="1">_xll.BInterpol('Base CDI'!$H$4:$H$28,'Base CDI'!$J$4:$J$29,S2582,"Cubic","Extrapolate=Linear","MultiX=Average","Skip=True","Sort=True")</f>
        <v>13.568930736054659</v>
      </c>
      <c r="U2582" s="43">
        <f ca="1">_xll.BInterpol('Base CDI'!$H$4:$H$28,'Base CDI'!$I$4:$I$29,S2582,"Cubic","Extrapolate=Linear","MultiX=Average","Skip=True","Sort=True")</f>
        <v>13.623991178150995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48534</v>
      </c>
      <c r="T2583" s="43">
        <f ca="1">_xll.BInterpol('Base CDI'!$H$4:$H$28,'Base CDI'!$J$4:$J$29,S2583,"Cubic","Extrapolate=Linear","MultiX=Average","Skip=True","Sort=True")</f>
        <v>13.569060250255513</v>
      </c>
      <c r="U2583" s="43">
        <f ca="1">_xll.BInterpol('Base CDI'!$H$4:$H$28,'Base CDI'!$I$4:$I$29,S2583,"Cubic","Extrapolate=Linear","MultiX=Average","Skip=True","Sort=True")</f>
        <v>13.624118863714015</v>
      </c>
    </row>
    <row r="2584" spans="16:21" x14ac:dyDescent="0.25">
      <c r="P2584" s="10">
        <v>38267</v>
      </c>
      <c r="Q2584">
        <v>11.40685</v>
      </c>
      <c r="S2584" s="42">
        <f t="shared" ca="1" si="45"/>
        <v>48535</v>
      </c>
      <c r="T2584" s="43">
        <f ca="1">_xll.BInterpol('Base CDI'!$H$4:$H$28,'Base CDI'!$J$4:$J$29,S2584,"Cubic","Extrapolate=Linear","MultiX=Average","Skip=True","Sort=True")</f>
        <v>13.569189527192636</v>
      </c>
      <c r="U2584" s="43">
        <f ca="1">_xll.BInterpol('Base CDI'!$H$4:$H$28,'Base CDI'!$I$4:$I$29,S2584,"Cubic","Extrapolate=Linear","MultiX=Average","Skip=True","Sort=True")</f>
        <v>13.624246336507401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48536</v>
      </c>
      <c r="T2585" s="43">
        <f ca="1">_xll.BInterpol('Base CDI'!$H$4:$H$28,'Base CDI'!$J$4:$J$29,S2585,"Cubic","Extrapolate=Linear","MultiX=Average","Skip=True","Sort=True")</f>
        <v>13.569318566979479</v>
      </c>
      <c r="U2585" s="43">
        <f ca="1">_xll.BInterpol('Base CDI'!$H$4:$H$28,'Base CDI'!$I$4:$I$29,S2585,"Cubic","Extrapolate=Linear","MultiX=Average","Skip=True","Sort=True")</f>
        <v>13.624373596663927</v>
      </c>
    </row>
    <row r="2586" spans="16:21" x14ac:dyDescent="0.25">
      <c r="P2586" s="10">
        <v>38271</v>
      </c>
      <c r="Q2586">
        <v>11.42041</v>
      </c>
      <c r="S2586" s="42">
        <f t="shared" ca="1" si="45"/>
        <v>48537</v>
      </c>
      <c r="T2586" s="43">
        <f ca="1">_xll.BInterpol('Base CDI'!$H$4:$H$28,'Base CDI'!$J$4:$J$29,S2586,"Cubic","Extrapolate=Linear","MultiX=Average","Skip=True","Sort=True")</f>
        <v>13.569447369729497</v>
      </c>
      <c r="U2586" s="43">
        <f ca="1">_xll.BInterpol('Base CDI'!$H$4:$H$28,'Base CDI'!$I$4:$I$29,S2586,"Cubic","Extrapolate=Linear","MultiX=Average","Skip=True","Sort=True")</f>
        <v>13.624500644316379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48538</v>
      </c>
      <c r="T2587" s="43">
        <f ca="1">_xll.BInterpol('Base CDI'!$H$4:$H$28,'Base CDI'!$J$4:$J$29,S2587,"Cubic","Extrapolate=Linear","MultiX=Average","Skip=True","Sort=True")</f>
        <v>13.569575935556141</v>
      </c>
      <c r="U2587" s="43">
        <f ca="1">_xll.BInterpol('Base CDI'!$H$4:$H$28,'Base CDI'!$I$4:$I$29,S2587,"Cubic","Extrapolate=Linear","MultiX=Average","Skip=True","Sort=True")</f>
        <v>13.624627479597537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48539</v>
      </c>
      <c r="T2588" s="43">
        <f ca="1">_xll.BInterpol('Base CDI'!$H$4:$H$28,'Base CDI'!$J$4:$J$29,S2588,"Cubic","Extrapolate=Linear","MultiX=Average","Skip=True","Sort=True")</f>
        <v>13.569704264572865</v>
      </c>
      <c r="U2588" s="43">
        <f ca="1">_xll.BInterpol('Base CDI'!$H$4:$H$28,'Base CDI'!$I$4:$I$29,S2588,"Cubic","Extrapolate=Linear","MultiX=Average","Skip=True","Sort=True")</f>
        <v>13.624754102640178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48540</v>
      </c>
      <c r="T2589" s="43">
        <f ca="1">_xll.BInterpol('Base CDI'!$H$4:$H$28,'Base CDI'!$J$4:$J$29,S2589,"Cubic","Extrapolate=Linear","MultiX=Average","Skip=True","Sort=True")</f>
        <v>13.569832356893119</v>
      </c>
      <c r="U2589" s="43">
        <f ca="1">_xll.BInterpol('Base CDI'!$H$4:$H$28,'Base CDI'!$I$4:$I$29,S2589,"Cubic","Extrapolate=Linear","MultiX=Average","Skip=True","Sort=True")</f>
        <v>13.624880513577089</v>
      </c>
    </row>
    <row r="2590" spans="16:21" x14ac:dyDescent="0.25">
      <c r="P2590" s="10">
        <v>38278</v>
      </c>
      <c r="Q2590">
        <v>11.4476</v>
      </c>
      <c r="S2590" s="42">
        <f t="shared" ca="1" si="45"/>
        <v>48541</v>
      </c>
      <c r="T2590" s="43">
        <f ca="1">_xll.BInterpol('Base CDI'!$H$4:$H$28,'Base CDI'!$J$4:$J$29,S2590,"Cubic","Extrapolate=Linear","MultiX=Average","Skip=True","Sort=True")</f>
        <v>13.569960212630358</v>
      </c>
      <c r="U2590" s="43">
        <f ca="1">_xll.BInterpol('Base CDI'!$H$4:$H$28,'Base CDI'!$I$4:$I$29,S2590,"Cubic","Extrapolate=Linear","MultiX=Average","Skip=True","Sort=True")</f>
        <v>13.625006712541046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48542</v>
      </c>
      <c r="T2591" s="43">
        <f ca="1">_xll.BInterpol('Base CDI'!$H$4:$H$28,'Base CDI'!$J$4:$J$29,S2591,"Cubic","Extrapolate=Linear","MultiX=Average","Skip=True","Sort=True")</f>
        <v>13.570087831898034</v>
      </c>
      <c r="U2591" s="43">
        <f ca="1">_xll.BInterpol('Base CDI'!$H$4:$H$28,'Base CDI'!$I$4:$I$29,S2591,"Cubic","Extrapolate=Linear","MultiX=Average","Skip=True","Sort=True")</f>
        <v>13.625132699664832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48543</v>
      </c>
      <c r="T2592" s="43">
        <f ca="1">_xll.BInterpol('Base CDI'!$H$4:$H$28,'Base CDI'!$J$4:$J$29,S2592,"Cubic","Extrapolate=Linear","MultiX=Average","Skip=True","Sort=True")</f>
        <v>13.5702152148096</v>
      </c>
      <c r="U2592" s="43">
        <f ca="1">_xll.BInterpol('Base CDI'!$H$4:$H$28,'Base CDI'!$I$4:$I$29,S2592,"Cubic","Extrapolate=Linear","MultiX=Average","Skip=True","Sort=True")</f>
        <v>13.625258475081226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48544</v>
      </c>
      <c r="T2593" s="43">
        <f ca="1">_xll.BInterpol('Base CDI'!$H$4:$H$28,'Base CDI'!$J$4:$J$29,S2593,"Cubic","Extrapolate=Linear","MultiX=Average","Skip=True","Sort=True")</f>
        <v>13.570342361478509</v>
      </c>
      <c r="U2593" s="43">
        <f ca="1">_xll.BInterpol('Base CDI'!$H$4:$H$28,'Base CDI'!$I$4:$I$29,S2593,"Cubic","Extrapolate=Linear","MultiX=Average","Skip=True","Sort=True")</f>
        <v>13.625384038923011</v>
      </c>
    </row>
    <row r="2594" spans="16:21" x14ac:dyDescent="0.25">
      <c r="P2594" s="10">
        <v>38282</v>
      </c>
      <c r="Q2594">
        <v>11.47503</v>
      </c>
      <c r="S2594" s="42">
        <f t="shared" ca="1" si="45"/>
        <v>48545</v>
      </c>
      <c r="T2594" s="43">
        <f ca="1">_xll.BInterpol('Base CDI'!$H$4:$H$28,'Base CDI'!$J$4:$J$29,S2594,"Cubic","Extrapolate=Linear","MultiX=Average","Skip=True","Sort=True")</f>
        <v>13.570469272018213</v>
      </c>
      <c r="U2594" s="43">
        <f ca="1">_xll.BInterpol('Base CDI'!$H$4:$H$28,'Base CDI'!$I$4:$I$29,S2594,"Cubic","Extrapolate=Linear","MultiX=Average","Skip=True","Sort=True")</f>
        <v>13.625509391322968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48546</v>
      </c>
      <c r="T2595" s="43">
        <f ca="1">_xll.BInterpol('Base CDI'!$H$4:$H$28,'Base CDI'!$J$4:$J$29,S2595,"Cubic","Extrapolate=Linear","MultiX=Average","Skip=True","Sort=True")</f>
        <v>13.570595946542165</v>
      </c>
      <c r="U2595" s="43">
        <f ca="1">_xll.BInterpol('Base CDI'!$H$4:$H$28,'Base CDI'!$I$4:$I$29,S2595,"Cubic","Extrapolate=Linear","MultiX=Average","Skip=True","Sort=True")</f>
        <v>13.625634532413876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48547</v>
      </c>
      <c r="T2596" s="43">
        <f ca="1">_xll.BInterpol('Base CDI'!$H$4:$H$28,'Base CDI'!$J$4:$J$29,S2596,"Cubic","Extrapolate=Linear","MultiX=Average","Skip=True","Sort=True")</f>
        <v>13.570722385163815</v>
      </c>
      <c r="U2596" s="43">
        <f ca="1">_xll.BInterpol('Base CDI'!$H$4:$H$28,'Base CDI'!$I$4:$I$29,S2596,"Cubic","Extrapolate=Linear","MultiX=Average","Skip=True","Sort=True")</f>
        <v>13.625759462328517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48548</v>
      </c>
      <c r="T2597" s="43">
        <f ca="1">_xll.BInterpol('Base CDI'!$H$4:$H$28,'Base CDI'!$J$4:$J$29,S2597,"Cubic","Extrapolate=Linear","MultiX=Average","Skip=True","Sort=True")</f>
        <v>13.57084858799662</v>
      </c>
      <c r="U2597" s="43">
        <f ca="1">_xll.BInterpol('Base CDI'!$H$4:$H$28,'Base CDI'!$I$4:$I$29,S2597,"Cubic","Extrapolate=Linear","MultiX=Average","Skip=True","Sort=True")</f>
        <v>13.625884181199671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48549</v>
      </c>
      <c r="T2598" s="43">
        <f ca="1">_xll.BInterpol('Base CDI'!$H$4:$H$28,'Base CDI'!$J$4:$J$29,S2598,"Cubic","Extrapolate=Linear","MultiX=Average","Skip=True","Sort=True")</f>
        <v>13.570974555154031</v>
      </c>
      <c r="U2598" s="43">
        <f ca="1">_xll.BInterpol('Base CDI'!$H$4:$H$28,'Base CDI'!$I$4:$I$29,S2598,"Cubic","Extrapolate=Linear","MultiX=Average","Skip=True","Sort=True")</f>
        <v>13.626008689160122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48550</v>
      </c>
      <c r="T2599" s="43">
        <f ca="1">_xll.BInterpol('Base CDI'!$H$4:$H$28,'Base CDI'!$J$4:$J$29,S2599,"Cubic","Extrapolate=Linear","MultiX=Average","Skip=True","Sort=True")</f>
        <v>13.571100286749498</v>
      </c>
      <c r="U2599" s="43">
        <f ca="1">_xll.BInterpol('Base CDI'!$H$4:$H$28,'Base CDI'!$I$4:$I$29,S2599,"Cubic","Extrapolate=Linear","MultiX=Average","Skip=True","Sort=True")</f>
        <v>13.626132986342647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48551</v>
      </c>
      <c r="T2600" s="43">
        <f ca="1">_xll.BInterpol('Base CDI'!$H$4:$H$28,'Base CDI'!$J$4:$J$29,S2600,"Cubic","Extrapolate=Linear","MultiX=Average","Skip=True","Sort=True")</f>
        <v>13.571225782896478</v>
      </c>
      <c r="U2600" s="43">
        <f ca="1">_xll.BInterpol('Base CDI'!$H$4:$H$28,'Base CDI'!$I$4:$I$29,S2600,"Cubic","Extrapolate=Linear","MultiX=Average","Skip=True","Sort=True")</f>
        <v>13.626257072880028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48552</v>
      </c>
      <c r="T2601" s="43">
        <f ca="1">_xll.BInterpol('Base CDI'!$H$4:$H$28,'Base CDI'!$J$4:$J$29,S2601,"Cubic","Extrapolate=Linear","MultiX=Average","Skip=True","Sort=True")</f>
        <v>13.571351043708422</v>
      </c>
      <c r="U2601" s="43">
        <f ca="1">_xll.BInterpol('Base CDI'!$H$4:$H$28,'Base CDI'!$I$4:$I$29,S2601,"Cubic","Extrapolate=Linear","MultiX=Average","Skip=True","Sort=True")</f>
        <v>13.626380948905046</v>
      </c>
    </row>
    <row r="2602" spans="16:21" x14ac:dyDescent="0.25">
      <c r="P2602" s="10">
        <v>38295</v>
      </c>
      <c r="Q2602">
        <v>11.53135</v>
      </c>
      <c r="S2602" s="42">
        <f t="shared" ca="1" si="45"/>
        <v>48553</v>
      </c>
      <c r="T2602" s="43">
        <f ca="1">_xll.BInterpol('Base CDI'!$H$4:$H$28,'Base CDI'!$J$4:$J$29,S2602,"Cubic","Extrapolate=Linear","MultiX=Average","Skip=True","Sort=True")</f>
        <v>13.571476069298781</v>
      </c>
      <c r="U2602" s="43">
        <f ca="1">_xll.BInterpol('Base CDI'!$H$4:$H$28,'Base CDI'!$I$4:$I$29,S2602,"Cubic","Extrapolate=Linear","MultiX=Average","Skip=True","Sort=True")</f>
        <v>13.626504614550482</v>
      </c>
    </row>
    <row r="2603" spans="16:21" x14ac:dyDescent="0.25">
      <c r="P2603" s="10">
        <v>38296</v>
      </c>
      <c r="Q2603">
        <v>11.53842</v>
      </c>
      <c r="S2603" s="42">
        <f t="shared" ca="1" si="45"/>
        <v>48554</v>
      </c>
      <c r="T2603" s="43">
        <f ca="1">_xll.BInterpol('Base CDI'!$H$4:$H$28,'Base CDI'!$J$4:$J$29,S2603,"Cubic","Extrapolate=Linear","MultiX=Average","Skip=True","Sort=True")</f>
        <v>13.571600859781009</v>
      </c>
      <c r="U2603" s="43">
        <f ca="1">_xll.BInterpol('Base CDI'!$H$4:$H$28,'Base CDI'!$I$4:$I$29,S2603,"Cubic","Extrapolate=Linear","MultiX=Average","Skip=True","Sort=True")</f>
        <v>13.626628069949117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48555</v>
      </c>
      <c r="T2604" s="43">
        <f ca="1">_xll.BInterpol('Base CDI'!$H$4:$H$28,'Base CDI'!$J$4:$J$29,S2604,"Cubic","Extrapolate=Linear","MultiX=Average","Skip=True","Sort=True")</f>
        <v>13.57172541526856</v>
      </c>
      <c r="U2604" s="43">
        <f ca="1">_xll.BInterpol('Base CDI'!$H$4:$H$28,'Base CDI'!$I$4:$I$29,S2604,"Cubic","Extrapolate=Linear","MultiX=Average","Skip=True","Sort=True")</f>
        <v>13.626751315233733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48556</v>
      </c>
      <c r="T2605" s="43">
        <f ca="1">_xll.BInterpol('Base CDI'!$H$4:$H$28,'Base CDI'!$J$4:$J$29,S2605,"Cubic","Extrapolate=Linear","MultiX=Average","Skip=True","Sort=True")</f>
        <v>13.571849735874883</v>
      </c>
      <c r="U2605" s="43">
        <f ca="1">_xll.BInterpol('Base CDI'!$H$4:$H$28,'Base CDI'!$I$4:$I$29,S2605,"Cubic","Extrapolate=Linear","MultiX=Average","Skip=True","Sort=True")</f>
        <v>13.626874350537109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48557</v>
      </c>
      <c r="T2606" s="43">
        <f ca="1">_xll.BInterpol('Base CDI'!$H$4:$H$28,'Base CDI'!$J$4:$J$29,S2606,"Cubic","Extrapolate=Linear","MultiX=Average","Skip=True","Sort=True")</f>
        <v>13.571973821713435</v>
      </c>
      <c r="U2606" s="43">
        <f ca="1">_xll.BInterpol('Base CDI'!$H$4:$H$28,'Base CDI'!$I$4:$I$29,S2606,"Cubic","Extrapolate=Linear","MultiX=Average","Skip=True","Sort=True")</f>
        <v>13.626997175992026</v>
      </c>
    </row>
    <row r="2607" spans="16:21" x14ac:dyDescent="0.25">
      <c r="P2607" s="10">
        <v>38302</v>
      </c>
      <c r="Q2607">
        <v>11.56676</v>
      </c>
      <c r="S2607" s="42">
        <f t="shared" ca="1" si="45"/>
        <v>48558</v>
      </c>
      <c r="T2607" s="43">
        <f ca="1">_xll.BInterpol('Base CDI'!$H$4:$H$28,'Base CDI'!$J$4:$J$29,S2607,"Cubic","Extrapolate=Linear","MultiX=Average","Skip=True","Sort=True")</f>
        <v>13.572097672897666</v>
      </c>
      <c r="U2607" s="43">
        <f ca="1">_xll.BInterpol('Base CDI'!$H$4:$H$28,'Base CDI'!$I$4:$I$29,S2607,"Cubic","Extrapolate=Linear","MultiX=Average","Skip=True","Sort=True")</f>
        <v>13.627119791731266</v>
      </c>
    </row>
    <row r="2608" spans="16:21" x14ac:dyDescent="0.25">
      <c r="P2608" s="10">
        <v>38303</v>
      </c>
      <c r="Q2608">
        <v>11.57385</v>
      </c>
      <c r="S2608" s="42">
        <f t="shared" ca="1" si="45"/>
        <v>48559</v>
      </c>
      <c r="T2608" s="43">
        <f ca="1">_xll.BInterpol('Base CDI'!$H$4:$H$28,'Base CDI'!$J$4:$J$29,S2608,"Cubic","Extrapolate=Linear","MultiX=Average","Skip=True","Sort=True")</f>
        <v>13.572221289541028</v>
      </c>
      <c r="U2608" s="43">
        <f ca="1">_xll.BInterpol('Base CDI'!$H$4:$H$28,'Base CDI'!$I$4:$I$29,S2608,"Cubic","Extrapolate=Linear","MultiX=Average","Skip=True","Sort=True")</f>
        <v>13.627242197887609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48560</v>
      </c>
      <c r="T2609" s="43">
        <f ca="1">_xll.BInterpol('Base CDI'!$H$4:$H$28,'Base CDI'!$J$4:$J$29,S2609,"Cubic","Extrapolate=Linear","MultiX=Average","Skip=True","Sort=True")</f>
        <v>13.572344671756976</v>
      </c>
      <c r="U2609" s="43">
        <f ca="1">_xll.BInterpol('Base CDI'!$H$4:$H$28,'Base CDI'!$I$4:$I$29,S2609,"Cubic","Extrapolate=Linear","MultiX=Average","Skip=True","Sort=True")</f>
        <v>13.627364394593837</v>
      </c>
    </row>
    <row r="2610" spans="16:21" x14ac:dyDescent="0.25">
      <c r="P2610" s="10">
        <v>38308</v>
      </c>
      <c r="Q2610">
        <v>11.58807</v>
      </c>
      <c r="S2610" s="42">
        <f t="shared" ca="1" si="45"/>
        <v>48561</v>
      </c>
      <c r="T2610" s="43">
        <f ca="1">_xll.BInterpol('Base CDI'!$H$4:$H$28,'Base CDI'!$J$4:$J$29,S2610,"Cubic","Extrapolate=Linear","MultiX=Average","Skip=True","Sort=True")</f>
        <v>13.572467819658963</v>
      </c>
      <c r="U2610" s="43">
        <f ca="1">_xll.BInterpol('Base CDI'!$H$4:$H$28,'Base CDI'!$I$4:$I$29,S2610,"Cubic","Extrapolate=Linear","MultiX=Average","Skip=True","Sort=True")</f>
        <v>13.627486381982729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48562</v>
      </c>
      <c r="T2611" s="43">
        <f ca="1">_xll.BInterpol('Base CDI'!$H$4:$H$28,'Base CDI'!$J$4:$J$29,S2611,"Cubic","Extrapolate=Linear","MultiX=Average","Skip=True","Sort=True")</f>
        <v>13.572590733360439</v>
      </c>
      <c r="U2611" s="43">
        <f ca="1">_xll.BInterpol('Base CDI'!$H$4:$H$28,'Base CDI'!$I$4:$I$29,S2611,"Cubic","Extrapolate=Linear","MultiX=Average","Skip=True","Sort=True")</f>
        <v>13.627608160187066</v>
      </c>
    </row>
    <row r="2612" spans="16:21" x14ac:dyDescent="0.25">
      <c r="P2612" s="10">
        <v>38310</v>
      </c>
      <c r="Q2612">
        <v>11.60249</v>
      </c>
      <c r="S2612" s="42">
        <f t="shared" ca="1" si="45"/>
        <v>48563</v>
      </c>
      <c r="T2612" s="43">
        <f ca="1">_xll.BInterpol('Base CDI'!$H$4:$H$28,'Base CDI'!$J$4:$J$29,S2612,"Cubic","Extrapolate=Linear","MultiX=Average","Skip=True","Sort=True")</f>
        <v>13.572713412974856</v>
      </c>
      <c r="U2612" s="43">
        <f ca="1">_xll.BInterpol('Base CDI'!$H$4:$H$28,'Base CDI'!$I$4:$I$29,S2612,"Cubic","Extrapolate=Linear","MultiX=Average","Skip=True","Sort=True")</f>
        <v>13.627729729339631</v>
      </c>
    </row>
    <row r="2613" spans="16:21" x14ac:dyDescent="0.25">
      <c r="P2613" s="10">
        <v>38313</v>
      </c>
      <c r="Q2613">
        <v>11.6098</v>
      </c>
      <c r="S2613" s="42">
        <f t="shared" ca="1" si="45"/>
        <v>48564</v>
      </c>
      <c r="T2613" s="43">
        <f ca="1">_xll.BInterpol('Base CDI'!$H$4:$H$28,'Base CDI'!$J$4:$J$29,S2613,"Cubic","Extrapolate=Linear","MultiX=Average","Skip=True","Sort=True")</f>
        <v>13.572835858615672</v>
      </c>
      <c r="U2613" s="43">
        <f ca="1">_xll.BInterpol('Base CDI'!$H$4:$H$28,'Base CDI'!$I$4:$I$29,S2613,"Cubic","Extrapolate=Linear","MultiX=Average","Skip=True","Sort=True")</f>
        <v>13.627851089573204</v>
      </c>
    </row>
    <row r="2614" spans="16:21" x14ac:dyDescent="0.25">
      <c r="P2614" s="10">
        <v>38314</v>
      </c>
      <c r="Q2614">
        <v>11.61712</v>
      </c>
      <c r="S2614" s="42">
        <f t="shared" ca="1" si="45"/>
        <v>48565</v>
      </c>
      <c r="T2614" s="43">
        <f ca="1">_xll.BInterpol('Base CDI'!$H$4:$H$28,'Base CDI'!$J$4:$J$29,S2614,"Cubic","Extrapolate=Linear","MultiX=Average","Skip=True","Sort=True")</f>
        <v>13.572958070396334</v>
      </c>
      <c r="U2614" s="43">
        <f ca="1">_xll.BInterpol('Base CDI'!$H$4:$H$28,'Base CDI'!$I$4:$I$29,S2614,"Cubic","Extrapolate=Linear","MultiX=Average","Skip=True","Sort=True")</f>
        <v>13.627972241020565</v>
      </c>
    </row>
    <row r="2615" spans="16:21" x14ac:dyDescent="0.25">
      <c r="P2615" s="10">
        <v>38315</v>
      </c>
      <c r="Q2615">
        <v>11.62444</v>
      </c>
      <c r="S2615" s="42">
        <f t="shared" ca="1" si="45"/>
        <v>48566</v>
      </c>
      <c r="T2615" s="43">
        <f ca="1">_xll.BInterpol('Base CDI'!$H$4:$H$28,'Base CDI'!$J$4:$J$29,S2615,"Cubic","Extrapolate=Linear","MultiX=Average","Skip=True","Sort=True")</f>
        <v>13.573080048430297</v>
      </c>
      <c r="U2615" s="43">
        <f ca="1">_xll.BInterpol('Base CDI'!$H$4:$H$28,'Base CDI'!$I$4:$I$29,S2615,"Cubic","Extrapolate=Linear","MultiX=Average","Skip=True","Sort=True")</f>
        <v>13.628093183814496</v>
      </c>
    </row>
    <row r="2616" spans="16:21" x14ac:dyDescent="0.25">
      <c r="P2616" s="10">
        <v>38316</v>
      </c>
      <c r="Q2616">
        <v>11.63176</v>
      </c>
      <c r="S2616" s="42">
        <f t="shared" ca="1" si="45"/>
        <v>48567</v>
      </c>
      <c r="T2616" s="43">
        <f ca="1">_xll.BInterpol('Base CDI'!$H$4:$H$28,'Base CDI'!$J$4:$J$29,S2616,"Cubic","Extrapolate=Linear","MultiX=Average","Skip=True","Sort=True")</f>
        <v>13.573201792831014</v>
      </c>
      <c r="U2616" s="43">
        <f ca="1">_xll.BInterpol('Base CDI'!$H$4:$H$28,'Base CDI'!$I$4:$I$29,S2616,"Cubic","Extrapolate=Linear","MultiX=Average","Skip=True","Sort=True")</f>
        <v>13.628213918087775</v>
      </c>
    </row>
    <row r="2617" spans="16:21" x14ac:dyDescent="0.25">
      <c r="P2617" s="10">
        <v>38317</v>
      </c>
      <c r="Q2617">
        <v>11.63907</v>
      </c>
      <c r="S2617" s="42">
        <f t="shared" ca="1" si="45"/>
        <v>48568</v>
      </c>
      <c r="T2617" s="43">
        <f ca="1">_xll.BInterpol('Base CDI'!$H$4:$H$28,'Base CDI'!$J$4:$J$29,S2617,"Cubic","Extrapolate=Linear","MultiX=Average","Skip=True","Sort=True")</f>
        <v>13.573323303711938</v>
      </c>
      <c r="U2617" s="43">
        <f ca="1">_xll.BInterpol('Base CDI'!$H$4:$H$28,'Base CDI'!$I$4:$I$29,S2617,"Cubic","Extrapolate=Linear","MultiX=Average","Skip=True","Sort=True")</f>
        <v>13.628334443973188</v>
      </c>
    </row>
    <row r="2618" spans="16:21" x14ac:dyDescent="0.25">
      <c r="P2618" s="10">
        <v>38320</v>
      </c>
      <c r="Q2618">
        <v>11.64639</v>
      </c>
      <c r="S2618" s="42">
        <f t="shared" ca="1" si="45"/>
        <v>48569</v>
      </c>
      <c r="T2618" s="43">
        <f ca="1">_xll.BInterpol('Base CDI'!$H$4:$H$28,'Base CDI'!$J$4:$J$29,S2618,"Cubic","Extrapolate=Linear","MultiX=Average","Skip=True","Sort=True")</f>
        <v>13.57344458118652</v>
      </c>
      <c r="U2618" s="43">
        <f ca="1">_xll.BInterpol('Base CDI'!$H$4:$H$28,'Base CDI'!$I$4:$I$29,S2618,"Cubic","Extrapolate=Linear","MultiX=Average","Skip=True","Sort=True")</f>
        <v>13.628454761603511</v>
      </c>
    </row>
    <row r="2619" spans="16:21" x14ac:dyDescent="0.25">
      <c r="P2619" s="10">
        <v>38321</v>
      </c>
      <c r="Q2619">
        <v>11.65372</v>
      </c>
      <c r="S2619" s="42">
        <f t="shared" ca="1" si="45"/>
        <v>48570</v>
      </c>
      <c r="T2619" s="43">
        <f ca="1">_xll.BInterpol('Base CDI'!$H$4:$H$28,'Base CDI'!$J$4:$J$29,S2619,"Cubic","Extrapolate=Linear","MultiX=Average","Skip=True","Sort=True")</f>
        <v>13.573565625368213</v>
      </c>
      <c r="U2619" s="43">
        <f ca="1">_xll.BInterpol('Base CDI'!$H$4:$H$28,'Base CDI'!$I$4:$I$29,S2619,"Cubic","Extrapolate=Linear","MultiX=Average","Skip=True","Sort=True")</f>
        <v>13.628574871111526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48571</v>
      </c>
      <c r="T2620" s="43">
        <f ca="1">_xll.BInterpol('Base CDI'!$H$4:$H$28,'Base CDI'!$J$4:$J$29,S2620,"Cubic","Extrapolate=Linear","MultiX=Average","Skip=True","Sort=True")</f>
        <v>13.573686436370471</v>
      </c>
      <c r="U2620" s="43">
        <f ca="1">_xll.BInterpol('Base CDI'!$H$4:$H$28,'Base CDI'!$I$4:$I$29,S2620,"Cubic","Extrapolate=Linear","MultiX=Average","Skip=True","Sort=True")</f>
        <v>13.628694772630018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48572</v>
      </c>
      <c r="T2621" s="43">
        <f ca="1">_xll.BInterpol('Base CDI'!$H$4:$H$28,'Base CDI'!$J$4:$J$29,S2621,"Cubic","Extrapolate=Linear","MultiX=Average","Skip=True","Sort=True")</f>
        <v>13.573807014306745</v>
      </c>
      <c r="U2621" s="43">
        <f ca="1">_xll.BInterpol('Base CDI'!$H$4:$H$28,'Base CDI'!$I$4:$I$29,S2621,"Cubic","Extrapolate=Linear","MultiX=Average","Skip=True","Sort=True")</f>
        <v>13.628814466291763</v>
      </c>
    </row>
    <row r="2622" spans="16:21" x14ac:dyDescent="0.25">
      <c r="P2622" s="10">
        <v>38324</v>
      </c>
      <c r="Q2622">
        <v>11.67577</v>
      </c>
      <c r="S2622" s="42">
        <f t="shared" ca="1" si="45"/>
        <v>48573</v>
      </c>
      <c r="T2622" s="43">
        <f ca="1">_xll.BInterpol('Base CDI'!$H$4:$H$28,'Base CDI'!$J$4:$J$29,S2622,"Cubic","Extrapolate=Linear","MultiX=Average","Skip=True","Sort=True")</f>
        <v>13.573927359290488</v>
      </c>
      <c r="U2622" s="43">
        <f ca="1">_xll.BInterpol('Base CDI'!$H$4:$H$28,'Base CDI'!$I$4:$I$29,S2622,"Cubic","Extrapolate=Linear","MultiX=Average","Skip=True","Sort=True")</f>
        <v>13.628933952229541</v>
      </c>
    </row>
    <row r="2623" spans="16:21" x14ac:dyDescent="0.25">
      <c r="P2623" s="10">
        <v>38327</v>
      </c>
      <c r="Q2623">
        <v>11.68313</v>
      </c>
      <c r="S2623" s="42">
        <f t="shared" ca="1" si="45"/>
        <v>48574</v>
      </c>
      <c r="T2623" s="43">
        <f ca="1">_xll.BInterpol('Base CDI'!$H$4:$H$28,'Base CDI'!$J$4:$J$29,S2623,"Cubic","Extrapolate=Linear","MultiX=Average","Skip=True","Sort=True")</f>
        <v>13.574047471435154</v>
      </c>
      <c r="U2623" s="43">
        <f ca="1">_xll.BInterpol('Base CDI'!$H$4:$H$28,'Base CDI'!$I$4:$I$29,S2623,"Cubic","Extrapolate=Linear","MultiX=Average","Skip=True","Sort=True")</f>
        <v>13.629053230576138</v>
      </c>
    </row>
    <row r="2624" spans="16:21" x14ac:dyDescent="0.25">
      <c r="P2624" s="10">
        <v>38328</v>
      </c>
      <c r="Q2624">
        <v>11.69049</v>
      </c>
      <c r="S2624" s="42">
        <f t="shared" ca="1" si="45"/>
        <v>48575</v>
      </c>
      <c r="T2624" s="43">
        <f ca="1">_xll.BInterpol('Base CDI'!$H$4:$H$28,'Base CDI'!$J$4:$J$29,S2624,"Cubic","Extrapolate=Linear","MultiX=Average","Skip=True","Sort=True")</f>
        <v>13.574167350854196</v>
      </c>
      <c r="U2624" s="43">
        <f ca="1">_xll.BInterpol('Base CDI'!$H$4:$H$28,'Base CDI'!$I$4:$I$29,S2624,"Cubic","Extrapolate=Linear","MultiX=Average","Skip=True","Sort=True")</f>
        <v>13.629172301464331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48576</v>
      </c>
      <c r="T2625" s="43">
        <f ca="1">_xll.BInterpol('Base CDI'!$H$4:$H$28,'Base CDI'!$J$4:$J$29,S2625,"Cubic","Extrapolate=Linear","MultiX=Average","Skip=True","Sort=True")</f>
        <v>13.574286997661064</v>
      </c>
      <c r="U2625" s="43">
        <f ca="1">_xll.BInterpol('Base CDI'!$H$4:$H$28,'Base CDI'!$I$4:$I$29,S2625,"Cubic","Extrapolate=Linear","MultiX=Average","Skip=True","Sort=True")</f>
        <v>13.629291165026904</v>
      </c>
    </row>
    <row r="2626" spans="16:21" x14ac:dyDescent="0.25">
      <c r="P2626" s="10">
        <v>38330</v>
      </c>
      <c r="Q2626">
        <v>11.7052</v>
      </c>
      <c r="S2626" s="42">
        <f t="shared" ca="1" si="45"/>
        <v>48577</v>
      </c>
      <c r="T2626" s="43">
        <f ca="1">_xll.BInterpol('Base CDI'!$H$4:$H$28,'Base CDI'!$J$4:$J$29,S2626,"Cubic","Extrapolate=Linear","MultiX=Average","Skip=True","Sort=True")</f>
        <v>13.574406411969212</v>
      </c>
      <c r="U2626" s="43">
        <f ca="1">_xll.BInterpol('Base CDI'!$H$4:$H$28,'Base CDI'!$I$4:$I$29,S2626,"Cubic","Extrapolate=Linear","MultiX=Average","Skip=True","Sort=True")</f>
        <v>13.629409821396633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48578</v>
      </c>
      <c r="T2627" s="43">
        <f ca="1">_xll.BInterpol('Base CDI'!$H$4:$H$28,'Base CDI'!$J$4:$J$29,S2627,"Cubic","Extrapolate=Linear","MultiX=Average","Skip=True","Sort=True")</f>
        <v>13.574525593892094</v>
      </c>
      <c r="U2627" s="43">
        <f ca="1">_xll.BInterpol('Base CDI'!$H$4:$H$28,'Base CDI'!$I$4:$I$29,S2627,"Cubic","Extrapolate=Linear","MultiX=Average","Skip=True","Sort=True")</f>
        <v>13.629528270706304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48579</v>
      </c>
      <c r="T2628" s="43">
        <f ca="1">_xll.BInterpol('Base CDI'!$H$4:$H$28,'Base CDI'!$J$4:$J$29,S2628,"Cubic","Extrapolate=Linear","MultiX=Average","Skip=True","Sort=True")</f>
        <v>13.57464454354316</v>
      </c>
      <c r="U2628" s="43">
        <f ca="1">_xll.BInterpol('Base CDI'!$H$4:$H$28,'Base CDI'!$I$4:$I$29,S2628,"Cubic","Extrapolate=Linear","MultiX=Average","Skip=True","Sort=True")</f>
        <v>13.629646513088696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48580</v>
      </c>
      <c r="T2629" s="43">
        <f ca="1">_xll.BInterpol('Base CDI'!$H$4:$H$28,'Base CDI'!$J$4:$J$29,S2629,"Cubic","Extrapolate=Linear","MultiX=Average","Skip=True","Sort=True")</f>
        <v>13.574763261035866</v>
      </c>
      <c r="U2629" s="43">
        <f ca="1">_xll.BInterpol('Base CDI'!$H$4:$H$28,'Base CDI'!$I$4:$I$29,S2629,"Cubic","Extrapolate=Linear","MultiX=Average","Skip=True","Sort=True")</f>
        <v>13.629764548676588</v>
      </c>
    </row>
    <row r="2630" spans="16:21" x14ac:dyDescent="0.25">
      <c r="P2630" s="10">
        <v>38336</v>
      </c>
      <c r="Q2630">
        <v>11.73471</v>
      </c>
      <c r="S2630" s="42">
        <f t="shared" ca="1" si="45"/>
        <v>48581</v>
      </c>
      <c r="T2630" s="43">
        <f ca="1">_xll.BInterpol('Base CDI'!$H$4:$H$28,'Base CDI'!$J$4:$J$29,S2630,"Cubic","Extrapolate=Linear","MultiX=Average","Skip=True","Sort=True")</f>
        <v>13.57488174648366</v>
      </c>
      <c r="U2630" s="43">
        <f ca="1">_xll.BInterpol('Base CDI'!$H$4:$H$28,'Base CDI'!$I$4:$I$29,S2630,"Cubic","Extrapolate=Linear","MultiX=Average","Skip=True","Sort=True")</f>
        <v>13.629882377602764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48582</v>
      </c>
      <c r="T2631" s="43">
        <f ca="1">_xll.BInterpol('Base CDI'!$H$4:$H$28,'Base CDI'!$J$4:$J$29,S2631,"Cubic","Extrapolate=Linear","MultiX=Average","Skip=True","Sort=True")</f>
        <v>13.574999999999999</v>
      </c>
      <c r="U2631" s="43">
        <f ca="1">_xll.BInterpol('Base CDI'!$H$4:$H$28,'Base CDI'!$I$4:$I$29,S2631,"Cubic","Extrapolate=Linear","MultiX=Average","Skip=True","Sort=True")</f>
        <v>13.63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48583</v>
      </c>
      <c r="T2632" s="43">
        <f ca="1">_xll.BInterpol('Base CDI'!$H$4:$H$28,'Base CDI'!$J$4:$J$29,S2632,"Cubic","Extrapolate=Linear","MultiX=Average","Skip=True","Sort=True")</f>
        <v>13.575118021690979</v>
      </c>
      <c r="U2632" s="43">
        <f ca="1">_xll.BInterpol('Base CDI'!$H$4:$H$28,'Base CDI'!$I$4:$I$29,S2632,"Cubic","Extrapolate=Linear","MultiX=Average","Skip=True","Sort=True")</f>
        <v>13.630117415976816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48584</v>
      </c>
      <c r="T2633" s="43">
        <f ca="1">_xll.BInterpol('Base CDI'!$H$4:$H$28,'Base CDI'!$J$4:$J$29,S2633,"Cubic","Extrapolate=Linear","MultiX=Average","Skip=True","Sort=True")</f>
        <v>13.575235811633284</v>
      </c>
      <c r="U2633" s="43">
        <f ca="1">_xll.BInterpol('Base CDI'!$H$4:$H$28,'Base CDI'!$I$4:$I$29,S2633,"Cubic","Extrapolate=Linear","MultiX=Average","Skip=True","Sort=True")</f>
        <v>13.630234625544656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48585</v>
      </c>
      <c r="T2634" s="43">
        <f ca="1">_xll.BInterpol('Base CDI'!$H$4:$H$28,'Base CDI'!$J$4:$J$29,S2634,"Cubic","Extrapolate=Linear","MultiX=Average","Skip=True","Sort=True")</f>
        <v>13.575353369896241</v>
      </c>
      <c r="U2634" s="43">
        <f ca="1">_xll.BInterpol('Base CDI'!$H$4:$H$28,'Base CDI'!$I$4:$I$29,S2634,"Cubic","Extrapolate=Linear","MultiX=Average","Skip=True","Sort=True")</f>
        <v>13.630351628690699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48586</v>
      </c>
      <c r="T2635" s="43">
        <f ca="1">_xll.BInterpol('Base CDI'!$H$4:$H$28,'Base CDI'!$J$4:$J$29,S2635,"Cubic","Extrapolate=Linear","MultiX=Average","Skip=True","Sort=True")</f>
        <v>13.575470696549175</v>
      </c>
      <c r="U2635" s="43">
        <f ca="1">_xll.BInterpol('Base CDI'!$H$4:$H$28,'Base CDI'!$I$4:$I$29,S2635,"Cubic","Extrapolate=Linear","MultiX=Average","Skip=True","Sort=True")</f>
        <v>13.630468425402126</v>
      </c>
    </row>
    <row r="2636" spans="16:21" x14ac:dyDescent="0.25">
      <c r="P2636" s="10">
        <v>38344</v>
      </c>
      <c r="Q2636">
        <v>11.78012</v>
      </c>
      <c r="S2636" s="42">
        <f t="shared" ca="1" si="46"/>
        <v>48587</v>
      </c>
      <c r="T2636" s="43">
        <f ca="1">_xll.BInterpol('Base CDI'!$H$4:$H$28,'Base CDI'!$J$4:$J$29,S2636,"Cubic","Extrapolate=Linear","MultiX=Average","Skip=True","Sort=True")</f>
        <v>13.575587791661418</v>
      </c>
      <c r="U2636" s="43">
        <f ca="1">_xll.BInterpol('Base CDI'!$H$4:$H$28,'Base CDI'!$I$4:$I$29,S2636,"Cubic","Extrapolate=Linear","MultiX=Average","Skip=True","Sort=True")</f>
        <v>13.630585015666119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48588</v>
      </c>
      <c r="T2637" s="43">
        <f ca="1">_xll.BInterpol('Base CDI'!$H$4:$H$28,'Base CDI'!$J$4:$J$29,S2637,"Cubic","Extrapolate=Linear","MultiX=Average","Skip=True","Sort=True")</f>
        <v>13.575704655302294</v>
      </c>
      <c r="U2637" s="43">
        <f ca="1">_xll.BInterpol('Base CDI'!$H$4:$H$28,'Base CDI'!$I$4:$I$29,S2637,"Cubic","Extrapolate=Linear","MultiX=Average","Skip=True","Sort=True")</f>
        <v>13.630701399469855</v>
      </c>
    </row>
    <row r="2638" spans="16:21" x14ac:dyDescent="0.25">
      <c r="P2638" s="10">
        <v>38348</v>
      </c>
      <c r="Q2638">
        <v>11.79538</v>
      </c>
      <c r="S2638" s="42">
        <f t="shared" ca="1" si="46"/>
        <v>48589</v>
      </c>
      <c r="T2638" s="43">
        <f ca="1">_xll.BInterpol('Base CDI'!$H$4:$H$28,'Base CDI'!$J$4:$J$29,S2638,"Cubic","Extrapolate=Linear","MultiX=Average","Skip=True","Sort=True")</f>
        <v>13.575821287541132</v>
      </c>
      <c r="U2638" s="43">
        <f ca="1">_xll.BInterpol('Base CDI'!$H$4:$H$28,'Base CDI'!$I$4:$I$29,S2638,"Cubic","Extrapolate=Linear","MultiX=Average","Skip=True","Sort=True")</f>
        <v>13.630817576800514</v>
      </c>
    </row>
    <row r="2639" spans="16:21" x14ac:dyDescent="0.25">
      <c r="P2639" s="10">
        <v>38349</v>
      </c>
      <c r="Q2639">
        <v>11.80301</v>
      </c>
      <c r="S2639" s="42">
        <f t="shared" ca="1" si="46"/>
        <v>48590</v>
      </c>
      <c r="T2639" s="43">
        <f ca="1">_xll.BInterpol('Base CDI'!$H$4:$H$28,'Base CDI'!$J$4:$J$29,S2639,"Cubic","Extrapolate=Linear","MultiX=Average","Skip=True","Sort=True")</f>
        <v>13.57593768844726</v>
      </c>
      <c r="U2639" s="43">
        <f ca="1">_xll.BInterpol('Base CDI'!$H$4:$H$28,'Base CDI'!$I$4:$I$29,S2639,"Cubic","Extrapolate=Linear","MultiX=Average","Skip=True","Sort=True")</f>
        <v>13.630933547645277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48591</v>
      </c>
      <c r="T2640" s="43">
        <f ca="1">_xll.BInterpol('Base CDI'!$H$4:$H$28,'Base CDI'!$J$4:$J$29,S2640,"Cubic","Extrapolate=Linear","MultiX=Average","Skip=True","Sort=True")</f>
        <v>13.576053858090006</v>
      </c>
      <c r="U2640" s="43">
        <f ca="1">_xll.BInterpol('Base CDI'!$H$4:$H$28,'Base CDI'!$I$4:$I$29,S2640,"Cubic","Extrapolate=Linear","MultiX=Average","Skip=True","Sort=True")</f>
        <v>13.631049311991324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48592</v>
      </c>
      <c r="T2641" s="43">
        <f ca="1">_xll.BInterpol('Base CDI'!$H$4:$H$28,'Base CDI'!$J$4:$J$29,S2641,"Cubic","Extrapolate=Linear","MultiX=Average","Skip=True","Sort=True")</f>
        <v>13.576169796538696</v>
      </c>
      <c r="U2641" s="43">
        <f ca="1">_xll.BInterpol('Base CDI'!$H$4:$H$28,'Base CDI'!$I$4:$I$29,S2641,"Cubic","Extrapolate=Linear","MultiX=Average","Skip=True","Sort=True")</f>
        <v>13.631164869825836</v>
      </c>
    </row>
    <row r="2642" spans="16:21" x14ac:dyDescent="0.25">
      <c r="P2642" s="10">
        <v>38352</v>
      </c>
      <c r="Q2642">
        <v>11.82596</v>
      </c>
      <c r="S2642" s="42">
        <f t="shared" ca="1" si="46"/>
        <v>48593</v>
      </c>
      <c r="T2642" s="43">
        <f ca="1">_xll.BInterpol('Base CDI'!$H$4:$H$28,'Base CDI'!$J$4:$J$29,S2642,"Cubic","Extrapolate=Linear","MultiX=Average","Skip=True","Sort=True")</f>
        <v>13.57628550386266</v>
      </c>
      <c r="U2642" s="43">
        <f ca="1">_xll.BInterpol('Base CDI'!$H$4:$H$28,'Base CDI'!$I$4:$I$29,S2642,"Cubic","Extrapolate=Linear","MultiX=Average","Skip=True","Sort=True")</f>
        <v>13.631280221135992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48594</v>
      </c>
      <c r="T2643" s="43">
        <f ca="1">_xll.BInterpol('Base CDI'!$H$4:$H$28,'Base CDI'!$J$4:$J$29,S2643,"Cubic","Extrapolate=Linear","MultiX=Average","Skip=True","Sort=True")</f>
        <v>13.576400980131226</v>
      </c>
      <c r="U2643" s="43">
        <f ca="1">_xll.BInterpol('Base CDI'!$H$4:$H$28,'Base CDI'!$I$4:$I$29,S2643,"Cubic","Extrapolate=Linear","MultiX=Average","Skip=True","Sort=True")</f>
        <v>13.63139536590897</v>
      </c>
    </row>
    <row r="2644" spans="16:21" x14ac:dyDescent="0.25">
      <c r="P2644" s="10">
        <v>38356</v>
      </c>
      <c r="Q2644">
        <v>11.84131</v>
      </c>
      <c r="S2644" s="42">
        <f t="shared" ca="1" si="46"/>
        <v>48595</v>
      </c>
      <c r="T2644" s="43">
        <f ca="1">_xll.BInterpol('Base CDI'!$H$4:$H$28,'Base CDI'!$J$4:$J$29,S2644,"Cubic","Extrapolate=Linear","MultiX=Average","Skip=True","Sort=True")</f>
        <v>13.576516225413718</v>
      </c>
      <c r="U2644" s="43">
        <f ca="1">_xll.BInterpol('Base CDI'!$H$4:$H$28,'Base CDI'!$I$4:$I$29,S2644,"Cubic","Extrapolate=Linear","MultiX=Average","Skip=True","Sort=True")</f>
        <v>13.631510304131952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48596</v>
      </c>
      <c r="T2645" s="43">
        <f ca="1">_xll.BInterpol('Base CDI'!$H$4:$H$28,'Base CDI'!$J$4:$J$29,S2645,"Cubic","Extrapolate=Linear","MultiX=Average","Skip=True","Sort=True")</f>
        <v>13.576631239779466</v>
      </c>
      <c r="U2645" s="43">
        <f ca="1">_xll.BInterpol('Base CDI'!$H$4:$H$28,'Base CDI'!$I$4:$I$29,S2645,"Cubic","Extrapolate=Linear","MultiX=Average","Skip=True","Sort=True")</f>
        <v>13.631625035792119</v>
      </c>
    </row>
    <row r="2646" spans="16:21" x14ac:dyDescent="0.25">
      <c r="P2646" s="10">
        <v>38358</v>
      </c>
      <c r="Q2646">
        <v>11.85665</v>
      </c>
      <c r="S2646" s="42">
        <f t="shared" ca="1" si="46"/>
        <v>48597</v>
      </c>
      <c r="T2646" s="43">
        <f ca="1">_xll.BInterpol('Base CDI'!$H$4:$H$28,'Base CDI'!$J$4:$J$29,S2646,"Cubic","Extrapolate=Linear","MultiX=Average","Skip=True","Sort=True")</f>
        <v>13.576746023297799</v>
      </c>
      <c r="U2646" s="43">
        <f ca="1">_xll.BInterpol('Base CDI'!$H$4:$H$28,'Base CDI'!$I$4:$I$29,S2646,"Cubic","Extrapolate=Linear","MultiX=Average","Skip=True","Sort=True")</f>
        <v>13.631739560876648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48598</v>
      </c>
      <c r="T2647" s="43">
        <f ca="1">_xll.BInterpol('Base CDI'!$H$4:$H$28,'Base CDI'!$J$4:$J$29,S2647,"Cubic","Extrapolate=Linear","MultiX=Average","Skip=True","Sort=True")</f>
        <v>13.576860576038042</v>
      </c>
      <c r="U2647" s="43">
        <f ca="1">_xll.BInterpol('Base CDI'!$H$4:$H$28,'Base CDI'!$I$4:$I$29,S2647,"Cubic","Extrapolate=Linear","MultiX=Average","Skip=True","Sort=True")</f>
        <v>13.631853879372722</v>
      </c>
    </row>
    <row r="2648" spans="16:21" x14ac:dyDescent="0.25">
      <c r="P2648" s="10">
        <v>38362</v>
      </c>
      <c r="Q2648">
        <v>11.87201</v>
      </c>
      <c r="S2648" s="42">
        <f t="shared" ca="1" si="46"/>
        <v>48599</v>
      </c>
      <c r="T2648" s="43">
        <f ca="1">_xll.BInterpol('Base CDI'!$H$4:$H$28,'Base CDI'!$J$4:$J$29,S2648,"Cubic","Extrapolate=Linear","MultiX=Average","Skip=True","Sort=True")</f>
        <v>13.576974898069524</v>
      </c>
      <c r="U2648" s="43">
        <f ca="1">_xll.BInterpol('Base CDI'!$H$4:$H$28,'Base CDI'!$I$4:$I$29,S2648,"Cubic","Extrapolate=Linear","MultiX=Average","Skip=True","Sort=True")</f>
        <v>13.631967991267519</v>
      </c>
    </row>
    <row r="2649" spans="16:21" x14ac:dyDescent="0.25">
      <c r="P2649" s="10">
        <v>38363</v>
      </c>
      <c r="Q2649">
        <v>11.8797</v>
      </c>
      <c r="S2649" s="42">
        <f t="shared" ca="1" si="46"/>
        <v>48600</v>
      </c>
      <c r="T2649" s="43">
        <f ca="1">_xll.BInterpol('Base CDI'!$H$4:$H$28,'Base CDI'!$J$4:$J$29,S2649,"Cubic","Extrapolate=Linear","MultiX=Average","Skip=True","Sort=True")</f>
        <v>13.577088989461574</v>
      </c>
      <c r="U2649" s="43">
        <f ca="1">_xll.BInterpol('Base CDI'!$H$4:$H$28,'Base CDI'!$I$4:$I$29,S2649,"Cubic","Extrapolate=Linear","MultiX=Average","Skip=True","Sort=True")</f>
        <v>13.632081896548222</v>
      </c>
    </row>
    <row r="2650" spans="16:21" x14ac:dyDescent="0.25">
      <c r="P2650" s="10">
        <v>38364</v>
      </c>
      <c r="Q2650">
        <v>11.88738</v>
      </c>
      <c r="S2650" s="42">
        <f t="shared" ca="1" si="46"/>
        <v>48601</v>
      </c>
      <c r="T2650" s="43">
        <f ca="1">_xll.BInterpol('Base CDI'!$H$4:$H$28,'Base CDI'!$J$4:$J$29,S2650,"Cubic","Extrapolate=Linear","MultiX=Average","Skip=True","Sort=True")</f>
        <v>13.577202850283516</v>
      </c>
      <c r="U2650" s="43">
        <f ca="1">_xll.BInterpol('Base CDI'!$H$4:$H$28,'Base CDI'!$I$4:$I$29,S2650,"Cubic","Extrapolate=Linear","MultiX=Average","Skip=True","Sort=True")</f>
        <v>13.632195595202006</v>
      </c>
    </row>
    <row r="2651" spans="16:21" x14ac:dyDescent="0.25">
      <c r="P2651" s="10">
        <v>38365</v>
      </c>
      <c r="Q2651">
        <v>11.89508</v>
      </c>
      <c r="S2651" s="42">
        <f t="shared" ca="1" si="46"/>
        <v>48602</v>
      </c>
      <c r="T2651" s="43">
        <f ca="1">_xll.BInterpol('Base CDI'!$H$4:$H$28,'Base CDI'!$J$4:$J$29,S2651,"Cubic","Extrapolate=Linear","MultiX=Average","Skip=True","Sort=True")</f>
        <v>13.577316480604683</v>
      </c>
      <c r="U2651" s="43">
        <f ca="1">_xll.BInterpol('Base CDI'!$H$4:$H$28,'Base CDI'!$I$4:$I$29,S2651,"Cubic","Extrapolate=Linear","MultiX=Average","Skip=True","Sort=True")</f>
        <v>13.632309087216054</v>
      </c>
    </row>
    <row r="2652" spans="16:21" x14ac:dyDescent="0.25">
      <c r="P2652" s="10">
        <v>38366</v>
      </c>
      <c r="Q2652">
        <v>11.90277</v>
      </c>
      <c r="S2652" s="42">
        <f t="shared" ca="1" si="46"/>
        <v>48603</v>
      </c>
      <c r="T2652" s="43">
        <f ca="1">_xll.BInterpol('Base CDI'!$H$4:$H$28,'Base CDI'!$J$4:$J$29,S2652,"Cubic","Extrapolate=Linear","MultiX=Average","Skip=True","Sort=True")</f>
        <v>13.577429880494398</v>
      </c>
      <c r="U2652" s="43">
        <f ca="1">_xll.BInterpol('Base CDI'!$H$4:$H$28,'Base CDI'!$I$4:$I$29,S2652,"Cubic","Extrapolate=Linear","MultiX=Average","Skip=True","Sort=True")</f>
        <v>13.632422372577546</v>
      </c>
    </row>
    <row r="2653" spans="16:21" x14ac:dyDescent="0.25">
      <c r="P2653" s="10">
        <v>38369</v>
      </c>
      <c r="Q2653">
        <v>11.91048</v>
      </c>
      <c r="S2653" s="42">
        <f t="shared" ca="1" si="46"/>
        <v>48604</v>
      </c>
      <c r="T2653" s="43">
        <f ca="1">_xll.BInterpol('Base CDI'!$H$4:$H$28,'Base CDI'!$J$4:$J$29,S2653,"Cubic","Extrapolate=Linear","MultiX=Average","Skip=True","Sort=True")</f>
        <v>13.577543050021989</v>
      </c>
      <c r="U2653" s="43">
        <f ca="1">_xll.BInterpol('Base CDI'!$H$4:$H$28,'Base CDI'!$I$4:$I$29,S2653,"Cubic","Extrapolate=Linear","MultiX=Average","Skip=True","Sort=True")</f>
        <v>13.632535451273661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48605</v>
      </c>
      <c r="T2654" s="43">
        <f ca="1">_xll.BInterpol('Base CDI'!$H$4:$H$28,'Base CDI'!$J$4:$J$29,S2654,"Cubic","Extrapolate=Linear","MultiX=Average","Skip=True","Sort=True")</f>
        <v>13.577655989256787</v>
      </c>
      <c r="U2654" s="43">
        <f ca="1">_xll.BInterpol('Base CDI'!$H$4:$H$28,'Base CDI'!$I$4:$I$29,S2654,"Cubic","Extrapolate=Linear","MultiX=Average","Skip=True","Sort=True")</f>
        <v>13.63264832329158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48606</v>
      </c>
      <c r="T2655" s="43">
        <f ca="1">_xll.BInterpol('Base CDI'!$H$4:$H$28,'Base CDI'!$J$4:$J$29,S2655,"Cubic","Extrapolate=Linear","MultiX=Average","Skip=True","Sort=True")</f>
        <v>13.577768698268116</v>
      </c>
      <c r="U2655" s="43">
        <f ca="1">_xll.BInterpol('Base CDI'!$H$4:$H$28,'Base CDI'!$I$4:$I$29,S2655,"Cubic","Extrapolate=Linear","MultiX=Average","Skip=True","Sort=True")</f>
        <v>13.632760988618482</v>
      </c>
    </row>
    <row r="2656" spans="16:21" x14ac:dyDescent="0.25">
      <c r="P2656" s="10">
        <v>38372</v>
      </c>
      <c r="Q2656">
        <v>11.93365</v>
      </c>
      <c r="S2656" s="42">
        <f t="shared" ca="1" si="46"/>
        <v>48607</v>
      </c>
      <c r="T2656" s="43">
        <f ca="1">_xll.BInterpol('Base CDI'!$H$4:$H$28,'Base CDI'!$J$4:$J$29,S2656,"Cubic","Extrapolate=Linear","MultiX=Average","Skip=True","Sort=True")</f>
        <v>13.577881177125308</v>
      </c>
      <c r="U2656" s="43">
        <f ca="1">_xll.BInterpol('Base CDI'!$H$4:$H$28,'Base CDI'!$I$4:$I$29,S2656,"Cubic","Extrapolate=Linear","MultiX=Average","Skip=True","Sort=True")</f>
        <v>13.632873447241547</v>
      </c>
    </row>
    <row r="2657" spans="16:21" x14ac:dyDescent="0.25">
      <c r="P2657" s="10">
        <v>38373</v>
      </c>
      <c r="Q2657">
        <v>11.94158</v>
      </c>
      <c r="S2657" s="42">
        <f t="shared" ca="1" si="46"/>
        <v>48608</v>
      </c>
      <c r="T2657" s="43">
        <f ca="1">_xll.BInterpol('Base CDI'!$H$4:$H$28,'Base CDI'!$J$4:$J$29,S2657,"Cubic","Extrapolate=Linear","MultiX=Average","Skip=True","Sort=True")</f>
        <v>13.577993425897686</v>
      </c>
      <c r="U2657" s="43">
        <f ca="1">_xll.BInterpol('Base CDI'!$H$4:$H$28,'Base CDI'!$I$4:$I$29,S2657,"Cubic","Extrapolate=Linear","MultiX=Average","Skip=True","Sort=True")</f>
        <v>13.632985699147957</v>
      </c>
    </row>
    <row r="2658" spans="16:21" x14ac:dyDescent="0.25">
      <c r="P2658" s="10">
        <v>38376</v>
      </c>
      <c r="Q2658">
        <v>11.94952</v>
      </c>
      <c r="S2658" s="42">
        <f t="shared" ca="1" si="46"/>
        <v>48609</v>
      </c>
      <c r="T2658" s="43">
        <f ca="1">_xll.BInterpol('Base CDI'!$H$4:$H$28,'Base CDI'!$J$4:$J$29,S2658,"Cubic","Extrapolate=Linear","MultiX=Average","Skip=True","Sort=True")</f>
        <v>13.578105444654579</v>
      </c>
      <c r="U2658" s="43">
        <f ca="1">_xll.BInterpol('Base CDI'!$H$4:$H$28,'Base CDI'!$I$4:$I$29,S2658,"Cubic","Extrapolate=Linear","MultiX=Average","Skip=True","Sort=True")</f>
        <v>13.633097744324889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48610</v>
      </c>
      <c r="T2659" s="43">
        <f ca="1">_xll.BInterpol('Base CDI'!$H$4:$H$28,'Base CDI'!$J$4:$J$29,S2659,"Cubic","Extrapolate=Linear","MultiX=Average","Skip=True","Sort=True")</f>
        <v>13.578217233465317</v>
      </c>
      <c r="U2659" s="43">
        <f ca="1">_xll.BInterpol('Base CDI'!$H$4:$H$28,'Base CDI'!$I$4:$I$29,S2659,"Cubic","Extrapolate=Linear","MultiX=Average","Skip=True","Sort=True")</f>
        <v>13.633209582759525</v>
      </c>
    </row>
    <row r="2660" spans="16:21" x14ac:dyDescent="0.25">
      <c r="P2660" s="10">
        <v>38378</v>
      </c>
      <c r="Q2660">
        <v>11.96542</v>
      </c>
      <c r="S2660" s="42">
        <f t="shared" ca="1" si="46"/>
        <v>48611</v>
      </c>
      <c r="T2660" s="43">
        <f ca="1">_xll.BInterpol('Base CDI'!$H$4:$H$28,'Base CDI'!$J$4:$J$29,S2660,"Cubic","Extrapolate=Linear","MultiX=Average","Skip=True","Sort=True")</f>
        <v>13.578328792399226</v>
      </c>
      <c r="U2660" s="43">
        <f ca="1">_xll.BInterpol('Base CDI'!$H$4:$H$28,'Base CDI'!$I$4:$I$29,S2660,"Cubic","Extrapolate=Linear","MultiX=Average","Skip=True","Sort=True")</f>
        <v>13.633321214439045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48612</v>
      </c>
      <c r="T2661" s="43">
        <f ca="1">_xll.BInterpol('Base CDI'!$H$4:$H$28,'Base CDI'!$J$4:$J$29,S2661,"Cubic","Extrapolate=Linear","MultiX=Average","Skip=True","Sort=True")</f>
        <v>13.578440121525633</v>
      </c>
      <c r="U2661" s="43">
        <f ca="1">_xll.BInterpol('Base CDI'!$H$4:$H$28,'Base CDI'!$I$4:$I$29,S2661,"Cubic","Extrapolate=Linear","MultiX=Average","Skip=True","Sort=True")</f>
        <v>13.633432639350627</v>
      </c>
    </row>
    <row r="2662" spans="16:21" x14ac:dyDescent="0.25">
      <c r="P2662" s="10">
        <v>38380</v>
      </c>
      <c r="Q2662">
        <v>11.98133</v>
      </c>
      <c r="S2662" s="42">
        <f t="shared" ca="1" si="46"/>
        <v>48613</v>
      </c>
      <c r="T2662" s="43">
        <f ca="1">_xll.BInterpol('Base CDI'!$H$4:$H$28,'Base CDI'!$J$4:$J$29,S2662,"Cubic","Extrapolate=Linear","MultiX=Average","Skip=True","Sort=True")</f>
        <v>13.578551220913868</v>
      </c>
      <c r="U2662" s="43">
        <f ca="1">_xll.BInterpol('Base CDI'!$H$4:$H$28,'Base CDI'!$I$4:$I$29,S2662,"Cubic","Extrapolate=Linear","MultiX=Average","Skip=True","Sort=True")</f>
        <v>13.633543857481452</v>
      </c>
    </row>
    <row r="2663" spans="16:21" x14ac:dyDescent="0.25">
      <c r="P2663" s="10">
        <v>38383</v>
      </c>
      <c r="Q2663">
        <v>11.98929</v>
      </c>
      <c r="S2663" s="42">
        <f t="shared" ca="1" si="46"/>
        <v>48614</v>
      </c>
      <c r="T2663" s="43">
        <f ca="1">_xll.BInterpol('Base CDI'!$H$4:$H$28,'Base CDI'!$J$4:$J$29,S2663,"Cubic","Extrapolate=Linear","MultiX=Average","Skip=True","Sort=True")</f>
        <v>13.578662090633255</v>
      </c>
      <c r="U2663" s="43">
        <f ca="1">_xll.BInterpol('Base CDI'!$H$4:$H$28,'Base CDI'!$I$4:$I$29,S2663,"Cubic","Extrapolate=Linear","MultiX=Average","Skip=True","Sort=True")</f>
        <v>13.6336548688187</v>
      </c>
    </row>
    <row r="2664" spans="16:21" x14ac:dyDescent="0.25">
      <c r="P2664" s="10">
        <v>38384</v>
      </c>
      <c r="Q2664">
        <v>11.99727</v>
      </c>
      <c r="S2664" s="42">
        <f t="shared" ca="1" si="46"/>
        <v>48615</v>
      </c>
      <c r="T2664" s="43">
        <f ca="1">_xll.BInterpol('Base CDI'!$H$4:$H$28,'Base CDI'!$J$4:$J$29,S2664,"Cubic","Extrapolate=Linear","MultiX=Average","Skip=True","Sort=True")</f>
        <v>13.578772730753126</v>
      </c>
      <c r="U2664" s="43">
        <f ca="1">_xll.BInterpol('Base CDI'!$H$4:$H$28,'Base CDI'!$I$4:$I$29,S2664,"Cubic","Extrapolate=Linear","MultiX=Average","Skip=True","Sort=True")</f>
        <v>13.633765673349552</v>
      </c>
    </row>
    <row r="2665" spans="16:21" x14ac:dyDescent="0.25">
      <c r="P2665" s="10">
        <v>38385</v>
      </c>
      <c r="Q2665">
        <v>12.00525</v>
      </c>
      <c r="S2665" s="42">
        <f t="shared" ca="1" si="46"/>
        <v>48616</v>
      </c>
      <c r="T2665" s="43">
        <f ca="1">_xll.BInterpol('Base CDI'!$H$4:$H$28,'Base CDI'!$J$4:$J$29,S2665,"Cubic","Extrapolate=Linear","MultiX=Average","Skip=True","Sort=True")</f>
        <v>13.578883141342805</v>
      </c>
      <c r="U2665" s="43">
        <f ca="1">_xll.BInterpol('Base CDI'!$H$4:$H$28,'Base CDI'!$I$4:$I$29,S2665,"Cubic","Extrapolate=Linear","MultiX=Average","Skip=True","Sort=True")</f>
        <v>13.633876271061188</v>
      </c>
    </row>
    <row r="2666" spans="16:21" x14ac:dyDescent="0.25">
      <c r="P2666" s="10">
        <v>38386</v>
      </c>
      <c r="Q2666">
        <v>12.01324</v>
      </c>
      <c r="S2666" s="42">
        <f t="shared" ca="1" si="46"/>
        <v>48617</v>
      </c>
      <c r="T2666" s="43">
        <f ca="1">_xll.BInterpol('Base CDI'!$H$4:$H$28,'Base CDI'!$J$4:$J$29,S2666,"Cubic","Extrapolate=Linear","MultiX=Average","Skip=True","Sort=True")</f>
        <v>13.578993322471621</v>
      </c>
      <c r="U2666" s="43">
        <f ca="1">_xll.BInterpol('Base CDI'!$H$4:$H$28,'Base CDI'!$I$4:$I$29,S2666,"Cubic","Extrapolate=Linear","MultiX=Average","Skip=True","Sort=True")</f>
        <v>13.633986661940787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48618</v>
      </c>
      <c r="T2667" s="43">
        <f ca="1">_xll.BInterpol('Base CDI'!$H$4:$H$28,'Base CDI'!$J$4:$J$29,S2667,"Cubic","Extrapolate=Linear","MultiX=Average","Skip=True","Sort=True")</f>
        <v>13.579103274208903</v>
      </c>
      <c r="U2667" s="43">
        <f ca="1">_xll.BInterpol('Base CDI'!$H$4:$H$28,'Base CDI'!$I$4:$I$29,S2667,"Cubic","Extrapolate=Linear","MultiX=Average","Skip=True","Sort=True")</f>
        <v>13.634096845975527</v>
      </c>
    </row>
    <row r="2668" spans="16:21" x14ac:dyDescent="0.25">
      <c r="P2668" s="10">
        <v>38392</v>
      </c>
      <c r="Q2668">
        <v>12.02924</v>
      </c>
      <c r="S2668" s="42">
        <f t="shared" ca="1" si="46"/>
        <v>48619</v>
      </c>
      <c r="T2668" s="43">
        <f ca="1">_xll.BInterpol('Base CDI'!$H$4:$H$28,'Base CDI'!$J$4:$J$29,S2668,"Cubic","Extrapolate=Linear","MultiX=Average","Skip=True","Sort=True")</f>
        <v>13.579212996623978</v>
      </c>
      <c r="U2668" s="43">
        <f ca="1">_xll.BInterpol('Base CDI'!$H$4:$H$28,'Base CDI'!$I$4:$I$29,S2668,"Cubic","Extrapolate=Linear","MultiX=Average","Skip=True","Sort=True")</f>
        <v>13.634206823152592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48620</v>
      </c>
      <c r="T2669" s="43">
        <f ca="1">_xll.BInterpol('Base CDI'!$H$4:$H$28,'Base CDI'!$J$4:$J$29,S2669,"Cubic","Extrapolate=Linear","MultiX=Average","Skip=True","Sort=True")</f>
        <v>13.579322489786172</v>
      </c>
      <c r="U2669" s="43">
        <f ca="1">_xll.BInterpol('Base CDI'!$H$4:$H$28,'Base CDI'!$I$4:$I$29,S2669,"Cubic","Extrapolate=Linear","MultiX=Average","Skip=True","Sort=True")</f>
        <v>13.634316593459159</v>
      </c>
    </row>
    <row r="2670" spans="16:21" x14ac:dyDescent="0.25">
      <c r="P2670" s="10">
        <v>38394</v>
      </c>
      <c r="Q2670">
        <v>12.04524</v>
      </c>
      <c r="S2670" s="42">
        <f t="shared" ca="1" si="46"/>
        <v>48621</v>
      </c>
      <c r="T2670" s="43">
        <f ca="1">_xll.BInterpol('Base CDI'!$H$4:$H$28,'Base CDI'!$J$4:$J$29,S2670,"Cubic","Extrapolate=Linear","MultiX=Average","Skip=True","Sort=True")</f>
        <v>13.579431753764814</v>
      </c>
      <c r="U2670" s="43">
        <f ca="1">_xll.BInterpol('Base CDI'!$H$4:$H$28,'Base CDI'!$I$4:$I$29,S2670,"Cubic","Extrapolate=Linear","MultiX=Average","Skip=True","Sort=True")</f>
        <v>13.634426156882411</v>
      </c>
    </row>
    <row r="2671" spans="16:21" x14ac:dyDescent="0.25">
      <c r="P2671" s="10">
        <v>38397</v>
      </c>
      <c r="Q2671">
        <v>12.05325</v>
      </c>
      <c r="S2671" s="42">
        <f t="shared" ca="1" si="46"/>
        <v>48622</v>
      </c>
      <c r="T2671" s="43">
        <f ca="1">_xll.BInterpol('Base CDI'!$H$4:$H$28,'Base CDI'!$J$4:$J$29,S2671,"Cubic","Extrapolate=Linear","MultiX=Average","Skip=True","Sort=True")</f>
        <v>13.579540788629233</v>
      </c>
      <c r="U2671" s="43">
        <f ca="1">_xll.BInterpol('Base CDI'!$H$4:$H$28,'Base CDI'!$I$4:$I$29,S2671,"Cubic","Extrapolate=Linear","MultiX=Average","Skip=True","Sort=True")</f>
        <v>13.634535513409524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48623</v>
      </c>
      <c r="T2672" s="43">
        <f ca="1">_xll.BInterpol('Base CDI'!$H$4:$H$28,'Base CDI'!$J$4:$J$29,S2672,"Cubic","Extrapolate=Linear","MultiX=Average","Skip=True","Sort=True")</f>
        <v>13.579649594448753</v>
      </c>
      <c r="U2672" s="43">
        <f ca="1">_xll.BInterpol('Base CDI'!$H$4:$H$28,'Base CDI'!$I$4:$I$29,S2672,"Cubic","Extrapolate=Linear","MultiX=Average","Skip=True","Sort=True")</f>
        <v>13.634644663027681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48624</v>
      </c>
      <c r="T2673" s="43">
        <f ca="1">_xll.BInterpol('Base CDI'!$H$4:$H$28,'Base CDI'!$J$4:$J$29,S2673,"Cubic","Extrapolate=Linear","MultiX=Average","Skip=True","Sort=True")</f>
        <v>13.579758171292704</v>
      </c>
      <c r="U2673" s="43">
        <f ca="1">_xll.BInterpol('Base CDI'!$H$4:$H$28,'Base CDI'!$I$4:$I$29,S2673,"Cubic","Extrapolate=Linear","MultiX=Average","Skip=True","Sort=True")</f>
        <v>13.634753605724061</v>
      </c>
    </row>
    <row r="2674" spans="16:21" x14ac:dyDescent="0.25">
      <c r="P2674" s="10">
        <v>38400</v>
      </c>
      <c r="Q2674">
        <v>12.07728</v>
      </c>
      <c r="S2674" s="42">
        <f t="shared" ca="1" si="46"/>
        <v>48625</v>
      </c>
      <c r="T2674" s="43">
        <f ca="1">_xll.BInterpol('Base CDI'!$H$4:$H$28,'Base CDI'!$J$4:$J$29,S2674,"Cubic","Extrapolate=Linear","MultiX=Average","Skip=True","Sort=True")</f>
        <v>13.579866519230416</v>
      </c>
      <c r="U2674" s="43">
        <f ca="1">_xll.BInterpol('Base CDI'!$H$4:$H$28,'Base CDI'!$I$4:$I$29,S2674,"Cubic","Extrapolate=Linear","MultiX=Average","Skip=True","Sort=True")</f>
        <v>13.634862341485842</v>
      </c>
    </row>
    <row r="2675" spans="16:21" x14ac:dyDescent="0.25">
      <c r="P2675" s="10">
        <v>38401</v>
      </c>
      <c r="Q2675">
        <v>12.0855</v>
      </c>
      <c r="S2675" s="42">
        <f t="shared" ca="1" si="46"/>
        <v>48626</v>
      </c>
      <c r="T2675" s="43">
        <f ca="1">_xll.BInterpol('Base CDI'!$H$4:$H$28,'Base CDI'!$J$4:$J$29,S2675,"Cubic","Extrapolate=Linear","MultiX=Average","Skip=True","Sort=True")</f>
        <v>13.579974638331212</v>
      </c>
      <c r="U2675" s="43">
        <f ca="1">_xll.BInterpol('Base CDI'!$H$4:$H$28,'Base CDI'!$I$4:$I$29,S2675,"Cubic","Extrapolate=Linear","MultiX=Average","Skip=True","Sort=True")</f>
        <v>13.634970870300208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48627</v>
      </c>
      <c r="T2676" s="43">
        <f ca="1">_xll.BInterpol('Base CDI'!$H$4:$H$28,'Base CDI'!$J$4:$J$29,S2676,"Cubic","Extrapolate=Linear","MultiX=Average","Skip=True","Sort=True")</f>
        <v>13.580082528664423</v>
      </c>
      <c r="U2676" s="43">
        <f ca="1">_xll.BInterpol('Base CDI'!$H$4:$H$28,'Base CDI'!$I$4:$I$29,S2676,"Cubic","Extrapolate=Linear","MultiX=Average","Skip=True","Sort=True")</f>
        <v>13.635079192154336</v>
      </c>
    </row>
    <row r="2677" spans="16:21" x14ac:dyDescent="0.25">
      <c r="P2677" s="10">
        <v>38405</v>
      </c>
      <c r="Q2677">
        <v>12.10195</v>
      </c>
      <c r="S2677" s="42">
        <f t="shared" ca="1" si="46"/>
        <v>48628</v>
      </c>
      <c r="T2677" s="43">
        <f ca="1">_xll.BInterpol('Base CDI'!$H$4:$H$28,'Base CDI'!$J$4:$J$29,S2677,"Cubic","Extrapolate=Linear","MultiX=Average","Skip=True","Sort=True")</f>
        <v>13.580190190299376</v>
      </c>
      <c r="U2677" s="43">
        <f ca="1">_xll.BInterpol('Base CDI'!$H$4:$H$28,'Base CDI'!$I$4:$I$29,S2677,"Cubic","Extrapolate=Linear","MultiX=Average","Skip=True","Sort=True")</f>
        <v>13.635187307035407</v>
      </c>
    </row>
    <row r="2678" spans="16:21" x14ac:dyDescent="0.25">
      <c r="P2678" s="10">
        <v>38406</v>
      </c>
      <c r="Q2678">
        <v>12.11018</v>
      </c>
      <c r="S2678" s="42">
        <f t="shared" ca="1" si="46"/>
        <v>48629</v>
      </c>
      <c r="T2678" s="43">
        <f ca="1">_xll.BInterpol('Base CDI'!$H$4:$H$28,'Base CDI'!$J$4:$J$29,S2678,"Cubic","Extrapolate=Linear","MultiX=Average","Skip=True","Sort=True")</f>
        <v>13.580297623305398</v>
      </c>
      <c r="U2678" s="43">
        <f ca="1">_xll.BInterpol('Base CDI'!$H$4:$H$28,'Base CDI'!$I$4:$I$29,S2678,"Cubic","Extrapolate=Linear","MultiX=Average","Skip=True","Sort=True")</f>
        <v>13.635295214930601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48630</v>
      </c>
      <c r="T2679" s="43">
        <f ca="1">_xll.BInterpol('Base CDI'!$H$4:$H$28,'Base CDI'!$J$4:$J$29,S2679,"Cubic","Extrapolate=Linear","MultiX=Average","Skip=True","Sort=True")</f>
        <v>13.580404827751817</v>
      </c>
      <c r="U2679" s="43">
        <f ca="1">_xll.BInterpol('Base CDI'!$H$4:$H$28,'Base CDI'!$I$4:$I$29,S2679,"Cubic","Extrapolate=Linear","MultiX=Average","Skip=True","Sort=True")</f>
        <v>13.635402915827097</v>
      </c>
    </row>
    <row r="2680" spans="16:21" x14ac:dyDescent="0.25">
      <c r="P2680" s="10">
        <v>38408</v>
      </c>
      <c r="Q2680">
        <v>12.12665</v>
      </c>
      <c r="S2680" s="42">
        <f t="shared" ca="1" si="46"/>
        <v>48631</v>
      </c>
      <c r="T2680" s="43">
        <f ca="1">_xll.BInterpol('Base CDI'!$H$4:$H$28,'Base CDI'!$J$4:$J$29,S2680,"Cubic","Extrapolate=Linear","MultiX=Average","Skip=True","Sort=True")</f>
        <v>13.58051180370796</v>
      </c>
      <c r="U2680" s="43">
        <f ca="1">_xll.BInterpol('Base CDI'!$H$4:$H$28,'Base CDI'!$I$4:$I$29,S2680,"Cubic","Extrapolate=Linear","MultiX=Average","Skip=True","Sort=True")</f>
        <v>13.635510409712076</v>
      </c>
    </row>
    <row r="2681" spans="16:21" x14ac:dyDescent="0.25">
      <c r="P2681" s="10">
        <v>38411</v>
      </c>
      <c r="Q2681">
        <v>12.1349</v>
      </c>
      <c r="S2681" s="42">
        <f t="shared" ca="1" si="46"/>
        <v>48632</v>
      </c>
      <c r="T2681" s="43">
        <f ca="1">_xll.BInterpol('Base CDI'!$H$4:$H$28,'Base CDI'!$J$4:$J$29,S2681,"Cubic","Extrapolate=Linear","MultiX=Average","Skip=True","Sort=True")</f>
        <v>13.580618551243157</v>
      </c>
      <c r="U2681" s="43">
        <f ca="1">_xll.BInterpol('Base CDI'!$H$4:$H$28,'Base CDI'!$I$4:$I$29,S2681,"Cubic","Extrapolate=Linear","MultiX=Average","Skip=True","Sort=True")</f>
        <v>13.635617696572718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48633</v>
      </c>
      <c r="T2682" s="43">
        <f ca="1">_xll.BInterpol('Base CDI'!$H$4:$H$28,'Base CDI'!$J$4:$J$29,S2682,"Cubic","Extrapolate=Linear","MultiX=Average","Skip=True","Sort=True")</f>
        <v>13.580725070426734</v>
      </c>
      <c r="U2682" s="43">
        <f ca="1">_xll.BInterpol('Base CDI'!$H$4:$H$28,'Base CDI'!$I$4:$I$29,S2682,"Cubic","Extrapolate=Linear","MultiX=Average","Skip=True","Sort=True")</f>
        <v>13.635724776396202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48634</v>
      </c>
      <c r="T2683" s="43">
        <f ca="1">_xll.BInterpol('Base CDI'!$H$4:$H$28,'Base CDI'!$J$4:$J$29,S2683,"Cubic","Extrapolate=Linear","MultiX=Average","Skip=True","Sort=True")</f>
        <v>13.580831361328016</v>
      </c>
      <c r="U2683" s="43">
        <f ca="1">_xll.BInterpol('Base CDI'!$H$4:$H$28,'Base CDI'!$I$4:$I$29,S2683,"Cubic","Extrapolate=Linear","MultiX=Average","Skip=True","Sort=True")</f>
        <v>13.63583164916971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48635</v>
      </c>
      <c r="T2684" s="43">
        <f ca="1">_xll.BInterpol('Base CDI'!$H$4:$H$28,'Base CDI'!$J$4:$J$29,S2684,"Cubic","Extrapolate=Linear","MultiX=Average","Skip=True","Sort=True")</f>
        <v>13.580937424016337</v>
      </c>
      <c r="U2684" s="43">
        <f ca="1">_xll.BInterpol('Base CDI'!$H$4:$H$28,'Base CDI'!$I$4:$I$29,S2684,"Cubic","Extrapolate=Linear","MultiX=Average","Skip=True","Sort=True")</f>
        <v>13.63593831488042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48636</v>
      </c>
      <c r="T2685" s="43">
        <f ca="1">_xll.BInterpol('Base CDI'!$H$4:$H$28,'Base CDI'!$J$4:$J$29,S2685,"Cubic","Extrapolate=Linear","MultiX=Average","Skip=True","Sort=True")</f>
        <v>13.581043258561019</v>
      </c>
      <c r="U2685" s="43">
        <f ca="1">_xll.BInterpol('Base CDI'!$H$4:$H$28,'Base CDI'!$I$4:$I$29,S2685,"Cubic","Extrapolate=Linear","MultiX=Average","Skip=True","Sort=True")</f>
        <v>13.636044773515513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48637</v>
      </c>
      <c r="T2686" s="43">
        <f ca="1">_xll.BInterpol('Base CDI'!$H$4:$H$28,'Base CDI'!$J$4:$J$29,S2686,"Cubic","Extrapolate=Linear","MultiX=Average","Skip=True","Sort=True")</f>
        <v>13.581148865031393</v>
      </c>
      <c r="U2686" s="43">
        <f ca="1">_xll.BInterpol('Base CDI'!$H$4:$H$28,'Base CDI'!$I$4:$I$29,S2686,"Cubic","Extrapolate=Linear","MultiX=Average","Skip=True","Sort=True")</f>
        <v>13.636151025062167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48638</v>
      </c>
      <c r="T2687" s="43">
        <f ca="1">_xll.BInterpol('Base CDI'!$H$4:$H$28,'Base CDI'!$J$4:$J$29,S2687,"Cubic","Extrapolate=Linear","MultiX=Average","Skip=True","Sort=True")</f>
        <v>13.581254243496783</v>
      </c>
      <c r="U2687" s="43">
        <f ca="1">_xll.BInterpol('Base CDI'!$H$4:$H$28,'Base CDI'!$I$4:$I$29,S2687,"Cubic","Extrapolate=Linear","MultiX=Average","Skip=True","Sort=True")</f>
        <v>13.636257069507565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48639</v>
      </c>
      <c r="T2688" s="43">
        <f ca="1">_xll.BInterpol('Base CDI'!$H$4:$H$28,'Base CDI'!$J$4:$J$29,S2688,"Cubic","Extrapolate=Linear","MultiX=Average","Skip=True","Sort=True")</f>
        <v>13.581359394026522</v>
      </c>
      <c r="U2688" s="43">
        <f ca="1">_xll.BInterpol('Base CDI'!$H$4:$H$28,'Base CDI'!$I$4:$I$29,S2688,"Cubic","Extrapolate=Linear","MultiX=Average","Skip=True","Sort=True")</f>
        <v>13.636362906838885</v>
      </c>
    </row>
    <row r="2689" spans="16:21" x14ac:dyDescent="0.25">
      <c r="P2689" s="10">
        <v>38421</v>
      </c>
      <c r="Q2689">
        <v>12.20096</v>
      </c>
      <c r="S2689" s="42">
        <f t="shared" ca="1" si="46"/>
        <v>48640</v>
      </c>
      <c r="T2689" s="43">
        <f ca="1">_xll.BInterpol('Base CDI'!$H$4:$H$28,'Base CDI'!$J$4:$J$29,S2689,"Cubic","Extrapolate=Linear","MultiX=Average","Skip=True","Sort=True")</f>
        <v>13.581464316689933</v>
      </c>
      <c r="U2689" s="43">
        <f ca="1">_xll.BInterpol('Base CDI'!$H$4:$H$28,'Base CDI'!$I$4:$I$29,S2689,"Cubic","Extrapolate=Linear","MultiX=Average","Skip=True","Sort=True")</f>
        <v>13.636468537043308</v>
      </c>
    </row>
    <row r="2690" spans="16:21" x14ac:dyDescent="0.25">
      <c r="P2690" s="10">
        <v>38422</v>
      </c>
      <c r="Q2690">
        <v>12.20923</v>
      </c>
      <c r="S2690" s="42">
        <f t="shared" ca="1" si="46"/>
        <v>48641</v>
      </c>
      <c r="T2690" s="43">
        <f ca="1">_xll.BInterpol('Base CDI'!$H$4:$H$28,'Base CDI'!$J$4:$J$29,S2690,"Cubic","Extrapolate=Linear","MultiX=Average","Skip=True","Sort=True")</f>
        <v>13.581569011556347</v>
      </c>
      <c r="U2690" s="43">
        <f ca="1">_xll.BInterpol('Base CDI'!$H$4:$H$28,'Base CDI'!$I$4:$I$29,S2690,"Cubic","Extrapolate=Linear","MultiX=Average","Skip=True","Sort=True")</f>
        <v>13.636573960108013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48642</v>
      </c>
      <c r="T2691" s="43">
        <f ca="1">_xll.BInterpol('Base CDI'!$H$4:$H$28,'Base CDI'!$J$4:$J$29,S2691,"Cubic","Extrapolate=Linear","MultiX=Average","Skip=True","Sort=True")</f>
        <v>13.581673478695089</v>
      </c>
      <c r="U2691" s="43">
        <f ca="1">_xll.BInterpol('Base CDI'!$H$4:$H$28,'Base CDI'!$I$4:$I$29,S2691,"Cubic","Extrapolate=Linear","MultiX=Average","Skip=True","Sort=True")</f>
        <v>13.636679176020181</v>
      </c>
    </row>
    <row r="2692" spans="16:21" x14ac:dyDescent="0.25">
      <c r="P2692" s="10">
        <v>38426</v>
      </c>
      <c r="Q2692">
        <v>12.22579</v>
      </c>
      <c r="S2692" s="42">
        <f t="shared" ca="1" si="46"/>
        <v>48643</v>
      </c>
      <c r="T2692" s="43">
        <f ca="1">_xll.BInterpol('Base CDI'!$H$4:$H$28,'Base CDI'!$J$4:$J$29,S2692,"Cubic","Extrapolate=Linear","MultiX=Average","Skip=True","Sort=True")</f>
        <v>13.581777718175488</v>
      </c>
      <c r="U2692" s="43">
        <f ca="1">_xll.BInterpol('Base CDI'!$H$4:$H$28,'Base CDI'!$I$4:$I$29,S2692,"Cubic","Extrapolate=Linear","MultiX=Average","Skip=True","Sort=True")</f>
        <v>13.63678418476699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48644</v>
      </c>
      <c r="T2693" s="43">
        <f ca="1">_xll.BInterpol('Base CDI'!$H$4:$H$28,'Base CDI'!$J$4:$J$29,S2693,"Cubic","Extrapolate=Linear","MultiX=Average","Skip=True","Sort=True")</f>
        <v>13.581881730066872</v>
      </c>
      <c r="U2693" s="43">
        <f ca="1">_xll.BInterpol('Base CDI'!$H$4:$H$28,'Base CDI'!$I$4:$I$29,S2693,"Cubic","Extrapolate=Linear","MultiX=Average","Skip=True","Sort=True")</f>
        <v>13.636888986335622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48645</v>
      </c>
      <c r="T2694" s="43">
        <f ca="1">_xll.BInterpol('Base CDI'!$H$4:$H$28,'Base CDI'!$J$4:$J$29,S2694,"Cubic","Extrapolate=Linear","MultiX=Average","Skip=True","Sort=True")</f>
        <v>13.581985514438568</v>
      </c>
      <c r="U2694" s="43">
        <f ca="1">_xll.BInterpol('Base CDI'!$H$4:$H$28,'Base CDI'!$I$4:$I$29,S2694,"Cubic","Extrapolate=Linear","MultiX=Average","Skip=True","Sort=True")</f>
        <v>13.636993580713256</v>
      </c>
    </row>
    <row r="2695" spans="16:21" x14ac:dyDescent="0.25">
      <c r="P2695" s="10">
        <v>38429</v>
      </c>
      <c r="Q2695">
        <v>12.25089</v>
      </c>
      <c r="S2695" s="42">
        <f t="shared" ca="1" si="46"/>
        <v>48646</v>
      </c>
      <c r="T2695" s="43">
        <f ca="1">_xll.BInterpol('Base CDI'!$H$4:$H$28,'Base CDI'!$J$4:$J$29,S2695,"Cubic","Extrapolate=Linear","MultiX=Average","Skip=True","Sort=True")</f>
        <v>13.582089071359905</v>
      </c>
      <c r="U2695" s="43">
        <f ca="1">_xll.BInterpol('Base CDI'!$H$4:$H$28,'Base CDI'!$I$4:$I$29,S2695,"Cubic","Extrapolate=Linear","MultiX=Average","Skip=True","Sort=True")</f>
        <v>13.637097967887073</v>
      </c>
    </row>
    <row r="2696" spans="16:21" x14ac:dyDescent="0.25">
      <c r="P2696" s="10">
        <v>38432</v>
      </c>
      <c r="Q2696">
        <v>12.25942</v>
      </c>
      <c r="S2696" s="42">
        <f t="shared" ca="1" si="46"/>
        <v>48647</v>
      </c>
      <c r="T2696" s="43">
        <f ca="1">_xll.BInterpol('Base CDI'!$H$4:$H$28,'Base CDI'!$J$4:$J$29,S2696,"Cubic","Extrapolate=Linear","MultiX=Average","Skip=True","Sort=True")</f>
        <v>13.582192400900208</v>
      </c>
      <c r="U2696" s="43">
        <f ca="1">_xll.BInterpol('Base CDI'!$H$4:$H$28,'Base CDI'!$I$4:$I$29,S2696,"Cubic","Extrapolate=Linear","MultiX=Average","Skip=True","Sort=True")</f>
        <v>13.637202147844253</v>
      </c>
    </row>
    <row r="2697" spans="16:21" x14ac:dyDescent="0.25">
      <c r="P2697" s="10">
        <v>38433</v>
      </c>
      <c r="Q2697">
        <v>12.26796</v>
      </c>
      <c r="S2697" s="42">
        <f t="shared" ca="1" si="46"/>
        <v>48648</v>
      </c>
      <c r="T2697" s="43">
        <f ca="1">_xll.BInterpol('Base CDI'!$H$4:$H$28,'Base CDI'!$J$4:$J$29,S2697,"Cubic","Extrapolate=Linear","MultiX=Average","Skip=True","Sort=True")</f>
        <v>13.582295503128806</v>
      </c>
      <c r="U2697" s="43">
        <f ca="1">_xll.BInterpol('Base CDI'!$H$4:$H$28,'Base CDI'!$I$4:$I$29,S2697,"Cubic","Extrapolate=Linear","MultiX=Average","Skip=True","Sort=True")</f>
        <v>13.637306120571973</v>
      </c>
    </row>
    <row r="2698" spans="16:21" x14ac:dyDescent="0.25">
      <c r="P2698" s="10">
        <v>38434</v>
      </c>
      <c r="Q2698">
        <v>12.27651</v>
      </c>
      <c r="S2698" s="42">
        <f t="shared" ca="1" si="46"/>
        <v>48649</v>
      </c>
      <c r="T2698" s="43">
        <f ca="1">_xll.BInterpol('Base CDI'!$H$4:$H$28,'Base CDI'!$J$4:$J$29,S2698,"Cubic","Extrapolate=Linear","MultiX=Average","Skip=True","Sort=True")</f>
        <v>13.582398378115029</v>
      </c>
      <c r="U2698" s="43">
        <f ca="1">_xll.BInterpol('Base CDI'!$H$4:$H$28,'Base CDI'!$I$4:$I$29,S2698,"Cubic","Extrapolate=Linear","MultiX=Average","Skip=True","Sort=True")</f>
        <v>13.637409886057416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48650</v>
      </c>
      <c r="T2699" s="43">
        <f ca="1">_xll.BInterpol('Base CDI'!$H$4:$H$28,'Base CDI'!$J$4:$J$29,S2699,"Cubic","Extrapolate=Linear","MultiX=Average","Skip=True","Sort=True")</f>
        <v>13.582501025928201</v>
      </c>
      <c r="U2699" s="43">
        <f ca="1">_xll.BInterpol('Base CDI'!$H$4:$H$28,'Base CDI'!$I$4:$I$29,S2699,"Cubic","Extrapolate=Linear","MultiX=Average","Skip=True","Sort=True")</f>
        <v>13.637513444287762</v>
      </c>
    </row>
    <row r="2700" spans="16:21" x14ac:dyDescent="0.25">
      <c r="P2700" s="10">
        <v>38439</v>
      </c>
      <c r="Q2700">
        <v>12.29364</v>
      </c>
      <c r="S2700" s="42">
        <f t="shared" ca="1" si="47"/>
        <v>48651</v>
      </c>
      <c r="T2700" s="43">
        <f ca="1">_xll.BInterpol('Base CDI'!$H$4:$H$28,'Base CDI'!$J$4:$J$29,S2700,"Cubic","Extrapolate=Linear","MultiX=Average","Skip=True","Sort=True")</f>
        <v>13.582603446637652</v>
      </c>
      <c r="U2700" s="43">
        <f ca="1">_xll.BInterpol('Base CDI'!$H$4:$H$28,'Base CDI'!$I$4:$I$29,S2700,"Cubic","Extrapolate=Linear","MultiX=Average","Skip=True","Sort=True")</f>
        <v>13.637616795250191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48652</v>
      </c>
      <c r="T2701" s="43">
        <f ca="1">_xll.BInterpol('Base CDI'!$H$4:$H$28,'Base CDI'!$J$4:$J$29,S2701,"Cubic","Extrapolate=Linear","MultiX=Average","Skip=True","Sort=True")</f>
        <v>13.582705640312708</v>
      </c>
      <c r="U2701" s="43">
        <f ca="1">_xll.BInterpol('Base CDI'!$H$4:$H$28,'Base CDI'!$I$4:$I$29,S2701,"Cubic","Extrapolate=Linear","MultiX=Average","Skip=True","Sort=True")</f>
        <v>13.63771993893188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48653</v>
      </c>
      <c r="T2702" s="43">
        <f ca="1">_xll.BInterpol('Base CDI'!$H$4:$H$28,'Base CDI'!$J$4:$J$29,S2702,"Cubic","Extrapolate=Linear","MultiX=Average","Skip=True","Sort=True")</f>
        <v>13.582807607022698</v>
      </c>
      <c r="U2702" s="43">
        <f ca="1">_xll.BInterpol('Base CDI'!$H$4:$H$28,'Base CDI'!$I$4:$I$29,S2702,"Cubic","Extrapolate=Linear","MultiX=Average","Skip=True","Sort=True")</f>
        <v>13.637822875320012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48654</v>
      </c>
      <c r="T2703" s="43">
        <f ca="1">_xll.BInterpol('Base CDI'!$H$4:$H$28,'Base CDI'!$J$4:$J$29,S2703,"Cubic","Extrapolate=Linear","MultiX=Average","Skip=True","Sort=True")</f>
        <v>13.582909346836949</v>
      </c>
      <c r="U2703" s="43">
        <f ca="1">_xll.BInterpol('Base CDI'!$H$4:$H$28,'Base CDI'!$I$4:$I$29,S2703,"Cubic","Extrapolate=Linear","MultiX=Average","Skip=True","Sort=True")</f>
        <v>13.637925604401765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48655</v>
      </c>
      <c r="T2704" s="43">
        <f ca="1">_xll.BInterpol('Base CDI'!$H$4:$H$28,'Base CDI'!$J$4:$J$29,S2704,"Cubic","Extrapolate=Linear","MultiX=Average","Skip=True","Sort=True")</f>
        <v>13.583010859824791</v>
      </c>
      <c r="U2704" s="43">
        <f ca="1">_xll.BInterpol('Base CDI'!$H$4:$H$28,'Base CDI'!$I$4:$I$29,S2704,"Cubic","Extrapolate=Linear","MultiX=Average","Skip=True","Sort=True")</f>
        <v>13.638028126164322</v>
      </c>
    </row>
    <row r="2705" spans="16:21" x14ac:dyDescent="0.25">
      <c r="P2705" s="10">
        <v>38446</v>
      </c>
      <c r="Q2705">
        <v>12.33656</v>
      </c>
      <c r="S2705" s="42">
        <f t="shared" ca="1" si="47"/>
        <v>48656</v>
      </c>
      <c r="T2705" s="43">
        <f ca="1">_xll.BInterpol('Base CDI'!$H$4:$H$28,'Base CDI'!$J$4:$J$29,S2705,"Cubic","Extrapolate=Linear","MultiX=Average","Skip=True","Sort=True")</f>
        <v>13.583112146055548</v>
      </c>
      <c r="U2705" s="43">
        <f ca="1">_xll.BInterpol('Base CDI'!$H$4:$H$28,'Base CDI'!$I$4:$I$29,S2705,"Cubic","Extrapolate=Linear","MultiX=Average","Skip=True","Sort=True")</f>
        <v>13.63813044059486</v>
      </c>
    </row>
    <row r="2706" spans="16:21" x14ac:dyDescent="0.25">
      <c r="P2706" s="10">
        <v>38447</v>
      </c>
      <c r="Q2706">
        <v>12.34516</v>
      </c>
      <c r="S2706" s="42">
        <f t="shared" ca="1" si="47"/>
        <v>48657</v>
      </c>
      <c r="T2706" s="43">
        <f ca="1">_xll.BInterpol('Base CDI'!$H$4:$H$28,'Base CDI'!$J$4:$J$29,S2706,"Cubic","Extrapolate=Linear","MultiX=Average","Skip=True","Sort=True")</f>
        <v>13.58321320559855</v>
      </c>
      <c r="U2706" s="43">
        <f ca="1">_xll.BInterpol('Base CDI'!$H$4:$H$28,'Base CDI'!$I$4:$I$29,S2706,"Cubic","Extrapolate=Linear","MultiX=Average","Skip=True","Sort=True")</f>
        <v>13.638232547680561</v>
      </c>
    </row>
    <row r="2707" spans="16:21" x14ac:dyDescent="0.25">
      <c r="P2707" s="10">
        <v>38448</v>
      </c>
      <c r="Q2707">
        <v>12.35378</v>
      </c>
      <c r="S2707" s="42">
        <f t="shared" ca="1" si="47"/>
        <v>48658</v>
      </c>
      <c r="T2707" s="43">
        <f ca="1">_xll.BInterpol('Base CDI'!$H$4:$H$28,'Base CDI'!$J$4:$J$29,S2707,"Cubic","Extrapolate=Linear","MultiX=Average","Skip=True","Sort=True")</f>
        <v>13.583314038523124</v>
      </c>
      <c r="U2707" s="43">
        <f ca="1">_xll.BInterpol('Base CDI'!$H$4:$H$28,'Base CDI'!$I$4:$I$29,S2707,"Cubic","Extrapolate=Linear","MultiX=Average","Skip=True","Sort=True")</f>
        <v>13.638334447408601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48659</v>
      </c>
      <c r="T2708" s="43">
        <f ca="1">_xll.BInterpol('Base CDI'!$H$4:$H$28,'Base CDI'!$J$4:$J$29,S2708,"Cubic","Extrapolate=Linear","MultiX=Average","Skip=True","Sort=True")</f>
        <v>13.583414644898598</v>
      </c>
      <c r="U2708" s="43">
        <f ca="1">_xll.BInterpol('Base CDI'!$H$4:$H$28,'Base CDI'!$I$4:$I$29,S2708,"Cubic","Extrapolate=Linear","MultiX=Average","Skip=True","Sort=True")</f>
        <v>13.638436139766165</v>
      </c>
    </row>
    <row r="2709" spans="16:21" x14ac:dyDescent="0.25">
      <c r="P2709" s="10">
        <v>38450</v>
      </c>
      <c r="Q2709">
        <v>12.37102</v>
      </c>
      <c r="S2709" s="42">
        <f t="shared" ca="1" si="47"/>
        <v>48660</v>
      </c>
      <c r="T2709" s="43">
        <f ca="1">_xll.BInterpol('Base CDI'!$H$4:$H$28,'Base CDI'!$J$4:$J$29,S2709,"Cubic","Extrapolate=Linear","MultiX=Average","Skip=True","Sort=True")</f>
        <v>13.583515024794298</v>
      </c>
      <c r="U2709" s="43">
        <f ca="1">_xll.BInterpol('Base CDI'!$H$4:$H$28,'Base CDI'!$I$4:$I$29,S2709,"Cubic","Extrapolate=Linear","MultiX=Average","Skip=True","Sort=True")</f>
        <v>13.638537624740431</v>
      </c>
    </row>
    <row r="2710" spans="16:21" x14ac:dyDescent="0.25">
      <c r="P2710" s="10">
        <v>38453</v>
      </c>
      <c r="Q2710">
        <v>12.37965</v>
      </c>
      <c r="S2710" s="42">
        <f t="shared" ca="1" si="47"/>
        <v>48661</v>
      </c>
      <c r="T2710" s="43">
        <f ca="1">_xll.BInterpol('Base CDI'!$H$4:$H$28,'Base CDI'!$J$4:$J$29,S2710,"Cubic","Extrapolate=Linear","MultiX=Average","Skip=True","Sort=True")</f>
        <v>13.583615178279555</v>
      </c>
      <c r="U2710" s="43">
        <f ca="1">_xll.BInterpol('Base CDI'!$H$4:$H$28,'Base CDI'!$I$4:$I$29,S2710,"Cubic","Extrapolate=Linear","MultiX=Average","Skip=True","Sort=True")</f>
        <v>13.638638902318579</v>
      </c>
    </row>
    <row r="2711" spans="16:21" x14ac:dyDescent="0.25">
      <c r="P2711" s="10">
        <v>38454</v>
      </c>
      <c r="Q2711">
        <v>12.38828</v>
      </c>
      <c r="S2711" s="42">
        <f t="shared" ca="1" si="47"/>
        <v>48662</v>
      </c>
      <c r="T2711" s="43">
        <f ca="1">_xll.BInterpol('Base CDI'!$H$4:$H$28,'Base CDI'!$J$4:$J$29,S2711,"Cubic","Extrapolate=Linear","MultiX=Average","Skip=True","Sort=True")</f>
        <v>13.583715105423694</v>
      </c>
      <c r="U2711" s="43">
        <f ca="1">_xll.BInterpol('Base CDI'!$H$4:$H$28,'Base CDI'!$I$4:$I$29,S2711,"Cubic","Extrapolate=Linear","MultiX=Average","Skip=True","Sort=True")</f>
        <v>13.638739972487789</v>
      </c>
    </row>
    <row r="2712" spans="16:21" x14ac:dyDescent="0.25">
      <c r="P2712" s="10">
        <v>38455</v>
      </c>
      <c r="Q2712">
        <v>12.3969</v>
      </c>
      <c r="S2712" s="42">
        <f t="shared" ca="1" si="47"/>
        <v>48663</v>
      </c>
      <c r="T2712" s="43">
        <f ca="1">_xll.BInterpol('Base CDI'!$H$4:$H$28,'Base CDI'!$J$4:$J$29,S2712,"Cubic","Extrapolate=Linear","MultiX=Average","Skip=True","Sort=True")</f>
        <v>13.583814806296044</v>
      </c>
      <c r="U2712" s="43">
        <f ca="1">_xll.BInterpol('Base CDI'!$H$4:$H$28,'Base CDI'!$I$4:$I$29,S2712,"Cubic","Extrapolate=Linear","MultiX=Average","Skip=True","Sort=True")</f>
        <v>13.638840835235241</v>
      </c>
    </row>
    <row r="2713" spans="16:21" x14ac:dyDescent="0.25">
      <c r="P2713" s="10">
        <v>38456</v>
      </c>
      <c r="Q2713">
        <v>12.40554</v>
      </c>
      <c r="S2713" s="42">
        <f t="shared" ca="1" si="47"/>
        <v>48664</v>
      </c>
      <c r="T2713" s="43">
        <f ca="1">_xll.BInterpol('Base CDI'!$H$4:$H$28,'Base CDI'!$J$4:$J$29,S2713,"Cubic","Extrapolate=Linear","MultiX=Average","Skip=True","Sort=True")</f>
        <v>13.583914280965931</v>
      </c>
      <c r="U2713" s="43">
        <f ca="1">_xll.BInterpol('Base CDI'!$H$4:$H$28,'Base CDI'!$I$4:$I$29,S2713,"Cubic","Extrapolate=Linear","MultiX=Average","Skip=True","Sort=True")</f>
        <v>13.638941490548113</v>
      </c>
    </row>
    <row r="2714" spans="16:21" x14ac:dyDescent="0.25">
      <c r="P2714" s="10">
        <v>38457</v>
      </c>
      <c r="Q2714">
        <v>12.41419</v>
      </c>
      <c r="S2714" s="42">
        <f t="shared" ca="1" si="47"/>
        <v>48665</v>
      </c>
      <c r="T2714" s="43">
        <f ca="1">_xll.BInterpol('Base CDI'!$H$4:$H$28,'Base CDI'!$J$4:$J$29,S2714,"Cubic","Extrapolate=Linear","MultiX=Average","Skip=True","Sort=True")</f>
        <v>13.584013529502684</v>
      </c>
      <c r="U2714" s="43">
        <f ca="1">_xll.BInterpol('Base CDI'!$H$4:$H$28,'Base CDI'!$I$4:$I$29,S2714,"Cubic","Extrapolate=Linear","MultiX=Average","Skip=True","Sort=True")</f>
        <v>13.639041938413587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48666</v>
      </c>
      <c r="T2715" s="43">
        <f ca="1">_xll.BInterpol('Base CDI'!$H$4:$H$28,'Base CDI'!$J$4:$J$29,S2715,"Cubic","Extrapolate=Linear","MultiX=Average","Skip=True","Sort=True")</f>
        <v>13.584112551975631</v>
      </c>
      <c r="U2715" s="43">
        <f ca="1">_xll.BInterpol('Base CDI'!$H$4:$H$28,'Base CDI'!$I$4:$I$29,S2715,"Cubic","Extrapolate=Linear","MultiX=Average","Skip=True","Sort=True")</f>
        <v>13.639142178818844</v>
      </c>
    </row>
    <row r="2716" spans="16:21" x14ac:dyDescent="0.25">
      <c r="P2716" s="10">
        <v>38461</v>
      </c>
      <c r="Q2716">
        <v>12.43149</v>
      </c>
      <c r="S2716" s="42">
        <f t="shared" ca="1" si="47"/>
        <v>48667</v>
      </c>
      <c r="T2716" s="43">
        <f ca="1">_xll.BInterpol('Base CDI'!$H$4:$H$28,'Base CDI'!$J$4:$J$29,S2716,"Cubic","Extrapolate=Linear","MultiX=Average","Skip=True","Sort=True")</f>
        <v>13.584211348454099</v>
      </c>
      <c r="U2716" s="43">
        <f ca="1">_xll.BInterpol('Base CDI'!$H$4:$H$28,'Base CDI'!$I$4:$I$29,S2716,"Cubic","Extrapolate=Linear","MultiX=Average","Skip=True","Sort=True")</f>
        <v>13.639242211751062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48668</v>
      </c>
      <c r="T2717" s="43">
        <f ca="1">_xll.BInterpol('Base CDI'!$H$4:$H$28,'Base CDI'!$J$4:$J$29,S2717,"Cubic","Extrapolate=Linear","MultiX=Average","Skip=True","Sort=True")</f>
        <v>13.584309919007417</v>
      </c>
      <c r="U2717" s="43">
        <f ca="1">_xll.BInterpol('Base CDI'!$H$4:$H$28,'Base CDI'!$I$4:$I$29,S2717,"Cubic","Extrapolate=Linear","MultiX=Average","Skip=True","Sort=True")</f>
        <v>13.639342037197423</v>
      </c>
    </row>
    <row r="2718" spans="16:21" x14ac:dyDescent="0.25">
      <c r="P2718" s="10">
        <v>38464</v>
      </c>
      <c r="Q2718">
        <v>12.44882</v>
      </c>
      <c r="S2718" s="42">
        <f t="shared" ca="1" si="47"/>
        <v>48669</v>
      </c>
      <c r="T2718" s="43">
        <f ca="1">_xll.BInterpol('Base CDI'!$H$4:$H$28,'Base CDI'!$J$4:$J$29,S2718,"Cubic","Extrapolate=Linear","MultiX=Average","Skip=True","Sort=True")</f>
        <v>13.58440826370491</v>
      </c>
      <c r="U2718" s="43">
        <f ca="1">_xll.BInterpol('Base CDI'!$H$4:$H$28,'Base CDI'!$I$4:$I$29,S2718,"Cubic","Extrapolate=Linear","MultiX=Average","Skip=True","Sort=True")</f>
        <v>13.639441655145104</v>
      </c>
    </row>
    <row r="2719" spans="16:21" x14ac:dyDescent="0.25">
      <c r="P2719" s="10">
        <v>38467</v>
      </c>
      <c r="Q2719">
        <v>12.45757</v>
      </c>
      <c r="S2719" s="42">
        <f t="shared" ca="1" si="47"/>
        <v>48670</v>
      </c>
      <c r="T2719" s="43">
        <f ca="1">_xll.BInterpol('Base CDI'!$H$4:$H$28,'Base CDI'!$J$4:$J$29,S2719,"Cubic","Extrapolate=Linear","MultiX=Average","Skip=True","Sort=True")</f>
        <v>13.584506382615908</v>
      </c>
      <c r="U2719" s="43">
        <f ca="1">_xll.BInterpol('Base CDI'!$H$4:$H$28,'Base CDI'!$I$4:$I$29,S2719,"Cubic","Extrapolate=Linear","MultiX=Average","Skip=True","Sort=True")</f>
        <v>13.639541065581287</v>
      </c>
    </row>
    <row r="2720" spans="16:21" x14ac:dyDescent="0.25">
      <c r="P2720" s="10">
        <v>38468</v>
      </c>
      <c r="Q2720">
        <v>12.46635</v>
      </c>
      <c r="S2720" s="42">
        <f t="shared" ca="1" si="47"/>
        <v>48671</v>
      </c>
      <c r="T2720" s="43">
        <f ca="1">_xll.BInterpol('Base CDI'!$H$4:$H$28,'Base CDI'!$J$4:$J$29,S2720,"Cubic","Extrapolate=Linear","MultiX=Average","Skip=True","Sort=True")</f>
        <v>13.584604275809737</v>
      </c>
      <c r="U2720" s="43">
        <f ca="1">_xll.BInterpol('Base CDI'!$H$4:$H$28,'Base CDI'!$I$4:$I$29,S2720,"Cubic","Extrapolate=Linear","MultiX=Average","Skip=True","Sort=True")</f>
        <v>13.639640268493151</v>
      </c>
    </row>
    <row r="2721" spans="16:21" x14ac:dyDescent="0.25">
      <c r="P2721" s="10">
        <v>38469</v>
      </c>
      <c r="Q2721">
        <v>12.47513</v>
      </c>
      <c r="S2721" s="42">
        <f t="shared" ca="1" si="47"/>
        <v>48672</v>
      </c>
      <c r="T2721" s="43">
        <f ca="1">_xll.BInterpol('Base CDI'!$H$4:$H$28,'Base CDI'!$J$4:$J$29,S2721,"Cubic","Extrapolate=Linear","MultiX=Average","Skip=True","Sort=True")</f>
        <v>13.584701943355727</v>
      </c>
      <c r="U2721" s="43">
        <f ca="1">_xll.BInterpol('Base CDI'!$H$4:$H$28,'Base CDI'!$I$4:$I$29,S2721,"Cubic","Extrapolate=Linear","MultiX=Average","Skip=True","Sort=True")</f>
        <v>13.639739263867879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48673</v>
      </c>
      <c r="T2722" s="43">
        <f ca="1">_xll.BInterpol('Base CDI'!$H$4:$H$28,'Base CDI'!$J$4:$J$29,S2722,"Cubic","Extrapolate=Linear","MultiX=Average","Skip=True","Sort=True")</f>
        <v>13.584799385323203</v>
      </c>
      <c r="U2722" s="43">
        <f ca="1">_xll.BInterpol('Base CDI'!$H$4:$H$28,'Base CDI'!$I$4:$I$29,S2722,"Cubic","Extrapolate=Linear","MultiX=Average","Skip=True","Sort=True")</f>
        <v>13.639838051692646</v>
      </c>
    </row>
    <row r="2723" spans="16:21" x14ac:dyDescent="0.25">
      <c r="P2723" s="10">
        <v>38471</v>
      </c>
      <c r="Q2723">
        <v>12.49272</v>
      </c>
      <c r="S2723" s="42">
        <f t="shared" ca="1" si="47"/>
        <v>48674</v>
      </c>
      <c r="T2723" s="43">
        <f ca="1">_xll.BInterpol('Base CDI'!$H$4:$H$28,'Base CDI'!$J$4:$J$29,S2723,"Cubic","Extrapolate=Linear","MultiX=Average","Skip=True","Sort=True")</f>
        <v>13.584896601781494</v>
      </c>
      <c r="U2723" s="43">
        <f ca="1">_xll.BInterpol('Base CDI'!$H$4:$H$28,'Base CDI'!$I$4:$I$29,S2723,"Cubic","Extrapolate=Linear","MultiX=Average","Skip=True","Sort=True")</f>
        <v>13.639936631954635</v>
      </c>
    </row>
    <row r="2724" spans="16:21" x14ac:dyDescent="0.25">
      <c r="P2724" s="10">
        <v>38474</v>
      </c>
      <c r="Q2724">
        <v>12.50154</v>
      </c>
      <c r="S2724" s="42">
        <f t="shared" ca="1" si="47"/>
        <v>48675</v>
      </c>
      <c r="T2724" s="43">
        <f ca="1">_xll.BInterpol('Base CDI'!$H$4:$H$28,'Base CDI'!$J$4:$J$29,S2724,"Cubic","Extrapolate=Linear","MultiX=Average","Skip=True","Sort=True")</f>
        <v>13.584993592799929</v>
      </c>
      <c r="U2724" s="43">
        <f ca="1">_xll.BInterpol('Base CDI'!$H$4:$H$28,'Base CDI'!$I$4:$I$29,S2724,"Cubic","Extrapolate=Linear","MultiX=Average","Skip=True","Sort=True")</f>
        <v>13.640035004641026</v>
      </c>
    </row>
    <row r="2725" spans="16:21" x14ac:dyDescent="0.25">
      <c r="P2725" s="10">
        <v>38475</v>
      </c>
      <c r="Q2725">
        <v>12.51037</v>
      </c>
      <c r="S2725" s="42">
        <f t="shared" ca="1" si="47"/>
        <v>48676</v>
      </c>
      <c r="T2725" s="43">
        <f ca="1">_xll.BInterpol('Base CDI'!$H$4:$H$28,'Base CDI'!$J$4:$J$29,S2725,"Cubic","Extrapolate=Linear","MultiX=Average","Skip=True","Sort=True")</f>
        <v>13.585090358447832</v>
      </c>
      <c r="U2725" s="43">
        <f ca="1">_xll.BInterpol('Base CDI'!$H$4:$H$28,'Base CDI'!$I$4:$I$29,S2725,"Cubic","Extrapolate=Linear","MultiX=Average","Skip=True","Sort=True")</f>
        <v>13.640133169738998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48677</v>
      </c>
      <c r="T2726" s="43">
        <f ca="1">_xll.BInterpol('Base CDI'!$H$4:$H$28,'Base CDI'!$J$4:$J$29,S2726,"Cubic","Extrapolate=Linear","MultiX=Average","Skip=True","Sort=True")</f>
        <v>13.585186898794536</v>
      </c>
      <c r="U2726" s="43">
        <f ca="1">_xll.BInterpol('Base CDI'!$H$4:$H$28,'Base CDI'!$I$4:$I$29,S2726,"Cubic","Extrapolate=Linear","MultiX=Average","Skip=True","Sort=True")</f>
        <v>13.640231127235731</v>
      </c>
    </row>
    <row r="2727" spans="16:21" x14ac:dyDescent="0.25">
      <c r="P2727" s="10">
        <v>38477</v>
      </c>
      <c r="Q2727">
        <v>12.52806</v>
      </c>
      <c r="S2727" s="42">
        <f t="shared" ca="1" si="47"/>
        <v>48678</v>
      </c>
      <c r="T2727" s="43">
        <f ca="1">_xll.BInterpol('Base CDI'!$H$4:$H$28,'Base CDI'!$J$4:$J$29,S2727,"Cubic","Extrapolate=Linear","MultiX=Average","Skip=True","Sort=True")</f>
        <v>13.585283213909364</v>
      </c>
      <c r="U2727" s="43">
        <f ca="1">_xll.BInterpol('Base CDI'!$H$4:$H$28,'Base CDI'!$I$4:$I$29,S2727,"Cubic","Extrapolate=Linear","MultiX=Average","Skip=True","Sort=True")</f>
        <v>13.640328877118407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48679</v>
      </c>
      <c r="T2728" s="43">
        <f ca="1">_xll.BInterpol('Base CDI'!$H$4:$H$28,'Base CDI'!$J$4:$J$29,S2728,"Cubic","Extrapolate=Linear","MultiX=Average","Skip=True","Sort=True")</f>
        <v>13.585379303861645</v>
      </c>
      <c r="U2728" s="43">
        <f ca="1">_xll.BInterpol('Base CDI'!$H$4:$H$28,'Base CDI'!$I$4:$I$29,S2728,"Cubic","Extrapolate=Linear","MultiX=Average","Skip=True","Sort=True")</f>
        <v>13.640426419374203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48680</v>
      </c>
      <c r="T2729" s="43">
        <f ca="1">_xll.BInterpol('Base CDI'!$H$4:$H$28,'Base CDI'!$J$4:$J$29,S2729,"Cubic","Extrapolate=Linear","MultiX=Average","Skip=True","Sort=True")</f>
        <v>13.585475168720707</v>
      </c>
      <c r="U2729" s="43">
        <f ca="1">_xll.BInterpol('Base CDI'!$H$4:$H$28,'Base CDI'!$I$4:$I$29,S2729,"Cubic","Extrapolate=Linear","MultiX=Average","Skip=True","Sort=True")</f>
        <v>13.640523753990299</v>
      </c>
    </row>
    <row r="2730" spans="16:21" x14ac:dyDescent="0.25">
      <c r="P2730" s="10">
        <v>38482</v>
      </c>
      <c r="Q2730">
        <v>12.55463</v>
      </c>
      <c r="S2730" s="42">
        <f t="shared" ca="1" si="47"/>
        <v>48681</v>
      </c>
      <c r="T2730" s="43">
        <f ca="1">_xll.BInterpol('Base CDI'!$H$4:$H$28,'Base CDI'!$J$4:$J$29,S2730,"Cubic","Extrapolate=Linear","MultiX=Average","Skip=True","Sort=True")</f>
        <v>13.585570808555879</v>
      </c>
      <c r="U2730" s="43">
        <f ca="1">_xll.BInterpol('Base CDI'!$H$4:$H$28,'Base CDI'!$I$4:$I$29,S2730,"Cubic","Extrapolate=Linear","MultiX=Average","Skip=True","Sort=True")</f>
        <v>13.640620880953879</v>
      </c>
    </row>
    <row r="2731" spans="16:21" x14ac:dyDescent="0.25">
      <c r="P2731" s="10">
        <v>38483</v>
      </c>
      <c r="Q2731">
        <v>12.56349</v>
      </c>
      <c r="S2731" s="42">
        <f t="shared" ca="1" si="47"/>
        <v>48682</v>
      </c>
      <c r="T2731" s="43">
        <f ca="1">_xll.BInterpol('Base CDI'!$H$4:$H$28,'Base CDI'!$J$4:$J$29,S2731,"Cubic","Extrapolate=Linear","MultiX=Average","Skip=True","Sort=True")</f>
        <v>13.585666223436487</v>
      </c>
      <c r="U2731" s="43">
        <f ca="1">_xll.BInterpol('Base CDI'!$H$4:$H$28,'Base CDI'!$I$4:$I$29,S2731,"Cubic","Extrapolate=Linear","MultiX=Average","Skip=True","Sort=True")</f>
        <v>13.640717800252119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48683</v>
      </c>
      <c r="T2732" s="43">
        <f ca="1">_xll.BInterpol('Base CDI'!$H$4:$H$28,'Base CDI'!$J$4:$J$29,S2732,"Cubic","Extrapolate=Linear","MultiX=Average","Skip=True","Sort=True")</f>
        <v>13.585761413431857</v>
      </c>
      <c r="U2732" s="43">
        <f ca="1">_xll.BInterpol('Base CDI'!$H$4:$H$28,'Base CDI'!$I$4:$I$29,S2732,"Cubic","Extrapolate=Linear","MultiX=Average","Skip=True","Sort=True")</f>
        <v>13.6408145118722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48684</v>
      </c>
      <c r="T2733" s="43">
        <f ca="1">_xll.BInterpol('Base CDI'!$H$4:$H$28,'Base CDI'!$J$4:$J$29,S2733,"Cubic","Extrapolate=Linear","MultiX=Average","Skip=True","Sort=True")</f>
        <v>13.585856378611322</v>
      </c>
      <c r="U2733" s="43">
        <f ca="1">_xll.BInterpol('Base CDI'!$H$4:$H$28,'Base CDI'!$I$4:$I$29,S2733,"Cubic","Extrapolate=Linear","MultiX=Average","Skip=True","Sort=True")</f>
        <v>13.640911015801302</v>
      </c>
    </row>
    <row r="2734" spans="16:21" x14ac:dyDescent="0.25">
      <c r="P2734" s="10">
        <v>38488</v>
      </c>
      <c r="Q2734">
        <v>12.59013</v>
      </c>
      <c r="S2734" s="42">
        <f t="shared" ca="1" si="47"/>
        <v>48685</v>
      </c>
      <c r="T2734" s="43">
        <f ca="1">_xll.BInterpol('Base CDI'!$H$4:$H$28,'Base CDI'!$J$4:$J$29,S2734,"Cubic","Extrapolate=Linear","MultiX=Average","Skip=True","Sort=True")</f>
        <v>13.585951119044203</v>
      </c>
      <c r="U2734" s="43">
        <f ca="1">_xll.BInterpol('Base CDI'!$H$4:$H$28,'Base CDI'!$I$4:$I$29,S2734,"Cubic","Extrapolate=Linear","MultiX=Average","Skip=True","Sort=True")</f>
        <v>13.641007312026607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48686</v>
      </c>
      <c r="T2735" s="43">
        <f ca="1">_xll.BInterpol('Base CDI'!$H$4:$H$28,'Base CDI'!$J$4:$J$29,S2735,"Cubic","Extrapolate=Linear","MultiX=Average","Skip=True","Sort=True")</f>
        <v>13.586045634799834</v>
      </c>
      <c r="U2735" s="43">
        <f ca="1">_xll.BInterpol('Base CDI'!$H$4:$H$28,'Base CDI'!$I$4:$I$29,S2735,"Cubic","Extrapolate=Linear","MultiX=Average","Skip=True","Sort=True")</f>
        <v>13.641103400535291</v>
      </c>
    </row>
    <row r="2736" spans="16:21" x14ac:dyDescent="0.25">
      <c r="P2736" s="10">
        <v>38490</v>
      </c>
      <c r="Q2736">
        <v>12.60792</v>
      </c>
      <c r="S2736" s="42">
        <f t="shared" ca="1" si="47"/>
        <v>48687</v>
      </c>
      <c r="T2736" s="43">
        <f ca="1">_xll.BInterpol('Base CDI'!$H$4:$H$28,'Base CDI'!$J$4:$J$29,S2736,"Cubic","Extrapolate=Linear","MultiX=Average","Skip=True","Sort=True")</f>
        <v>13.586139925947538</v>
      </c>
      <c r="U2736" s="43">
        <f ca="1">_xll.BInterpol('Base CDI'!$H$4:$H$28,'Base CDI'!$I$4:$I$29,S2736,"Cubic","Extrapolate=Linear","MultiX=Average","Skip=True","Sort=True")</f>
        <v>13.641199281314536</v>
      </c>
    </row>
    <row r="2737" spans="16:21" x14ac:dyDescent="0.25">
      <c r="P2737" s="10">
        <v>38491</v>
      </c>
      <c r="Q2737">
        <v>12.61683</v>
      </c>
      <c r="S2737" s="42">
        <f t="shared" ca="1" si="47"/>
        <v>48688</v>
      </c>
      <c r="T2737" s="43">
        <f ca="1">_xll.BInterpol('Base CDI'!$H$4:$H$28,'Base CDI'!$J$4:$J$29,S2737,"Cubic","Extrapolate=Linear","MultiX=Average","Skip=True","Sort=True")</f>
        <v>13.586233992556647</v>
      </c>
      <c r="U2737" s="43">
        <f ca="1">_xll.BInterpol('Base CDI'!$H$4:$H$28,'Base CDI'!$I$4:$I$29,S2737,"Cubic","Extrapolate=Linear","MultiX=Average","Skip=True","Sort=True")</f>
        <v>13.641294954351524</v>
      </c>
    </row>
    <row r="2738" spans="16:21" x14ac:dyDescent="0.25">
      <c r="P2738" s="10">
        <v>38492</v>
      </c>
      <c r="Q2738">
        <v>12.62584</v>
      </c>
      <c r="S2738" s="42">
        <f t="shared" ca="1" si="47"/>
        <v>48689</v>
      </c>
      <c r="T2738" s="43">
        <f ca="1">_xll.BInterpol('Base CDI'!$H$4:$H$28,'Base CDI'!$J$4:$J$29,S2738,"Cubic","Extrapolate=Linear","MultiX=Average","Skip=True","Sort=True")</f>
        <v>13.586327834696483</v>
      </c>
      <c r="U2738" s="43">
        <f ca="1">_xll.BInterpol('Base CDI'!$H$4:$H$28,'Base CDI'!$I$4:$I$29,S2738,"Cubic","Extrapolate=Linear","MultiX=Average","Skip=True","Sort=True")</f>
        <v>13.641390419633431</v>
      </c>
    </row>
    <row r="2739" spans="16:21" x14ac:dyDescent="0.25">
      <c r="P2739" s="10">
        <v>38495</v>
      </c>
      <c r="Q2739">
        <v>12.63485</v>
      </c>
      <c r="S2739" s="42">
        <f t="shared" ca="1" si="47"/>
        <v>48690</v>
      </c>
      <c r="T2739" s="43">
        <f ca="1">_xll.BInterpol('Base CDI'!$H$4:$H$28,'Base CDI'!$J$4:$J$29,S2739,"Cubic","Extrapolate=Linear","MultiX=Average","Skip=True","Sort=True")</f>
        <v>13.586421452436378</v>
      </c>
      <c r="U2739" s="43">
        <f ca="1">_xll.BInterpol('Base CDI'!$H$4:$H$28,'Base CDI'!$I$4:$I$29,S2739,"Cubic","Extrapolate=Linear","MultiX=Average","Skip=True","Sort=True")</f>
        <v>13.641485677147442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48691</v>
      </c>
      <c r="T2740" s="43">
        <f ca="1">_xll.BInterpol('Base CDI'!$H$4:$H$28,'Base CDI'!$J$4:$J$29,S2740,"Cubic","Extrapolate=Linear","MultiX=Average","Skip=True","Sort=True")</f>
        <v>13.586514845845659</v>
      </c>
      <c r="U2740" s="43">
        <f ca="1">_xll.BInterpol('Base CDI'!$H$4:$H$28,'Base CDI'!$I$4:$I$29,S2740,"Cubic","Extrapolate=Linear","MultiX=Average","Skip=True","Sort=True")</f>
        <v>13.641580726880731</v>
      </c>
    </row>
    <row r="2741" spans="16:21" x14ac:dyDescent="0.25">
      <c r="P2741" s="10">
        <v>38497</v>
      </c>
      <c r="Q2741">
        <v>12.65291</v>
      </c>
      <c r="S2741" s="42">
        <f t="shared" ca="1" si="47"/>
        <v>48692</v>
      </c>
      <c r="T2741" s="43">
        <f ca="1">_xll.BInterpol('Base CDI'!$H$4:$H$28,'Base CDI'!$J$4:$J$29,S2741,"Cubic","Extrapolate=Linear","MultiX=Average","Skip=True","Sort=True")</f>
        <v>13.586608014993653</v>
      </c>
      <c r="U2741" s="43">
        <f ca="1">_xll.BInterpol('Base CDI'!$H$4:$H$28,'Base CDI'!$I$4:$I$29,S2741,"Cubic","Extrapolate=Linear","MultiX=Average","Skip=True","Sort=True")</f>
        <v>13.641675568820482</v>
      </c>
    </row>
    <row r="2742" spans="16:21" x14ac:dyDescent="0.25">
      <c r="P2742" s="10">
        <v>38499</v>
      </c>
      <c r="Q2742">
        <v>12.66194</v>
      </c>
      <c r="S2742" s="42">
        <f t="shared" ca="1" si="47"/>
        <v>48693</v>
      </c>
      <c r="T2742" s="43">
        <f ca="1">_xll.BInterpol('Base CDI'!$H$4:$H$28,'Base CDI'!$J$4:$J$29,S2742,"Cubic","Extrapolate=Linear","MultiX=Average","Skip=True","Sort=True")</f>
        <v>13.586700959949688</v>
      </c>
      <c r="U2742" s="43">
        <f ca="1">_xll.BInterpol('Base CDI'!$H$4:$H$28,'Base CDI'!$I$4:$I$29,S2742,"Cubic","Extrapolate=Linear","MultiX=Average","Skip=True","Sort=True")</f>
        <v>13.641770202953873</v>
      </c>
    </row>
    <row r="2743" spans="16:21" x14ac:dyDescent="0.25">
      <c r="P2743" s="10">
        <v>38502</v>
      </c>
      <c r="Q2743">
        <v>12.67098</v>
      </c>
      <c r="S2743" s="42">
        <f t="shared" ca="1" si="47"/>
        <v>48694</v>
      </c>
      <c r="T2743" s="43">
        <f ca="1">_xll.BInterpol('Base CDI'!$H$4:$H$28,'Base CDI'!$J$4:$J$29,S2743,"Cubic","Extrapolate=Linear","MultiX=Average","Skip=True","Sort=True")</f>
        <v>13.58679368078309</v>
      </c>
      <c r="U2743" s="43">
        <f ca="1">_xll.BInterpol('Base CDI'!$H$4:$H$28,'Base CDI'!$I$4:$I$29,S2743,"Cubic","Extrapolate=Linear","MultiX=Average","Skip=True","Sort=True")</f>
        <v>13.641864629268087</v>
      </c>
    </row>
    <row r="2744" spans="16:21" x14ac:dyDescent="0.25">
      <c r="P2744" s="10">
        <v>38503</v>
      </c>
      <c r="Q2744">
        <v>12.68004</v>
      </c>
      <c r="S2744" s="42">
        <f t="shared" ca="1" si="47"/>
        <v>48695</v>
      </c>
      <c r="T2744" s="43">
        <f ca="1">_xll.BInterpol('Base CDI'!$H$4:$H$28,'Base CDI'!$J$4:$J$29,S2744,"Cubic","Extrapolate=Linear","MultiX=Average","Skip=True","Sort=True")</f>
        <v>13.586886177563191</v>
      </c>
      <c r="U2744" s="43">
        <f ca="1">_xll.BInterpol('Base CDI'!$H$4:$H$28,'Base CDI'!$I$4:$I$29,S2744,"Cubic","Extrapolate=Linear","MultiX=Average","Skip=True","Sort=True")</f>
        <v>13.641958847750301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48696</v>
      </c>
      <c r="T2745" s="43">
        <f ca="1">_xll.BInterpol('Base CDI'!$H$4:$H$28,'Base CDI'!$J$4:$J$29,S2745,"Cubic","Extrapolate=Linear","MultiX=Average","Skip=True","Sort=True")</f>
        <v>13.586978450359315</v>
      </c>
      <c r="U2745" s="43">
        <f ca="1">_xll.BInterpol('Base CDI'!$H$4:$H$28,'Base CDI'!$I$4:$I$29,S2745,"Cubic","Extrapolate=Linear","MultiX=Average","Skip=True","Sort=True")</f>
        <v>13.642052858387695</v>
      </c>
    </row>
    <row r="2746" spans="16:21" x14ac:dyDescent="0.25">
      <c r="P2746" s="10">
        <v>38505</v>
      </c>
      <c r="Q2746">
        <v>12.6982</v>
      </c>
      <c r="S2746" s="42">
        <f t="shared" ca="1" si="47"/>
        <v>48697</v>
      </c>
      <c r="T2746" s="43">
        <f ca="1">_xll.BInterpol('Base CDI'!$H$4:$H$28,'Base CDI'!$J$4:$J$29,S2746,"Cubic","Extrapolate=Linear","MultiX=Average","Skip=True","Sort=True")</f>
        <v>13.58707049924079</v>
      </c>
      <c r="U2746" s="43">
        <f ca="1">_xll.BInterpol('Base CDI'!$H$4:$H$28,'Base CDI'!$I$4:$I$29,S2746,"Cubic","Extrapolate=Linear","MultiX=Average","Skip=True","Sort=True")</f>
        <v>13.64214666116745</v>
      </c>
    </row>
    <row r="2747" spans="16:21" x14ac:dyDescent="0.25">
      <c r="P2747" s="10">
        <v>38506</v>
      </c>
      <c r="Q2747">
        <v>12.70729</v>
      </c>
      <c r="S2747" s="42">
        <f t="shared" ca="1" si="47"/>
        <v>48698</v>
      </c>
      <c r="T2747" s="43">
        <f ca="1">_xll.BInterpol('Base CDI'!$H$4:$H$28,'Base CDI'!$J$4:$J$29,S2747,"Cubic","Extrapolate=Linear","MultiX=Average","Skip=True","Sort=True")</f>
        <v>13.587162324276944</v>
      </c>
      <c r="U2747" s="43">
        <f ca="1">_xll.BInterpol('Base CDI'!$H$4:$H$28,'Base CDI'!$I$4:$I$29,S2747,"Cubic","Extrapolate=Linear","MultiX=Average","Skip=True","Sort=True")</f>
        <v>13.642240256076747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48699</v>
      </c>
      <c r="T2748" s="43">
        <f ca="1">_xll.BInterpol('Base CDI'!$H$4:$H$28,'Base CDI'!$J$4:$J$29,S2748,"Cubic","Extrapolate=Linear","MultiX=Average","Skip=True","Sort=True")</f>
        <v>13.587253925537105</v>
      </c>
      <c r="U2748" s="43">
        <f ca="1">_xll.BInterpol('Base CDI'!$H$4:$H$28,'Base CDI'!$I$4:$I$29,S2748,"Cubic","Extrapolate=Linear","MultiX=Average","Skip=True","Sort=True")</f>
        <v>13.642333643102763</v>
      </c>
    </row>
    <row r="2749" spans="16:21" x14ac:dyDescent="0.25">
      <c r="P2749" s="10">
        <v>38510</v>
      </c>
      <c r="Q2749">
        <v>12.72547</v>
      </c>
      <c r="S2749" s="42">
        <f t="shared" ca="1" si="47"/>
        <v>48700</v>
      </c>
      <c r="T2749" s="43">
        <f ca="1">_xll.BInterpol('Base CDI'!$H$4:$H$28,'Base CDI'!$J$4:$J$29,S2749,"Cubic","Extrapolate=Linear","MultiX=Average","Skip=True","Sort=True")</f>
        <v>13.587345303090601</v>
      </c>
      <c r="U2749" s="43">
        <f ca="1">_xll.BInterpol('Base CDI'!$H$4:$H$28,'Base CDI'!$I$4:$I$29,S2749,"Cubic","Extrapolate=Linear","MultiX=Average","Skip=True","Sort=True")</f>
        <v>13.642426822232681</v>
      </c>
    </row>
    <row r="2750" spans="16:21" x14ac:dyDescent="0.25">
      <c r="P2750" s="10">
        <v>38511</v>
      </c>
      <c r="Q2750">
        <v>12.73456</v>
      </c>
      <c r="S2750" s="42">
        <f t="shared" ca="1" si="47"/>
        <v>48701</v>
      </c>
      <c r="T2750" s="43">
        <f ca="1">_xll.BInterpol('Base CDI'!$H$4:$H$28,'Base CDI'!$J$4:$J$29,S2750,"Cubic","Extrapolate=Linear","MultiX=Average","Skip=True","Sort=True")</f>
        <v>13.587436457006758</v>
      </c>
      <c r="U2750" s="43">
        <f ca="1">_xll.BInterpol('Base CDI'!$H$4:$H$28,'Base CDI'!$I$4:$I$29,S2750,"Cubic","Extrapolate=Linear","MultiX=Average","Skip=True","Sort=True")</f>
        <v>13.64251979345368</v>
      </c>
    </row>
    <row r="2751" spans="16:21" x14ac:dyDescent="0.25">
      <c r="P2751" s="10">
        <v>38512</v>
      </c>
      <c r="Q2751">
        <v>12.74366</v>
      </c>
      <c r="S2751" s="42">
        <f t="shared" ca="1" si="47"/>
        <v>48702</v>
      </c>
      <c r="T2751" s="43">
        <f ca="1">_xll.BInterpol('Base CDI'!$H$4:$H$28,'Base CDI'!$J$4:$J$29,S2751,"Cubic","Extrapolate=Linear","MultiX=Average","Skip=True","Sort=True")</f>
        <v>13.587527387354907</v>
      </c>
      <c r="U2751" s="43">
        <f ca="1">_xll.BInterpol('Base CDI'!$H$4:$H$28,'Base CDI'!$I$4:$I$29,S2751,"Cubic","Extrapolate=Linear","MultiX=Average","Skip=True","Sort=True")</f>
        <v>13.642612556752939</v>
      </c>
    </row>
    <row r="2752" spans="16:21" x14ac:dyDescent="0.25">
      <c r="P2752" s="10">
        <v>38513</v>
      </c>
      <c r="Q2752">
        <v>12.75276</v>
      </c>
      <c r="S2752" s="42">
        <f t="shared" ca="1" si="47"/>
        <v>48703</v>
      </c>
      <c r="T2752" s="43">
        <f ca="1">_xll.BInterpol('Base CDI'!$H$4:$H$28,'Base CDI'!$J$4:$J$29,S2752,"Cubic","Extrapolate=Linear","MultiX=Average","Skip=True","Sort=True")</f>
        <v>13.587618094204373</v>
      </c>
      <c r="U2752" s="43">
        <f ca="1">_xll.BInterpol('Base CDI'!$H$4:$H$28,'Base CDI'!$I$4:$I$29,S2752,"Cubic","Extrapolate=Linear","MultiX=Average","Skip=True","Sort=True")</f>
        <v>13.642705112117639</v>
      </c>
    </row>
    <row r="2753" spans="16:21" x14ac:dyDescent="0.25">
      <c r="P2753" s="10">
        <v>38516</v>
      </c>
      <c r="Q2753">
        <v>12.76187</v>
      </c>
      <c r="S2753" s="42">
        <f t="shared" ca="1" si="47"/>
        <v>48704</v>
      </c>
      <c r="T2753" s="43">
        <f ca="1">_xll.BInterpol('Base CDI'!$H$4:$H$28,'Base CDI'!$J$4:$J$29,S2753,"Cubic","Extrapolate=Linear","MultiX=Average","Skip=True","Sort=True")</f>
        <v>13.587708577624484</v>
      </c>
      <c r="U2753" s="43">
        <f ca="1">_xll.BInterpol('Base CDI'!$H$4:$H$28,'Base CDI'!$I$4:$I$29,S2753,"Cubic","Extrapolate=Linear","MultiX=Average","Skip=True","Sort=True")</f>
        <v>13.642797459534959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48705</v>
      </c>
      <c r="T2754" s="43">
        <f ca="1">_xll.BInterpol('Base CDI'!$H$4:$H$28,'Base CDI'!$J$4:$J$29,S2754,"Cubic","Extrapolate=Linear","MultiX=Average","Skip=True","Sort=True")</f>
        <v>13.587798837684568</v>
      </c>
      <c r="U2754" s="43">
        <f ca="1">_xll.BInterpol('Base CDI'!$H$4:$H$28,'Base CDI'!$I$4:$I$29,S2754,"Cubic","Extrapolate=Linear","MultiX=Average","Skip=True","Sort=True")</f>
        <v>13.642889598992079</v>
      </c>
    </row>
    <row r="2755" spans="16:21" x14ac:dyDescent="0.25">
      <c r="P2755" s="10">
        <v>38518</v>
      </c>
      <c r="Q2755">
        <v>12.78012</v>
      </c>
      <c r="S2755" s="42">
        <f t="shared" ca="1" si="47"/>
        <v>48706</v>
      </c>
      <c r="T2755" s="43">
        <f ca="1">_xll.BInterpol('Base CDI'!$H$4:$H$28,'Base CDI'!$J$4:$J$29,S2755,"Cubic","Extrapolate=Linear","MultiX=Average","Skip=True","Sort=True")</f>
        <v>13.587888874453952</v>
      </c>
      <c r="U2755" s="43">
        <f ca="1">_xll.BInterpol('Base CDI'!$H$4:$H$28,'Base CDI'!$I$4:$I$29,S2755,"Cubic","Extrapolate=Linear","MultiX=Average","Skip=True","Sort=True")</f>
        <v>13.642981530476181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48707</v>
      </c>
      <c r="T2756" s="43">
        <f ca="1">_xll.BInterpol('Base CDI'!$H$4:$H$28,'Base CDI'!$J$4:$J$29,S2756,"Cubic","Extrapolate=Linear","MultiX=Average","Skip=True","Sort=True")</f>
        <v>13.587978688001966</v>
      </c>
      <c r="U2756" s="43">
        <f ca="1">_xll.BInterpol('Base CDI'!$H$4:$H$28,'Base CDI'!$I$4:$I$29,S2756,"Cubic","Extrapolate=Linear","MultiX=Average","Skip=True","Sort=True")</f>
        <v>13.643073253974443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48708</v>
      </c>
      <c r="T2757" s="43">
        <f ca="1">_xll.BInterpol('Base CDI'!$H$4:$H$28,'Base CDI'!$J$4:$J$29,S2757,"Cubic","Extrapolate=Linear","MultiX=Average","Skip=True","Sort=True")</f>
        <v>13.588068278397936</v>
      </c>
      <c r="U2757" s="43">
        <f ca="1">_xll.BInterpol('Base CDI'!$H$4:$H$28,'Base CDI'!$I$4:$I$29,S2757,"Cubic","Extrapolate=Linear","MultiX=Average","Skip=True","Sort=True")</f>
        <v>13.643164769474046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48709</v>
      </c>
      <c r="T2758" s="43">
        <f ca="1">_xll.BInterpol('Base CDI'!$H$4:$H$28,'Base CDI'!$J$4:$J$29,S2758,"Cubic","Extrapolate=Linear","MultiX=Average","Skip=True","Sort=True")</f>
        <v>13.588157645711188</v>
      </c>
      <c r="U2758" s="43">
        <f ca="1">_xll.BInterpol('Base CDI'!$H$4:$H$28,'Base CDI'!$I$4:$I$29,S2758,"Cubic","Extrapolate=Linear","MultiX=Average","Skip=True","Sort=True")</f>
        <v>13.643256076962167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48710</v>
      </c>
      <c r="T2759" s="43">
        <f ca="1">_xll.BInterpol('Base CDI'!$H$4:$H$28,'Base CDI'!$J$4:$J$29,S2759,"Cubic","Extrapolate=Linear","MultiX=Average","Skip=True","Sort=True")</f>
        <v>13.588246790011054</v>
      </c>
      <c r="U2759" s="43">
        <f ca="1">_xll.BInterpol('Base CDI'!$H$4:$H$28,'Base CDI'!$I$4:$I$29,S2759,"Cubic","Extrapolate=Linear","MultiX=Average","Skip=True","Sort=True")</f>
        <v>13.643347176425992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48711</v>
      </c>
      <c r="T2760" s="43">
        <f ca="1">_xll.BInterpol('Base CDI'!$H$4:$H$28,'Base CDI'!$J$4:$J$29,S2760,"Cubic","Extrapolate=Linear","MultiX=Average","Skip=True","Sort=True")</f>
        <v>13.588335711366858</v>
      </c>
      <c r="U2760" s="43">
        <f ca="1">_xll.BInterpol('Base CDI'!$H$4:$H$28,'Base CDI'!$I$4:$I$29,S2760,"Cubic","Extrapolate=Linear","MultiX=Average","Skip=True","Sort=True")</f>
        <v>13.643438067852696</v>
      </c>
    </row>
    <row r="2761" spans="16:21" x14ac:dyDescent="0.25">
      <c r="P2761" s="10">
        <v>38526</v>
      </c>
      <c r="Q2761">
        <v>12.83501</v>
      </c>
      <c r="S2761" s="42">
        <f t="shared" ca="1" si="47"/>
        <v>48712</v>
      </c>
      <c r="T2761" s="43">
        <f ca="1">_xll.BInterpol('Base CDI'!$H$4:$H$28,'Base CDI'!$J$4:$J$29,S2761,"Cubic","Extrapolate=Linear","MultiX=Average","Skip=True","Sort=True")</f>
        <v>13.588424409847928</v>
      </c>
      <c r="U2761" s="43">
        <f ca="1">_xll.BInterpol('Base CDI'!$H$4:$H$28,'Base CDI'!$I$4:$I$29,S2761,"Cubic","Extrapolate=Linear","MultiX=Average","Skip=True","Sort=True")</f>
        <v>13.643528751229459</v>
      </c>
    </row>
    <row r="2762" spans="16:21" x14ac:dyDescent="0.25">
      <c r="P2762" s="10">
        <v>38527</v>
      </c>
      <c r="Q2762">
        <v>12.84418</v>
      </c>
      <c r="S2762" s="42">
        <f t="shared" ca="1" si="47"/>
        <v>48713</v>
      </c>
      <c r="T2762" s="43">
        <f ca="1">_xll.BInterpol('Base CDI'!$H$4:$H$28,'Base CDI'!$J$4:$J$29,S2762,"Cubic","Extrapolate=Linear","MultiX=Average","Skip=True","Sort=True")</f>
        <v>13.588512885523594</v>
      </c>
      <c r="U2762" s="43">
        <f ca="1">_xll.BInterpol('Base CDI'!$H$4:$H$28,'Base CDI'!$I$4:$I$29,S2762,"Cubic","Extrapolate=Linear","MultiX=Average","Skip=True","Sort=True")</f>
        <v>13.643619226543464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48714</v>
      </c>
      <c r="T2763" s="43">
        <f ca="1">_xll.BInterpol('Base CDI'!$H$4:$H$28,'Base CDI'!$J$4:$J$29,S2763,"Cubic","Extrapolate=Linear","MultiX=Average","Skip=True","Sort=True")</f>
        <v>13.588601138463179</v>
      </c>
      <c r="U2763" s="43">
        <f ca="1">_xll.BInterpol('Base CDI'!$H$4:$H$28,'Base CDI'!$I$4:$I$29,S2763,"Cubic","Extrapolate=Linear","MultiX=Average","Skip=True","Sort=True")</f>
        <v>13.643709493781889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48715</v>
      </c>
      <c r="T2764" s="43">
        <f ca="1">_xll.BInterpol('Base CDI'!$H$4:$H$28,'Base CDI'!$J$4:$J$29,S2764,"Cubic","Extrapolate=Linear","MultiX=Average","Skip=True","Sort=True")</f>
        <v>13.588689168736018</v>
      </c>
      <c r="U2764" s="43">
        <f ca="1">_xll.BInterpol('Base CDI'!$H$4:$H$28,'Base CDI'!$I$4:$I$29,S2764,"Cubic","Extrapolate=Linear","MultiX=Average","Skip=True","Sort=True")</f>
        <v>13.643799552931913</v>
      </c>
    </row>
    <row r="2765" spans="16:21" x14ac:dyDescent="0.25">
      <c r="P2765" s="10">
        <v>38532</v>
      </c>
      <c r="Q2765">
        <v>12.87175</v>
      </c>
      <c r="S2765" s="42">
        <f t="shared" ca="1" si="48"/>
        <v>48716</v>
      </c>
      <c r="T2765" s="43">
        <f ca="1">_xll.BInterpol('Base CDI'!$H$4:$H$28,'Base CDI'!$J$4:$J$29,S2765,"Cubic","Extrapolate=Linear","MultiX=Average","Skip=True","Sort=True")</f>
        <v>13.588776976411431</v>
      </c>
      <c r="U2765" s="43">
        <f ca="1">_xll.BInterpol('Base CDI'!$H$4:$H$28,'Base CDI'!$I$4:$I$29,S2765,"Cubic","Extrapolate=Linear","MultiX=Average","Skip=True","Sort=True")</f>
        <v>13.643889403980719</v>
      </c>
    </row>
    <row r="2766" spans="16:21" x14ac:dyDescent="0.25">
      <c r="P2766" s="10">
        <v>38533</v>
      </c>
      <c r="Q2766">
        <v>12.88096</v>
      </c>
      <c r="S2766" s="42">
        <f t="shared" ca="1" si="48"/>
        <v>48717</v>
      </c>
      <c r="T2766" s="43">
        <f ca="1">_xll.BInterpol('Base CDI'!$H$4:$H$28,'Base CDI'!$J$4:$J$29,S2766,"Cubic","Extrapolate=Linear","MultiX=Average","Skip=True","Sort=True")</f>
        <v>13.588864561558751</v>
      </c>
      <c r="U2766" s="43">
        <f ca="1">_xll.BInterpol('Base CDI'!$H$4:$H$28,'Base CDI'!$I$4:$I$29,S2766,"Cubic","Extrapolate=Linear","MultiX=Average","Skip=True","Sort=True")</f>
        <v>13.643979046915485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48718</v>
      </c>
      <c r="T2767" s="43">
        <f ca="1">_xll.BInterpol('Base CDI'!$H$4:$H$28,'Base CDI'!$J$4:$J$29,S2767,"Cubic","Extrapolate=Linear","MultiX=Average","Skip=True","Sort=True")</f>
        <v>13.588951924247304</v>
      </c>
      <c r="U2767" s="43">
        <f ca="1">_xll.BInterpol('Base CDI'!$H$4:$H$28,'Base CDI'!$I$4:$I$29,S2767,"Cubic","Extrapolate=Linear","MultiX=Average","Skip=True","Sort=True")</f>
        <v>13.644068481723391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48719</v>
      </c>
      <c r="T2768" s="43">
        <f ca="1">_xll.BInterpol('Base CDI'!$H$4:$H$28,'Base CDI'!$J$4:$J$29,S2768,"Cubic","Extrapolate=Linear","MultiX=Average","Skip=True","Sort=True")</f>
        <v>13.589039064546416</v>
      </c>
      <c r="U2768" s="43">
        <f ca="1">_xll.BInterpol('Base CDI'!$H$4:$H$28,'Base CDI'!$I$4:$I$29,S2768,"Cubic","Extrapolate=Linear","MultiX=Average","Skip=True","Sort=True")</f>
        <v>13.644157708391617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48720</v>
      </c>
      <c r="T2769" s="43">
        <f ca="1">_xll.BInterpol('Base CDI'!$H$4:$H$28,'Base CDI'!$J$4:$J$29,S2769,"Cubic","Extrapolate=Linear","MultiX=Average","Skip=True","Sort=True")</f>
        <v>13.589125982525418</v>
      </c>
      <c r="U2769" s="43">
        <f ca="1">_xll.BInterpol('Base CDI'!$H$4:$H$28,'Base CDI'!$I$4:$I$29,S2769,"Cubic","Extrapolate=Linear","MultiX=Average","Skip=True","Sort=True")</f>
        <v>13.644246726907342</v>
      </c>
    </row>
    <row r="2770" spans="16:21" x14ac:dyDescent="0.25">
      <c r="P2770" s="10">
        <v>38539</v>
      </c>
      <c r="Q2770">
        <v>12.91783</v>
      </c>
      <c r="S2770" s="42">
        <f t="shared" ca="1" si="48"/>
        <v>48721</v>
      </c>
      <c r="T2770" s="43">
        <f ca="1">_xll.BInterpol('Base CDI'!$H$4:$H$28,'Base CDI'!$J$4:$J$29,S2770,"Cubic","Extrapolate=Linear","MultiX=Average","Skip=True","Sort=True")</f>
        <v>13.589212678253634</v>
      </c>
      <c r="U2770" s="43">
        <f ca="1">_xll.BInterpol('Base CDI'!$H$4:$H$28,'Base CDI'!$I$4:$I$29,S2770,"Cubic","Extrapolate=Linear","MultiX=Average","Skip=True","Sort=True")</f>
        <v>13.644335537257749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48722</v>
      </c>
      <c r="T2771" s="43">
        <f ca="1">_xll.BInterpol('Base CDI'!$H$4:$H$28,'Base CDI'!$J$4:$J$29,S2771,"Cubic","Extrapolate=Linear","MultiX=Average","Skip=True","Sort=True")</f>
        <v>13.589299151800397</v>
      </c>
      <c r="U2771" s="43">
        <f ca="1">_xll.BInterpol('Base CDI'!$H$4:$H$28,'Base CDI'!$I$4:$I$29,S2771,"Cubic","Extrapolate=Linear","MultiX=Average","Skip=True","Sort=True")</f>
        <v>13.644424139430015</v>
      </c>
    </row>
    <row r="2772" spans="16:21" x14ac:dyDescent="0.25">
      <c r="P2772" s="10">
        <v>38541</v>
      </c>
      <c r="Q2772">
        <v>12.93629</v>
      </c>
      <c r="S2772" s="42">
        <f t="shared" ca="1" si="48"/>
        <v>48723</v>
      </c>
      <c r="T2772" s="43">
        <f ca="1">_xll.BInterpol('Base CDI'!$H$4:$H$28,'Base CDI'!$J$4:$J$29,S2772,"Cubic","Extrapolate=Linear","MultiX=Average","Skip=True","Sort=True")</f>
        <v>13.589385403235028</v>
      </c>
      <c r="U2772" s="43">
        <f ca="1">_xll.BInterpol('Base CDI'!$H$4:$H$28,'Base CDI'!$I$4:$I$29,S2772,"Cubic","Extrapolate=Linear","MultiX=Average","Skip=True","Sort=True")</f>
        <v>13.644512533411323</v>
      </c>
    </row>
    <row r="2773" spans="16:21" x14ac:dyDescent="0.25">
      <c r="P2773" s="10">
        <v>38544</v>
      </c>
      <c r="Q2773">
        <v>12.94552</v>
      </c>
      <c r="S2773" s="42">
        <f t="shared" ca="1" si="48"/>
        <v>48724</v>
      </c>
      <c r="T2773" s="43">
        <f ca="1">_xll.BInterpol('Base CDI'!$H$4:$H$28,'Base CDI'!$J$4:$J$29,S2773,"Cubic","Extrapolate=Linear","MultiX=Average","Skip=True","Sort=True")</f>
        <v>13.589471432626858</v>
      </c>
      <c r="U2773" s="43">
        <f ca="1">_xll.BInterpol('Base CDI'!$H$4:$H$28,'Base CDI'!$I$4:$I$29,S2773,"Cubic","Extrapolate=Linear","MultiX=Average","Skip=True","Sort=True")</f>
        <v>13.644600719188848</v>
      </c>
    </row>
    <row r="2774" spans="16:21" x14ac:dyDescent="0.25">
      <c r="P2774" s="10">
        <v>38545</v>
      </c>
      <c r="Q2774">
        <v>12.95477</v>
      </c>
      <c r="S2774" s="42">
        <f t="shared" ca="1" si="48"/>
        <v>48725</v>
      </c>
      <c r="T2774" s="43">
        <f ca="1">_xll.BInterpol('Base CDI'!$H$4:$H$28,'Base CDI'!$J$4:$J$29,S2774,"Cubic","Extrapolate=Linear","MultiX=Average","Skip=True","Sort=True")</f>
        <v>13.589557240045217</v>
      </c>
      <c r="U2774" s="43">
        <f ca="1">_xll.BInterpol('Base CDI'!$H$4:$H$28,'Base CDI'!$I$4:$I$29,S2774,"Cubic","Extrapolate=Linear","MultiX=Average","Skip=True","Sort=True")</f>
        <v>13.644688696749775</v>
      </c>
    </row>
    <row r="2775" spans="16:21" x14ac:dyDescent="0.25">
      <c r="P2775" s="10">
        <v>38546</v>
      </c>
      <c r="Q2775">
        <v>12.96402</v>
      </c>
      <c r="S2775" s="42">
        <f t="shared" ca="1" si="48"/>
        <v>48726</v>
      </c>
      <c r="T2775" s="43">
        <f ca="1">_xll.BInterpol('Base CDI'!$H$4:$H$28,'Base CDI'!$J$4:$J$29,S2775,"Cubic","Extrapolate=Linear","MultiX=Average","Skip=True","Sort=True")</f>
        <v>13.589642825559428</v>
      </c>
      <c r="U2775" s="43">
        <f ca="1">_xll.BInterpol('Base CDI'!$H$4:$H$28,'Base CDI'!$I$4:$I$29,S2775,"Cubic","Extrapolate=Linear","MultiX=Average","Skip=True","Sort=True")</f>
        <v>13.644776466081282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48727</v>
      </c>
      <c r="T2776" s="43">
        <f ca="1">_xll.BInterpol('Base CDI'!$H$4:$H$28,'Base CDI'!$J$4:$J$29,S2776,"Cubic","Extrapolate=Linear","MultiX=Average","Skip=True","Sort=True")</f>
        <v>13.589728189238823</v>
      </c>
      <c r="U2776" s="43">
        <f ca="1">_xll.BInterpol('Base CDI'!$H$4:$H$28,'Base CDI'!$I$4:$I$29,S2776,"Cubic","Extrapolate=Linear","MultiX=Average","Skip=True","Sort=True")</f>
        <v>13.644864027170549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48728</v>
      </c>
      <c r="T2777" s="43">
        <f ca="1">_xll.BInterpol('Base CDI'!$H$4:$H$28,'Base CDI'!$J$4:$J$29,S2777,"Cubic","Extrapolate=Linear","MultiX=Average","Skip=True","Sort=True")</f>
        <v>13.589813331152726</v>
      </c>
      <c r="U2777" s="43">
        <f ca="1">_xll.BInterpol('Base CDI'!$H$4:$H$28,'Base CDI'!$I$4:$I$29,S2777,"Cubic","Extrapolate=Linear","MultiX=Average","Skip=True","Sort=True")</f>
        <v>13.644951380004754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48729</v>
      </c>
      <c r="T2778" s="43">
        <f ca="1">_xll.BInterpol('Base CDI'!$H$4:$H$28,'Base CDI'!$J$4:$J$29,S2778,"Cubic","Extrapolate=Linear","MultiX=Average","Skip=True","Sort=True")</f>
        <v>13.589898251370467</v>
      </c>
      <c r="U2778" s="43">
        <f ca="1">_xll.BInterpol('Base CDI'!$H$4:$H$28,'Base CDI'!$I$4:$I$29,S2778,"Cubic","Extrapolate=Linear","MultiX=Average","Skip=True","Sort=True")</f>
        <v>13.645038524571081</v>
      </c>
    </row>
    <row r="2779" spans="16:21" x14ac:dyDescent="0.25">
      <c r="P2779" s="10">
        <v>38552</v>
      </c>
      <c r="Q2779">
        <v>13.00108</v>
      </c>
      <c r="S2779" s="42">
        <f t="shared" ca="1" si="48"/>
        <v>48730</v>
      </c>
      <c r="T2779" s="43">
        <f ca="1">_xll.BInterpol('Base CDI'!$H$4:$H$28,'Base CDI'!$J$4:$J$29,S2779,"Cubic","Extrapolate=Linear","MultiX=Average","Skip=True","Sort=True")</f>
        <v>13.589982949961373</v>
      </c>
      <c r="U2779" s="43">
        <f ca="1">_xll.BInterpol('Base CDI'!$H$4:$H$28,'Base CDI'!$I$4:$I$29,S2779,"Cubic","Extrapolate=Linear","MultiX=Average","Skip=True","Sort=True")</f>
        <v>13.645125460856706</v>
      </c>
    </row>
    <row r="2780" spans="16:21" x14ac:dyDescent="0.25">
      <c r="P2780" s="10">
        <v>38553</v>
      </c>
      <c r="Q2780">
        <v>13.01036</v>
      </c>
      <c r="S2780" s="42">
        <f t="shared" ca="1" si="48"/>
        <v>48731</v>
      </c>
      <c r="T2780" s="43">
        <f ca="1">_xll.BInterpol('Base CDI'!$H$4:$H$28,'Base CDI'!$J$4:$J$29,S2780,"Cubic","Extrapolate=Linear","MultiX=Average","Skip=True","Sort=True")</f>
        <v>13.590067426994771</v>
      </c>
      <c r="U2780" s="43">
        <f ca="1">_xll.BInterpol('Base CDI'!$H$4:$H$28,'Base CDI'!$I$4:$I$29,S2780,"Cubic","Extrapolate=Linear","MultiX=Average","Skip=True","Sort=True")</f>
        <v>13.645212188848813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48732</v>
      </c>
      <c r="T2781" s="43">
        <f ca="1">_xll.BInterpol('Base CDI'!$H$4:$H$28,'Base CDI'!$J$4:$J$29,S2781,"Cubic","Extrapolate=Linear","MultiX=Average","Skip=True","Sort=True")</f>
        <v>13.590151682539991</v>
      </c>
      <c r="U2781" s="43">
        <f ca="1">_xll.BInterpol('Base CDI'!$H$4:$H$28,'Base CDI'!$I$4:$I$29,S2781,"Cubic","Extrapolate=Linear","MultiX=Average","Skip=True","Sort=True")</f>
        <v>13.645298708534579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48733</v>
      </c>
      <c r="T2782" s="43">
        <f ca="1">_xll.BInterpol('Base CDI'!$H$4:$H$28,'Base CDI'!$J$4:$J$29,S2782,"Cubic","Extrapolate=Linear","MultiX=Average","Skip=True","Sort=True")</f>
        <v>13.590235716666358</v>
      </c>
      <c r="U2782" s="43">
        <f ca="1">_xll.BInterpol('Base CDI'!$H$4:$H$28,'Base CDI'!$I$4:$I$29,S2782,"Cubic","Extrapolate=Linear","MultiX=Average","Skip=True","Sort=True")</f>
        <v>13.645385019901184</v>
      </c>
    </row>
    <row r="2783" spans="16:21" x14ac:dyDescent="0.25">
      <c r="P2783" s="10">
        <v>38558</v>
      </c>
      <c r="Q2783">
        <v>13.03823</v>
      </c>
      <c r="S2783" s="42">
        <f t="shared" ca="1" si="48"/>
        <v>48734</v>
      </c>
      <c r="T2783" s="43">
        <f ca="1">_xll.BInterpol('Base CDI'!$H$4:$H$28,'Base CDI'!$J$4:$J$29,S2783,"Cubic","Extrapolate=Linear","MultiX=Average","Skip=True","Sort=True")</f>
        <v>13.590319529443201</v>
      </c>
      <c r="U2783" s="43">
        <f ca="1">_xll.BInterpol('Base CDI'!$H$4:$H$28,'Base CDI'!$I$4:$I$29,S2783,"Cubic","Extrapolate=Linear","MultiX=Average","Skip=True","Sort=True")</f>
        <v>13.64547112293581</v>
      </c>
    </row>
    <row r="2784" spans="16:21" x14ac:dyDescent="0.25">
      <c r="P2784" s="10">
        <v>38559</v>
      </c>
      <c r="Q2784">
        <v>13.04753</v>
      </c>
      <c r="S2784" s="42">
        <f t="shared" ca="1" si="48"/>
        <v>48735</v>
      </c>
      <c r="T2784" s="43">
        <f ca="1">_xll.BInterpol('Base CDI'!$H$4:$H$28,'Base CDI'!$J$4:$J$29,S2784,"Cubic","Extrapolate=Linear","MultiX=Average","Skip=True","Sort=True")</f>
        <v>13.590403120939849</v>
      </c>
      <c r="U2784" s="43">
        <f ca="1">_xll.BInterpol('Base CDI'!$H$4:$H$28,'Base CDI'!$I$4:$I$29,S2784,"Cubic","Extrapolate=Linear","MultiX=Average","Skip=True","Sort=True")</f>
        <v>13.645557017625634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48736</v>
      </c>
      <c r="T2785" s="43">
        <f ca="1">_xll.BInterpol('Base CDI'!$H$4:$H$28,'Base CDI'!$J$4:$J$29,S2785,"Cubic","Extrapolate=Linear","MultiX=Average","Skip=True","Sort=True")</f>
        <v>13.590486491225626</v>
      </c>
      <c r="U2785" s="43">
        <f ca="1">_xll.BInterpol('Base CDI'!$H$4:$H$28,'Base CDI'!$I$4:$I$29,S2785,"Cubic","Extrapolate=Linear","MultiX=Average","Skip=True","Sort=True")</f>
        <v>13.645642703957838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48737</v>
      </c>
      <c r="T2786" s="43">
        <f ca="1">_xll.BInterpol('Base CDI'!$H$4:$H$28,'Base CDI'!$J$4:$J$29,S2786,"Cubic","Extrapolate=Linear","MultiX=Average","Skip=True","Sort=True")</f>
        <v>13.590569640369862</v>
      </c>
      <c r="U2786" s="43">
        <f ca="1">_xll.BInterpol('Base CDI'!$H$4:$H$28,'Base CDI'!$I$4:$I$29,S2786,"Cubic","Extrapolate=Linear","MultiX=Average","Skip=True","Sort=True")</f>
        <v>13.645728181919603</v>
      </c>
    </row>
    <row r="2787" spans="16:21" x14ac:dyDescent="0.25">
      <c r="P2787" s="10">
        <v>38562</v>
      </c>
      <c r="Q2787">
        <v>13.07546</v>
      </c>
      <c r="S2787" s="42">
        <f t="shared" ca="1" si="48"/>
        <v>48738</v>
      </c>
      <c r="T2787" s="43">
        <f ca="1">_xll.BInterpol('Base CDI'!$H$4:$H$28,'Base CDI'!$J$4:$J$29,S2787,"Cubic","Extrapolate=Linear","MultiX=Average","Skip=True","Sort=True")</f>
        <v>13.590652568441884</v>
      </c>
      <c r="U2787" s="43">
        <f ca="1">_xll.BInterpol('Base CDI'!$H$4:$H$28,'Base CDI'!$I$4:$I$29,S2787,"Cubic","Extrapolate=Linear","MultiX=Average","Skip=True","Sort=True")</f>
        <v>13.645813451498107</v>
      </c>
    </row>
    <row r="2788" spans="16:21" x14ac:dyDescent="0.25">
      <c r="P2788" s="10">
        <v>38565</v>
      </c>
      <c r="Q2788">
        <v>13.08478</v>
      </c>
      <c r="S2788" s="42">
        <f t="shared" ca="1" si="48"/>
        <v>48739</v>
      </c>
      <c r="T2788" s="43">
        <f ca="1">_xll.BInterpol('Base CDI'!$H$4:$H$28,'Base CDI'!$J$4:$J$29,S2788,"Cubic","Extrapolate=Linear","MultiX=Average","Skip=True","Sort=True")</f>
        <v>13.590735275511021</v>
      </c>
      <c r="U2788" s="43">
        <f ca="1">_xll.BInterpol('Base CDI'!$H$4:$H$28,'Base CDI'!$I$4:$I$29,S2788,"Cubic","Extrapolate=Linear","MultiX=Average","Skip=True","Sort=True")</f>
        <v>13.64589851268053</v>
      </c>
    </row>
    <row r="2789" spans="16:21" x14ac:dyDescent="0.25">
      <c r="P2789" s="10">
        <v>38566</v>
      </c>
      <c r="Q2789">
        <v>13.09412</v>
      </c>
      <c r="S2789" s="42">
        <f t="shared" ca="1" si="48"/>
        <v>48740</v>
      </c>
      <c r="T2789" s="43">
        <f ca="1">_xll.BInterpol('Base CDI'!$H$4:$H$28,'Base CDI'!$J$4:$J$29,S2789,"Cubic","Extrapolate=Linear","MultiX=Average","Skip=True","Sort=True")</f>
        <v>13.590817761646599</v>
      </c>
      <c r="U2789" s="43">
        <f ca="1">_xll.BInterpol('Base CDI'!$H$4:$H$28,'Base CDI'!$I$4:$I$29,S2789,"Cubic","Extrapolate=Linear","MultiX=Average","Skip=True","Sort=True")</f>
        <v>13.645983365454054</v>
      </c>
    </row>
    <row r="2790" spans="16:21" x14ac:dyDescent="0.25">
      <c r="P2790" s="10">
        <v>38567</v>
      </c>
      <c r="Q2790">
        <v>13.10347</v>
      </c>
      <c r="S2790" s="42">
        <f t="shared" ca="1" si="48"/>
        <v>48741</v>
      </c>
      <c r="T2790" s="43">
        <f ca="1">_xll.BInterpol('Base CDI'!$H$4:$H$28,'Base CDI'!$J$4:$J$29,S2790,"Cubic","Extrapolate=Linear","MultiX=Average","Skip=True","Sort=True")</f>
        <v>13.590900026917948</v>
      </c>
      <c r="U2790" s="43">
        <f ca="1">_xll.BInterpol('Base CDI'!$H$4:$H$28,'Base CDI'!$I$4:$I$29,S2790,"Cubic","Extrapolate=Linear","MultiX=Average","Skip=True","Sort=True")</f>
        <v>13.646068009805855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48742</v>
      </c>
      <c r="T2791" s="43">
        <f ca="1">_xll.BInterpol('Base CDI'!$H$4:$H$28,'Base CDI'!$J$4:$J$29,S2791,"Cubic","Extrapolate=Linear","MultiX=Average","Skip=True","Sort=True")</f>
        <v>13.590982071394393</v>
      </c>
      <c r="U2791" s="43">
        <f ca="1">_xll.BInterpol('Base CDI'!$H$4:$H$28,'Base CDI'!$I$4:$I$29,S2791,"Cubic","Extrapolate=Linear","MultiX=Average","Skip=True","Sort=True")</f>
        <v>13.646152445723118</v>
      </c>
    </row>
    <row r="2792" spans="16:21" x14ac:dyDescent="0.25">
      <c r="P2792" s="10">
        <v>38569</v>
      </c>
      <c r="Q2792">
        <v>13.12218</v>
      </c>
      <c r="S2792" s="42">
        <f t="shared" ca="1" si="48"/>
        <v>48743</v>
      </c>
      <c r="T2792" s="43">
        <f ca="1">_xll.BInterpol('Base CDI'!$H$4:$H$28,'Base CDI'!$J$4:$J$29,S2792,"Cubic","Extrapolate=Linear","MultiX=Average","Skip=True","Sort=True")</f>
        <v>13.591063895145265</v>
      </c>
      <c r="U2792" s="43">
        <f ca="1">_xll.BInterpol('Base CDI'!$H$4:$H$28,'Base CDI'!$I$4:$I$29,S2792,"Cubic","Extrapolate=Linear","MultiX=Average","Skip=True","Sort=True")</f>
        <v>13.64623667319302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48744</v>
      </c>
      <c r="T2793" s="43">
        <f ca="1">_xll.BInterpol('Base CDI'!$H$4:$H$28,'Base CDI'!$J$4:$J$29,S2793,"Cubic","Extrapolate=Linear","MultiX=Average","Skip=True","Sort=True")</f>
        <v>13.591145498239888</v>
      </c>
      <c r="U2793" s="43">
        <f ca="1">_xll.BInterpol('Base CDI'!$H$4:$H$28,'Base CDI'!$I$4:$I$29,S2793,"Cubic","Extrapolate=Linear","MultiX=Average","Skip=True","Sort=True")</f>
        <v>13.646320692202741</v>
      </c>
    </row>
    <row r="2794" spans="16:21" x14ac:dyDescent="0.25">
      <c r="P2794" s="10">
        <v>38573</v>
      </c>
      <c r="Q2794">
        <v>13.14091</v>
      </c>
      <c r="S2794" s="42">
        <f t="shared" ca="1" si="48"/>
        <v>48745</v>
      </c>
      <c r="T2794" s="43">
        <f ca="1">_xll.BInterpol('Base CDI'!$H$4:$H$28,'Base CDI'!$J$4:$J$29,S2794,"Cubic","Extrapolate=Linear","MultiX=Average","Skip=True","Sort=True")</f>
        <v>13.591226880747589</v>
      </c>
      <c r="U2794" s="43">
        <f ca="1">_xll.BInterpol('Base CDI'!$H$4:$H$28,'Base CDI'!$I$4:$I$29,S2794,"Cubic","Extrapolate=Linear","MultiX=Average","Skip=True","Sort=True")</f>
        <v>13.646404502739461</v>
      </c>
    </row>
    <row r="2795" spans="16:21" x14ac:dyDescent="0.25">
      <c r="P2795" s="10">
        <v>38574</v>
      </c>
      <c r="Q2795">
        <v>13.15028</v>
      </c>
      <c r="S2795" s="42">
        <f t="shared" ca="1" si="48"/>
        <v>48746</v>
      </c>
      <c r="T2795" s="43">
        <f ca="1">_xll.BInterpol('Base CDI'!$H$4:$H$28,'Base CDI'!$J$4:$J$29,S2795,"Cubic","Extrapolate=Linear","MultiX=Average","Skip=True","Sort=True")</f>
        <v>13.591308042737701</v>
      </c>
      <c r="U2795" s="43">
        <f ca="1">_xll.BInterpol('Base CDI'!$H$4:$H$28,'Base CDI'!$I$4:$I$29,S2795,"Cubic","Extrapolate=Linear","MultiX=Average","Skip=True","Sort=True")</f>
        <v>13.646488104790361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48747</v>
      </c>
      <c r="T2796" s="43">
        <f ca="1">_xll.BInterpol('Base CDI'!$H$4:$H$28,'Base CDI'!$J$4:$J$29,S2796,"Cubic","Extrapolate=Linear","MultiX=Average","Skip=True","Sort=True")</f>
        <v>13.591388984279547</v>
      </c>
      <c r="U2796" s="43">
        <f ca="1">_xll.BInterpol('Base CDI'!$H$4:$H$28,'Base CDI'!$I$4:$I$29,S2796,"Cubic","Extrapolate=Linear","MultiX=Average","Skip=True","Sort=True")</f>
        <v>13.64657149834262</v>
      </c>
    </row>
    <row r="2797" spans="16:21" x14ac:dyDescent="0.25">
      <c r="P2797" s="10">
        <v>38576</v>
      </c>
      <c r="Q2797">
        <v>13.16905</v>
      </c>
      <c r="S2797" s="42">
        <f t="shared" ca="1" si="48"/>
        <v>48748</v>
      </c>
      <c r="T2797" s="43">
        <f ca="1">_xll.BInterpol('Base CDI'!$H$4:$H$28,'Base CDI'!$J$4:$J$29,S2797,"Cubic","Extrapolate=Linear","MultiX=Average","Skip=True","Sort=True")</f>
        <v>13.591469705442458</v>
      </c>
      <c r="U2797" s="43">
        <f ca="1">_xll.BInterpol('Base CDI'!$H$4:$H$28,'Base CDI'!$I$4:$I$29,S2797,"Cubic","Extrapolate=Linear","MultiX=Average","Skip=True","Sort=True")</f>
        <v>13.646654683383419</v>
      </c>
    </row>
    <row r="2798" spans="16:21" x14ac:dyDescent="0.25">
      <c r="P2798" s="10">
        <v>38579</v>
      </c>
      <c r="Q2798">
        <v>13.17844</v>
      </c>
      <c r="S2798" s="42">
        <f t="shared" ca="1" si="48"/>
        <v>48749</v>
      </c>
      <c r="T2798" s="43">
        <f ca="1">_xll.BInterpol('Base CDI'!$H$4:$H$28,'Base CDI'!$J$4:$J$29,S2798,"Cubic","Extrapolate=Linear","MultiX=Average","Skip=True","Sort=True")</f>
        <v>13.591550206295759</v>
      </c>
      <c r="U2798" s="43">
        <f ca="1">_xll.BInterpol('Base CDI'!$H$4:$H$28,'Base CDI'!$I$4:$I$29,S2798,"Cubic","Extrapolate=Linear","MultiX=Average","Skip=True","Sort=True")</f>
        <v>13.646737659899937</v>
      </c>
    </row>
    <row r="2799" spans="16:21" x14ac:dyDescent="0.25">
      <c r="P2799" s="10">
        <v>38580</v>
      </c>
      <c r="Q2799">
        <v>13.18783</v>
      </c>
      <c r="S2799" s="42">
        <f t="shared" ca="1" si="48"/>
        <v>48750</v>
      </c>
      <c r="T2799" s="43">
        <f ca="1">_xll.BInterpol('Base CDI'!$H$4:$H$28,'Base CDI'!$J$4:$J$29,S2799,"Cubic","Extrapolate=Linear","MultiX=Average","Skip=True","Sort=True")</f>
        <v>13.591630486908779</v>
      </c>
      <c r="U2799" s="43">
        <f ca="1">_xll.BInterpol('Base CDI'!$H$4:$H$28,'Base CDI'!$I$4:$I$29,S2799,"Cubic","Extrapolate=Linear","MultiX=Average","Skip=True","Sort=True")</f>
        <v>13.646820427879353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48751</v>
      </c>
      <c r="T2800" s="43">
        <f ca="1">_xll.BInterpol('Base CDI'!$H$4:$H$28,'Base CDI'!$J$4:$J$29,S2800,"Cubic","Extrapolate=Linear","MultiX=Average","Skip=True","Sort=True")</f>
        <v>13.591710547350843</v>
      </c>
      <c r="U2800" s="43">
        <f ca="1">_xll.BInterpol('Base CDI'!$H$4:$H$28,'Base CDI'!$I$4:$I$29,S2800,"Cubic","Extrapolate=Linear","MultiX=Average","Skip=True","Sort=True")</f>
        <v>13.646902987308851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48752</v>
      </c>
      <c r="T2801" s="43">
        <f ca="1">_xll.BInterpol('Base CDI'!$H$4:$H$28,'Base CDI'!$J$4:$J$29,S2801,"Cubic","Extrapolate=Linear","MultiX=Average","Skip=True","Sort=True")</f>
        <v>13.591790387691283</v>
      </c>
      <c r="U2801" s="43">
        <f ca="1">_xll.BInterpol('Base CDI'!$H$4:$H$28,'Base CDI'!$I$4:$I$29,S2801,"Cubic","Extrapolate=Linear","MultiX=Average","Skip=True","Sort=True")</f>
        <v>13.646985338175606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48753</v>
      </c>
      <c r="T2802" s="43">
        <f ca="1">_xll.BInterpol('Base CDI'!$H$4:$H$28,'Base CDI'!$J$4:$J$29,S2802,"Cubic","Extrapolate=Linear","MultiX=Average","Skip=True","Sort=True")</f>
        <v>13.591870007999425</v>
      </c>
      <c r="U2802" s="43">
        <f ca="1">_xll.BInterpol('Base CDI'!$H$4:$H$28,'Base CDI'!$I$4:$I$29,S2802,"Cubic","Extrapolate=Linear","MultiX=Average","Skip=True","Sort=True")</f>
        <v>13.6470674804668</v>
      </c>
    </row>
    <row r="2803" spans="16:21" x14ac:dyDescent="0.25">
      <c r="P2803" s="10">
        <v>38586</v>
      </c>
      <c r="Q2803">
        <v>13.22542</v>
      </c>
      <c r="S2803" s="42">
        <f t="shared" ca="1" si="48"/>
        <v>48754</v>
      </c>
      <c r="T2803" s="43">
        <f ca="1">_xll.BInterpol('Base CDI'!$H$4:$H$28,'Base CDI'!$J$4:$J$29,S2803,"Cubic","Extrapolate=Linear","MultiX=Average","Skip=True","Sort=True")</f>
        <v>13.591949408344595</v>
      </c>
      <c r="U2803" s="43">
        <f ca="1">_xll.BInterpol('Base CDI'!$H$4:$H$28,'Base CDI'!$I$4:$I$29,S2803,"Cubic","Extrapolate=Linear","MultiX=Average","Skip=True","Sort=True")</f>
        <v>13.647149414169615</v>
      </c>
    </row>
    <row r="2804" spans="16:21" x14ac:dyDescent="0.25">
      <c r="P2804" s="10">
        <v>38587</v>
      </c>
      <c r="Q2804">
        <v>13.23485</v>
      </c>
      <c r="S2804" s="42">
        <f t="shared" ca="1" si="48"/>
        <v>48755</v>
      </c>
      <c r="T2804" s="43">
        <f ca="1">_xll.BInterpol('Base CDI'!$H$4:$H$28,'Base CDI'!$J$4:$J$29,S2804,"Cubic","Extrapolate=Linear","MultiX=Average","Skip=True","Sort=True")</f>
        <v>13.592028588796124</v>
      </c>
      <c r="U2804" s="43">
        <f ca="1">_xll.BInterpol('Base CDI'!$H$4:$H$28,'Base CDI'!$I$4:$I$29,S2804,"Cubic","Extrapolate=Linear","MultiX=Average","Skip=True","Sort=True")</f>
        <v>13.647231139271229</v>
      </c>
    </row>
    <row r="2805" spans="16:21" x14ac:dyDescent="0.25">
      <c r="P2805" s="10">
        <v>38588</v>
      </c>
      <c r="Q2805">
        <v>13.24428</v>
      </c>
      <c r="S2805" s="42">
        <f t="shared" ca="1" si="48"/>
        <v>48756</v>
      </c>
      <c r="T2805" s="43">
        <f ca="1">_xll.BInterpol('Base CDI'!$H$4:$H$28,'Base CDI'!$J$4:$J$29,S2805,"Cubic","Extrapolate=Linear","MultiX=Average","Skip=True","Sort=True")</f>
        <v>13.592107549423336</v>
      </c>
      <c r="U2805" s="43">
        <f ca="1">_xll.BInterpol('Base CDI'!$H$4:$H$28,'Base CDI'!$I$4:$I$29,S2805,"Cubic","Extrapolate=Linear","MultiX=Average","Skip=True","Sort=True")</f>
        <v>13.647312655758821</v>
      </c>
    </row>
    <row r="2806" spans="16:21" x14ac:dyDescent="0.25">
      <c r="P2806" s="10">
        <v>38589</v>
      </c>
      <c r="Q2806">
        <v>13.25372</v>
      </c>
      <c r="S2806" s="42">
        <f t="shared" ca="1" si="48"/>
        <v>48757</v>
      </c>
      <c r="T2806" s="43">
        <f ca="1">_xll.BInterpol('Base CDI'!$H$4:$H$28,'Base CDI'!$J$4:$J$29,S2806,"Cubic","Extrapolate=Linear","MultiX=Average","Skip=True","Sort=True")</f>
        <v>13.592186290295562</v>
      </c>
      <c r="U2806" s="43">
        <f ca="1">_xll.BInterpol('Base CDI'!$H$4:$H$28,'Base CDI'!$I$4:$I$29,S2806,"Cubic","Extrapolate=Linear","MultiX=Average","Skip=True","Sort=True")</f>
        <v>13.647393963619571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48758</v>
      </c>
      <c r="T2807" s="43">
        <f ca="1">_xll.BInterpol('Base CDI'!$H$4:$H$28,'Base CDI'!$J$4:$J$29,S2807,"Cubic","Extrapolate=Linear","MultiX=Average","Skip=True","Sort=True")</f>
        <v>13.592264811482126</v>
      </c>
      <c r="U2807" s="43">
        <f ca="1">_xll.BInterpol('Base CDI'!$H$4:$H$28,'Base CDI'!$I$4:$I$29,S2807,"Cubic","Extrapolate=Linear","MultiX=Average","Skip=True","Sort=True")</f>
        <v>13.647475062840662</v>
      </c>
    </row>
    <row r="2808" spans="16:21" x14ac:dyDescent="0.25">
      <c r="P2808" s="10">
        <v>38593</v>
      </c>
      <c r="Q2808">
        <v>13.27262</v>
      </c>
      <c r="S2808" s="42">
        <f t="shared" ca="1" si="48"/>
        <v>48759</v>
      </c>
      <c r="T2808" s="43">
        <f ca="1">_xll.BInterpol('Base CDI'!$H$4:$H$28,'Base CDI'!$J$4:$J$29,S2808,"Cubic","Extrapolate=Linear","MultiX=Average","Skip=True","Sort=True")</f>
        <v>13.592343113052358</v>
      </c>
      <c r="U2808" s="43">
        <f ca="1">_xll.BInterpol('Base CDI'!$H$4:$H$28,'Base CDI'!$I$4:$I$29,S2808,"Cubic","Extrapolate=Linear","MultiX=Average","Skip=True","Sort=True")</f>
        <v>13.647555953409272</v>
      </c>
    </row>
    <row r="2809" spans="16:21" x14ac:dyDescent="0.25">
      <c r="P2809" s="10">
        <v>38594</v>
      </c>
      <c r="Q2809">
        <v>13.28209</v>
      </c>
      <c r="S2809" s="42">
        <f t="shared" ca="1" si="48"/>
        <v>48760</v>
      </c>
      <c r="T2809" s="43">
        <f ca="1">_xll.BInterpol('Base CDI'!$H$4:$H$28,'Base CDI'!$J$4:$J$29,S2809,"Cubic","Extrapolate=Linear","MultiX=Average","Skip=True","Sort=True")</f>
        <v>13.592421195075588</v>
      </c>
      <c r="U2809" s="43">
        <f ca="1">_xll.BInterpol('Base CDI'!$H$4:$H$28,'Base CDI'!$I$4:$I$29,S2809,"Cubic","Extrapolate=Linear","MultiX=Average","Skip=True","Sort=True")</f>
        <v>13.64763663531258</v>
      </c>
    </row>
    <row r="2810" spans="16:21" x14ac:dyDescent="0.25">
      <c r="P2810" s="10">
        <v>38595</v>
      </c>
      <c r="Q2810">
        <v>13.29156</v>
      </c>
      <c r="S2810" s="42">
        <f t="shared" ca="1" si="48"/>
        <v>48761</v>
      </c>
      <c r="T2810" s="43">
        <f ca="1">_xll.BInterpol('Base CDI'!$H$4:$H$28,'Base CDI'!$J$4:$J$29,S2810,"Cubic","Extrapolate=Linear","MultiX=Average","Skip=True","Sort=True")</f>
        <v>13.592499057621138</v>
      </c>
      <c r="U2810" s="43">
        <f ca="1">_xll.BInterpol('Base CDI'!$H$4:$H$28,'Base CDI'!$I$4:$I$29,S2810,"Cubic","Extrapolate=Linear","MultiX=Average","Skip=True","Sort=True")</f>
        <v>13.647717108537767</v>
      </c>
    </row>
    <row r="2811" spans="16:21" x14ac:dyDescent="0.25">
      <c r="P2811" s="10">
        <v>38596</v>
      </c>
      <c r="Q2811">
        <v>13.30105</v>
      </c>
      <c r="S2811" s="42">
        <f t="shared" ca="1" si="48"/>
        <v>48762</v>
      </c>
      <c r="T2811" s="43">
        <f ca="1">_xll.BInterpol('Base CDI'!$H$4:$H$28,'Base CDI'!$J$4:$J$29,S2811,"Cubic","Extrapolate=Linear","MultiX=Average","Skip=True","Sort=True")</f>
        <v>13.59257670075834</v>
      </c>
      <c r="U2811" s="43">
        <f ca="1">_xll.BInterpol('Base CDI'!$H$4:$H$28,'Base CDI'!$I$4:$I$29,S2811,"Cubic","Extrapolate=Linear","MultiX=Average","Skip=True","Sort=True")</f>
        <v>13.647797373072013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48763</v>
      </c>
      <c r="T2812" s="43">
        <f ca="1">_xll.BInterpol('Base CDI'!$H$4:$H$28,'Base CDI'!$J$4:$J$29,S2812,"Cubic","Extrapolate=Linear","MultiX=Average","Skip=True","Sort=True")</f>
        <v>13.592654124556521</v>
      </c>
      <c r="U2812" s="43">
        <f ca="1">_xll.BInterpol('Base CDI'!$H$4:$H$28,'Base CDI'!$I$4:$I$29,S2812,"Cubic","Extrapolate=Linear","MultiX=Average","Skip=True","Sort=True")</f>
        <v>13.647877428902499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48764</v>
      </c>
      <c r="T2813" s="43">
        <f ca="1">_xll.BInterpol('Base CDI'!$H$4:$H$28,'Base CDI'!$J$4:$J$29,S2813,"Cubic","Extrapolate=Linear","MultiX=Average","Skip=True","Sort=True")</f>
        <v>13.592731329085007</v>
      </c>
      <c r="U2813" s="43">
        <f ca="1">_xll.BInterpol('Base CDI'!$H$4:$H$28,'Base CDI'!$I$4:$I$29,S2813,"Cubic","Extrapolate=Linear","MultiX=Average","Skip=True","Sort=True")</f>
        <v>13.647957276016403</v>
      </c>
    </row>
    <row r="2814" spans="16:21" x14ac:dyDescent="0.25">
      <c r="P2814" s="10">
        <v>38601</v>
      </c>
      <c r="Q2814">
        <v>13.32959</v>
      </c>
      <c r="S2814" s="42">
        <f t="shared" ca="1" si="48"/>
        <v>48765</v>
      </c>
      <c r="T2814" s="43">
        <f ca="1">_xll.BInterpol('Base CDI'!$H$4:$H$28,'Base CDI'!$J$4:$J$29,S2814,"Cubic","Extrapolate=Linear","MultiX=Average","Skip=True","Sort=True")</f>
        <v>13.592808314413128</v>
      </c>
      <c r="U2814" s="43">
        <f ca="1">_xll.BInterpol('Base CDI'!$H$4:$H$28,'Base CDI'!$I$4:$I$29,S2814,"Cubic","Extrapolate=Linear","MultiX=Average","Skip=True","Sort=True")</f>
        <v>13.648036914400906</v>
      </c>
    </row>
    <row r="2815" spans="16:21" x14ac:dyDescent="0.25">
      <c r="P2815" s="10">
        <v>38603</v>
      </c>
      <c r="Q2815">
        <v>13.3391</v>
      </c>
      <c r="S2815" s="42">
        <f t="shared" ca="1" si="48"/>
        <v>48766</v>
      </c>
      <c r="T2815" s="43">
        <f ca="1">_xll.BInterpol('Base CDI'!$H$4:$H$28,'Base CDI'!$J$4:$J$29,S2815,"Cubic","Extrapolate=Linear","MultiX=Average","Skip=True","Sort=True")</f>
        <v>13.592885080610211</v>
      </c>
      <c r="U2815" s="43">
        <f ca="1">_xll.BInterpol('Base CDI'!$H$4:$H$28,'Base CDI'!$I$4:$I$29,S2815,"Cubic","Extrapolate=Linear","MultiX=Average","Skip=True","Sort=True")</f>
        <v>13.648116344043187</v>
      </c>
    </row>
    <row r="2816" spans="16:21" x14ac:dyDescent="0.25">
      <c r="P2816" s="10">
        <v>38604</v>
      </c>
      <c r="Q2816">
        <v>13.34862</v>
      </c>
      <c r="S2816" s="42">
        <f t="shared" ca="1" si="48"/>
        <v>48767</v>
      </c>
      <c r="T2816" s="43">
        <f ca="1">_xll.BInterpol('Base CDI'!$H$4:$H$28,'Base CDI'!$J$4:$J$29,S2816,"Cubic","Extrapolate=Linear","MultiX=Average","Skip=True","Sort=True")</f>
        <v>13.592961627745582</v>
      </c>
      <c r="U2816" s="43">
        <f ca="1">_xll.BInterpol('Base CDI'!$H$4:$H$28,'Base CDI'!$I$4:$I$29,S2816,"Cubic","Extrapolate=Linear","MultiX=Average","Skip=True","Sort=True")</f>
        <v>13.648195564930427</v>
      </c>
    </row>
    <row r="2817" spans="16:21" x14ac:dyDescent="0.25">
      <c r="P2817" s="10">
        <v>38607</v>
      </c>
      <c r="Q2817">
        <v>13.35815</v>
      </c>
      <c r="S2817" s="42">
        <f t="shared" ca="1" si="48"/>
        <v>48768</v>
      </c>
      <c r="T2817" s="43">
        <f ca="1">_xll.BInterpol('Base CDI'!$H$4:$H$28,'Base CDI'!$J$4:$J$29,S2817,"Cubic","Extrapolate=Linear","MultiX=Average","Skip=True","Sort=True")</f>
        <v>13.593037955888569</v>
      </c>
      <c r="U2817" s="43">
        <f ca="1">_xll.BInterpol('Base CDI'!$H$4:$H$28,'Base CDI'!$I$4:$I$29,S2817,"Cubic","Extrapolate=Linear","MultiX=Average","Skip=True","Sort=True")</f>
        <v>13.648274577049808</v>
      </c>
    </row>
    <row r="2818" spans="16:21" x14ac:dyDescent="0.25">
      <c r="P2818" s="10">
        <v>38608</v>
      </c>
      <c r="Q2818">
        <v>13.36768</v>
      </c>
      <c r="S2818" s="42">
        <f t="shared" ca="1" si="48"/>
        <v>48769</v>
      </c>
      <c r="T2818" s="43">
        <f ca="1">_xll.BInterpol('Base CDI'!$H$4:$H$28,'Base CDI'!$J$4:$J$29,S2818,"Cubic","Extrapolate=Linear","MultiX=Average","Skip=True","Sort=True")</f>
        <v>13.593114065108502</v>
      </c>
      <c r="U2818" s="43">
        <f ca="1">_xll.BInterpol('Base CDI'!$H$4:$H$28,'Base CDI'!$I$4:$I$29,S2818,"Cubic","Extrapolate=Linear","MultiX=Average","Skip=True","Sort=True")</f>
        <v>13.648353380388505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48770</v>
      </c>
      <c r="T2819" s="43">
        <f ca="1">_xll.BInterpol('Base CDI'!$H$4:$H$28,'Base CDI'!$J$4:$J$29,S2819,"Cubic","Extrapolate=Linear","MultiX=Average","Skip=True","Sort=True")</f>
        <v>13.593189955474708</v>
      </c>
      <c r="U2819" s="43">
        <f ca="1">_xll.BInterpol('Base CDI'!$H$4:$H$28,'Base CDI'!$I$4:$I$29,S2819,"Cubic","Extrapolate=Linear","MultiX=Average","Skip=True","Sort=True")</f>
        <v>13.648431974933702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48771</v>
      </c>
      <c r="T2820" s="43">
        <f ca="1">_xll.BInterpol('Base CDI'!$H$4:$H$28,'Base CDI'!$J$4:$J$29,S2820,"Cubic","Extrapolate=Linear","MultiX=Average","Skip=True","Sort=True")</f>
        <v>13.593265627056512</v>
      </c>
      <c r="U2820" s="43">
        <f ca="1">_xll.BInterpol('Base CDI'!$H$4:$H$28,'Base CDI'!$I$4:$I$29,S2820,"Cubic","Extrapolate=Linear","MultiX=Average","Skip=True","Sort=True")</f>
        <v>13.648510360672578</v>
      </c>
    </row>
    <row r="2821" spans="16:21" x14ac:dyDescent="0.25">
      <c r="P2821" s="10">
        <v>38611</v>
      </c>
      <c r="Q2821">
        <v>13.39621</v>
      </c>
      <c r="S2821" s="42">
        <f t="shared" ca="1" si="48"/>
        <v>48772</v>
      </c>
      <c r="T2821" s="43">
        <f ca="1">_xll.BInterpol('Base CDI'!$H$4:$H$28,'Base CDI'!$J$4:$J$29,S2821,"Cubic","Extrapolate=Linear","MultiX=Average","Skip=True","Sort=True")</f>
        <v>13.593341079923245</v>
      </c>
      <c r="U2821" s="43">
        <f ca="1">_xll.BInterpol('Base CDI'!$H$4:$H$28,'Base CDI'!$I$4:$I$29,S2821,"Cubic","Extrapolate=Linear","MultiX=Average","Skip=True","Sort=True")</f>
        <v>13.648588537592312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48773</v>
      </c>
      <c r="T2822" s="43">
        <f ca="1">_xll.BInterpol('Base CDI'!$H$4:$H$28,'Base CDI'!$J$4:$J$29,S2822,"Cubic","Extrapolate=Linear","MultiX=Average","Skip=True","Sort=True")</f>
        <v>13.593416314144232</v>
      </c>
      <c r="U2822" s="43">
        <f ca="1">_xll.BInterpol('Base CDI'!$H$4:$H$28,'Base CDI'!$I$4:$I$29,S2822,"Cubic","Extrapolate=Linear","MultiX=Average","Skip=True","Sort=True")</f>
        <v>13.648666505680085</v>
      </c>
    </row>
    <row r="2823" spans="16:21" x14ac:dyDescent="0.25">
      <c r="P2823" s="10">
        <v>38615</v>
      </c>
      <c r="Q2823">
        <v>13.41513</v>
      </c>
      <c r="S2823" s="42">
        <f t="shared" ca="1" si="48"/>
        <v>48774</v>
      </c>
      <c r="T2823" s="43">
        <f ca="1">_xll.BInterpol('Base CDI'!$H$4:$H$28,'Base CDI'!$J$4:$J$29,S2823,"Cubic","Extrapolate=Linear","MultiX=Average","Skip=True","Sort=True")</f>
        <v>13.593491329788803</v>
      </c>
      <c r="U2823" s="43">
        <f ca="1">_xll.BInterpol('Base CDI'!$H$4:$H$28,'Base CDI'!$I$4:$I$29,S2823,"Cubic","Extrapolate=Linear","MultiX=Average","Skip=True","Sort=True")</f>
        <v>13.648744264923076</v>
      </c>
    </row>
    <row r="2824" spans="16:21" x14ac:dyDescent="0.25">
      <c r="P2824" s="10">
        <v>38616</v>
      </c>
      <c r="Q2824">
        <v>13.42459</v>
      </c>
      <c r="S2824" s="42">
        <f t="shared" ca="1" si="48"/>
        <v>48775</v>
      </c>
      <c r="T2824" s="43">
        <f ca="1">_xll.BInterpol('Base CDI'!$H$4:$H$28,'Base CDI'!$J$4:$J$29,S2824,"Cubic","Extrapolate=Linear","MultiX=Average","Skip=True","Sort=True")</f>
        <v>13.593566126926284</v>
      </c>
      <c r="U2824" s="43">
        <f ca="1">_xll.BInterpol('Base CDI'!$H$4:$H$28,'Base CDI'!$I$4:$I$29,S2824,"Cubic","Extrapolate=Linear","MultiX=Average","Skip=True","Sort=True")</f>
        <v>13.648821815308466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48776</v>
      </c>
      <c r="T2825" s="43">
        <f ca="1">_xll.BInterpol('Base CDI'!$H$4:$H$28,'Base CDI'!$J$4:$J$29,S2825,"Cubic","Extrapolate=Linear","MultiX=Average","Skip=True","Sort=True")</f>
        <v>13.593640705626004</v>
      </c>
      <c r="U2825" s="43">
        <f ca="1">_xll.BInterpol('Base CDI'!$H$4:$H$28,'Base CDI'!$I$4:$I$29,S2825,"Cubic","Extrapolate=Linear","MultiX=Average","Skip=True","Sort=True")</f>
        <v>13.648899156823433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48777</v>
      </c>
      <c r="T2826" s="43">
        <f ca="1">_xll.BInterpol('Base CDI'!$H$4:$H$28,'Base CDI'!$J$4:$J$29,S2826,"Cubic","Extrapolate=Linear","MultiX=Average","Skip=True","Sort=True")</f>
        <v>13.593715065957289</v>
      </c>
      <c r="U2826" s="43">
        <f ca="1">_xll.BInterpol('Base CDI'!$H$4:$H$28,'Base CDI'!$I$4:$I$29,S2826,"Cubic","Extrapolate=Linear","MultiX=Average","Skip=True","Sort=True")</f>
        <v>13.64897628945516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48778</v>
      </c>
      <c r="T2827" s="43">
        <f ca="1">_xll.BInterpol('Base CDI'!$H$4:$H$28,'Base CDI'!$J$4:$J$29,S2827,"Cubic","Extrapolate=Linear","MultiX=Average","Skip=True","Sort=True")</f>
        <v>13.593789207989468</v>
      </c>
      <c r="U2827" s="43">
        <f ca="1">_xll.BInterpol('Base CDI'!$H$4:$H$28,'Base CDI'!$I$4:$I$29,S2827,"Cubic","Extrapolate=Linear","MultiX=Average","Skip=True","Sort=True")</f>
        <v>13.649053213190825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48779</v>
      </c>
      <c r="T2828" s="43">
        <f ca="1">_xll.BInterpol('Base CDI'!$H$4:$H$28,'Base CDI'!$J$4:$J$29,S2828,"Cubic","Extrapolate=Linear","MultiX=Average","Skip=True","Sort=True")</f>
        <v>13.593863131791869</v>
      </c>
      <c r="U2828" s="43">
        <f ca="1">_xll.BInterpol('Base CDI'!$H$4:$H$28,'Base CDI'!$I$4:$I$29,S2828,"Cubic","Extrapolate=Linear","MultiX=Average","Skip=True","Sort=True")</f>
        <v>13.64912992801761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48780</v>
      </c>
      <c r="T2829" s="43">
        <f ca="1">_xll.BInterpol('Base CDI'!$H$4:$H$28,'Base CDI'!$J$4:$J$29,S2829,"Cubic","Extrapolate=Linear","MultiX=Average","Skip=True","Sort=True")</f>
        <v>13.593936837433819</v>
      </c>
      <c r="U2829" s="43">
        <f ca="1">_xll.BInterpol('Base CDI'!$H$4:$H$28,'Base CDI'!$I$4:$I$29,S2829,"Cubic","Extrapolate=Linear","MultiX=Average","Skip=True","Sort=True")</f>
        <v>13.649206433922691</v>
      </c>
    </row>
    <row r="2830" spans="16:21" x14ac:dyDescent="0.25">
      <c r="P2830" s="10">
        <v>38624</v>
      </c>
      <c r="Q2830">
        <v>13.48147</v>
      </c>
      <c r="S2830" s="42">
        <f t="shared" ca="1" si="49"/>
        <v>48781</v>
      </c>
      <c r="T2830" s="43">
        <f ca="1">_xll.BInterpol('Base CDI'!$H$4:$H$28,'Base CDI'!$J$4:$J$29,S2830,"Cubic","Extrapolate=Linear","MultiX=Average","Skip=True","Sort=True")</f>
        <v>13.594010324984646</v>
      </c>
      <c r="U2830" s="43">
        <f ca="1">_xll.BInterpol('Base CDI'!$H$4:$H$28,'Base CDI'!$I$4:$I$29,S2830,"Cubic","Extrapolate=Linear","MultiX=Average","Skip=True","Sort=True")</f>
        <v>13.649282730893251</v>
      </c>
    </row>
    <row r="2831" spans="16:21" x14ac:dyDescent="0.25">
      <c r="P2831" s="10">
        <v>38625</v>
      </c>
      <c r="Q2831">
        <v>13.49098</v>
      </c>
      <c r="S2831" s="42">
        <f t="shared" ca="1" si="49"/>
        <v>48782</v>
      </c>
      <c r="T2831" s="43">
        <f ca="1">_xll.BInterpol('Base CDI'!$H$4:$H$28,'Base CDI'!$J$4:$J$29,S2831,"Cubic","Extrapolate=Linear","MultiX=Average","Skip=True","Sort=True")</f>
        <v>13.594083594513677</v>
      </c>
      <c r="U2831" s="43">
        <f ca="1">_xll.BInterpol('Base CDI'!$H$4:$H$28,'Base CDI'!$I$4:$I$29,S2831,"Cubic","Extrapolate=Linear","MultiX=Average","Skip=True","Sort=True")</f>
        <v>13.64935881891647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48783</v>
      </c>
      <c r="T2832" s="43">
        <f ca="1">_xll.BInterpol('Base CDI'!$H$4:$H$28,'Base CDI'!$J$4:$J$29,S2832,"Cubic","Extrapolate=Linear","MultiX=Average","Skip=True","Sort=True")</f>
        <v>13.594156646090239</v>
      </c>
      <c r="U2832" s="43">
        <f ca="1">_xll.BInterpol('Base CDI'!$H$4:$H$28,'Base CDI'!$I$4:$I$29,S2832,"Cubic","Extrapolate=Linear","MultiX=Average","Skip=True","Sort=True")</f>
        <v>13.649434697979528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48784</v>
      </c>
      <c r="T2833" s="43">
        <f ca="1">_xll.BInterpol('Base CDI'!$H$4:$H$28,'Base CDI'!$J$4:$J$29,S2833,"Cubic","Extrapolate=Linear","MultiX=Average","Skip=True","Sort=True")</f>
        <v>13.594229479783662</v>
      </c>
      <c r="U2833" s="43">
        <f ca="1">_xll.BInterpol('Base CDI'!$H$4:$H$28,'Base CDI'!$I$4:$I$29,S2833,"Cubic","Extrapolate=Linear","MultiX=Average","Skip=True","Sort=True")</f>
        <v>13.649510368069603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48785</v>
      </c>
      <c r="T2834" s="43">
        <f ca="1">_xll.BInterpol('Base CDI'!$H$4:$H$28,'Base CDI'!$J$4:$J$29,S2834,"Cubic","Extrapolate=Linear","MultiX=Average","Skip=True","Sort=True")</f>
        <v>13.594302095663272</v>
      </c>
      <c r="U2834" s="43">
        <f ca="1">_xll.BInterpol('Base CDI'!$H$4:$H$28,'Base CDI'!$I$4:$I$29,S2834,"Cubic","Extrapolate=Linear","MultiX=Average","Skip=True","Sort=True")</f>
        <v>13.649585829173876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48786</v>
      </c>
      <c r="T2835" s="43">
        <f ca="1">_xll.BInterpol('Base CDI'!$H$4:$H$28,'Base CDI'!$J$4:$J$29,S2835,"Cubic","Extrapolate=Linear","MultiX=Average","Skip=True","Sort=True")</f>
        <v>13.594374493798396</v>
      </c>
      <c r="U2835" s="43">
        <f ca="1">_xll.BInterpol('Base CDI'!$H$4:$H$28,'Base CDI'!$I$4:$I$29,S2835,"Cubic","Extrapolate=Linear","MultiX=Average","Skip=True","Sort=True")</f>
        <v>13.649661081279529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48787</v>
      </c>
      <c r="T2836" s="43">
        <f ca="1">_xll.BInterpol('Base CDI'!$H$4:$H$28,'Base CDI'!$J$4:$J$29,S2836,"Cubic","Extrapolate=Linear","MultiX=Average","Skip=True","Sort=True")</f>
        <v>13.594446674258364</v>
      </c>
      <c r="U2836" s="43">
        <f ca="1">_xll.BInterpol('Base CDI'!$H$4:$H$28,'Base CDI'!$I$4:$I$29,S2836,"Cubic","Extrapolate=Linear","MultiX=Average","Skip=True","Sort=True")</f>
        <v>13.649736124373739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48788</v>
      </c>
      <c r="T2837" s="43">
        <f ca="1">_xll.BInterpol('Base CDI'!$H$4:$H$28,'Base CDI'!$J$4:$J$29,S2837,"Cubic","Extrapolate=Linear","MultiX=Average","Skip=True","Sort=True")</f>
        <v>13.594518637112504</v>
      </c>
      <c r="U2837" s="43">
        <f ca="1">_xll.BInterpol('Base CDI'!$H$4:$H$28,'Base CDI'!$I$4:$I$29,S2837,"Cubic","Extrapolate=Linear","MultiX=Average","Skip=True","Sort=True")</f>
        <v>13.649810958443688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48789</v>
      </c>
      <c r="T2838" s="43">
        <f ca="1">_xll.BInterpol('Base CDI'!$H$4:$H$28,'Base CDI'!$J$4:$J$29,S2838,"Cubic","Extrapolate=Linear","MultiX=Average","Skip=True","Sort=True")</f>
        <v>13.594590382430139</v>
      </c>
      <c r="U2838" s="43">
        <f ca="1">_xll.BInterpol('Base CDI'!$H$4:$H$28,'Base CDI'!$I$4:$I$29,S2838,"Cubic","Extrapolate=Linear","MultiX=Average","Skip=True","Sort=True")</f>
        <v>13.649885583476554</v>
      </c>
    </row>
    <row r="2839" spans="16:21" x14ac:dyDescent="0.25">
      <c r="P2839" s="10">
        <v>38638</v>
      </c>
      <c r="Q2839">
        <v>13.56725</v>
      </c>
      <c r="S2839" s="42">
        <f t="shared" ca="1" si="49"/>
        <v>48790</v>
      </c>
      <c r="T2839" s="43">
        <f ca="1">_xll.BInterpol('Base CDI'!$H$4:$H$28,'Base CDI'!$J$4:$J$29,S2839,"Cubic","Extrapolate=Linear","MultiX=Average","Skip=True","Sort=True")</f>
        <v>13.594661910280601</v>
      </c>
      <c r="U2839" s="43">
        <f ca="1">_xll.BInterpol('Base CDI'!$H$4:$H$28,'Base CDI'!$I$4:$I$29,S2839,"Cubic","Extrapolate=Linear","MultiX=Average","Skip=True","Sort=True")</f>
        <v>13.649959999459519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48791</v>
      </c>
      <c r="T2840" s="43">
        <f ca="1">_xll.BInterpol('Base CDI'!$H$4:$H$28,'Base CDI'!$J$4:$J$29,S2840,"Cubic","Extrapolate=Linear","MultiX=Average","Skip=True","Sort=True")</f>
        <v>13.594733220733218</v>
      </c>
      <c r="U2840" s="43">
        <f ca="1">_xll.BInterpol('Base CDI'!$H$4:$H$28,'Base CDI'!$I$4:$I$29,S2840,"Cubic","Extrapolate=Linear","MultiX=Average","Skip=True","Sort=True")</f>
        <v>13.650034206379761</v>
      </c>
    </row>
    <row r="2841" spans="16:21" x14ac:dyDescent="0.25">
      <c r="P2841" s="10">
        <v>38642</v>
      </c>
      <c r="Q2841">
        <v>13.58633</v>
      </c>
      <c r="S2841" s="42">
        <f t="shared" ca="1" si="49"/>
        <v>48792</v>
      </c>
      <c r="T2841" s="43">
        <f ca="1">_xll.BInterpol('Base CDI'!$H$4:$H$28,'Base CDI'!$J$4:$J$29,S2841,"Cubic","Extrapolate=Linear","MultiX=Average","Skip=True","Sort=True")</f>
        <v>13.594804313857315</v>
      </c>
      <c r="U2841" s="43">
        <f ca="1">_xll.BInterpol('Base CDI'!$H$4:$H$28,'Base CDI'!$I$4:$I$29,S2841,"Cubic","Extrapolate=Linear","MultiX=Average","Skip=True","Sort=True")</f>
        <v>13.650108204224463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48793</v>
      </c>
      <c r="T2842" s="43">
        <f ca="1">_xll.BInterpol('Base CDI'!$H$4:$H$28,'Base CDI'!$J$4:$J$29,S2842,"Cubic","Extrapolate=Linear","MultiX=Average","Skip=True","Sort=True")</f>
        <v>13.594875189722222</v>
      </c>
      <c r="U2842" s="43">
        <f ca="1">_xll.BInterpol('Base CDI'!$H$4:$H$28,'Base CDI'!$I$4:$I$29,S2842,"Cubic","Extrapolate=Linear","MultiX=Average","Skip=True","Sort=True")</f>
        <v>13.650181992980801</v>
      </c>
    </row>
    <row r="2843" spans="16:21" x14ac:dyDescent="0.25">
      <c r="P2843" s="10">
        <v>38644</v>
      </c>
      <c r="Q2843">
        <v>13.60543</v>
      </c>
      <c r="S2843" s="42">
        <f t="shared" ca="1" si="49"/>
        <v>48794</v>
      </c>
      <c r="T2843" s="43">
        <f ca="1">_xll.BInterpol('Base CDI'!$H$4:$H$28,'Base CDI'!$J$4:$J$29,S2843,"Cubic","Extrapolate=Linear","MultiX=Average","Skip=True","Sort=True")</f>
        <v>13.594945848397264</v>
      </c>
      <c r="U2843" s="43">
        <f ca="1">_xll.BInterpol('Base CDI'!$H$4:$H$28,'Base CDI'!$I$4:$I$29,S2843,"Cubic","Extrapolate=Linear","MultiX=Average","Skip=True","Sort=True")</f>
        <v>13.650255572635958</v>
      </c>
    </row>
    <row r="2844" spans="16:21" x14ac:dyDescent="0.25">
      <c r="P2844" s="10">
        <v>38645</v>
      </c>
      <c r="Q2844">
        <v>13.615</v>
      </c>
      <c r="S2844" s="42">
        <f t="shared" ca="1" si="49"/>
        <v>48795</v>
      </c>
      <c r="T2844" s="43">
        <f ca="1">_xll.BInterpol('Base CDI'!$H$4:$H$28,'Base CDI'!$J$4:$J$29,S2844,"Cubic","Extrapolate=Linear","MultiX=Average","Skip=True","Sort=True")</f>
        <v>13.59501628995177</v>
      </c>
      <c r="U2844" s="43">
        <f ca="1">_xll.BInterpol('Base CDI'!$H$4:$H$28,'Base CDI'!$I$4:$I$29,S2844,"Cubic","Extrapolate=Linear","MultiX=Average","Skip=True","Sort=True")</f>
        <v>13.650328943177113</v>
      </c>
    </row>
    <row r="2845" spans="16:21" x14ac:dyDescent="0.25">
      <c r="P2845" s="10">
        <v>38646</v>
      </c>
      <c r="Q2845">
        <v>13.62435</v>
      </c>
      <c r="S2845" s="42">
        <f t="shared" ca="1" si="49"/>
        <v>48796</v>
      </c>
      <c r="T2845" s="43">
        <f ca="1">_xll.BInterpol('Base CDI'!$H$4:$H$28,'Base CDI'!$J$4:$J$29,S2845,"Cubic","Extrapolate=Linear","MultiX=Average","Skip=True","Sort=True")</f>
        <v>13.595086514455069</v>
      </c>
      <c r="U2845" s="43">
        <f ca="1">_xll.BInterpol('Base CDI'!$H$4:$H$28,'Base CDI'!$I$4:$I$29,S2845,"Cubic","Extrapolate=Linear","MultiX=Average","Skip=True","Sort=True")</f>
        <v>13.650402104591446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48797</v>
      </c>
      <c r="T2846" s="43">
        <f ca="1">_xll.BInterpol('Base CDI'!$H$4:$H$28,'Base CDI'!$J$4:$J$29,S2846,"Cubic","Extrapolate=Linear","MultiX=Average","Skip=True","Sort=True")</f>
        <v>13.595156521976488</v>
      </c>
      <c r="U2846" s="43">
        <f ca="1">_xll.BInterpol('Base CDI'!$H$4:$H$28,'Base CDI'!$I$4:$I$29,S2846,"Cubic","Extrapolate=Linear","MultiX=Average","Skip=True","Sort=True")</f>
        <v>13.650475056866137</v>
      </c>
    </row>
    <row r="2847" spans="16:21" x14ac:dyDescent="0.25">
      <c r="P2847" s="10">
        <v>38650</v>
      </c>
      <c r="Q2847">
        <v>13.64307</v>
      </c>
      <c r="S2847" s="42">
        <f t="shared" ca="1" si="49"/>
        <v>48798</v>
      </c>
      <c r="T2847" s="43">
        <f ca="1">_xll.BInterpol('Base CDI'!$H$4:$H$28,'Base CDI'!$J$4:$J$29,S2847,"Cubic","Extrapolate=Linear","MultiX=Average","Skip=True","Sort=True")</f>
        <v>13.595226312585353</v>
      </c>
      <c r="U2847" s="43">
        <f ca="1">_xll.BInterpol('Base CDI'!$H$4:$H$28,'Base CDI'!$I$4:$I$29,S2847,"Cubic","Extrapolate=Linear","MultiX=Average","Skip=True","Sort=True")</f>
        <v>13.650547799988365</v>
      </c>
    </row>
    <row r="2848" spans="16:21" x14ac:dyDescent="0.25">
      <c r="P2848" s="10">
        <v>38651</v>
      </c>
      <c r="Q2848">
        <v>13.65244</v>
      </c>
      <c r="S2848" s="42">
        <f t="shared" ca="1" si="49"/>
        <v>48799</v>
      </c>
      <c r="T2848" s="43">
        <f ca="1">_xll.BInterpol('Base CDI'!$H$4:$H$28,'Base CDI'!$J$4:$J$29,S2848,"Cubic","Extrapolate=Linear","MultiX=Average","Skip=True","Sort=True")</f>
        <v>13.595295886350995</v>
      </c>
      <c r="U2848" s="43">
        <f ca="1">_xll.BInterpol('Base CDI'!$H$4:$H$28,'Base CDI'!$I$4:$I$29,S2848,"Cubic","Extrapolate=Linear","MultiX=Average","Skip=True","Sort=True")</f>
        <v>13.65062033394531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48800</v>
      </c>
      <c r="T2849" s="43">
        <f ca="1">_xll.BInterpol('Base CDI'!$H$4:$H$28,'Base CDI'!$J$4:$J$29,S2849,"Cubic","Extrapolate=Linear","MultiX=Average","Skip=True","Sort=True")</f>
        <v>13.595365243342737</v>
      </c>
      <c r="U2849" s="43">
        <f ca="1">_xll.BInterpol('Base CDI'!$H$4:$H$28,'Base CDI'!$I$4:$I$29,S2849,"Cubic","Extrapolate=Linear","MultiX=Average","Skip=True","Sort=True")</f>
        <v>13.650692658724155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48801</v>
      </c>
      <c r="T2850" s="43">
        <f ca="1">_xll.BInterpol('Base CDI'!$H$4:$H$28,'Base CDI'!$J$4:$J$29,S2850,"Cubic","Extrapolate=Linear","MultiX=Average","Skip=True","Sort=True")</f>
        <v>13.595434383629911</v>
      </c>
      <c r="U2850" s="43">
        <f ca="1">_xll.BInterpol('Base CDI'!$H$4:$H$28,'Base CDI'!$I$4:$I$29,S2850,"Cubic","Extrapolate=Linear","MultiX=Average","Skip=True","Sort=True")</f>
        <v>13.650764774312078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48802</v>
      </c>
      <c r="T2851" s="43">
        <f ca="1">_xll.BInterpol('Base CDI'!$H$4:$H$28,'Base CDI'!$J$4:$J$29,S2851,"Cubic","Extrapolate=Linear","MultiX=Average","Skip=True","Sort=True")</f>
        <v>13.595503307281842</v>
      </c>
      <c r="U2851" s="43">
        <f ca="1">_xll.BInterpol('Base CDI'!$H$4:$H$28,'Base CDI'!$I$4:$I$29,S2851,"Cubic","Extrapolate=Linear","MultiX=Average","Skip=True","Sort=True")</f>
        <v>13.650836680696257</v>
      </c>
    </row>
    <row r="2852" spans="16:21" x14ac:dyDescent="0.25">
      <c r="P2852" s="10">
        <v>38657</v>
      </c>
      <c r="Q2852">
        <v>13.68998</v>
      </c>
      <c r="S2852" s="42">
        <f t="shared" ca="1" si="49"/>
        <v>48803</v>
      </c>
      <c r="T2852" s="43">
        <f ca="1">_xll.BInterpol('Base CDI'!$H$4:$H$28,'Base CDI'!$J$4:$J$29,S2852,"Cubic","Extrapolate=Linear","MultiX=Average","Skip=True","Sort=True")</f>
        <v>13.595572014367859</v>
      </c>
      <c r="U2852" s="43">
        <f ca="1">_xll.BInterpol('Base CDI'!$H$4:$H$28,'Base CDI'!$I$4:$I$29,S2852,"Cubic","Extrapolate=Linear","MultiX=Average","Skip=True","Sort=True")</f>
        <v>13.650908377863875</v>
      </c>
    </row>
    <row r="2853" spans="16:21" x14ac:dyDescent="0.25">
      <c r="P2853" s="10">
        <v>38659</v>
      </c>
      <c r="Q2853">
        <v>13.69942</v>
      </c>
      <c r="S2853" s="42">
        <f t="shared" ca="1" si="49"/>
        <v>48804</v>
      </c>
      <c r="T2853" s="43">
        <f ca="1">_xll.BInterpol('Base CDI'!$H$4:$H$28,'Base CDI'!$J$4:$J$29,S2853,"Cubic","Extrapolate=Linear","MultiX=Average","Skip=True","Sort=True")</f>
        <v>13.59564050495729</v>
      </c>
      <c r="U2853" s="43">
        <f ca="1">_xll.BInterpol('Base CDI'!$H$4:$H$28,'Base CDI'!$I$4:$I$29,S2853,"Cubic","Extrapolate=Linear","MultiX=Average","Skip=True","Sort=True")</f>
        <v>13.65097986580211</v>
      </c>
    </row>
    <row r="2854" spans="16:21" x14ac:dyDescent="0.25">
      <c r="P2854" s="10">
        <v>38660</v>
      </c>
      <c r="Q2854">
        <v>13.70884</v>
      </c>
      <c r="S2854" s="42">
        <f t="shared" ca="1" si="49"/>
        <v>48805</v>
      </c>
      <c r="T2854" s="43">
        <f ca="1">_xll.BInterpol('Base CDI'!$H$4:$H$28,'Base CDI'!$J$4:$J$29,S2854,"Cubic","Extrapolate=Linear","MultiX=Average","Skip=True","Sort=True")</f>
        <v>13.595708779119461</v>
      </c>
      <c r="U2854" s="43">
        <f ca="1">_xll.BInterpol('Base CDI'!$H$4:$H$28,'Base CDI'!$I$4:$I$29,S2854,"Cubic","Extrapolate=Linear","MultiX=Average","Skip=True","Sort=True")</f>
        <v>13.651051144498144</v>
      </c>
    </row>
    <row r="2855" spans="16:21" x14ac:dyDescent="0.25">
      <c r="P2855" s="10">
        <v>38663</v>
      </c>
      <c r="Q2855">
        <v>13.71829</v>
      </c>
      <c r="S2855" s="42">
        <f t="shared" ca="1" si="49"/>
        <v>48806</v>
      </c>
      <c r="T2855" s="43">
        <f ca="1">_xll.BInterpol('Base CDI'!$H$4:$H$28,'Base CDI'!$J$4:$J$29,S2855,"Cubic","Extrapolate=Linear","MultiX=Average","Skip=True","Sort=True")</f>
        <v>13.595776836923701</v>
      </c>
      <c r="U2855" s="43">
        <f ca="1">_xll.BInterpol('Base CDI'!$H$4:$H$28,'Base CDI'!$I$4:$I$29,S2855,"Cubic","Extrapolate=Linear","MultiX=Average","Skip=True","Sort=True")</f>
        <v>13.651122213939153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48807</v>
      </c>
      <c r="T2856" s="43">
        <f ca="1">_xll.BInterpol('Base CDI'!$H$4:$H$28,'Base CDI'!$J$4:$J$29,S2856,"Cubic","Extrapolate=Linear","MultiX=Average","Skip=True","Sort=True")</f>
        <v>13.595844678439338</v>
      </c>
      <c r="U2856" s="43">
        <f ca="1">_xll.BInterpol('Base CDI'!$H$4:$H$28,'Base CDI'!$I$4:$I$29,S2856,"Cubic","Extrapolate=Linear","MultiX=Average","Skip=True","Sort=True")</f>
        <v>13.651193074112323</v>
      </c>
    </row>
    <row r="2857" spans="16:21" x14ac:dyDescent="0.25">
      <c r="P2857" s="10">
        <v>38665</v>
      </c>
      <c r="Q2857">
        <v>13.73719</v>
      </c>
      <c r="S2857" s="42">
        <f t="shared" ca="1" si="49"/>
        <v>48808</v>
      </c>
      <c r="T2857" s="43">
        <f ca="1">_xll.BInterpol('Base CDI'!$H$4:$H$28,'Base CDI'!$J$4:$J$29,S2857,"Cubic","Extrapolate=Linear","MultiX=Average","Skip=True","Sort=True")</f>
        <v>13.595912303735698</v>
      </c>
      <c r="U2857" s="43">
        <f ca="1">_xll.BInterpol('Base CDI'!$H$4:$H$28,'Base CDI'!$I$4:$I$29,S2857,"Cubic","Extrapolate=Linear","MultiX=Average","Skip=True","Sort=True")</f>
        <v>13.651263725004828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48809</v>
      </c>
      <c r="T2858" s="43">
        <f ca="1">_xll.BInterpol('Base CDI'!$H$4:$H$28,'Base CDI'!$J$4:$J$29,S2858,"Cubic","Extrapolate=Linear","MultiX=Average","Skip=True","Sort=True")</f>
        <v>13.59597971288211</v>
      </c>
      <c r="U2858" s="43">
        <f ca="1">_xll.BInterpol('Base CDI'!$H$4:$H$28,'Base CDI'!$I$4:$I$29,S2858,"Cubic","Extrapolate=Linear","MultiX=Average","Skip=True","Sort=True")</f>
        <v>13.651334166603851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48810</v>
      </c>
      <c r="T2859" s="43">
        <f ca="1">_xll.BInterpol('Base CDI'!$H$4:$H$28,'Base CDI'!$J$4:$J$29,S2859,"Cubic","Extrapolate=Linear","MultiX=Average","Skip=True","Sort=True")</f>
        <v>13.596046905947903</v>
      </c>
      <c r="U2859" s="43">
        <f ca="1">_xll.BInterpol('Base CDI'!$H$4:$H$28,'Base CDI'!$I$4:$I$29,S2859,"Cubic","Extrapolate=Linear","MultiX=Average","Skip=True","Sort=True")</f>
        <v>13.651404398896572</v>
      </c>
    </row>
    <row r="2860" spans="16:21" x14ac:dyDescent="0.25">
      <c r="P2860" s="10">
        <v>38670</v>
      </c>
      <c r="Q2860">
        <v>13.76559</v>
      </c>
      <c r="S2860" s="42">
        <f t="shared" ca="1" si="49"/>
        <v>48811</v>
      </c>
      <c r="T2860" s="43">
        <f ca="1">_xll.BInterpol('Base CDI'!$H$4:$H$28,'Base CDI'!$J$4:$J$29,S2860,"Cubic","Extrapolate=Linear","MultiX=Average","Skip=True","Sort=True")</f>
        <v>13.596113883002401</v>
      </c>
      <c r="U2860" s="43">
        <f ca="1">_xll.BInterpol('Base CDI'!$H$4:$H$28,'Base CDI'!$I$4:$I$29,S2860,"Cubic","Extrapolate=Linear","MultiX=Average","Skip=True","Sort=True")</f>
        <v>13.651474421870171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48812</v>
      </c>
      <c r="T2861" s="43">
        <f ca="1">_xll.BInterpol('Base CDI'!$H$4:$H$28,'Base CDI'!$J$4:$J$29,S2861,"Cubic","Extrapolate=Linear","MultiX=Average","Skip=True","Sort=True")</f>
        <v>13.596180644114936</v>
      </c>
      <c r="U2861" s="43">
        <f ca="1">_xll.BInterpol('Base CDI'!$H$4:$H$28,'Base CDI'!$I$4:$I$29,S2861,"Cubic","Extrapolate=Linear","MultiX=Average","Skip=True","Sort=True")</f>
        <v>13.651544235511826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48813</v>
      </c>
      <c r="T2862" s="43">
        <f ca="1">_xll.BInterpol('Base CDI'!$H$4:$H$28,'Base CDI'!$J$4:$J$29,S2862,"Cubic","Extrapolate=Linear","MultiX=Average","Skip=True","Sort=True")</f>
        <v>13.596247189354832</v>
      </c>
      <c r="U2862" s="43">
        <f ca="1">_xll.BInterpol('Base CDI'!$H$4:$H$28,'Base CDI'!$I$4:$I$29,S2862,"Cubic","Extrapolate=Linear","MultiX=Average","Skip=True","Sort=True")</f>
        <v>13.65161383980872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48814</v>
      </c>
      <c r="T2863" s="43">
        <f ca="1">_xll.BInterpol('Base CDI'!$H$4:$H$28,'Base CDI'!$J$4:$J$29,S2863,"Cubic","Extrapolate=Linear","MultiX=Average","Skip=True","Sort=True")</f>
        <v>13.596313518791419</v>
      </c>
      <c r="U2863" s="43">
        <f ca="1">_xll.BInterpol('Base CDI'!$H$4:$H$28,'Base CDI'!$I$4:$I$29,S2863,"Cubic","Extrapolate=Linear","MultiX=Average","Skip=True","Sort=True")</f>
        <v>13.651683234748031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48815</v>
      </c>
      <c r="T2864" s="43">
        <f ca="1">_xll.BInterpol('Base CDI'!$H$4:$H$28,'Base CDI'!$J$4:$J$29,S2864,"Cubic","Extrapolate=Linear","MultiX=Average","Skip=True","Sort=True")</f>
        <v>13.596379632494022</v>
      </c>
      <c r="U2864" s="43">
        <f ca="1">_xll.BInterpol('Base CDI'!$H$4:$H$28,'Base CDI'!$I$4:$I$29,S2864,"Cubic","Extrapolate=Linear","MultiX=Average","Skip=True","Sort=True")</f>
        <v>13.651752420316939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48816</v>
      </c>
      <c r="T2865" s="43">
        <f ca="1">_xll.BInterpol('Base CDI'!$H$4:$H$28,'Base CDI'!$J$4:$J$29,S2865,"Cubic","Extrapolate=Linear","MultiX=Average","Skip=True","Sort=True")</f>
        <v>13.596445530531971</v>
      </c>
      <c r="U2865" s="43">
        <f ca="1">_xll.BInterpol('Base CDI'!$H$4:$H$28,'Base CDI'!$I$4:$I$29,S2865,"Cubic","Extrapolate=Linear","MultiX=Average","Skip=True","Sort=True")</f>
        <v>13.651821396502624</v>
      </c>
    </row>
    <row r="2866" spans="16:21" x14ac:dyDescent="0.25">
      <c r="P2866" s="10">
        <v>38679</v>
      </c>
      <c r="Q2866">
        <v>13.82249</v>
      </c>
      <c r="S2866" s="42">
        <f t="shared" ca="1" si="49"/>
        <v>48817</v>
      </c>
      <c r="T2866" s="43">
        <f ca="1">_xll.BInterpol('Base CDI'!$H$4:$H$28,'Base CDI'!$J$4:$J$29,S2866,"Cubic","Extrapolate=Linear","MultiX=Average","Skip=True","Sort=True")</f>
        <v>13.596511212974596</v>
      </c>
      <c r="U2866" s="43">
        <f ca="1">_xll.BInterpol('Base CDI'!$H$4:$H$28,'Base CDI'!$I$4:$I$29,S2866,"Cubic","Extrapolate=Linear","MultiX=Average","Skip=True","Sort=True")</f>
        <v>13.651890163292267</v>
      </c>
    </row>
    <row r="2867" spans="16:21" x14ac:dyDescent="0.25">
      <c r="P2867" s="10">
        <v>38680</v>
      </c>
      <c r="Q2867">
        <v>13.83197</v>
      </c>
      <c r="S2867" s="42">
        <f t="shared" ca="1" si="49"/>
        <v>48818</v>
      </c>
      <c r="T2867" s="43">
        <f ca="1">_xll.BInterpol('Base CDI'!$H$4:$H$28,'Base CDI'!$J$4:$J$29,S2867,"Cubic","Extrapolate=Linear","MultiX=Average","Skip=True","Sort=True")</f>
        <v>13.59657667989122</v>
      </c>
      <c r="U2867" s="43">
        <f ca="1">_xll.BInterpol('Base CDI'!$H$4:$H$28,'Base CDI'!$I$4:$I$29,S2867,"Cubic","Extrapolate=Linear","MultiX=Average","Skip=True","Sort=True")</f>
        <v>13.651958720673047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48819</v>
      </c>
      <c r="T2868" s="43">
        <f ca="1">_xll.BInterpol('Base CDI'!$H$4:$H$28,'Base CDI'!$J$4:$J$29,S2868,"Cubic","Extrapolate=Linear","MultiX=Average","Skip=True","Sort=True")</f>
        <v>13.596641931351172</v>
      </c>
      <c r="U2868" s="43">
        <f ca="1">_xll.BInterpol('Base CDI'!$H$4:$H$28,'Base CDI'!$I$4:$I$29,S2868,"Cubic","Extrapolate=Linear","MultiX=Average","Skip=True","Sort=True")</f>
        <v>13.652027068632146</v>
      </c>
    </row>
    <row r="2869" spans="16:21" x14ac:dyDescent="0.25">
      <c r="P2869" s="10">
        <v>38684</v>
      </c>
      <c r="Q2869">
        <v>13.85051</v>
      </c>
      <c r="S2869" s="42">
        <f t="shared" ca="1" si="49"/>
        <v>48820</v>
      </c>
      <c r="T2869" s="43">
        <f ca="1">_xll.BInterpol('Base CDI'!$H$4:$H$28,'Base CDI'!$J$4:$J$29,S2869,"Cubic","Extrapolate=Linear","MultiX=Average","Skip=True","Sort=True")</f>
        <v>13.596706967423779</v>
      </c>
      <c r="U2869" s="43">
        <f ca="1">_xll.BInterpol('Base CDI'!$H$4:$H$28,'Base CDI'!$I$4:$I$29,S2869,"Cubic","Extrapolate=Linear","MultiX=Average","Skip=True","Sort=True")</f>
        <v>13.652095207156741</v>
      </c>
    </row>
    <row r="2870" spans="16:21" x14ac:dyDescent="0.25">
      <c r="P2870" s="10">
        <v>38685</v>
      </c>
      <c r="Q2870">
        <v>13.85979</v>
      </c>
      <c r="S2870" s="42">
        <f t="shared" ca="1" si="49"/>
        <v>48821</v>
      </c>
      <c r="T2870" s="43">
        <f ca="1">_xll.BInterpol('Base CDI'!$H$4:$H$28,'Base CDI'!$J$4:$J$29,S2870,"Cubic","Extrapolate=Linear","MultiX=Average","Skip=True","Sort=True")</f>
        <v>13.596771788178373</v>
      </c>
      <c r="U2870" s="43">
        <f ca="1">_xll.BInterpol('Base CDI'!$H$4:$H$28,'Base CDI'!$I$4:$I$29,S2870,"Cubic","Extrapolate=Linear","MultiX=Average","Skip=True","Sort=True")</f>
        <v>13.652163136234012</v>
      </c>
    </row>
    <row r="2871" spans="16:21" x14ac:dyDescent="0.25">
      <c r="P2871" s="10">
        <v>38686</v>
      </c>
      <c r="Q2871">
        <v>13.86909</v>
      </c>
      <c r="S2871" s="42">
        <f t="shared" ca="1" si="49"/>
        <v>48822</v>
      </c>
      <c r="T2871" s="43">
        <f ca="1">_xll.BInterpol('Base CDI'!$H$4:$H$28,'Base CDI'!$J$4:$J$29,S2871,"Cubic","Extrapolate=Linear","MultiX=Average","Skip=True","Sort=True")</f>
        <v>13.596836393684276</v>
      </c>
      <c r="U2871" s="43">
        <f ca="1">_xll.BInterpol('Base CDI'!$H$4:$H$28,'Base CDI'!$I$4:$I$29,S2871,"Cubic","Extrapolate=Linear","MultiX=Average","Skip=True","Sort=True")</f>
        <v>13.65223085585114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48823</v>
      </c>
      <c r="T2872" s="43">
        <f ca="1">_xll.BInterpol('Base CDI'!$H$4:$H$28,'Base CDI'!$J$4:$J$29,S2872,"Cubic","Extrapolate=Linear","MultiX=Average","Skip=True","Sort=True")</f>
        <v>13.59690078401082</v>
      </c>
      <c r="U2872" s="43">
        <f ca="1">_xll.BInterpol('Base CDI'!$H$4:$H$28,'Base CDI'!$I$4:$I$29,S2872,"Cubic","Extrapolate=Linear","MultiX=Average","Skip=True","Sort=True")</f>
        <v>13.652298365995307</v>
      </c>
    </row>
    <row r="2873" spans="16:21" x14ac:dyDescent="0.25">
      <c r="P2873" s="10">
        <v>38688</v>
      </c>
      <c r="Q2873">
        <v>13.88772</v>
      </c>
      <c r="S2873" s="42">
        <f t="shared" ca="1" si="49"/>
        <v>48824</v>
      </c>
      <c r="T2873" s="43">
        <f ca="1">_xll.BInterpol('Base CDI'!$H$4:$H$28,'Base CDI'!$J$4:$J$29,S2873,"Cubic","Extrapolate=Linear","MultiX=Average","Skip=True","Sort=True")</f>
        <v>13.59696495922733</v>
      </c>
      <c r="U2873" s="43">
        <f ca="1">_xll.BInterpol('Base CDI'!$H$4:$H$28,'Base CDI'!$I$4:$I$29,S2873,"Cubic","Extrapolate=Linear","MultiX=Average","Skip=True","Sort=True")</f>
        <v>13.652365666653692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48825</v>
      </c>
      <c r="T2874" s="43">
        <f ca="1">_xll.BInterpol('Base CDI'!$H$4:$H$28,'Base CDI'!$J$4:$J$29,S2874,"Cubic","Extrapolate=Linear","MultiX=Average","Skip=True","Sort=True")</f>
        <v>13.597028919403135</v>
      </c>
      <c r="U2874" s="43">
        <f ca="1">_xll.BInterpol('Base CDI'!$H$4:$H$28,'Base CDI'!$I$4:$I$29,S2874,"Cubic","Extrapolate=Linear","MultiX=Average","Skip=True","Sort=True")</f>
        <v>13.652432757813472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48826</v>
      </c>
      <c r="T2875" s="43">
        <f ca="1">_xll.BInterpol('Base CDI'!$H$4:$H$28,'Base CDI'!$J$4:$J$29,S2875,"Cubic","Extrapolate=Linear","MultiX=Average","Skip=True","Sort=True")</f>
        <v>13.597092664607564</v>
      </c>
      <c r="U2875" s="43">
        <f ca="1">_xll.BInterpol('Base CDI'!$H$4:$H$28,'Base CDI'!$I$4:$I$29,S2875,"Cubic","Extrapolate=Linear","MultiX=Average","Skip=True","Sort=True")</f>
        <v>13.65249963946183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48827</v>
      </c>
      <c r="T2876" s="43">
        <f ca="1">_xll.BInterpol('Base CDI'!$H$4:$H$28,'Base CDI'!$J$4:$J$29,S2876,"Cubic","Extrapolate=Linear","MultiX=Average","Skip=True","Sort=True")</f>
        <v>13.597156194909941</v>
      </c>
      <c r="U2876" s="43">
        <f ca="1">_xll.BInterpol('Base CDI'!$H$4:$H$28,'Base CDI'!$I$4:$I$29,S2876,"Cubic","Extrapolate=Linear","MultiX=Average","Skip=True","Sort=True")</f>
        <v>13.652566311585945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48828</v>
      </c>
      <c r="T2877" s="43">
        <f ca="1">_xll.BInterpol('Base CDI'!$H$4:$H$28,'Base CDI'!$J$4:$J$29,S2877,"Cubic","Extrapolate=Linear","MultiX=Average","Skip=True","Sort=True")</f>
        <v>13.597219510379595</v>
      </c>
      <c r="U2877" s="43">
        <f ca="1">_xll.BInterpol('Base CDI'!$H$4:$H$28,'Base CDI'!$I$4:$I$29,S2877,"Cubic","Extrapolate=Linear","MultiX=Average","Skip=True","Sort=True")</f>
        <v>13.652632774172996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48829</v>
      </c>
      <c r="T2878" s="43">
        <f ca="1">_xll.BInterpol('Base CDI'!$H$4:$H$28,'Base CDI'!$J$4:$J$29,S2878,"Cubic","Extrapolate=Linear","MultiX=Average","Skip=True","Sort=True")</f>
        <v>13.597282611085856</v>
      </c>
      <c r="U2878" s="43">
        <f ca="1">_xll.BInterpol('Base CDI'!$H$4:$H$28,'Base CDI'!$I$4:$I$29,S2878,"Cubic","Extrapolate=Linear","MultiX=Average","Skip=True","Sort=True")</f>
        <v>13.652699027210165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48830</v>
      </c>
      <c r="T2879" s="43">
        <f ca="1">_xll.BInterpol('Base CDI'!$H$4:$H$28,'Base CDI'!$J$4:$J$29,S2879,"Cubic","Extrapolate=Linear","MultiX=Average","Skip=True","Sort=True")</f>
        <v>13.597345497098049</v>
      </c>
      <c r="U2879" s="43">
        <f ca="1">_xll.BInterpol('Base CDI'!$H$4:$H$28,'Base CDI'!$I$4:$I$29,S2879,"Cubic","Extrapolate=Linear","MultiX=Average","Skip=True","Sort=True")</f>
        <v>13.65276507068463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48831</v>
      </c>
      <c r="T2880" s="43">
        <f ca="1">_xll.BInterpol('Base CDI'!$H$4:$H$28,'Base CDI'!$J$4:$J$29,S2880,"Cubic","Extrapolate=Linear","MultiX=Average","Skip=True","Sort=True")</f>
        <v>13.597408168485503</v>
      </c>
      <c r="U2880" s="43">
        <f ca="1">_xll.BInterpol('Base CDI'!$H$4:$H$28,'Base CDI'!$I$4:$I$29,S2880,"Cubic","Extrapolate=Linear","MultiX=Average","Skip=True","Sort=True")</f>
        <v>13.652830904583572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48832</v>
      </c>
      <c r="T2881" s="43">
        <f ca="1">_xll.BInterpol('Base CDI'!$H$4:$H$28,'Base CDI'!$J$4:$J$29,S2881,"Cubic","Extrapolate=Linear","MultiX=Average","Skip=True","Sort=True")</f>
        <v>13.597470625317545</v>
      </c>
      <c r="U2881" s="43">
        <f ca="1">_xll.BInterpol('Base CDI'!$H$4:$H$28,'Base CDI'!$I$4:$I$29,S2881,"Cubic","Extrapolate=Linear","MultiX=Average","Skip=True","Sort=True")</f>
        <v>13.652896528894173</v>
      </c>
    </row>
    <row r="2882" spans="16:21" x14ac:dyDescent="0.25">
      <c r="P2882" s="10">
        <v>38701</v>
      </c>
      <c r="Q2882">
        <v>13.97174</v>
      </c>
      <c r="S2882" s="42">
        <f t="shared" ca="1" si="49"/>
        <v>48833</v>
      </c>
      <c r="T2882" s="43">
        <f ca="1">_xll.BInterpol('Base CDI'!$H$4:$H$28,'Base CDI'!$J$4:$J$29,S2882,"Cubic","Extrapolate=Linear","MultiX=Average","Skip=True","Sort=True")</f>
        <v>13.597532867663505</v>
      </c>
      <c r="U2882" s="43">
        <f ca="1">_xll.BInterpol('Base CDI'!$H$4:$H$28,'Base CDI'!$I$4:$I$29,S2882,"Cubic","Extrapolate=Linear","MultiX=Average","Skip=True","Sort=True")</f>
        <v>13.652961943603609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48834</v>
      </c>
      <c r="T2883" s="43">
        <f ca="1">_xll.BInterpol('Base CDI'!$H$4:$H$28,'Base CDI'!$J$4:$J$29,S2883,"Cubic","Extrapolate=Linear","MultiX=Average","Skip=True","Sort=True")</f>
        <v>13.597594895592707</v>
      </c>
      <c r="U2883" s="43">
        <f ca="1">_xll.BInterpol('Base CDI'!$H$4:$H$28,'Base CDI'!$I$4:$I$29,S2883,"Cubic","Extrapolate=Linear","MultiX=Average","Skip=True","Sort=True")</f>
        <v>13.653027148699062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48835</v>
      </c>
      <c r="T2884" s="43">
        <f ca="1">_xll.BInterpol('Base CDI'!$H$4:$H$28,'Base CDI'!$J$4:$J$29,S2884,"Cubic","Extrapolate=Linear","MultiX=Average","Skip=True","Sort=True")</f>
        <v>13.59765670917448</v>
      </c>
      <c r="U2884" s="43">
        <f ca="1">_xll.BInterpol('Base CDI'!$H$4:$H$28,'Base CDI'!$I$4:$I$29,S2884,"Cubic","Extrapolate=Linear","MultiX=Average","Skip=True","Sort=True")</f>
        <v>13.653092144167712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48836</v>
      </c>
      <c r="T2885" s="43">
        <f ca="1">_xll.BInterpol('Base CDI'!$H$4:$H$28,'Base CDI'!$J$4:$J$29,S2885,"Cubic","Extrapolate=Linear","MultiX=Average","Skip=True","Sort=True")</f>
        <v>13.597718308478154</v>
      </c>
      <c r="U2885" s="43">
        <f ca="1">_xll.BInterpol('Base CDI'!$H$4:$H$28,'Base CDI'!$I$4:$I$29,S2885,"Cubic","Extrapolate=Linear","MultiX=Average","Skip=True","Sort=True")</f>
        <v>13.653156929996738</v>
      </c>
    </row>
    <row r="2886" spans="16:21" x14ac:dyDescent="0.25">
      <c r="P2886" s="10">
        <v>38707</v>
      </c>
      <c r="Q2886">
        <v>14.00835</v>
      </c>
      <c r="S2886" s="42">
        <f t="shared" ca="1" si="49"/>
        <v>48837</v>
      </c>
      <c r="T2886" s="43">
        <f ca="1">_xll.BInterpol('Base CDI'!$H$4:$H$28,'Base CDI'!$J$4:$J$29,S2886,"Cubic","Extrapolate=Linear","MultiX=Average","Skip=True","Sort=True")</f>
        <v>13.597779693573052</v>
      </c>
      <c r="U2886" s="43">
        <f ca="1">_xll.BInterpol('Base CDI'!$H$4:$H$28,'Base CDI'!$I$4:$I$29,S2886,"Cubic","Extrapolate=Linear","MultiX=Average","Skip=True","Sort=True")</f>
        <v>13.653221506173322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48838</v>
      </c>
      <c r="T2887" s="43">
        <f ca="1">_xll.BInterpol('Base CDI'!$H$4:$H$28,'Base CDI'!$J$4:$J$29,S2887,"Cubic","Extrapolate=Linear","MultiX=Average","Skip=True","Sort=True")</f>
        <v>13.597840864528507</v>
      </c>
      <c r="U2887" s="43">
        <f ca="1">_xll.BInterpol('Base CDI'!$H$4:$H$28,'Base CDI'!$I$4:$I$29,S2887,"Cubic","Extrapolate=Linear","MultiX=Average","Skip=True","Sort=True")</f>
        <v>13.653285872684643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48839</v>
      </c>
      <c r="T2888" s="43">
        <f ca="1">_xll.BInterpol('Base CDI'!$H$4:$H$28,'Base CDI'!$J$4:$J$29,S2888,"Cubic","Extrapolate=Linear","MultiX=Average","Skip=True","Sort=True")</f>
        <v>13.597901821413844</v>
      </c>
      <c r="U2888" s="43">
        <f ca="1">_xll.BInterpol('Base CDI'!$H$4:$H$28,'Base CDI'!$I$4:$I$29,S2888,"Cubic","Extrapolate=Linear","MultiX=Average","Skip=True","Sort=True")</f>
        <v>13.653350029517879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48840</v>
      </c>
      <c r="T2889" s="43">
        <f ca="1">_xll.BInterpol('Base CDI'!$H$4:$H$28,'Base CDI'!$J$4:$J$29,S2889,"Cubic","Extrapolate=Linear","MultiX=Average","Skip=True","Sort=True")</f>
        <v>13.59796256429839</v>
      </c>
      <c r="U2889" s="43">
        <f ca="1">_xll.BInterpol('Base CDI'!$H$4:$H$28,'Base CDI'!$I$4:$I$29,S2889,"Cubic","Extrapolate=Linear","MultiX=Average","Skip=True","Sort=True")</f>
        <v>13.653413976660213</v>
      </c>
    </row>
    <row r="2890" spans="16:21" x14ac:dyDescent="0.25">
      <c r="P2890" s="10">
        <v>38713</v>
      </c>
      <c r="Q2890">
        <v>14.0451</v>
      </c>
      <c r="S2890" s="42">
        <f t="shared" ca="1" si="49"/>
        <v>48841</v>
      </c>
      <c r="T2890" s="43">
        <f ca="1">_xll.BInterpol('Base CDI'!$H$4:$H$28,'Base CDI'!$J$4:$J$29,S2890,"Cubic","Extrapolate=Linear","MultiX=Average","Skip=True","Sort=True")</f>
        <v>13.598023093251474</v>
      </c>
      <c r="U2890" s="43">
        <f ca="1">_xll.BInterpol('Base CDI'!$H$4:$H$28,'Base CDI'!$I$4:$I$29,S2890,"Cubic","Extrapolate=Linear","MultiX=Average","Skip=True","Sort=True")</f>
        <v>13.653477714098823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48842</v>
      </c>
      <c r="T2891" s="43">
        <f ca="1">_xll.BInterpol('Base CDI'!$H$4:$H$28,'Base CDI'!$J$4:$J$29,S2891,"Cubic","Extrapolate=Linear","MultiX=Average","Skip=True","Sort=True")</f>
        <v>13.598083408342422</v>
      </c>
      <c r="U2891" s="43">
        <f ca="1">_xll.BInterpol('Base CDI'!$H$4:$H$28,'Base CDI'!$I$4:$I$29,S2891,"Cubic","Extrapolate=Linear","MultiX=Average","Skip=True","Sort=True")</f>
        <v>13.653541241820891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48843</v>
      </c>
      <c r="T2892" s="43">
        <f ca="1">_xll.BInterpol('Base CDI'!$H$4:$H$28,'Base CDI'!$J$4:$J$29,S2892,"Cubic","Extrapolate=Linear","MultiX=Average","Skip=True","Sort=True")</f>
        <v>13.598143509640563</v>
      </c>
      <c r="U2892" s="43">
        <f ca="1">_xll.BInterpol('Base CDI'!$H$4:$H$28,'Base CDI'!$I$4:$I$29,S2892,"Cubic","Extrapolate=Linear","MultiX=Average","Skip=True","Sort=True")</f>
        <v>13.653604559813594</v>
      </c>
    </row>
    <row r="2893" spans="16:21" x14ac:dyDescent="0.25">
      <c r="P2893" s="10">
        <v>38716</v>
      </c>
      <c r="Q2893">
        <v>14.07273</v>
      </c>
      <c r="S2893" s="42">
        <f t="shared" ca="1" si="50"/>
        <v>48844</v>
      </c>
      <c r="T2893" s="43">
        <f ca="1">_xll.BInterpol('Base CDI'!$H$4:$H$28,'Base CDI'!$J$4:$J$29,S2893,"Cubic","Extrapolate=Linear","MultiX=Average","Skip=True","Sort=True")</f>
        <v>13.598203397215226</v>
      </c>
      <c r="U2893" s="43">
        <f ca="1">_xll.BInterpol('Base CDI'!$H$4:$H$28,'Base CDI'!$I$4:$I$29,S2893,"Cubic","Extrapolate=Linear","MultiX=Average","Skip=True","Sort=True")</f>
        <v>13.653667668064115</v>
      </c>
    </row>
    <row r="2894" spans="16:21" x14ac:dyDescent="0.25">
      <c r="P2894" s="10">
        <v>38719</v>
      </c>
      <c r="Q2894">
        <v>14.08197</v>
      </c>
      <c r="S2894" s="42">
        <f t="shared" ca="1" si="50"/>
        <v>48845</v>
      </c>
      <c r="T2894" s="43">
        <f ca="1">_xll.BInterpol('Base CDI'!$H$4:$H$28,'Base CDI'!$J$4:$J$29,S2894,"Cubic","Extrapolate=Linear","MultiX=Average","Skip=True","Sort=True")</f>
        <v>13.598263071135737</v>
      </c>
      <c r="U2894" s="43">
        <f ca="1">_xll.BInterpol('Base CDI'!$H$4:$H$28,'Base CDI'!$I$4:$I$29,S2894,"Cubic","Extrapolate=Linear","MultiX=Average","Skip=True","Sort=True")</f>
        <v>13.653730566559631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48846</v>
      </c>
      <c r="T2895" s="43">
        <f ca="1">_xll.BInterpol('Base CDI'!$H$4:$H$28,'Base CDI'!$J$4:$J$29,S2895,"Cubic","Extrapolate=Linear","MultiX=Average","Skip=True","Sort=True")</f>
        <v>13.598322531471423</v>
      </c>
      <c r="U2895" s="43">
        <f ca="1">_xll.BInterpol('Base CDI'!$H$4:$H$28,'Base CDI'!$I$4:$I$29,S2895,"Cubic","Extrapolate=Linear","MultiX=Average","Skip=True","Sort=True")</f>
        <v>13.653793255287324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48847</v>
      </c>
      <c r="T2896" s="43">
        <f ca="1">_xll.BInterpol('Base CDI'!$H$4:$H$28,'Base CDI'!$J$4:$J$29,S2896,"Cubic","Extrapolate=Linear","MultiX=Average","Skip=True","Sort=True")</f>
        <v>13.598381778291612</v>
      </c>
      <c r="U2896" s="43">
        <f ca="1">_xll.BInterpol('Base CDI'!$H$4:$H$28,'Base CDI'!$I$4:$I$29,S2896,"Cubic","Extrapolate=Linear","MultiX=Average","Skip=True","Sort=True")</f>
        <v>13.653855734234373</v>
      </c>
    </row>
    <row r="2897" spans="16:21" x14ac:dyDescent="0.25">
      <c r="P2897" s="10">
        <v>38722</v>
      </c>
      <c r="Q2897">
        <v>14.10966</v>
      </c>
      <c r="S2897" s="42">
        <f t="shared" ca="1" si="50"/>
        <v>48848</v>
      </c>
      <c r="T2897" s="43">
        <f ca="1">_xll.BInterpol('Base CDI'!$H$4:$H$28,'Base CDI'!$J$4:$J$29,S2897,"Cubic","Extrapolate=Linear","MultiX=Average","Skip=True","Sort=True")</f>
        <v>13.598440811665634</v>
      </c>
      <c r="U2897" s="43">
        <f ca="1">_xll.BInterpol('Base CDI'!$H$4:$H$28,'Base CDI'!$I$4:$I$29,S2897,"Cubic","Extrapolate=Linear","MultiX=Average","Skip=True","Sort=True")</f>
        <v>13.653918003387959</v>
      </c>
    </row>
    <row r="2898" spans="16:21" x14ac:dyDescent="0.25">
      <c r="P2898" s="10">
        <v>38723</v>
      </c>
      <c r="Q2898">
        <v>14.11889</v>
      </c>
      <c r="S2898" s="42">
        <f t="shared" ca="1" si="50"/>
        <v>48849</v>
      </c>
      <c r="T2898" s="43">
        <f ca="1">_xll.BInterpol('Base CDI'!$H$4:$H$28,'Base CDI'!$J$4:$J$29,S2898,"Cubic","Extrapolate=Linear","MultiX=Average","Skip=True","Sort=True")</f>
        <v>13.598499631662815</v>
      </c>
      <c r="U2898" s="43">
        <f ca="1">_xll.BInterpol('Base CDI'!$H$4:$H$28,'Base CDI'!$I$4:$I$29,S2898,"Cubic","Extrapolate=Linear","MultiX=Average","Skip=True","Sort=True")</f>
        <v>13.653980062735261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48850</v>
      </c>
      <c r="T2899" s="43">
        <f ca="1">_xll.BInterpol('Base CDI'!$H$4:$H$28,'Base CDI'!$J$4:$J$29,S2899,"Cubic","Extrapolate=Linear","MultiX=Average","Skip=True","Sort=True")</f>
        <v>13.598558238352481</v>
      </c>
      <c r="U2899" s="43">
        <f ca="1">_xll.BInterpol('Base CDI'!$H$4:$H$28,'Base CDI'!$I$4:$I$29,S2899,"Cubic","Extrapolate=Linear","MultiX=Average","Skip=True","Sort=True")</f>
        <v>13.654041912263461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48851</v>
      </c>
      <c r="T2900" s="43">
        <f ca="1">_xll.BInterpol('Base CDI'!$H$4:$H$28,'Base CDI'!$J$4:$J$29,S2900,"Cubic","Extrapolate=Linear","MultiX=Average","Skip=True","Sort=True")</f>
        <v>13.598616631803962</v>
      </c>
      <c r="U2900" s="43">
        <f ca="1">_xll.BInterpol('Base CDI'!$H$4:$H$28,'Base CDI'!$I$4:$I$29,S2900,"Cubic","Extrapolate=Linear","MultiX=Average","Skip=True","Sort=True")</f>
        <v>13.654103551959736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48852</v>
      </c>
      <c r="T2901" s="43">
        <f ca="1">_xll.BInterpol('Base CDI'!$H$4:$H$28,'Base CDI'!$J$4:$J$29,S2901,"Cubic","Extrapolate=Linear","MultiX=Average","Skip=True","Sort=True")</f>
        <v>13.598674812086585</v>
      </c>
      <c r="U2901" s="43">
        <f ca="1">_xll.BInterpol('Base CDI'!$H$4:$H$28,'Base CDI'!$I$4:$I$29,S2901,"Cubic","Extrapolate=Linear","MultiX=Average","Skip=True","Sort=True")</f>
        <v>13.654164981811267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48853</v>
      </c>
      <c r="T2902" s="43">
        <f ca="1">_xll.BInterpol('Base CDI'!$H$4:$H$28,'Base CDI'!$J$4:$J$29,S2902,"Cubic","Extrapolate=Linear","MultiX=Average","Skip=True","Sort=True")</f>
        <v>13.598732779269678</v>
      </c>
      <c r="U2902" s="43">
        <f ca="1">_xll.BInterpol('Base CDI'!$H$4:$H$28,'Base CDI'!$I$4:$I$29,S2902,"Cubic","Extrapolate=Linear","MultiX=Average","Skip=True","Sort=True")</f>
        <v>13.654226201805235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48854</v>
      </c>
      <c r="T2903" s="43">
        <f ca="1">_xll.BInterpol('Base CDI'!$H$4:$H$28,'Base CDI'!$J$4:$J$29,S2903,"Cubic","Extrapolate=Linear","MultiX=Average","Skip=True","Sort=True")</f>
        <v>13.598790533422569</v>
      </c>
      <c r="U2903" s="43">
        <f ca="1">_xll.BInterpol('Base CDI'!$H$4:$H$28,'Base CDI'!$I$4:$I$29,S2903,"Cubic","Extrapolate=Linear","MultiX=Average","Skip=True","Sort=True")</f>
        <v>13.654287211928819</v>
      </c>
    </row>
    <row r="2904" spans="16:21" x14ac:dyDescent="0.25">
      <c r="P2904" s="10">
        <v>38733</v>
      </c>
      <c r="Q2904">
        <v>14.17435</v>
      </c>
      <c r="S2904" s="42">
        <f t="shared" ca="1" si="50"/>
        <v>48855</v>
      </c>
      <c r="T2904" s="43">
        <f ca="1">_xll.BInterpol('Base CDI'!$H$4:$H$28,'Base CDI'!$J$4:$J$29,S2904,"Cubic","Extrapolate=Linear","MultiX=Average","Skip=True","Sort=True")</f>
        <v>13.598848074614585</v>
      </c>
      <c r="U2904" s="43">
        <f ca="1">_xll.BInterpol('Base CDI'!$H$4:$H$28,'Base CDI'!$I$4:$I$29,S2904,"Cubic","Extrapolate=Linear","MultiX=Average","Skip=True","Sort=True")</f>
        <v>13.6543480121692</v>
      </c>
    </row>
    <row r="2905" spans="16:21" x14ac:dyDescent="0.25">
      <c r="P2905" s="10">
        <v>38734</v>
      </c>
      <c r="Q2905">
        <v>14.18361</v>
      </c>
      <c r="S2905" s="42">
        <f t="shared" ca="1" si="50"/>
        <v>48856</v>
      </c>
      <c r="T2905" s="43">
        <f ca="1">_xll.BInterpol('Base CDI'!$H$4:$H$28,'Base CDI'!$J$4:$J$29,S2905,"Cubic","Extrapolate=Linear","MultiX=Average","Skip=True","Sort=True")</f>
        <v>13.598905402915053</v>
      </c>
      <c r="U2905" s="43">
        <f ca="1">_xll.BInterpol('Base CDI'!$H$4:$H$28,'Base CDI'!$I$4:$I$29,S2905,"Cubic","Extrapolate=Linear","MultiX=Average","Skip=True","Sort=True")</f>
        <v>13.654408602513556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48857</v>
      </c>
      <c r="T2906" s="43">
        <f ca="1">_xll.BInterpol('Base CDI'!$H$4:$H$28,'Base CDI'!$J$4:$J$29,S2906,"Cubic","Extrapolate=Linear","MultiX=Average","Skip=True","Sort=True")</f>
        <v>13.5989625183933</v>
      </c>
      <c r="U2906" s="43">
        <f ca="1">_xll.BInterpol('Base CDI'!$H$4:$H$28,'Base CDI'!$I$4:$I$29,S2906,"Cubic","Extrapolate=Linear","MultiX=Average","Skip=True","Sort=True")</f>
        <v>13.654468982949069</v>
      </c>
    </row>
    <row r="2907" spans="16:21" x14ac:dyDescent="0.25">
      <c r="P2907" s="10">
        <v>38736</v>
      </c>
      <c r="Q2907">
        <v>14.20214</v>
      </c>
      <c r="S2907" s="42">
        <f t="shared" ca="1" si="50"/>
        <v>48858</v>
      </c>
      <c r="T2907" s="43">
        <f ca="1">_xll.BInterpol('Base CDI'!$H$4:$H$28,'Base CDI'!$J$4:$J$29,S2907,"Cubic","Extrapolate=Linear","MultiX=Average","Skip=True","Sort=True")</f>
        <v>13.599019421118657</v>
      </c>
      <c r="U2907" s="43">
        <f ca="1">_xll.BInterpol('Base CDI'!$H$4:$H$28,'Base CDI'!$I$4:$I$29,S2907,"Cubic","Extrapolate=Linear","MultiX=Average","Skip=True","Sort=True")</f>
        <v>13.654529153462917</v>
      </c>
    </row>
    <row r="2908" spans="16:21" x14ac:dyDescent="0.25">
      <c r="P2908" s="10">
        <v>38737</v>
      </c>
      <c r="Q2908">
        <v>14.21105</v>
      </c>
      <c r="S2908" s="42">
        <f t="shared" ca="1" si="50"/>
        <v>48859</v>
      </c>
      <c r="T2908" s="43">
        <f ca="1">_xll.BInterpol('Base CDI'!$H$4:$H$28,'Base CDI'!$J$4:$J$29,S2908,"Cubic","Extrapolate=Linear","MultiX=Average","Skip=True","Sort=True")</f>
        <v>13.59907611116045</v>
      </c>
      <c r="U2908" s="43">
        <f ca="1">_xll.BInterpol('Base CDI'!$H$4:$H$28,'Base CDI'!$I$4:$I$29,S2908,"Cubic","Extrapolate=Linear","MultiX=Average","Skip=True","Sort=True")</f>
        <v>13.654589114042283</v>
      </c>
    </row>
    <row r="2909" spans="16:21" x14ac:dyDescent="0.25">
      <c r="P2909" s="10">
        <v>38740</v>
      </c>
      <c r="Q2909">
        <v>14.21996</v>
      </c>
      <c r="S2909" s="42">
        <f t="shared" ca="1" si="50"/>
        <v>48860</v>
      </c>
      <c r="T2909" s="43">
        <f ca="1">_xll.BInterpol('Base CDI'!$H$4:$H$28,'Base CDI'!$J$4:$J$29,S2909,"Cubic","Extrapolate=Linear","MultiX=Average","Skip=True","Sort=True")</f>
        <v>13.599132588588004</v>
      </c>
      <c r="U2909" s="43">
        <f ca="1">_xll.BInterpol('Base CDI'!$H$4:$H$28,'Base CDI'!$I$4:$I$29,S2909,"Cubic","Extrapolate=Linear","MultiX=Average","Skip=True","Sort=True")</f>
        <v>13.654648864674343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48861</v>
      </c>
      <c r="T2910" s="43">
        <f ca="1">_xll.BInterpol('Base CDI'!$H$4:$H$28,'Base CDI'!$J$4:$J$29,S2910,"Cubic","Extrapolate=Linear","MultiX=Average","Skip=True","Sort=True")</f>
        <v>13.599188853470652</v>
      </c>
      <c r="U2910" s="43">
        <f ca="1">_xll.BInterpol('Base CDI'!$H$4:$H$28,'Base CDI'!$I$4:$I$29,S2910,"Cubic","Extrapolate=Linear","MultiX=Average","Skip=True","Sort=True")</f>
        <v>13.65470840534628</v>
      </c>
    </row>
    <row r="2911" spans="16:21" x14ac:dyDescent="0.25">
      <c r="P2911" s="10">
        <v>38742</v>
      </c>
      <c r="Q2911">
        <v>14.23786</v>
      </c>
      <c r="S2911" s="42">
        <f t="shared" ca="1" si="50"/>
        <v>48862</v>
      </c>
      <c r="T2911" s="43">
        <f ca="1">_xll.BInterpol('Base CDI'!$H$4:$H$28,'Base CDI'!$J$4:$J$29,S2911,"Cubic","Extrapolate=Linear","MultiX=Average","Skip=True","Sort=True")</f>
        <v>13.599244905877717</v>
      </c>
      <c r="U2911" s="43">
        <f ca="1">_xll.BInterpol('Base CDI'!$H$4:$H$28,'Base CDI'!$I$4:$I$29,S2911,"Cubic","Extrapolate=Linear","MultiX=Average","Skip=True","Sort=True")</f>
        <v>13.654767736045274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48863</v>
      </c>
      <c r="T2912" s="43">
        <f ca="1">_xll.BInterpol('Base CDI'!$H$4:$H$28,'Base CDI'!$J$4:$J$29,S2912,"Cubic","Extrapolate=Linear","MultiX=Average","Skip=True","Sort=True")</f>
        <v>13.59930074587853</v>
      </c>
      <c r="U2912" s="43">
        <f ca="1">_xll.BInterpol('Base CDI'!$H$4:$H$28,'Base CDI'!$I$4:$I$29,S2912,"Cubic","Extrapolate=Linear","MultiX=Average","Skip=True","Sort=True")</f>
        <v>13.654826856758502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48864</v>
      </c>
      <c r="T2913" s="43">
        <f ca="1">_xll.BInterpol('Base CDI'!$H$4:$H$28,'Base CDI'!$J$4:$J$29,S2913,"Cubic","Extrapolate=Linear","MultiX=Average","Skip=True","Sort=True")</f>
        <v>13.599356373542415</v>
      </c>
      <c r="U2913" s="43">
        <f ca="1">_xll.BInterpol('Base CDI'!$H$4:$H$28,'Base CDI'!$I$4:$I$29,S2913,"Cubic","Extrapolate=Linear","MultiX=Average","Skip=True","Sort=True")</f>
        <v>13.654885767473148</v>
      </c>
    </row>
    <row r="2914" spans="16:21" x14ac:dyDescent="0.25">
      <c r="P2914" s="10">
        <v>38747</v>
      </c>
      <c r="Q2914">
        <v>14.26483</v>
      </c>
      <c r="S2914" s="42">
        <f t="shared" ca="1" si="50"/>
        <v>48865</v>
      </c>
      <c r="T2914" s="43">
        <f ca="1">_xll.BInterpol('Base CDI'!$H$4:$H$28,'Base CDI'!$J$4:$J$29,S2914,"Cubic","Extrapolate=Linear","MultiX=Average","Skip=True","Sort=True")</f>
        <v>13.599411788938703</v>
      </c>
      <c r="U2914" s="43">
        <f ca="1">_xll.BInterpol('Base CDI'!$H$4:$H$28,'Base CDI'!$I$4:$I$29,S2914,"Cubic","Extrapolate=Linear","MultiX=Average","Skip=True","Sort=True")</f>
        <v>13.654944468176389</v>
      </c>
    </row>
    <row r="2915" spans="16:21" x14ac:dyDescent="0.25">
      <c r="P2915" s="10">
        <v>38748</v>
      </c>
      <c r="Q2915">
        <v>14.27378</v>
      </c>
      <c r="S2915" s="42">
        <f t="shared" ca="1" si="50"/>
        <v>48866</v>
      </c>
      <c r="T2915" s="43">
        <f ca="1">_xll.BInterpol('Base CDI'!$H$4:$H$28,'Base CDI'!$J$4:$J$29,S2915,"Cubic","Extrapolate=Linear","MultiX=Average","Skip=True","Sort=True")</f>
        <v>13.599466992136721</v>
      </c>
      <c r="U2915" s="43">
        <f ca="1">_xll.BInterpol('Base CDI'!$H$4:$H$28,'Base CDI'!$I$4:$I$29,S2915,"Cubic","Extrapolate=Linear","MultiX=Average","Skip=True","Sort=True")</f>
        <v>13.655002958855405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48867</v>
      </c>
      <c r="T2916" s="43">
        <f ca="1">_xll.BInterpol('Base CDI'!$H$4:$H$28,'Base CDI'!$J$4:$J$29,S2916,"Cubic","Extrapolate=Linear","MultiX=Average","Skip=True","Sort=True")</f>
        <v>13.599521983205795</v>
      </c>
      <c r="U2916" s="43">
        <f ca="1">_xll.BInterpol('Base CDI'!$H$4:$H$28,'Base CDI'!$I$4:$I$29,S2916,"Cubic","Extrapolate=Linear","MultiX=Average","Skip=True","Sort=True")</f>
        <v>13.655061239497378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48868</v>
      </c>
      <c r="T2917" s="43">
        <f ca="1">_xll.BInterpol('Base CDI'!$H$4:$H$28,'Base CDI'!$J$4:$J$29,S2917,"Cubic","Extrapolate=Linear","MultiX=Average","Skip=True","Sort=True")</f>
        <v>13.599576762215255</v>
      </c>
      <c r="U2917" s="43">
        <f ca="1">_xll.BInterpol('Base CDI'!$H$4:$H$28,'Base CDI'!$I$4:$I$29,S2917,"Cubic","Extrapolate=Linear","MultiX=Average","Skip=True","Sort=True")</f>
        <v>13.655119310089487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48869</v>
      </c>
      <c r="T2918" s="43">
        <f ca="1">_xll.BInterpol('Base CDI'!$H$4:$H$28,'Base CDI'!$J$4:$J$29,S2918,"Cubic","Extrapolate=Linear","MultiX=Average","Skip=True","Sort=True")</f>
        <v>13.599631329234427</v>
      </c>
      <c r="U2918" s="43">
        <f ca="1">_xll.BInterpol('Base CDI'!$H$4:$H$28,'Base CDI'!$I$4:$I$29,S2918,"Cubic","Extrapolate=Linear","MultiX=Average","Skip=True","Sort=True")</f>
        <v>13.655177170618913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48870</v>
      </c>
      <c r="T2919" s="43">
        <f ca="1">_xll.BInterpol('Base CDI'!$H$4:$H$28,'Base CDI'!$J$4:$J$29,S2919,"Cubic","Extrapolate=Linear","MultiX=Average","Skip=True","Sort=True")</f>
        <v>13.599685684332639</v>
      </c>
      <c r="U2919" s="43">
        <f ca="1">_xll.BInterpol('Base CDI'!$H$4:$H$28,'Base CDI'!$I$4:$I$29,S2919,"Cubic","Extrapolate=Linear","MultiX=Average","Skip=True","Sort=True")</f>
        <v>13.655234821072833</v>
      </c>
    </row>
    <row r="2920" spans="16:21" x14ac:dyDescent="0.25">
      <c r="P2920" s="10">
        <v>38755</v>
      </c>
      <c r="Q2920">
        <v>14.3187</v>
      </c>
      <c r="S2920" s="42">
        <f t="shared" ca="1" si="50"/>
        <v>48871</v>
      </c>
      <c r="T2920" s="43">
        <f ca="1">_xll.BInterpol('Base CDI'!$H$4:$H$28,'Base CDI'!$J$4:$J$29,S2920,"Cubic","Extrapolate=Linear","MultiX=Average","Skip=True","Sort=True")</f>
        <v>13.599739827579221</v>
      </c>
      <c r="U2920" s="43">
        <f ca="1">_xll.BInterpol('Base CDI'!$H$4:$H$28,'Base CDI'!$I$4:$I$29,S2920,"Cubic","Extrapolate=Linear","MultiX=Average","Skip=True","Sort=True")</f>
        <v>13.655292261438429</v>
      </c>
    </row>
    <row r="2921" spans="16:21" x14ac:dyDescent="0.25">
      <c r="P2921" s="10">
        <v>38756</v>
      </c>
      <c r="Q2921">
        <v>14.32771</v>
      </c>
      <c r="S2921" s="42">
        <f t="shared" ca="1" si="50"/>
        <v>48872</v>
      </c>
      <c r="T2921" s="43">
        <f ca="1">_xll.BInterpol('Base CDI'!$H$4:$H$28,'Base CDI'!$J$4:$J$29,S2921,"Cubic","Extrapolate=Linear","MultiX=Average","Skip=True","Sort=True")</f>
        <v>13.599793759043497</v>
      </c>
      <c r="U2921" s="43">
        <f ca="1">_xll.BInterpol('Base CDI'!$H$4:$H$28,'Base CDI'!$I$4:$I$29,S2921,"Cubic","Extrapolate=Linear","MultiX=Average","Skip=True","Sort=True")</f>
        <v>13.65534949170288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48873</v>
      </c>
      <c r="T2922" s="43">
        <f ca="1">_xll.BInterpol('Base CDI'!$H$4:$H$28,'Base CDI'!$J$4:$J$29,S2922,"Cubic","Extrapolate=Linear","MultiX=Average","Skip=True","Sort=True")</f>
        <v>13.599847478794796</v>
      </c>
      <c r="U2922" s="43">
        <f ca="1">_xll.BInterpol('Base CDI'!$H$4:$H$28,'Base CDI'!$I$4:$I$29,S2922,"Cubic","Extrapolate=Linear","MultiX=Average","Skip=True","Sort=True")</f>
        <v>13.655406511853368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48874</v>
      </c>
      <c r="T2923" s="43">
        <f ca="1">_xll.BInterpol('Base CDI'!$H$4:$H$28,'Base CDI'!$J$4:$J$29,S2923,"Cubic","Extrapolate=Linear","MultiX=Average","Skip=True","Sort=True")</f>
        <v>13.599900986902446</v>
      </c>
      <c r="U2923" s="43">
        <f ca="1">_xll.BInterpol('Base CDI'!$H$4:$H$28,'Base CDI'!$I$4:$I$29,S2923,"Cubic","Extrapolate=Linear","MultiX=Average","Skip=True","Sort=True")</f>
        <v>13.655463321877072</v>
      </c>
    </row>
    <row r="2924" spans="16:21" x14ac:dyDescent="0.25">
      <c r="P2924" s="10">
        <v>38761</v>
      </c>
      <c r="Q2924">
        <v>14.35478</v>
      </c>
      <c r="S2924" s="42">
        <f t="shared" ca="1" si="50"/>
        <v>48875</v>
      </c>
      <c r="T2924" s="43">
        <f ca="1">_xll.BInterpol('Base CDI'!$H$4:$H$28,'Base CDI'!$J$4:$J$29,S2924,"Cubic","Extrapolate=Linear","MultiX=Average","Skip=True","Sort=True")</f>
        <v>13.599954283435775</v>
      </c>
      <c r="U2924" s="43">
        <f ca="1">_xll.BInterpol('Base CDI'!$H$4:$H$28,'Base CDI'!$I$4:$I$29,S2924,"Cubic","Extrapolate=Linear","MultiX=Average","Skip=True","Sort=True")</f>
        <v>13.65551992176117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48876</v>
      </c>
      <c r="T2925" s="43">
        <f ca="1">_xll.BInterpol('Base CDI'!$H$4:$H$28,'Base CDI'!$J$4:$J$29,S2925,"Cubic","Extrapolate=Linear","MultiX=Average","Skip=True","Sort=True")</f>
        <v>13.600007368464111</v>
      </c>
      <c r="U2925" s="43">
        <f ca="1">_xll.BInterpol('Base CDI'!$H$4:$H$28,'Base CDI'!$I$4:$I$29,S2925,"Cubic","Extrapolate=Linear","MultiX=Average","Skip=True","Sort=True")</f>
        <v>13.655576311492844</v>
      </c>
    </row>
    <row r="2926" spans="16:21" x14ac:dyDescent="0.25">
      <c r="P2926" s="10">
        <v>38763</v>
      </c>
      <c r="Q2926">
        <v>14.37284</v>
      </c>
      <c r="S2926" s="42">
        <f t="shared" ca="1" si="50"/>
        <v>48877</v>
      </c>
      <c r="T2926" s="43">
        <f ca="1">_xll.BInterpol('Base CDI'!$H$4:$H$28,'Base CDI'!$J$4:$J$29,S2926,"Cubic","Extrapolate=Linear","MultiX=Average","Skip=True","Sort=True")</f>
        <v>13.600060242056779</v>
      </c>
      <c r="U2926" s="43">
        <f ca="1">_xll.BInterpol('Base CDI'!$H$4:$H$28,'Base CDI'!$I$4:$I$29,S2926,"Cubic","Extrapolate=Linear","MultiX=Average","Skip=True","Sort=True")</f>
        <v>13.655632491059274</v>
      </c>
    </row>
    <row r="2927" spans="16:21" x14ac:dyDescent="0.25">
      <c r="P2927" s="10">
        <v>38764</v>
      </c>
      <c r="Q2927">
        <v>14.3819</v>
      </c>
      <c r="S2927" s="42">
        <f t="shared" ca="1" si="50"/>
        <v>48878</v>
      </c>
      <c r="T2927" s="43">
        <f ca="1">_xll.BInterpol('Base CDI'!$H$4:$H$28,'Base CDI'!$J$4:$J$29,S2927,"Cubic","Extrapolate=Linear","MultiX=Average","Skip=True","Sort=True")</f>
        <v>13.60011290428311</v>
      </c>
      <c r="U2927" s="43">
        <f ca="1">_xll.BInterpol('Base CDI'!$H$4:$H$28,'Base CDI'!$I$4:$I$29,S2927,"Cubic","Extrapolate=Linear","MultiX=Average","Skip=True","Sort=True")</f>
        <v>13.655688460447641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48879</v>
      </c>
      <c r="T2928" s="43">
        <f ca="1">_xll.BInterpol('Base CDI'!$H$4:$H$28,'Base CDI'!$J$4:$J$29,S2928,"Cubic","Extrapolate=Linear","MultiX=Average","Skip=True","Sort=True")</f>
        <v>13.600165355212431</v>
      </c>
      <c r="U2928" s="43">
        <f ca="1">_xll.BInterpol('Base CDI'!$H$4:$H$28,'Base CDI'!$I$4:$I$29,S2928,"Cubic","Extrapolate=Linear","MultiX=Average","Skip=True","Sort=True")</f>
        <v>13.655744219645122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48880</v>
      </c>
      <c r="T2929" s="43">
        <f ca="1">_xll.BInterpol('Base CDI'!$H$4:$H$28,'Base CDI'!$J$4:$J$29,S2929,"Cubic","Extrapolate=Linear","MultiX=Average","Skip=True","Sort=True")</f>
        <v>13.600217594914067</v>
      </c>
      <c r="U2929" s="43">
        <f ca="1">_xll.BInterpol('Base CDI'!$H$4:$H$28,'Base CDI'!$I$4:$I$29,S2929,"Cubic","Extrapolate=Linear","MultiX=Average","Skip=True","Sort=True")</f>
        <v>13.655799768638898</v>
      </c>
    </row>
    <row r="2930" spans="16:21" x14ac:dyDescent="0.25">
      <c r="P2930" s="10">
        <v>38769</v>
      </c>
      <c r="Q2930">
        <v>14.40912</v>
      </c>
      <c r="S2930" s="42">
        <f t="shared" ca="1" si="50"/>
        <v>48881</v>
      </c>
      <c r="T2930" s="43">
        <f ca="1">_xll.BInterpol('Base CDI'!$H$4:$H$28,'Base CDI'!$J$4:$J$29,S2930,"Cubic","Extrapolate=Linear","MultiX=Average","Skip=True","Sort=True")</f>
        <v>13.600269623457349</v>
      </c>
      <c r="U2930" s="43">
        <f ca="1">_xll.BInterpol('Base CDI'!$H$4:$H$28,'Base CDI'!$I$4:$I$29,S2930,"Cubic","Extrapolate=Linear","MultiX=Average","Skip=True","Sort=True")</f>
        <v>13.655855107416151</v>
      </c>
    </row>
    <row r="2931" spans="16:21" x14ac:dyDescent="0.25">
      <c r="P2931" s="10">
        <v>38770</v>
      </c>
      <c r="Q2931">
        <v>14.41821</v>
      </c>
      <c r="S2931" s="42">
        <f t="shared" ca="1" si="50"/>
        <v>48882</v>
      </c>
      <c r="T2931" s="43">
        <f ca="1">_xll.BInterpol('Base CDI'!$H$4:$H$28,'Base CDI'!$J$4:$J$29,S2931,"Cubic","Extrapolate=Linear","MultiX=Average","Skip=True","Sort=True")</f>
        <v>13.600321440911603</v>
      </c>
      <c r="U2931" s="43">
        <f ca="1">_xll.BInterpol('Base CDI'!$H$4:$H$28,'Base CDI'!$I$4:$I$29,S2931,"Cubic","Extrapolate=Linear","MultiX=Average","Skip=True","Sort=True")</f>
        <v>13.655910235964058</v>
      </c>
    </row>
    <row r="2932" spans="16:21" x14ac:dyDescent="0.25">
      <c r="P2932" s="10">
        <v>38771</v>
      </c>
      <c r="Q2932">
        <v>14.42731</v>
      </c>
      <c r="S2932" s="42">
        <f t="shared" ca="1" si="50"/>
        <v>48883</v>
      </c>
      <c r="T2932" s="43">
        <f ca="1">_xll.BInterpol('Base CDI'!$H$4:$H$28,'Base CDI'!$J$4:$J$29,S2932,"Cubic","Extrapolate=Linear","MultiX=Average","Skip=True","Sort=True")</f>
        <v>13.600373047346158</v>
      </c>
      <c r="U2932" s="43">
        <f ca="1">_xll.BInterpol('Base CDI'!$H$4:$H$28,'Base CDI'!$I$4:$I$29,S2932,"Cubic","Extrapolate=Linear","MultiX=Average","Skip=True","Sort=True")</f>
        <v>13.655965154269801</v>
      </c>
    </row>
    <row r="2933" spans="16:21" x14ac:dyDescent="0.25">
      <c r="P2933" s="10">
        <v>38772</v>
      </c>
      <c r="Q2933">
        <v>14.43642</v>
      </c>
      <c r="S2933" s="42">
        <f t="shared" ca="1" si="50"/>
        <v>48884</v>
      </c>
      <c r="T2933" s="43">
        <f ca="1">_xll.BInterpol('Base CDI'!$H$4:$H$28,'Base CDI'!$J$4:$J$29,S2933,"Cubic","Extrapolate=Linear","MultiX=Average","Skip=True","Sort=True")</f>
        <v>13.60042444283034</v>
      </c>
      <c r="U2933" s="43">
        <f ca="1">_xll.BInterpol('Base CDI'!$H$4:$H$28,'Base CDI'!$I$4:$I$29,S2933,"Cubic","Extrapolate=Linear","MultiX=Average","Skip=True","Sort=True")</f>
        <v>13.65601986232056</v>
      </c>
    </row>
    <row r="2934" spans="16:21" x14ac:dyDescent="0.25">
      <c r="P2934" s="10">
        <v>38777</v>
      </c>
      <c r="Q2934">
        <v>14.44556</v>
      </c>
      <c r="S2934" s="42">
        <f t="shared" ca="1" si="50"/>
        <v>48885</v>
      </c>
      <c r="T2934" s="43">
        <f ca="1">_xll.BInterpol('Base CDI'!$H$4:$H$28,'Base CDI'!$J$4:$J$29,S2934,"Cubic","Extrapolate=Linear","MultiX=Average","Skip=True","Sort=True")</f>
        <v>13.600475627433477</v>
      </c>
      <c r="U2934" s="43">
        <f ca="1">_xll.BInterpol('Base CDI'!$H$4:$H$28,'Base CDI'!$I$4:$I$29,S2934,"Cubic","Extrapolate=Linear","MultiX=Average","Skip=True","Sort=True")</f>
        <v>13.656074360103513</v>
      </c>
    </row>
    <row r="2935" spans="16:21" x14ac:dyDescent="0.25">
      <c r="P2935" s="10">
        <v>38778</v>
      </c>
      <c r="Q2935">
        <v>14.45471</v>
      </c>
      <c r="S2935" s="42">
        <f t="shared" ca="1" si="50"/>
        <v>48886</v>
      </c>
      <c r="T2935" s="43">
        <f ca="1">_xll.BInterpol('Base CDI'!$H$4:$H$28,'Base CDI'!$J$4:$J$29,S2935,"Cubic","Extrapolate=Linear","MultiX=Average","Skip=True","Sort=True")</f>
        <v>13.600526601224898</v>
      </c>
      <c r="U2935" s="43">
        <f ca="1">_xll.BInterpol('Base CDI'!$H$4:$H$28,'Base CDI'!$I$4:$I$29,S2935,"Cubic","Extrapolate=Linear","MultiX=Average","Skip=True","Sort=True")</f>
        <v>13.656128647605843</v>
      </c>
    </row>
    <row r="2936" spans="16:21" x14ac:dyDescent="0.25">
      <c r="P2936" s="10">
        <v>38779</v>
      </c>
      <c r="Q2936">
        <v>14.46386</v>
      </c>
      <c r="S2936" s="42">
        <f t="shared" ca="1" si="50"/>
        <v>48887</v>
      </c>
      <c r="T2936" s="43">
        <f ca="1">_xll.BInterpol('Base CDI'!$H$4:$H$28,'Base CDI'!$J$4:$J$29,S2936,"Cubic","Extrapolate=Linear","MultiX=Average","Skip=True","Sort=True")</f>
        <v>13.60057736427393</v>
      </c>
      <c r="U2936" s="43">
        <f ca="1">_xll.BInterpol('Base CDI'!$H$4:$H$28,'Base CDI'!$I$4:$I$29,S2936,"Cubic","Extrapolate=Linear","MultiX=Average","Skip=True","Sort=True")</f>
        <v>13.656182724814727</v>
      </c>
    </row>
    <row r="2937" spans="16:21" x14ac:dyDescent="0.25">
      <c r="P2937" s="10">
        <v>38782</v>
      </c>
      <c r="Q2937">
        <v>14.47301</v>
      </c>
      <c r="S2937" s="42">
        <f t="shared" ca="1" si="50"/>
        <v>48888</v>
      </c>
      <c r="T2937" s="43">
        <f ca="1">_xll.BInterpol('Base CDI'!$H$4:$H$28,'Base CDI'!$J$4:$J$29,S2937,"Cubic","Extrapolate=Linear","MultiX=Average","Skip=True","Sort=True")</f>
        <v>13.6006279166499</v>
      </c>
      <c r="U2937" s="43">
        <f ca="1">_xll.BInterpol('Base CDI'!$H$4:$H$28,'Base CDI'!$I$4:$I$29,S2937,"Cubic","Extrapolate=Linear","MultiX=Average","Skip=True","Sort=True")</f>
        <v>13.656236591717347</v>
      </c>
    </row>
    <row r="2938" spans="16:21" x14ac:dyDescent="0.25">
      <c r="P2938" s="10">
        <v>38783</v>
      </c>
      <c r="Q2938">
        <v>14.48216</v>
      </c>
      <c r="S2938" s="42">
        <f t="shared" ca="1" si="50"/>
        <v>48889</v>
      </c>
      <c r="T2938" s="43">
        <f ca="1">_xll.BInterpol('Base CDI'!$H$4:$H$28,'Base CDI'!$J$4:$J$29,S2938,"Cubic","Extrapolate=Linear","MultiX=Average","Skip=True","Sort=True")</f>
        <v>13.600678258422136</v>
      </c>
      <c r="U2938" s="43">
        <f ca="1">_xll.BInterpol('Base CDI'!$H$4:$H$28,'Base CDI'!$I$4:$I$29,S2938,"Cubic","Extrapolate=Linear","MultiX=Average","Skip=True","Sort=True")</f>
        <v>13.656290248300882</v>
      </c>
    </row>
    <row r="2939" spans="16:21" x14ac:dyDescent="0.25">
      <c r="P2939" s="10">
        <v>38784</v>
      </c>
      <c r="Q2939">
        <v>14.49131</v>
      </c>
      <c r="S2939" s="42">
        <f t="shared" ca="1" si="50"/>
        <v>48890</v>
      </c>
      <c r="T2939" s="43">
        <f ca="1">_xll.BInterpol('Base CDI'!$H$4:$H$28,'Base CDI'!$J$4:$J$29,S2939,"Cubic","Extrapolate=Linear","MultiX=Average","Skip=True","Sort=True")</f>
        <v>13.600728389659965</v>
      </c>
      <c r="U2939" s="43">
        <f ca="1">_xll.BInterpol('Base CDI'!$H$4:$H$28,'Base CDI'!$I$4:$I$29,S2939,"Cubic","Extrapolate=Linear","MultiX=Average","Skip=True","Sort=True")</f>
        <v>13.656343694552513</v>
      </c>
    </row>
    <row r="2940" spans="16:21" x14ac:dyDescent="0.25">
      <c r="P2940" s="10">
        <v>38785</v>
      </c>
      <c r="Q2940">
        <v>14.50046</v>
      </c>
      <c r="S2940" s="42">
        <f t="shared" ca="1" si="50"/>
        <v>48891</v>
      </c>
      <c r="T2940" s="43">
        <f ca="1">_xll.BInterpol('Base CDI'!$H$4:$H$28,'Base CDI'!$J$4:$J$29,S2940,"Cubic","Extrapolate=Linear","MultiX=Average","Skip=True","Sort=True")</f>
        <v>13.600778310432718</v>
      </c>
      <c r="U2940" s="43">
        <f ca="1">_xll.BInterpol('Base CDI'!$H$4:$H$28,'Base CDI'!$I$4:$I$29,S2940,"Cubic","Extrapolate=Linear","MultiX=Average","Skip=True","Sort=True")</f>
        <v>13.656396930459419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48892</v>
      </c>
      <c r="T2941" s="43">
        <f ca="1">_xll.BInterpol('Base CDI'!$H$4:$H$28,'Base CDI'!$J$4:$J$29,S2941,"Cubic","Extrapolate=Linear","MultiX=Average","Skip=True","Sort=True")</f>
        <v>13.600828020809718</v>
      </c>
      <c r="U2941" s="43">
        <f ca="1">_xll.BInterpol('Base CDI'!$H$4:$H$28,'Base CDI'!$I$4:$I$29,S2941,"Cubic","Extrapolate=Linear","MultiX=Average","Skip=True","Sort=True")</f>
        <v>13.656449956008778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48893</v>
      </c>
      <c r="T2942" s="43">
        <f ca="1">_xll.BInterpol('Base CDI'!$H$4:$H$28,'Base CDI'!$J$4:$J$29,S2942,"Cubic","Extrapolate=Linear","MultiX=Average","Skip=True","Sort=True")</f>
        <v>13.600877520860296</v>
      </c>
      <c r="U2942" s="43">
        <f ca="1">_xll.BInterpol('Base CDI'!$H$4:$H$28,'Base CDI'!$I$4:$I$29,S2942,"Cubic","Extrapolate=Linear","MultiX=Average","Skip=True","Sort=True")</f>
        <v>13.656502771187775</v>
      </c>
    </row>
    <row r="2943" spans="16:21" x14ac:dyDescent="0.25">
      <c r="P2943" s="10">
        <v>38790</v>
      </c>
      <c r="Q2943">
        <v>14.52685</v>
      </c>
      <c r="S2943" s="42">
        <f t="shared" ca="1" si="50"/>
        <v>48894</v>
      </c>
      <c r="T2943" s="43">
        <f ca="1">_xll.BInterpol('Base CDI'!$H$4:$H$28,'Base CDI'!$J$4:$J$29,S2943,"Cubic","Extrapolate=Linear","MultiX=Average","Skip=True","Sort=True")</f>
        <v>13.600926810653778</v>
      </c>
      <c r="U2943" s="43">
        <f ca="1">_xll.BInterpol('Base CDI'!$H$4:$H$28,'Base CDI'!$I$4:$I$29,S2943,"Cubic","Extrapolate=Linear","MultiX=Average","Skip=True","Sort=True")</f>
        <v>13.656555375983585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48895</v>
      </c>
      <c r="T2944" s="43">
        <f ca="1">_xll.BInterpol('Base CDI'!$H$4:$H$28,'Base CDI'!$J$4:$J$29,S2944,"Cubic","Extrapolate=Linear","MultiX=Average","Skip=True","Sort=True")</f>
        <v>13.600975890259491</v>
      </c>
      <c r="U2944" s="43">
        <f ca="1">_xll.BInterpol('Base CDI'!$H$4:$H$28,'Base CDI'!$I$4:$I$29,S2944,"Cubic","Extrapolate=Linear","MultiX=Average","Skip=True","Sort=True")</f>
        <v>13.656607770383392</v>
      </c>
    </row>
    <row r="2945" spans="16:21" x14ac:dyDescent="0.25">
      <c r="P2945" s="10">
        <v>38792</v>
      </c>
      <c r="Q2945">
        <v>14.54444</v>
      </c>
      <c r="S2945" s="42">
        <f t="shared" ca="1" si="50"/>
        <v>48896</v>
      </c>
      <c r="T2945" s="43">
        <f ca="1">_xll.BInterpol('Base CDI'!$H$4:$H$28,'Base CDI'!$J$4:$J$29,S2945,"Cubic","Extrapolate=Linear","MultiX=Average","Skip=True","Sort=True")</f>
        <v>13.601024759746766</v>
      </c>
      <c r="U2945" s="43">
        <f ca="1">_xll.BInterpol('Base CDI'!$H$4:$H$28,'Base CDI'!$I$4:$I$29,S2945,"Cubic","Extrapolate=Linear","MultiX=Average","Skip=True","Sort=True")</f>
        <v>13.656659954374373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48897</v>
      </c>
      <c r="T2946" s="43">
        <f ca="1">_xll.BInterpol('Base CDI'!$H$4:$H$28,'Base CDI'!$J$4:$J$29,S2946,"Cubic","Extrapolate=Linear","MultiX=Average","Skip=True","Sort=True")</f>
        <v>13.601073419184928</v>
      </c>
      <c r="U2946" s="43">
        <f ca="1">_xll.BInterpol('Base CDI'!$H$4:$H$28,'Base CDI'!$I$4:$I$29,S2946,"Cubic","Extrapolate=Linear","MultiX=Average","Skip=True","Sort=True")</f>
        <v>13.656711927943707</v>
      </c>
    </row>
    <row r="2947" spans="16:21" x14ac:dyDescent="0.25">
      <c r="P2947" s="10">
        <v>38796</v>
      </c>
      <c r="Q2947">
        <v>14.56204</v>
      </c>
      <c r="S2947" s="42">
        <f t="shared" ca="1" si="50"/>
        <v>48898</v>
      </c>
      <c r="T2947" s="43">
        <f ca="1">_xll.BInterpol('Base CDI'!$H$4:$H$28,'Base CDI'!$J$4:$J$29,S2947,"Cubic","Extrapolate=Linear","MultiX=Average","Skip=True","Sort=True")</f>
        <v>13.601121868643306</v>
      </c>
      <c r="U2947" s="43">
        <f ca="1">_xll.BInterpol('Base CDI'!$H$4:$H$28,'Base CDI'!$I$4:$I$29,S2947,"Cubic","Extrapolate=Linear","MultiX=Average","Skip=True","Sort=True")</f>
        <v>13.656763691078579</v>
      </c>
    </row>
    <row r="2948" spans="16:21" x14ac:dyDescent="0.25">
      <c r="P2948" s="10">
        <v>38797</v>
      </c>
      <c r="Q2948">
        <v>14.57085</v>
      </c>
      <c r="S2948" s="42">
        <f t="shared" ca="1" si="50"/>
        <v>48899</v>
      </c>
      <c r="T2948" s="43">
        <f ca="1">_xll.BInterpol('Base CDI'!$H$4:$H$28,'Base CDI'!$J$4:$J$29,S2948,"Cubic","Extrapolate=Linear","MultiX=Average","Skip=True","Sort=True")</f>
        <v>13.601170108191225</v>
      </c>
      <c r="U2948" s="43">
        <f ca="1">_xll.BInterpol('Base CDI'!$H$4:$H$28,'Base CDI'!$I$4:$I$29,S2948,"Cubic","Extrapolate=Linear","MultiX=Average","Skip=True","Sort=True")</f>
        <v>13.656815243766165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48900</v>
      </c>
      <c r="T2949" s="43">
        <f ca="1">_xll.BInterpol('Base CDI'!$H$4:$H$28,'Base CDI'!$J$4:$J$29,S2949,"Cubic","Extrapolate=Linear","MultiX=Average","Skip=True","Sort=True")</f>
        <v>13.601218137898016</v>
      </c>
      <c r="U2949" s="43">
        <f ca="1">_xll.BInterpol('Base CDI'!$H$4:$H$28,'Base CDI'!$I$4:$I$29,S2949,"Cubic","Extrapolate=Linear","MultiX=Average","Skip=True","Sort=True")</f>
        <v>13.656866585993646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48901</v>
      </c>
      <c r="T2950" s="43">
        <f ca="1">_xll.BInterpol('Base CDI'!$H$4:$H$28,'Base CDI'!$J$4:$J$29,S2950,"Cubic","Extrapolate=Linear","MultiX=Average","Skip=True","Sort=True")</f>
        <v>13.601265957833006</v>
      </c>
      <c r="U2950" s="43">
        <f ca="1">_xll.BInterpol('Base CDI'!$H$4:$H$28,'Base CDI'!$I$4:$I$29,S2950,"Cubic","Extrapolate=Linear","MultiX=Average","Skip=True","Sort=True")</f>
        <v>13.656917717748202</v>
      </c>
    </row>
    <row r="2951" spans="16:21" x14ac:dyDescent="0.25">
      <c r="P2951" s="10">
        <v>38800</v>
      </c>
      <c r="Q2951">
        <v>14.59732</v>
      </c>
      <c r="S2951" s="42">
        <f t="shared" ca="1" si="50"/>
        <v>48902</v>
      </c>
      <c r="T2951" s="43">
        <f ca="1">_xll.BInterpol('Base CDI'!$H$4:$H$28,'Base CDI'!$J$4:$J$29,S2951,"Cubic","Extrapolate=Linear","MultiX=Average","Skip=True","Sort=True")</f>
        <v>13.601313568065519</v>
      </c>
      <c r="U2951" s="43">
        <f ca="1">_xll.BInterpol('Base CDI'!$H$4:$H$28,'Base CDI'!$I$4:$I$29,S2951,"Cubic","Extrapolate=Linear","MultiX=Average","Skip=True","Sort=True")</f>
        <v>13.656968639017013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48903</v>
      </c>
      <c r="T2952" s="43">
        <f ca="1">_xll.BInterpol('Base CDI'!$H$4:$H$28,'Base CDI'!$J$4:$J$29,S2952,"Cubic","Extrapolate=Linear","MultiX=Average","Skip=True","Sort=True")</f>
        <v>13.601360968664888</v>
      </c>
      <c r="U2952" s="43">
        <f ca="1">_xll.BInterpol('Base CDI'!$H$4:$H$28,'Base CDI'!$I$4:$I$29,S2952,"Cubic","Extrapolate=Linear","MultiX=Average","Skip=True","Sort=True")</f>
        <v>13.657019349787257</v>
      </c>
    </row>
    <row r="2953" spans="16:21" x14ac:dyDescent="0.25">
      <c r="P2953" s="10">
        <v>38804</v>
      </c>
      <c r="Q2953">
        <v>14.615</v>
      </c>
      <c r="S2953" s="42">
        <f t="shared" ca="1" si="50"/>
        <v>48904</v>
      </c>
      <c r="T2953" s="43">
        <f ca="1">_xll.BInterpol('Base CDI'!$H$4:$H$28,'Base CDI'!$J$4:$J$29,S2953,"Cubic","Extrapolate=Linear","MultiX=Average","Skip=True","Sort=True")</f>
        <v>13.601408159700439</v>
      </c>
      <c r="U2953" s="43">
        <f ca="1">_xll.BInterpol('Base CDI'!$H$4:$H$28,'Base CDI'!$I$4:$I$29,S2953,"Cubic","Extrapolate=Linear","MultiX=Average","Skip=True","Sort=True")</f>
        <v>13.657069850046119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48905</v>
      </c>
      <c r="T2954" s="43">
        <f ca="1">_xll.BInterpol('Base CDI'!$H$4:$H$28,'Base CDI'!$J$4:$J$29,S2954,"Cubic","Extrapolate=Linear","MultiX=Average","Skip=True","Sort=True")</f>
        <v>13.601455141241498</v>
      </c>
      <c r="U2954" s="43">
        <f ca="1">_xll.BInterpol('Base CDI'!$H$4:$H$28,'Base CDI'!$I$4:$I$29,S2954,"Cubic","Extrapolate=Linear","MultiX=Average","Skip=True","Sort=True")</f>
        <v>13.657120139780773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48906</v>
      </c>
      <c r="T2955" s="43">
        <f ca="1">_xll.BInterpol('Base CDI'!$H$4:$H$28,'Base CDI'!$J$4:$J$29,S2955,"Cubic","Extrapolate=Linear","MultiX=Average","Skip=True","Sort=True")</f>
        <v>13.601501913357394</v>
      </c>
      <c r="U2955" s="43">
        <f ca="1">_xll.BInterpol('Base CDI'!$H$4:$H$28,'Base CDI'!$I$4:$I$29,S2955,"Cubic","Extrapolate=Linear","MultiX=Average","Skip=True","Sort=True")</f>
        <v>13.657170218978402</v>
      </c>
    </row>
    <row r="2956" spans="16:21" x14ac:dyDescent="0.25">
      <c r="P2956" s="10">
        <v>38807</v>
      </c>
      <c r="Q2956">
        <v>14.64157</v>
      </c>
      <c r="S2956" s="42">
        <f t="shared" ca="1" si="51"/>
        <v>48907</v>
      </c>
      <c r="T2956" s="43">
        <f ca="1">_xll.BInterpol('Base CDI'!$H$4:$H$28,'Base CDI'!$J$4:$J$29,S2956,"Cubic","Extrapolate=Linear","MultiX=Average","Skip=True","Sort=True")</f>
        <v>13.601548476117454</v>
      </c>
      <c r="U2956" s="43">
        <f ca="1">_xll.BInterpol('Base CDI'!$H$4:$H$28,'Base CDI'!$I$4:$I$29,S2956,"Cubic","Extrapolate=Linear","MultiX=Average","Skip=True","Sort=True")</f>
        <v>13.657220087626188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48908</v>
      </c>
      <c r="T2957" s="43">
        <f ca="1">_xll.BInterpol('Base CDI'!$H$4:$H$28,'Base CDI'!$J$4:$J$29,S2957,"Cubic","Extrapolate=Linear","MultiX=Average","Skip=True","Sort=True")</f>
        <v>13.601594829591006</v>
      </c>
      <c r="U2957" s="43">
        <f ca="1">_xll.BInterpol('Base CDI'!$H$4:$H$28,'Base CDI'!$I$4:$I$29,S2957,"Cubic","Extrapolate=Linear","MultiX=Average","Skip=True","Sort=True")</f>
        <v>13.657269745711307</v>
      </c>
    </row>
    <row r="2958" spans="16:21" x14ac:dyDescent="0.25">
      <c r="P2958" s="10">
        <v>38811</v>
      </c>
      <c r="Q2958">
        <v>14.65931</v>
      </c>
      <c r="S2958" s="42">
        <f t="shared" ca="1" si="51"/>
        <v>48909</v>
      </c>
      <c r="T2958" s="43">
        <f ca="1">_xll.BInterpol('Base CDI'!$H$4:$H$28,'Base CDI'!$J$4:$J$29,S2958,"Cubic","Extrapolate=Linear","MultiX=Average","Skip=True","Sort=True")</f>
        <v>13.601640973847379</v>
      </c>
      <c r="U2958" s="43">
        <f ca="1">_xll.BInterpol('Base CDI'!$H$4:$H$28,'Base CDI'!$I$4:$I$29,S2958,"Cubic","Extrapolate=Linear","MultiX=Average","Skip=True","Sort=True")</f>
        <v>13.657319193220941</v>
      </c>
    </row>
    <row r="2959" spans="16:21" x14ac:dyDescent="0.25">
      <c r="P2959" s="10">
        <v>38812</v>
      </c>
      <c r="Q2959">
        <v>14.66816</v>
      </c>
      <c r="S2959" s="42">
        <f t="shared" ca="1" si="51"/>
        <v>48910</v>
      </c>
      <c r="T2959" s="43">
        <f ca="1">_xll.BInterpol('Base CDI'!$H$4:$H$28,'Base CDI'!$J$4:$J$29,S2959,"Cubic","Extrapolate=Linear","MultiX=Average","Skip=True","Sort=True")</f>
        <v>13.601686908955898</v>
      </c>
      <c r="U2959" s="43">
        <f ca="1">_xll.BInterpol('Base CDI'!$H$4:$H$28,'Base CDI'!$I$4:$I$29,S2959,"Cubic","Extrapolate=Linear","MultiX=Average","Skip=True","Sort=True")</f>
        <v>13.65736843014227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48911</v>
      </c>
      <c r="T2960" s="43">
        <f ca="1">_xll.BInterpol('Base CDI'!$H$4:$H$28,'Base CDI'!$J$4:$J$29,S2960,"Cubic","Extrapolate=Linear","MultiX=Average","Skip=True","Sort=True")</f>
        <v>13.601732634985893</v>
      </c>
      <c r="U2960" s="43">
        <f ca="1">_xll.BInterpol('Base CDI'!$H$4:$H$28,'Base CDI'!$I$4:$I$29,S2960,"Cubic","Extrapolate=Linear","MultiX=Average","Skip=True","Sort=True")</f>
        <v>13.657417456462472</v>
      </c>
    </row>
    <row r="2961" spans="16:21" x14ac:dyDescent="0.25">
      <c r="P2961" s="10">
        <v>38814</v>
      </c>
      <c r="Q2961">
        <v>14.68586</v>
      </c>
      <c r="S2961" s="42">
        <f t="shared" ca="1" si="51"/>
        <v>48912</v>
      </c>
      <c r="T2961" s="43">
        <f ca="1">_xll.BInterpol('Base CDI'!$H$4:$H$28,'Base CDI'!$J$4:$J$29,S2961,"Cubic","Extrapolate=Linear","MultiX=Average","Skip=True","Sort=True")</f>
        <v>13.601778152006689</v>
      </c>
      <c r="U2961" s="43">
        <f ca="1">_xll.BInterpol('Base CDI'!$H$4:$H$28,'Base CDI'!$I$4:$I$29,S2961,"Cubic","Extrapolate=Linear","MultiX=Average","Skip=True","Sort=True")</f>
        <v>13.65746627216873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48913</v>
      </c>
      <c r="T2962" s="43">
        <f ca="1">_xll.BInterpol('Base CDI'!$H$4:$H$28,'Base CDI'!$J$4:$J$29,S2962,"Cubic","Extrapolate=Linear","MultiX=Average","Skip=True","Sort=True")</f>
        <v>13.601823460087617</v>
      </c>
      <c r="U2962" s="43">
        <f ca="1">_xll.BInterpol('Base CDI'!$H$4:$H$28,'Base CDI'!$I$4:$I$29,S2962,"Cubic","Extrapolate=Linear","MultiX=Average","Skip=True","Sort=True")</f>
        <v>13.657514877248223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48914</v>
      </c>
      <c r="T2963" s="43">
        <f ca="1">_xll.BInterpol('Base CDI'!$H$4:$H$28,'Base CDI'!$J$4:$J$29,S2963,"Cubic","Extrapolate=Linear","MultiX=Average","Skip=True","Sort=True")</f>
        <v>13.601868559298005</v>
      </c>
      <c r="U2963" s="43">
        <f ca="1">_xll.BInterpol('Base CDI'!$H$4:$H$28,'Base CDI'!$I$4:$I$29,S2963,"Cubic","Extrapolate=Linear","MultiX=Average","Skip=True","Sort=True")</f>
        <v>13.657563271688129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48915</v>
      </c>
      <c r="T2964" s="43">
        <f ca="1">_xll.BInterpol('Base CDI'!$H$4:$H$28,'Base CDI'!$J$4:$J$29,S2964,"Cubic","Extrapolate=Linear","MultiX=Average","Skip=True","Sort=True")</f>
        <v>13.601913449707176</v>
      </c>
      <c r="U2964" s="43">
        <f ca="1">_xll.BInterpol('Base CDI'!$H$4:$H$28,'Base CDI'!$I$4:$I$29,S2964,"Cubic","Extrapolate=Linear","MultiX=Average","Skip=True","Sort=True")</f>
        <v>13.657611455475632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48916</v>
      </c>
      <c r="T2965" s="43">
        <f ca="1">_xll.BInterpol('Base CDI'!$H$4:$H$28,'Base CDI'!$J$4:$J$29,S2965,"Cubic","Extrapolate=Linear","MultiX=Average","Skip=True","Sort=True")</f>
        <v>13.601958131384462</v>
      </c>
      <c r="U2965" s="43">
        <f ca="1">_xll.BInterpol('Base CDI'!$H$4:$H$28,'Base CDI'!$I$4:$I$29,S2965,"Cubic","Extrapolate=Linear","MultiX=Average","Skip=True","Sort=True")</f>
        <v>13.657659428597906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48917</v>
      </c>
      <c r="T2966" s="43">
        <f ca="1">_xll.BInterpol('Base CDI'!$H$4:$H$28,'Base CDI'!$J$4:$J$29,S2966,"Cubic","Extrapolate=Linear","MultiX=Average","Skip=True","Sort=True")</f>
        <v>13.602002604399187</v>
      </c>
      <c r="U2966" s="43">
        <f ca="1">_xll.BInterpol('Base CDI'!$H$4:$H$28,'Base CDI'!$I$4:$I$29,S2966,"Cubic","Extrapolate=Linear","MultiX=Average","Skip=True","Sort=True")</f>
        <v>13.657707191042137</v>
      </c>
    </row>
    <row r="2967" spans="16:21" x14ac:dyDescent="0.25">
      <c r="P2967" s="10">
        <v>38825</v>
      </c>
      <c r="Q2967">
        <v>14.73906</v>
      </c>
      <c r="S2967" s="42">
        <f t="shared" ca="1" si="51"/>
        <v>48918</v>
      </c>
      <c r="T2967" s="43">
        <f ca="1">_xll.BInterpol('Base CDI'!$H$4:$H$28,'Base CDI'!$J$4:$J$29,S2967,"Cubic","Extrapolate=Linear","MultiX=Average","Skip=True","Sort=True")</f>
        <v>13.602046868820684</v>
      </c>
      <c r="U2967" s="43">
        <f ca="1">_xll.BInterpol('Base CDI'!$H$4:$H$28,'Base CDI'!$I$4:$I$29,S2967,"Cubic","Extrapolate=Linear","MultiX=Average","Skip=True","Sort=True")</f>
        <v>13.657754742795502</v>
      </c>
    </row>
    <row r="2968" spans="16:21" x14ac:dyDescent="0.25">
      <c r="P2968" s="10">
        <v>38826</v>
      </c>
      <c r="Q2968">
        <v>14.74794</v>
      </c>
      <c r="S2968" s="42">
        <f t="shared" ca="1" si="51"/>
        <v>48919</v>
      </c>
      <c r="T2968" s="43">
        <f ca="1">_xll.BInterpol('Base CDI'!$H$4:$H$28,'Base CDI'!$J$4:$J$29,S2968,"Cubic","Extrapolate=Linear","MultiX=Average","Skip=True","Sort=True")</f>
        <v>13.602090924718276</v>
      </c>
      <c r="U2968" s="43">
        <f ca="1">_xll.BInterpol('Base CDI'!$H$4:$H$28,'Base CDI'!$I$4:$I$29,S2968,"Cubic","Extrapolate=Linear","MultiX=Average","Skip=True","Sort=True")</f>
        <v>13.65780208384518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48920</v>
      </c>
      <c r="T2969" s="43">
        <f ca="1">_xll.BInterpol('Base CDI'!$H$4:$H$28,'Base CDI'!$J$4:$J$29,S2969,"Cubic","Extrapolate=Linear","MultiX=Average","Skip=True","Sort=True")</f>
        <v>13.602134772161293</v>
      </c>
      <c r="U2969" s="43">
        <f ca="1">_xll.BInterpol('Base CDI'!$H$4:$H$28,'Base CDI'!$I$4:$I$29,S2969,"Cubic","Extrapolate=Linear","MultiX=Average","Skip=True","Sort=True")</f>
        <v>13.657849214178354</v>
      </c>
    </row>
    <row r="2970" spans="16:21" x14ac:dyDescent="0.25">
      <c r="P2970" s="10">
        <v>38831</v>
      </c>
      <c r="Q2970">
        <v>14.76535</v>
      </c>
      <c r="S2970" s="42">
        <f t="shared" ca="1" si="51"/>
        <v>48921</v>
      </c>
      <c r="T2970" s="43">
        <f ca="1">_xll.BInterpol('Base CDI'!$H$4:$H$28,'Base CDI'!$J$4:$J$29,S2970,"Cubic","Extrapolate=Linear","MultiX=Average","Skip=True","Sort=True")</f>
        <v>13.602178411219061</v>
      </c>
      <c r="U2970" s="43">
        <f ca="1">_xll.BInterpol('Base CDI'!$H$4:$H$28,'Base CDI'!$I$4:$I$29,S2970,"Cubic","Extrapolate=Linear","MultiX=Average","Skip=True","Sort=True")</f>
        <v>13.657896133782202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48922</v>
      </c>
      <c r="T2971" s="43">
        <f ca="1">_xll.BInterpol('Base CDI'!$H$4:$H$28,'Base CDI'!$J$4:$J$29,S2971,"Cubic","Extrapolate=Linear","MultiX=Average","Skip=True","Sort=True")</f>
        <v>13.602221841960908</v>
      </c>
      <c r="U2971" s="43">
        <f ca="1">_xll.BInterpol('Base CDI'!$H$4:$H$28,'Base CDI'!$I$4:$I$29,S2971,"Cubic","Extrapolate=Linear","MultiX=Average","Skip=True","Sort=True")</f>
        <v>13.657942842643903</v>
      </c>
    </row>
    <row r="2972" spans="16:21" x14ac:dyDescent="0.25">
      <c r="P2972" s="10">
        <v>38833</v>
      </c>
      <c r="Q2972">
        <v>14.78238</v>
      </c>
      <c r="S2972" s="42">
        <f t="shared" ca="1" si="51"/>
        <v>48923</v>
      </c>
      <c r="T2972" s="43">
        <f ca="1">_xll.BInterpol('Base CDI'!$H$4:$H$28,'Base CDI'!$J$4:$J$29,S2972,"Cubic","Extrapolate=Linear","MultiX=Average","Skip=True","Sort=True")</f>
        <v>13.602265064456162</v>
      </c>
      <c r="U2972" s="43">
        <f ca="1">_xll.BInterpol('Base CDI'!$H$4:$H$28,'Base CDI'!$I$4:$I$29,S2972,"Cubic","Extrapolate=Linear","MultiX=Average","Skip=True","Sort=True")</f>
        <v>13.657989340750641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48924</v>
      </c>
      <c r="T2973" s="43">
        <f ca="1">_xll.BInterpol('Base CDI'!$H$4:$H$28,'Base CDI'!$J$4:$J$29,S2973,"Cubic","Extrapolate=Linear","MultiX=Average","Skip=True","Sort=True")</f>
        <v>13.602308078774152</v>
      </c>
      <c r="U2973" s="43">
        <f ca="1">_xll.BInterpol('Base CDI'!$H$4:$H$28,'Base CDI'!$I$4:$I$29,S2973,"Cubic","Extrapolate=Linear","MultiX=Average","Skip=True","Sort=True")</f>
        <v>13.658035628089591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48925</v>
      </c>
      <c r="T2974" s="43">
        <f ca="1">_xll.BInterpol('Base CDI'!$H$4:$H$28,'Base CDI'!$J$4:$J$29,S2974,"Cubic","Extrapolate=Linear","MultiX=Average","Skip=True","Sort=True")</f>
        <v>13.602350884984206</v>
      </c>
      <c r="U2974" s="43">
        <f ca="1">_xll.BInterpol('Base CDI'!$H$4:$H$28,'Base CDI'!$I$4:$I$29,S2974,"Cubic","Extrapolate=Linear","MultiX=Average","Skip=True","Sort=True")</f>
        <v>13.658081704647936</v>
      </c>
    </row>
    <row r="2975" spans="16:21" x14ac:dyDescent="0.25">
      <c r="P2975" s="10">
        <v>38839</v>
      </c>
      <c r="Q2975">
        <v>14.80799</v>
      </c>
      <c r="S2975" s="42">
        <f t="shared" ca="1" si="51"/>
        <v>48926</v>
      </c>
      <c r="T2975" s="43">
        <f ca="1">_xll.BInterpol('Base CDI'!$H$4:$H$28,'Base CDI'!$J$4:$J$29,S2975,"Cubic","Extrapolate=Linear","MultiX=Average","Skip=True","Sort=True")</f>
        <v>13.602393483155648</v>
      </c>
      <c r="U2975" s="43">
        <f ca="1">_xll.BInterpol('Base CDI'!$H$4:$H$28,'Base CDI'!$I$4:$I$29,S2975,"Cubic","Extrapolate=Linear","MultiX=Average","Skip=True","Sort=True")</f>
        <v>13.658127570412855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48927</v>
      </c>
      <c r="T2976" s="43">
        <f ca="1">_xll.BInterpol('Base CDI'!$H$4:$H$28,'Base CDI'!$J$4:$J$29,S2976,"Cubic","Extrapolate=Linear","MultiX=Average","Skip=True","Sort=True")</f>
        <v>13.602435873357809</v>
      </c>
      <c r="U2976" s="43">
        <f ca="1">_xll.BInterpol('Base CDI'!$H$4:$H$28,'Base CDI'!$I$4:$I$29,S2976,"Cubic","Extrapolate=Linear","MultiX=Average","Skip=True","Sort=True")</f>
        <v>13.658173225371527</v>
      </c>
    </row>
    <row r="2977" spans="16:21" x14ac:dyDescent="0.25">
      <c r="P2977" s="10">
        <v>38841</v>
      </c>
      <c r="Q2977">
        <v>14.82513</v>
      </c>
      <c r="S2977" s="42">
        <f t="shared" ca="1" si="51"/>
        <v>48928</v>
      </c>
      <c r="T2977" s="43">
        <f ca="1">_xll.BInterpol('Base CDI'!$H$4:$H$28,'Base CDI'!$J$4:$J$29,S2977,"Cubic","Extrapolate=Linear","MultiX=Average","Skip=True","Sort=True")</f>
        <v>13.602478055660017</v>
      </c>
      <c r="U2977" s="43">
        <f ca="1">_xll.BInterpol('Base CDI'!$H$4:$H$28,'Base CDI'!$I$4:$I$29,S2977,"Cubic","Extrapolate=Linear","MultiX=Average","Skip=True","Sort=True")</f>
        <v>13.658218669511134</v>
      </c>
    </row>
    <row r="2978" spans="16:21" x14ac:dyDescent="0.25">
      <c r="P2978" s="10">
        <v>38842</v>
      </c>
      <c r="Q2978">
        <v>14.8337</v>
      </c>
      <c r="S2978" s="42">
        <f t="shared" ca="1" si="51"/>
        <v>48929</v>
      </c>
      <c r="T2978" s="43">
        <f ca="1">_xll.BInterpol('Base CDI'!$H$4:$H$28,'Base CDI'!$J$4:$J$29,S2978,"Cubic","Extrapolate=Linear","MultiX=Average","Skip=True","Sort=True")</f>
        <v>13.602520030131597</v>
      </c>
      <c r="U2978" s="43">
        <f ca="1">_xll.BInterpol('Base CDI'!$H$4:$H$28,'Base CDI'!$I$4:$I$29,S2978,"Cubic","Extrapolate=Linear","MultiX=Average","Skip=True","Sort=True")</f>
        <v>13.658263902818856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48930</v>
      </c>
      <c r="T2979" s="43">
        <f ca="1">_xll.BInterpol('Base CDI'!$H$4:$H$28,'Base CDI'!$J$4:$J$29,S2979,"Cubic","Extrapolate=Linear","MultiX=Average","Skip=True","Sort=True")</f>
        <v>13.602561796841877</v>
      </c>
      <c r="U2979" s="43">
        <f ca="1">_xll.BInterpol('Base CDI'!$H$4:$H$28,'Base CDI'!$I$4:$I$29,S2979,"Cubic","Extrapolate=Linear","MultiX=Average","Skip=True","Sort=True")</f>
        <v>13.658308925281871</v>
      </c>
    </row>
    <row r="2980" spans="16:21" x14ac:dyDescent="0.25">
      <c r="P2980" s="10">
        <v>38846</v>
      </c>
      <c r="Q2980">
        <v>14.85087</v>
      </c>
      <c r="S2980" s="42">
        <f t="shared" ca="1" si="51"/>
        <v>48931</v>
      </c>
      <c r="T2980" s="43">
        <f ca="1">_xll.BInterpol('Base CDI'!$H$4:$H$28,'Base CDI'!$J$4:$J$29,S2980,"Cubic","Extrapolate=Linear","MultiX=Average","Skip=True","Sort=True")</f>
        <v>13.602603355860188</v>
      </c>
      <c r="U2980" s="43">
        <f ca="1">_xll.BInterpol('Base CDI'!$H$4:$H$28,'Base CDI'!$I$4:$I$29,S2980,"Cubic","Extrapolate=Linear","MultiX=Average","Skip=True","Sort=True")</f>
        <v>13.65835373688736</v>
      </c>
    </row>
    <row r="2981" spans="16:21" x14ac:dyDescent="0.25">
      <c r="P2981" s="10">
        <v>38847</v>
      </c>
      <c r="Q2981">
        <v>14.85946</v>
      </c>
      <c r="S2981" s="42">
        <f t="shared" ca="1" si="51"/>
        <v>48932</v>
      </c>
      <c r="T2981" s="43">
        <f ca="1">_xll.BInterpol('Base CDI'!$H$4:$H$28,'Base CDI'!$J$4:$J$29,S2981,"Cubic","Extrapolate=Linear","MultiX=Average","Skip=True","Sort=True")</f>
        <v>13.602644707255854</v>
      </c>
      <c r="U2981" s="43">
        <f ca="1">_xll.BInterpol('Base CDI'!$H$4:$H$28,'Base CDI'!$I$4:$I$29,S2981,"Cubic","Extrapolate=Linear","MultiX=Average","Skip=True","Sort=True")</f>
        <v>13.658398337622504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48933</v>
      </c>
      <c r="T2982" s="43">
        <f ca="1">_xll.BInterpol('Base CDI'!$H$4:$H$28,'Base CDI'!$J$4:$J$29,S2982,"Cubic","Extrapolate=Linear","MultiX=Average","Skip=True","Sort=True")</f>
        <v>13.602685851098204</v>
      </c>
      <c r="U2982" s="43">
        <f ca="1">_xll.BInterpol('Base CDI'!$H$4:$H$28,'Base CDI'!$I$4:$I$29,S2982,"Cubic","Extrapolate=Linear","MultiX=Average","Skip=True","Sort=True")</f>
        <v>13.658442727474482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48934</v>
      </c>
      <c r="T2983" s="43">
        <f ca="1">_xll.BInterpol('Base CDI'!$H$4:$H$28,'Base CDI'!$J$4:$J$29,S2983,"Cubic","Extrapolate=Linear","MultiX=Average","Skip=True","Sort=True")</f>
        <v>13.602726787456566</v>
      </c>
      <c r="U2983" s="43">
        <f ca="1">_xll.BInterpol('Base CDI'!$H$4:$H$28,'Base CDI'!$I$4:$I$29,S2983,"Cubic","Extrapolate=Linear","MultiX=Average","Skip=True","Sort=True")</f>
        <v>13.658486906430472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48935</v>
      </c>
      <c r="T2984" s="43">
        <f ca="1">_xll.BInterpol('Base CDI'!$H$4:$H$28,'Base CDI'!$J$4:$J$29,S2984,"Cubic","Extrapolate=Linear","MultiX=Average","Skip=True","Sort=True")</f>
        <v>13.602767516400267</v>
      </c>
      <c r="U2984" s="43">
        <f ca="1">_xll.BInterpol('Base CDI'!$H$4:$H$28,'Base CDI'!$I$4:$I$29,S2984,"Cubic","Extrapolate=Linear","MultiX=Average","Skip=True","Sort=True")</f>
        <v>13.658530874477657</v>
      </c>
    </row>
    <row r="2985" spans="16:21" x14ac:dyDescent="0.25">
      <c r="P2985" s="10">
        <v>38853</v>
      </c>
      <c r="Q2985">
        <v>14.89382</v>
      </c>
      <c r="S2985" s="42">
        <f t="shared" ca="1" si="51"/>
        <v>48936</v>
      </c>
      <c r="T2985" s="43">
        <f ca="1">_xll.BInterpol('Base CDI'!$H$4:$H$28,'Base CDI'!$J$4:$J$29,S2985,"Cubic","Extrapolate=Linear","MultiX=Average","Skip=True","Sort=True")</f>
        <v>13.602808037998637</v>
      </c>
      <c r="U2985" s="43">
        <f ca="1">_xll.BInterpol('Base CDI'!$H$4:$H$28,'Base CDI'!$I$4:$I$29,S2985,"Cubic","Extrapolate=Linear","MultiX=Average","Skip=True","Sort=True")</f>
        <v>13.658574631603217</v>
      </c>
    </row>
    <row r="2986" spans="16:21" x14ac:dyDescent="0.25">
      <c r="P2986" s="10">
        <v>38854</v>
      </c>
      <c r="Q2986">
        <v>14.90245</v>
      </c>
      <c r="S2986" s="42">
        <f t="shared" ca="1" si="51"/>
        <v>48937</v>
      </c>
      <c r="T2986" s="43">
        <f ca="1">_xll.BInterpol('Base CDI'!$H$4:$H$28,'Base CDI'!$J$4:$J$29,S2986,"Cubic","Extrapolate=Linear","MultiX=Average","Skip=True","Sort=True")</f>
        <v>13.602848352320999</v>
      </c>
      <c r="U2986" s="43">
        <f ca="1">_xll.BInterpol('Base CDI'!$H$4:$H$28,'Base CDI'!$I$4:$I$29,S2986,"Cubic","Extrapolate=Linear","MultiX=Average","Skip=True","Sort=True")</f>
        <v>13.658618177794329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48938</v>
      </c>
      <c r="T2987" s="43">
        <f ca="1">_xll.BInterpol('Base CDI'!$H$4:$H$28,'Base CDI'!$J$4:$J$29,S2987,"Cubic","Extrapolate=Linear","MultiX=Average","Skip=True","Sort=True")</f>
        <v>13.602888459436686</v>
      </c>
      <c r="U2987" s="43">
        <f ca="1">_xll.BInterpol('Base CDI'!$H$4:$H$28,'Base CDI'!$I$4:$I$29,S2987,"Cubic","Extrapolate=Linear","MultiX=Average","Skip=True","Sort=True")</f>
        <v>13.658661513038176</v>
      </c>
    </row>
    <row r="2988" spans="16:21" x14ac:dyDescent="0.25">
      <c r="P2988" s="10">
        <v>38856</v>
      </c>
      <c r="Q2988">
        <v>14.91966</v>
      </c>
      <c r="S2988" s="42">
        <f t="shared" ca="1" si="51"/>
        <v>48939</v>
      </c>
      <c r="T2988" s="43">
        <f ca="1">_xll.BInterpol('Base CDI'!$H$4:$H$28,'Base CDI'!$J$4:$J$29,S2988,"Cubic","Extrapolate=Linear","MultiX=Average","Skip=True","Sort=True")</f>
        <v>13.602928359415021</v>
      </c>
      <c r="U2988" s="43">
        <f ca="1">_xll.BInterpol('Base CDI'!$H$4:$H$28,'Base CDI'!$I$4:$I$29,S2988,"Cubic","Extrapolate=Linear","MultiX=Average","Skip=True","Sort=True")</f>
        <v>13.658704637321938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48940</v>
      </c>
      <c r="T2989" s="43">
        <f ca="1">_xll.BInterpol('Base CDI'!$H$4:$H$28,'Base CDI'!$J$4:$J$29,S2989,"Cubic","Extrapolate=Linear","MultiX=Average","Skip=True","Sort=True")</f>
        <v>13.602968052325336</v>
      </c>
      <c r="U2989" s="43">
        <f ca="1">_xll.BInterpol('Base CDI'!$H$4:$H$28,'Base CDI'!$I$4:$I$29,S2989,"Cubic","Extrapolate=Linear","MultiX=Average","Skip=True","Sort=True")</f>
        <v>13.658747550632791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48941</v>
      </c>
      <c r="T2990" s="43">
        <f ca="1">_xll.BInterpol('Base CDI'!$H$4:$H$28,'Base CDI'!$J$4:$J$29,S2990,"Cubic","Extrapolate=Linear","MultiX=Average","Skip=True","Sort=True")</f>
        <v>13.603007538236955</v>
      </c>
      <c r="U2990" s="43">
        <f ca="1">_xll.BInterpol('Base CDI'!$H$4:$H$28,'Base CDI'!$I$4:$I$29,S2990,"Cubic","Extrapolate=Linear","MultiX=Average","Skip=True","Sort=True")</f>
        <v>13.658790252957919</v>
      </c>
    </row>
    <row r="2991" spans="16:21" x14ac:dyDescent="0.25">
      <c r="P2991" s="10">
        <v>38861</v>
      </c>
      <c r="Q2991">
        <v>14.94548</v>
      </c>
      <c r="S2991" s="42">
        <f t="shared" ca="1" si="51"/>
        <v>48942</v>
      </c>
      <c r="T2991" s="43">
        <f ca="1">_xll.BInterpol('Base CDI'!$H$4:$H$28,'Base CDI'!$J$4:$J$29,S2991,"Cubic","Extrapolate=Linear","MultiX=Average","Skip=True","Sort=True")</f>
        <v>13.603046817219207</v>
      </c>
      <c r="U2991" s="43">
        <f ca="1">_xll.BInterpol('Base CDI'!$H$4:$H$28,'Base CDI'!$I$4:$I$29,S2991,"Cubic","Extrapolate=Linear","MultiX=Average","Skip=True","Sort=True")</f>
        <v>13.658832744284501</v>
      </c>
    </row>
    <row r="2992" spans="16:21" x14ac:dyDescent="0.25">
      <c r="P2992" s="10">
        <v>38862</v>
      </c>
      <c r="Q2992">
        <v>14.9541</v>
      </c>
      <c r="S2992" s="42">
        <f t="shared" ca="1" si="51"/>
        <v>48943</v>
      </c>
      <c r="T2992" s="43">
        <f ca="1">_xll.BInterpol('Base CDI'!$H$4:$H$28,'Base CDI'!$J$4:$J$29,S2992,"Cubic","Extrapolate=Linear","MultiX=Average","Skip=True","Sort=True")</f>
        <v>13.60308588934142</v>
      </c>
      <c r="U2992" s="43">
        <f ca="1">_xll.BInterpol('Base CDI'!$H$4:$H$28,'Base CDI'!$I$4:$I$29,S2992,"Cubic","Extrapolate=Linear","MultiX=Average","Skip=True","Sort=True")</f>
        <v>13.658875024599716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48944</v>
      </c>
      <c r="T2993" s="43">
        <f ca="1">_xll.BInterpol('Base CDI'!$H$4:$H$28,'Base CDI'!$J$4:$J$29,S2993,"Cubic","Extrapolate=Linear","MultiX=Average","Skip=True","Sort=True")</f>
        <v>13.603124754672923</v>
      </c>
      <c r="U2993" s="43">
        <f ca="1">_xll.BInterpol('Base CDI'!$H$4:$H$28,'Base CDI'!$I$4:$I$29,S2993,"Cubic","Extrapolate=Linear","MultiX=Average","Skip=True","Sort=True")</f>
        <v>13.658917093890746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48945</v>
      </c>
      <c r="T2994" s="43">
        <f ca="1">_xll.BInterpol('Base CDI'!$H$4:$H$28,'Base CDI'!$J$4:$J$29,S2994,"Cubic","Extrapolate=Linear","MultiX=Average","Skip=True","Sort=True")</f>
        <v>13.60316341328304</v>
      </c>
      <c r="U2994" s="43">
        <f ca="1">_xll.BInterpol('Base CDI'!$H$4:$H$28,'Base CDI'!$I$4:$I$29,S2994,"Cubic","Extrapolate=Linear","MultiX=Average","Skip=True","Sort=True")</f>
        <v>13.658958952144769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48946</v>
      </c>
      <c r="T2995" s="43">
        <f ca="1">_xll.BInterpol('Base CDI'!$H$4:$H$28,'Base CDI'!$J$4:$J$29,S2995,"Cubic","Extrapolate=Linear","MultiX=Average","Skip=True","Sort=True")</f>
        <v>13.603201865241104</v>
      </c>
      <c r="U2995" s="43">
        <f ca="1">_xll.BInterpol('Base CDI'!$H$4:$H$28,'Base CDI'!$I$4:$I$29,S2995,"Cubic","Extrapolate=Linear","MultiX=Average","Skip=True","Sort=True")</f>
        <v>13.659000599348964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48947</v>
      </c>
      <c r="T2996" s="43">
        <f ca="1">_xll.BInterpol('Base CDI'!$H$4:$H$28,'Base CDI'!$J$4:$J$29,S2996,"Cubic","Extrapolate=Linear","MultiX=Average","Skip=True","Sort=True")</f>
        <v>13.603240110616436</v>
      </c>
      <c r="U2996" s="43">
        <f ca="1">_xll.BInterpol('Base CDI'!$H$4:$H$28,'Base CDI'!$I$4:$I$29,S2996,"Cubic","Extrapolate=Linear","MultiX=Average","Skip=True","Sort=True")</f>
        <v>13.659042035490515</v>
      </c>
    </row>
    <row r="2997" spans="16:21" x14ac:dyDescent="0.25">
      <c r="P2997" s="10">
        <v>38869</v>
      </c>
      <c r="Q2997">
        <v>14.99727</v>
      </c>
      <c r="S2997" s="42">
        <f t="shared" ca="1" si="51"/>
        <v>48948</v>
      </c>
      <c r="T2997" s="43">
        <f ca="1">_xll.BInterpol('Base CDI'!$H$4:$H$28,'Base CDI'!$J$4:$J$29,S2997,"Cubic","Extrapolate=Linear","MultiX=Average","Skip=True","Sort=True")</f>
        <v>13.603278149478371</v>
      </c>
      <c r="U2997" s="43">
        <f ca="1">_xll.BInterpol('Base CDI'!$H$4:$H$28,'Base CDI'!$I$4:$I$29,S2997,"Cubic","Extrapolate=Linear","MultiX=Average","Skip=True","Sort=True")</f>
        <v>13.659083260556597</v>
      </c>
    </row>
    <row r="2998" spans="16:21" x14ac:dyDescent="0.25">
      <c r="P2998" s="10">
        <v>38870</v>
      </c>
      <c r="Q2998">
        <v>15.00567</v>
      </c>
      <c r="S2998" s="42">
        <f t="shared" ca="1" si="51"/>
        <v>48949</v>
      </c>
      <c r="T2998" s="43">
        <f ca="1">_xll.BInterpol('Base CDI'!$H$4:$H$28,'Base CDI'!$J$4:$J$29,S2998,"Cubic","Extrapolate=Linear","MultiX=Average","Skip=True","Sort=True")</f>
        <v>13.60331598189623</v>
      </c>
      <c r="U2998" s="43">
        <f ca="1">_xll.BInterpol('Base CDI'!$H$4:$H$28,'Base CDI'!$I$4:$I$29,S2998,"Cubic","Extrapolate=Linear","MultiX=Average","Skip=True","Sort=True")</f>
        <v>13.659124274534395</v>
      </c>
    </row>
    <row r="2999" spans="16:21" x14ac:dyDescent="0.25">
      <c r="P2999" s="10">
        <v>38873</v>
      </c>
      <c r="Q2999">
        <v>15.01408</v>
      </c>
      <c r="S2999" s="42">
        <f t="shared" ca="1" si="51"/>
        <v>48950</v>
      </c>
      <c r="T2999" s="43">
        <f ca="1">_xll.BInterpol('Base CDI'!$H$4:$H$28,'Base CDI'!$J$4:$J$29,S2999,"Cubic","Extrapolate=Linear","MultiX=Average","Skip=True","Sort=True")</f>
        <v>13.603353607939345</v>
      </c>
      <c r="U2999" s="43">
        <f ca="1">_xll.BInterpol('Base CDI'!$H$4:$H$28,'Base CDI'!$I$4:$I$29,S2999,"Cubic","Extrapolate=Linear","MultiX=Average","Skip=True","Sort=True")</f>
        <v>13.659165077411085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48951</v>
      </c>
      <c r="T3000" s="43">
        <f ca="1">_xll.BInterpol('Base CDI'!$H$4:$H$28,'Base CDI'!$J$4:$J$29,S3000,"Cubic","Extrapolate=Linear","MultiX=Average","Skip=True","Sort=True")</f>
        <v>13.603391027677041</v>
      </c>
      <c r="U3000" s="43">
        <f ca="1">_xll.BInterpol('Base CDI'!$H$4:$H$28,'Base CDI'!$I$4:$I$29,S3000,"Cubic","Extrapolate=Linear","MultiX=Average","Skip=True","Sort=True")</f>
        <v>13.659205669173849</v>
      </c>
    </row>
    <row r="3001" spans="16:21" x14ac:dyDescent="0.25">
      <c r="P3001" s="10">
        <v>38875</v>
      </c>
      <c r="Q3001">
        <v>15.03091</v>
      </c>
      <c r="S3001" s="42">
        <f t="shared" ca="1" si="51"/>
        <v>48952</v>
      </c>
      <c r="T3001" s="43">
        <f ca="1">_xll.BInterpol('Base CDI'!$H$4:$H$28,'Base CDI'!$J$4:$J$29,S3001,"Cubic","Extrapolate=Linear","MultiX=Average","Skip=True","Sort=True")</f>
        <v>13.603428241178648</v>
      </c>
      <c r="U3001" s="43">
        <f ca="1">_xll.BInterpol('Base CDI'!$H$4:$H$28,'Base CDI'!$I$4:$I$29,S3001,"Cubic","Extrapolate=Linear","MultiX=Average","Skip=True","Sort=True")</f>
        <v>13.659246049809866</v>
      </c>
    </row>
    <row r="3002" spans="16:21" x14ac:dyDescent="0.25">
      <c r="P3002" s="10">
        <v>38876</v>
      </c>
      <c r="Q3002">
        <v>15.03933</v>
      </c>
      <c r="S3002" s="42">
        <f t="shared" ca="1" si="51"/>
        <v>48953</v>
      </c>
      <c r="T3002" s="43">
        <f ca="1">_xll.BInterpol('Base CDI'!$H$4:$H$28,'Base CDI'!$J$4:$J$29,S3002,"Cubic","Extrapolate=Linear","MultiX=Average","Skip=True","Sort=True")</f>
        <v>13.603465248513494</v>
      </c>
      <c r="U3002" s="43">
        <f ca="1">_xll.BInterpol('Base CDI'!$H$4:$H$28,'Base CDI'!$I$4:$I$29,S3002,"Cubic","Extrapolate=Linear","MultiX=Average","Skip=True","Sort=True")</f>
        <v>13.659286219306317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48954</v>
      </c>
      <c r="T3003" s="43">
        <f ca="1">_xll.BInterpol('Base CDI'!$H$4:$H$28,'Base CDI'!$J$4:$J$29,S3003,"Cubic","Extrapolate=Linear","MultiX=Average","Skip=True","Sort=True")</f>
        <v>13.603502049750903</v>
      </c>
      <c r="U3003" s="43">
        <f ca="1">_xll.BInterpol('Base CDI'!$H$4:$H$28,'Base CDI'!$I$4:$I$29,S3003,"Cubic","Extrapolate=Linear","MultiX=Average","Skip=True","Sort=True")</f>
        <v>13.659326177650382</v>
      </c>
    </row>
    <row r="3004" spans="16:21" x14ac:dyDescent="0.25">
      <c r="P3004" s="10">
        <v>38880</v>
      </c>
      <c r="Q3004">
        <v>15.05616</v>
      </c>
      <c r="S3004" s="42">
        <f t="shared" ca="1" si="51"/>
        <v>48955</v>
      </c>
      <c r="T3004" s="43">
        <f ca="1">_xll.BInterpol('Base CDI'!$H$4:$H$28,'Base CDI'!$J$4:$J$29,S3004,"Cubic","Extrapolate=Linear","MultiX=Average","Skip=True","Sort=True")</f>
        <v>13.603538644960206</v>
      </c>
      <c r="U3004" s="43">
        <f ca="1">_xll.BInterpol('Base CDI'!$H$4:$H$28,'Base CDI'!$I$4:$I$29,S3004,"Cubic","Extrapolate=Linear","MultiX=Average","Skip=True","Sort=True")</f>
        <v>13.659365924829238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48956</v>
      </c>
      <c r="T3005" s="43">
        <f ca="1">_xll.BInterpol('Base CDI'!$H$4:$H$28,'Base CDI'!$J$4:$J$29,S3005,"Cubic","Extrapolate=Linear","MultiX=Average","Skip=True","Sort=True")</f>
        <v>13.60357503421073</v>
      </c>
      <c r="U3005" s="43">
        <f ca="1">_xll.BInterpol('Base CDI'!$H$4:$H$28,'Base CDI'!$I$4:$I$29,S3005,"Cubic","Extrapolate=Linear","MultiX=Average","Skip=True","Sort=True")</f>
        <v>13.659405460830071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48957</v>
      </c>
      <c r="T3006" s="43">
        <f ca="1">_xll.BInterpol('Base CDI'!$H$4:$H$28,'Base CDI'!$J$4:$J$29,S3006,"Cubic","Extrapolate=Linear","MultiX=Average","Skip=True","Sort=True")</f>
        <v>13.603611217571803</v>
      </c>
      <c r="U3006" s="43">
        <f ca="1">_xll.BInterpol('Base CDI'!$H$4:$H$28,'Base CDI'!$I$4:$I$29,S3006,"Cubic","Extrapolate=Linear","MultiX=Average","Skip=True","Sort=True")</f>
        <v>13.659444785640053</v>
      </c>
    </row>
    <row r="3007" spans="16:21" x14ac:dyDescent="0.25">
      <c r="P3007" s="10">
        <v>38884</v>
      </c>
      <c r="Q3007">
        <v>15.08146</v>
      </c>
      <c r="S3007" s="42">
        <f t="shared" ca="1" si="51"/>
        <v>48958</v>
      </c>
      <c r="T3007" s="43">
        <f ca="1">_xll.BInterpol('Base CDI'!$H$4:$H$28,'Base CDI'!$J$4:$J$29,S3007,"Cubic","Extrapolate=Linear","MultiX=Average","Skip=True","Sort=True")</f>
        <v>13.603647195112751</v>
      </c>
      <c r="U3007" s="43">
        <f ca="1">_xll.BInterpol('Base CDI'!$H$4:$H$28,'Base CDI'!$I$4:$I$29,S3007,"Cubic","Extrapolate=Linear","MultiX=Average","Skip=True","Sort=True")</f>
        <v>13.659483899246371</v>
      </c>
    </row>
    <row r="3008" spans="16:21" x14ac:dyDescent="0.25">
      <c r="P3008" s="10">
        <v>38887</v>
      </c>
      <c r="Q3008">
        <v>15.0899</v>
      </c>
      <c r="S3008" s="42">
        <f t="shared" ca="1" si="51"/>
        <v>48959</v>
      </c>
      <c r="T3008" s="43">
        <f ca="1">_xll.BInterpol('Base CDI'!$H$4:$H$28,'Base CDI'!$J$4:$J$29,S3008,"Cubic","Extrapolate=Linear","MultiX=Average","Skip=True","Sort=True")</f>
        <v>13.603682966902902</v>
      </c>
      <c r="U3008" s="43">
        <f ca="1">_xll.BInterpol('Base CDI'!$H$4:$H$28,'Base CDI'!$I$4:$I$29,S3008,"Cubic","Extrapolate=Linear","MultiX=Average","Skip=True","Sort=True")</f>
        <v>13.659522801636202</v>
      </c>
    </row>
    <row r="3009" spans="16:21" x14ac:dyDescent="0.25">
      <c r="P3009" s="10">
        <v>38888</v>
      </c>
      <c r="Q3009">
        <v>15.09835</v>
      </c>
      <c r="S3009" s="42">
        <f t="shared" ca="1" si="51"/>
        <v>48960</v>
      </c>
      <c r="T3009" s="43">
        <f ca="1">_xll.BInterpol('Base CDI'!$H$4:$H$28,'Base CDI'!$J$4:$J$29,S3009,"Cubic","Extrapolate=Linear","MultiX=Average","Skip=True","Sort=True")</f>
        <v>13.603718533011586</v>
      </c>
      <c r="U3009" s="43">
        <f ca="1">_xll.BInterpol('Base CDI'!$H$4:$H$28,'Base CDI'!$I$4:$I$29,S3009,"Cubic","Extrapolate=Linear","MultiX=Average","Skip=True","Sort=True")</f>
        <v>13.659561492796724</v>
      </c>
    </row>
    <row r="3010" spans="16:21" x14ac:dyDescent="0.25">
      <c r="P3010" s="10">
        <v>38889</v>
      </c>
      <c r="Q3010">
        <v>15.1068</v>
      </c>
      <c r="S3010" s="42">
        <f t="shared" ca="1" si="51"/>
        <v>48961</v>
      </c>
      <c r="T3010" s="43">
        <f ca="1">_xll.BInterpol('Base CDI'!$H$4:$H$28,'Base CDI'!$J$4:$J$29,S3010,"Cubic","Extrapolate=Linear","MultiX=Average","Skip=True","Sort=True")</f>
        <v>13.603753893508129</v>
      </c>
      <c r="U3010" s="43">
        <f ca="1">_xll.BInterpol('Base CDI'!$H$4:$H$28,'Base CDI'!$I$4:$I$29,S3010,"Cubic","Extrapolate=Linear","MultiX=Average","Skip=True","Sort=True")</f>
        <v>13.659599972715123</v>
      </c>
    </row>
    <row r="3011" spans="16:21" x14ac:dyDescent="0.25">
      <c r="P3011" s="10">
        <v>38890</v>
      </c>
      <c r="Q3011">
        <v>15.11525</v>
      </c>
      <c r="S3011" s="42">
        <f t="shared" ca="1" si="51"/>
        <v>48962</v>
      </c>
      <c r="T3011" s="43">
        <f ca="1">_xll.BInterpol('Base CDI'!$H$4:$H$28,'Base CDI'!$J$4:$J$29,S3011,"Cubic","Extrapolate=Linear","MultiX=Average","Skip=True","Sort=True")</f>
        <v>13.603789048461858</v>
      </c>
      <c r="U3011" s="43">
        <f ca="1">_xll.BInterpol('Base CDI'!$H$4:$H$28,'Base CDI'!$I$4:$I$29,S3011,"Cubic","Extrapolate=Linear","MultiX=Average","Skip=True","Sort=True")</f>
        <v>13.659638241378572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48963</v>
      </c>
      <c r="T3012" s="43">
        <f ca="1">_xll.BInterpol('Base CDI'!$H$4:$H$28,'Base CDI'!$J$4:$J$29,S3012,"Cubic","Extrapolate=Linear","MultiX=Average","Skip=True","Sort=True")</f>
        <v>13.603823997942103</v>
      </c>
      <c r="U3012" s="43">
        <f ca="1">_xll.BInterpol('Base CDI'!$H$4:$H$28,'Base CDI'!$I$4:$I$29,S3012,"Cubic","Extrapolate=Linear","MultiX=Average","Skip=True","Sort=True")</f>
        <v>13.659676298774254</v>
      </c>
    </row>
    <row r="3013" spans="16:21" x14ac:dyDescent="0.25">
      <c r="P3013" s="10">
        <v>38894</v>
      </c>
      <c r="Q3013">
        <v>15.13218</v>
      </c>
      <c r="S3013" s="42">
        <f t="shared" ca="1" si="51"/>
        <v>48964</v>
      </c>
      <c r="T3013" s="43">
        <f ca="1">_xll.BInterpol('Base CDI'!$H$4:$H$28,'Base CDI'!$J$4:$J$29,S3013,"Cubic","Extrapolate=Linear","MultiX=Average","Skip=True","Sort=True")</f>
        <v>13.603858742018188</v>
      </c>
      <c r="U3013" s="43">
        <f ca="1">_xll.BInterpol('Base CDI'!$H$4:$H$28,'Base CDI'!$I$4:$I$29,S3013,"Cubic","Extrapolate=Linear","MultiX=Average","Skip=True","Sort=True")</f>
        <v>13.659714144889351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48965</v>
      </c>
      <c r="T3014" s="43">
        <f ca="1">_xll.BInterpol('Base CDI'!$H$4:$H$28,'Base CDI'!$J$4:$J$29,S3014,"Cubic","Extrapolate=Linear","MultiX=Average","Skip=True","Sort=True")</f>
        <v>13.603893280759443</v>
      </c>
      <c r="U3014" s="43">
        <f ca="1">_xll.BInterpol('Base CDI'!$H$4:$H$28,'Base CDI'!$I$4:$I$29,S3014,"Cubic","Extrapolate=Linear","MultiX=Average","Skip=True","Sort=True")</f>
        <v>13.659751779711041</v>
      </c>
    </row>
    <row r="3015" spans="16:21" x14ac:dyDescent="0.25">
      <c r="P3015" s="10">
        <v>38896</v>
      </c>
      <c r="Q3015">
        <v>15.14911</v>
      </c>
      <c r="S3015" s="42">
        <f t="shared" ca="1" si="51"/>
        <v>48966</v>
      </c>
      <c r="T3015" s="43">
        <f ca="1">_xll.BInterpol('Base CDI'!$H$4:$H$28,'Base CDI'!$J$4:$J$29,S3015,"Cubic","Extrapolate=Linear","MultiX=Average","Skip=True","Sort=True")</f>
        <v>13.603927614235197</v>
      </c>
      <c r="U3015" s="43">
        <f ca="1">_xll.BInterpol('Base CDI'!$H$4:$H$28,'Base CDI'!$I$4:$I$29,S3015,"Cubic","Extrapolate=Linear","MultiX=Average","Skip=True","Sort=True")</f>
        <v>13.659789203226502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48967</v>
      </c>
      <c r="T3016" s="43">
        <f ca="1">_xll.BInterpol('Base CDI'!$H$4:$H$28,'Base CDI'!$J$4:$J$29,S3016,"Cubic","Extrapolate=Linear","MultiX=Average","Skip=True","Sort=True")</f>
        <v>13.603961742514775</v>
      </c>
      <c r="U3016" s="43">
        <f ca="1">_xll.BInterpol('Base CDI'!$H$4:$H$28,'Base CDI'!$I$4:$I$29,S3016,"Cubic","Extrapolate=Linear","MultiX=Average","Skip=True","Sort=True")</f>
        <v>13.659826415422918</v>
      </c>
    </row>
    <row r="3017" spans="16:21" x14ac:dyDescent="0.25">
      <c r="P3017" s="10">
        <v>38898</v>
      </c>
      <c r="Q3017">
        <v>15.16606</v>
      </c>
      <c r="S3017" s="42">
        <f t="shared" ca="1" si="51"/>
        <v>48968</v>
      </c>
      <c r="T3017" s="43">
        <f ca="1">_xll.BInterpol('Base CDI'!$H$4:$H$28,'Base CDI'!$J$4:$J$29,S3017,"Cubic","Extrapolate=Linear","MultiX=Average","Skip=True","Sort=True")</f>
        <v>13.603995665667508</v>
      </c>
      <c r="U3017" s="43">
        <f ca="1">_xll.BInterpol('Base CDI'!$H$4:$H$28,'Base CDI'!$I$4:$I$29,S3017,"Cubic","Extrapolate=Linear","MultiX=Average","Skip=True","Sort=True")</f>
        <v>13.659863416287466</v>
      </c>
    </row>
    <row r="3018" spans="16:21" x14ac:dyDescent="0.25">
      <c r="P3018" s="10">
        <v>38901</v>
      </c>
      <c r="Q3018">
        <v>15.17456</v>
      </c>
      <c r="S3018" s="42">
        <f t="shared" ca="1" si="51"/>
        <v>48969</v>
      </c>
      <c r="T3018" s="43">
        <f ca="1">_xll.BInterpol('Base CDI'!$H$4:$H$28,'Base CDI'!$J$4:$J$29,S3018,"Cubic","Extrapolate=Linear","MultiX=Average","Skip=True","Sort=True")</f>
        <v>13.60402938376272</v>
      </c>
      <c r="U3018" s="43">
        <f ca="1">_xll.BInterpol('Base CDI'!$H$4:$H$28,'Base CDI'!$I$4:$I$29,S3018,"Cubic","Extrapolate=Linear","MultiX=Average","Skip=True","Sort=True")</f>
        <v>13.659900205807327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48970</v>
      </c>
      <c r="T3019" s="43">
        <f ca="1">_xll.BInterpol('Base CDI'!$H$4:$H$28,'Base CDI'!$J$4:$J$29,S3019,"Cubic","Extrapolate=Linear","MultiX=Average","Skip=True","Sort=True")</f>
        <v>13.60406289686974</v>
      </c>
      <c r="U3019" s="43">
        <f ca="1">_xll.BInterpol('Base CDI'!$H$4:$H$28,'Base CDI'!$I$4:$I$29,S3019,"Cubic","Extrapolate=Linear","MultiX=Average","Skip=True","Sort=True")</f>
        <v>13.65993678396968</v>
      </c>
    </row>
    <row r="3020" spans="16:21" x14ac:dyDescent="0.25">
      <c r="P3020" s="10">
        <v>38903</v>
      </c>
      <c r="Q3020">
        <v>15.19158</v>
      </c>
      <c r="S3020" s="42">
        <f t="shared" ca="1" si="52"/>
        <v>48971</v>
      </c>
      <c r="T3020" s="43">
        <f ca="1">_xll.BInterpol('Base CDI'!$H$4:$H$28,'Base CDI'!$J$4:$J$29,S3020,"Cubic","Extrapolate=Linear","MultiX=Average","Skip=True","Sort=True")</f>
        <v>13.604096205057896</v>
      </c>
      <c r="U3020" s="43">
        <f ca="1">_xll.BInterpol('Base CDI'!$H$4:$H$28,'Base CDI'!$I$4:$I$29,S3020,"Cubic","Extrapolate=Linear","MultiX=Average","Skip=True","Sort=True")</f>
        <v>13.659973150761708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48972</v>
      </c>
      <c r="T3021" s="43">
        <f ca="1">_xll.BInterpol('Base CDI'!$H$4:$H$28,'Base CDI'!$J$4:$J$29,S3021,"Cubic","Extrapolate=Linear","MultiX=Average","Skip=True","Sort=True")</f>
        <v>13.604129308396516</v>
      </c>
      <c r="U3021" s="43">
        <f ca="1">_xll.BInterpol('Base CDI'!$H$4:$H$28,'Base CDI'!$I$4:$I$29,S3021,"Cubic","Extrapolate=Linear","MultiX=Average","Skip=True","Sort=True")</f>
        <v>13.660009306170588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48973</v>
      </c>
      <c r="T3022" s="43">
        <f ca="1">_xll.BInterpol('Base CDI'!$H$4:$H$28,'Base CDI'!$J$4:$J$29,S3022,"Cubic","Extrapolate=Linear","MultiX=Average","Skip=True","Sort=True")</f>
        <v>13.604162206954927</v>
      </c>
      <c r="U3022" s="43">
        <f ca="1">_xll.BInterpol('Base CDI'!$H$4:$H$28,'Base CDI'!$I$4:$I$29,S3022,"Cubic","Extrapolate=Linear","MultiX=Average","Skip=True","Sort=True")</f>
        <v>13.660045250183501</v>
      </c>
    </row>
    <row r="3023" spans="16:21" x14ac:dyDescent="0.25">
      <c r="P3023" s="10">
        <v>38908</v>
      </c>
      <c r="Q3023">
        <v>15.21712</v>
      </c>
      <c r="S3023" s="42">
        <f t="shared" ca="1" si="52"/>
        <v>48974</v>
      </c>
      <c r="T3023" s="43">
        <f ca="1">_xll.BInterpol('Base CDI'!$H$4:$H$28,'Base CDI'!$J$4:$J$29,S3023,"Cubic","Extrapolate=Linear","MultiX=Average","Skip=True","Sort=True")</f>
        <v>13.604194900802456</v>
      </c>
      <c r="U3023" s="43">
        <f ca="1">_xll.BInterpol('Base CDI'!$H$4:$H$28,'Base CDI'!$I$4:$I$29,S3023,"Cubic","Extrapolate=Linear","MultiX=Average","Skip=True","Sort=True")</f>
        <v>13.660080982787624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48975</v>
      </c>
      <c r="T3024" s="43">
        <f ca="1">_xll.BInterpol('Base CDI'!$H$4:$H$28,'Base CDI'!$J$4:$J$29,S3024,"Cubic","Extrapolate=Linear","MultiX=Average","Skip=True","Sort=True")</f>
        <v>13.604227390008433</v>
      </c>
      <c r="U3024" s="43">
        <f ca="1">_xll.BInterpol('Base CDI'!$H$4:$H$28,'Base CDI'!$I$4:$I$29,S3024,"Cubic","Extrapolate=Linear","MultiX=Average","Skip=True","Sort=True")</f>
        <v>13.660116503970142</v>
      </c>
    </row>
    <row r="3025" spans="16:21" x14ac:dyDescent="0.25">
      <c r="P3025" s="10">
        <v>38910</v>
      </c>
      <c r="Q3025">
        <v>15.23415</v>
      </c>
      <c r="S3025" s="42">
        <f t="shared" ca="1" si="52"/>
        <v>48976</v>
      </c>
      <c r="T3025" s="43">
        <f ca="1">_xll.BInterpol('Base CDI'!$H$4:$H$28,'Base CDI'!$J$4:$J$29,S3025,"Cubic","Extrapolate=Linear","MultiX=Average","Skip=True","Sort=True")</f>
        <v>13.604259674642185</v>
      </c>
      <c r="U3025" s="43">
        <f ca="1">_xll.BInterpol('Base CDI'!$H$4:$H$28,'Base CDI'!$I$4:$I$29,S3025,"Cubic","Extrapolate=Linear","MultiX=Average","Skip=True","Sort=True")</f>
        <v>13.660151813718233</v>
      </c>
    </row>
    <row r="3026" spans="16:21" x14ac:dyDescent="0.25">
      <c r="P3026" s="10">
        <v>38911</v>
      </c>
      <c r="Q3026">
        <v>15.24267</v>
      </c>
      <c r="S3026" s="42">
        <f t="shared" ca="1" si="52"/>
        <v>48977</v>
      </c>
      <c r="T3026" s="43">
        <f ca="1">_xll.BInterpol('Base CDI'!$H$4:$H$28,'Base CDI'!$J$4:$J$29,S3026,"Cubic","Extrapolate=Linear","MultiX=Average","Skip=True","Sort=True")</f>
        <v>13.604291754773037</v>
      </c>
      <c r="U3026" s="43">
        <f ca="1">_xll.BInterpol('Base CDI'!$H$4:$H$28,'Base CDI'!$I$4:$I$29,S3026,"Cubic","Extrapolate=Linear","MultiX=Average","Skip=True","Sort=True")</f>
        <v>13.660186912019077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48978</v>
      </c>
      <c r="T3027" s="43">
        <f ca="1">_xll.BInterpol('Base CDI'!$H$4:$H$28,'Base CDI'!$J$4:$J$29,S3027,"Cubic","Extrapolate=Linear","MultiX=Average","Skip=True","Sort=True")</f>
        <v>13.60432363047032</v>
      </c>
      <c r="U3027" s="43">
        <f ca="1">_xll.BInterpol('Base CDI'!$H$4:$H$28,'Base CDI'!$I$4:$I$29,S3027,"Cubic","Extrapolate=Linear","MultiX=Average","Skip=True","Sort=True")</f>
        <v>13.660221798859853</v>
      </c>
    </row>
    <row r="3028" spans="16:21" x14ac:dyDescent="0.25">
      <c r="P3028" s="10">
        <v>38915</v>
      </c>
      <c r="Q3028">
        <v>15.25972</v>
      </c>
      <c r="S3028" s="42">
        <f t="shared" ca="1" si="52"/>
        <v>48979</v>
      </c>
      <c r="T3028" s="43">
        <f ca="1">_xll.BInterpol('Base CDI'!$H$4:$H$28,'Base CDI'!$J$4:$J$29,S3028,"Cubic","Extrapolate=Linear","MultiX=Average","Skip=True","Sort=True")</f>
        <v>13.604355301803359</v>
      </c>
      <c r="U3028" s="43">
        <f ca="1">_xll.BInterpol('Base CDI'!$H$4:$H$28,'Base CDI'!$I$4:$I$29,S3028,"Cubic","Extrapolate=Linear","MultiX=Average","Skip=True","Sort=True")</f>
        <v>13.660256474227742</v>
      </c>
    </row>
    <row r="3029" spans="16:21" x14ac:dyDescent="0.25">
      <c r="P3029" s="10">
        <v>38916</v>
      </c>
      <c r="Q3029">
        <v>15.26825</v>
      </c>
      <c r="S3029" s="42">
        <f t="shared" ca="1" si="52"/>
        <v>48980</v>
      </c>
      <c r="T3029" s="43">
        <f ca="1">_xll.BInterpol('Base CDI'!$H$4:$H$28,'Base CDI'!$J$4:$J$29,S3029,"Cubic","Extrapolate=Linear","MultiX=Average","Skip=True","Sort=True")</f>
        <v>13.604386768841485</v>
      </c>
      <c r="U3029" s="43">
        <f ca="1">_xll.BInterpol('Base CDI'!$H$4:$H$28,'Base CDI'!$I$4:$I$29,S3029,"Cubic","Extrapolate=Linear","MultiX=Average","Skip=True","Sort=True")</f>
        <v>13.660290938109924</v>
      </c>
    </row>
    <row r="3030" spans="16:21" x14ac:dyDescent="0.25">
      <c r="P3030" s="10">
        <v>38917</v>
      </c>
      <c r="Q3030">
        <v>15.27679</v>
      </c>
      <c r="S3030" s="42">
        <f t="shared" ca="1" si="52"/>
        <v>48981</v>
      </c>
      <c r="T3030" s="43">
        <f ca="1">_xll.BInterpol('Base CDI'!$H$4:$H$28,'Base CDI'!$J$4:$J$29,S3030,"Cubic","Extrapolate=Linear","MultiX=Average","Skip=True","Sort=True")</f>
        <v>13.604418031654022</v>
      </c>
      <c r="U3030" s="43">
        <f ca="1">_xll.BInterpol('Base CDI'!$H$4:$H$28,'Base CDI'!$I$4:$I$29,S3030,"Cubic","Extrapolate=Linear","MultiX=Average","Skip=True","Sort=True")</f>
        <v>13.660325190493579</v>
      </c>
    </row>
    <row r="3031" spans="16:21" x14ac:dyDescent="0.25">
      <c r="P3031" s="10">
        <v>38918</v>
      </c>
      <c r="Q3031">
        <v>15.28533</v>
      </c>
      <c r="S3031" s="42">
        <f t="shared" ca="1" si="52"/>
        <v>48982</v>
      </c>
      <c r="T3031" s="43">
        <f ca="1">_xll.BInterpol('Base CDI'!$H$4:$H$28,'Base CDI'!$J$4:$J$29,S3031,"Cubic","Extrapolate=Linear","MultiX=Average","Skip=True","Sort=True")</f>
        <v>13.6044490903103</v>
      </c>
      <c r="U3031" s="43">
        <f ca="1">_xll.BInterpol('Base CDI'!$H$4:$H$28,'Base CDI'!$I$4:$I$29,S3031,"Cubic","Extrapolate=Linear","MultiX=Average","Skip=True","Sort=True")</f>
        <v>13.660359231365884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48983</v>
      </c>
      <c r="T3032" s="43">
        <f ca="1">_xll.BInterpol('Base CDI'!$H$4:$H$28,'Base CDI'!$J$4:$J$29,S3032,"Cubic","Extrapolate=Linear","MultiX=Average","Skip=True","Sort=True")</f>
        <v>13.604479944879648</v>
      </c>
      <c r="U3032" s="43">
        <f ca="1">_xll.BInterpol('Base CDI'!$H$4:$H$28,'Base CDI'!$I$4:$I$29,S3032,"Cubic","Extrapolate=Linear","MultiX=Average","Skip=True","Sort=True")</f>
        <v>13.660393060714023</v>
      </c>
    </row>
    <row r="3033" spans="16:21" x14ac:dyDescent="0.25">
      <c r="P3033" s="10">
        <v>38922</v>
      </c>
      <c r="Q3033">
        <v>15.3019</v>
      </c>
      <c r="S3033" s="42">
        <f t="shared" ca="1" si="52"/>
        <v>48984</v>
      </c>
      <c r="T3033" s="43">
        <f ca="1">_xll.BInterpol('Base CDI'!$H$4:$H$28,'Base CDI'!$J$4:$J$29,S3033,"Cubic","Extrapolate=Linear","MultiX=Average","Skip=True","Sort=True")</f>
        <v>13.604510595431389</v>
      </c>
      <c r="U3033" s="43">
        <f ca="1">_xll.BInterpol('Base CDI'!$H$4:$H$28,'Base CDI'!$I$4:$I$29,S3033,"Cubic","Extrapolate=Linear","MultiX=Average","Skip=True","Sort=True")</f>
        <v>13.660426678525175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48985</v>
      </c>
      <c r="T3034" s="43">
        <f ca="1">_xll.BInterpol('Base CDI'!$H$4:$H$28,'Base CDI'!$J$4:$J$29,S3034,"Cubic","Extrapolate=Linear","MultiX=Average","Skip=True","Sort=True")</f>
        <v>13.604541042034855</v>
      </c>
      <c r="U3034" s="43">
        <f ca="1">_xll.BInterpol('Base CDI'!$H$4:$H$28,'Base CDI'!$I$4:$I$29,S3034,"Cubic","Extrapolate=Linear","MultiX=Average","Skip=True","Sort=True")</f>
        <v>13.66046008478652</v>
      </c>
    </row>
    <row r="3035" spans="16:21" x14ac:dyDescent="0.25">
      <c r="P3035" s="10">
        <v>38924</v>
      </c>
      <c r="Q3035">
        <v>15.31847</v>
      </c>
      <c r="S3035" s="42">
        <f t="shared" ca="1" si="52"/>
        <v>48986</v>
      </c>
      <c r="T3035" s="43">
        <f ca="1">_xll.BInterpol('Base CDI'!$H$4:$H$28,'Base CDI'!$J$4:$J$29,S3035,"Cubic","Extrapolate=Linear","MultiX=Average","Skip=True","Sort=True")</f>
        <v>13.604571284759372</v>
      </c>
      <c r="U3035" s="43">
        <f ca="1">_xll.BInterpol('Base CDI'!$H$4:$H$28,'Base CDI'!$I$4:$I$29,S3035,"Cubic","Extrapolate=Linear","MultiX=Average","Skip=True","Sort=True")</f>
        <v>13.660493279485236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48987</v>
      </c>
      <c r="T3036" s="43">
        <f ca="1">_xll.BInterpol('Base CDI'!$H$4:$H$28,'Base CDI'!$J$4:$J$29,S3036,"Cubic","Extrapolate=Linear","MultiX=Average","Skip=True","Sort=True")</f>
        <v>13.604601323674267</v>
      </c>
      <c r="U3036" s="43">
        <f ca="1">_xll.BInterpol('Base CDI'!$H$4:$H$28,'Base CDI'!$I$4:$I$29,S3036,"Cubic","Extrapolate=Linear","MultiX=Average","Skip=True","Sort=True")</f>
        <v>13.660526262608505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48988</v>
      </c>
      <c r="T3037" s="43">
        <f ca="1">_xll.BInterpol('Base CDI'!$H$4:$H$28,'Base CDI'!$J$4:$J$29,S3037,"Cubic","Extrapolate=Linear","MultiX=Average","Skip=True","Sort=True")</f>
        <v>13.604631158848868</v>
      </c>
      <c r="U3037" s="43">
        <f ca="1">_xll.BInterpol('Base CDI'!$H$4:$H$28,'Base CDI'!$I$4:$I$29,S3037,"Cubic","Extrapolate=Linear","MultiX=Average","Skip=True","Sort=True")</f>
        <v>13.660559034143505</v>
      </c>
    </row>
    <row r="3038" spans="16:21" x14ac:dyDescent="0.25">
      <c r="P3038" s="10">
        <v>38929</v>
      </c>
      <c r="Q3038">
        <v>15.34333</v>
      </c>
      <c r="S3038" s="42">
        <f t="shared" ca="1" si="52"/>
        <v>48989</v>
      </c>
      <c r="T3038" s="43">
        <f ca="1">_xll.BInterpol('Base CDI'!$H$4:$H$28,'Base CDI'!$J$4:$J$29,S3038,"Cubic","Extrapolate=Linear","MultiX=Average","Skip=True","Sort=True")</f>
        <v>13.604660790352504</v>
      </c>
      <c r="U3038" s="43">
        <f ca="1">_xll.BInterpol('Base CDI'!$H$4:$H$28,'Base CDI'!$I$4:$I$29,S3038,"Cubic","Extrapolate=Linear","MultiX=Average","Skip=True","Sort=True")</f>
        <v>13.660591594077419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48990</v>
      </c>
      <c r="T3039" s="43">
        <f ca="1">_xll.BInterpol('Base CDI'!$H$4:$H$28,'Base CDI'!$J$4:$J$29,S3039,"Cubic","Extrapolate=Linear","MultiX=Average","Skip=True","Sort=True")</f>
        <v>13.604690218254502</v>
      </c>
      <c r="U3039" s="43">
        <f ca="1">_xll.BInterpol('Base CDI'!$H$4:$H$28,'Base CDI'!$I$4:$I$29,S3039,"Cubic","Extrapolate=Linear","MultiX=Average","Skip=True","Sort=True")</f>
        <v>13.660623942397425</v>
      </c>
    </row>
    <row r="3040" spans="16:21" x14ac:dyDescent="0.25">
      <c r="P3040" s="10">
        <v>38931</v>
      </c>
      <c r="Q3040">
        <v>15.35995</v>
      </c>
      <c r="S3040" s="42">
        <f t="shared" ca="1" si="52"/>
        <v>48991</v>
      </c>
      <c r="T3040" s="43">
        <f ca="1">_xll.BInterpol('Base CDI'!$H$4:$H$28,'Base CDI'!$J$4:$J$29,S3040,"Cubic","Extrapolate=Linear","MultiX=Average","Skip=True","Sort=True")</f>
        <v>13.604719442624189</v>
      </c>
      <c r="U3040" s="43">
        <f ca="1">_xll.BInterpol('Base CDI'!$H$4:$H$28,'Base CDI'!$I$4:$I$29,S3040,"Cubic","Extrapolate=Linear","MultiX=Average","Skip=True","Sort=True")</f>
        <v>13.660656079090703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48992</v>
      </c>
      <c r="T3041" s="43">
        <f ca="1">_xll.BInterpol('Base CDI'!$H$4:$H$28,'Base CDI'!$J$4:$J$29,S3041,"Cubic","Extrapolate=Linear","MultiX=Average","Skip=True","Sort=True")</f>
        <v>13.604748463530894</v>
      </c>
      <c r="U3041" s="43">
        <f ca="1">_xll.BInterpol('Base CDI'!$H$4:$H$28,'Base CDI'!$I$4:$I$29,S3041,"Cubic","Extrapolate=Linear","MultiX=Average","Skip=True","Sort=True")</f>
        <v>13.660688004144435</v>
      </c>
    </row>
    <row r="3042" spans="16:21" x14ac:dyDescent="0.25">
      <c r="P3042" s="10">
        <v>38933</v>
      </c>
      <c r="Q3042">
        <v>15.37659</v>
      </c>
      <c r="S3042" s="42">
        <f t="shared" ca="1" si="52"/>
        <v>48993</v>
      </c>
      <c r="T3042" s="43">
        <f ca="1">_xll.BInterpol('Base CDI'!$H$4:$H$28,'Base CDI'!$J$4:$J$29,S3042,"Cubic","Extrapolate=Linear","MultiX=Average","Skip=True","Sort=True")</f>
        <v>13.604777281043944</v>
      </c>
      <c r="U3042" s="43">
        <f ca="1">_xll.BInterpol('Base CDI'!$H$4:$H$28,'Base CDI'!$I$4:$I$29,S3042,"Cubic","Extrapolate=Linear","MultiX=Average","Skip=True","Sort=True")</f>
        <v>13.660719717545796</v>
      </c>
    </row>
    <row r="3043" spans="16:21" x14ac:dyDescent="0.25">
      <c r="P3043" s="10">
        <v>38936</v>
      </c>
      <c r="Q3043">
        <v>15.38491</v>
      </c>
      <c r="S3043" s="42">
        <f t="shared" ca="1" si="52"/>
        <v>48994</v>
      </c>
      <c r="T3043" s="43">
        <f ca="1">_xll.BInterpol('Base CDI'!$H$4:$H$28,'Base CDI'!$J$4:$J$29,S3043,"Cubic","Extrapolate=Linear","MultiX=Average","Skip=True","Sort=True")</f>
        <v>13.604805895232666</v>
      </c>
      <c r="U3043" s="43">
        <f ca="1">_xll.BInterpol('Base CDI'!$H$4:$H$28,'Base CDI'!$I$4:$I$29,S3043,"Cubic","Extrapolate=Linear","MultiX=Average","Skip=True","Sort=True")</f>
        <v>13.660751219281972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48995</v>
      </c>
      <c r="T3044" s="43">
        <f ca="1">_xll.BInterpol('Base CDI'!$H$4:$H$28,'Base CDI'!$J$4:$J$29,S3044,"Cubic","Extrapolate=Linear","MultiX=Average","Skip=True","Sort=True")</f>
        <v>13.604834306166389</v>
      </c>
      <c r="U3044" s="43">
        <f ca="1">_xll.BInterpol('Base CDI'!$H$4:$H$28,'Base CDI'!$I$4:$I$29,S3044,"Cubic","Extrapolate=Linear","MultiX=Average","Skip=True","Sort=True")</f>
        <v>13.660782509340139</v>
      </c>
    </row>
    <row r="3045" spans="16:21" x14ac:dyDescent="0.25">
      <c r="P3045" s="10">
        <v>38938</v>
      </c>
      <c r="Q3045">
        <v>15.40156</v>
      </c>
      <c r="S3045" s="42">
        <f t="shared" ca="1" si="52"/>
        <v>48996</v>
      </c>
      <c r="T3045" s="43">
        <f ca="1">_xll.BInterpol('Base CDI'!$H$4:$H$28,'Base CDI'!$J$4:$J$29,S3045,"Cubic","Extrapolate=Linear","MultiX=Average","Skip=True","Sort=True")</f>
        <v>13.604862513914439</v>
      </c>
      <c r="U3045" s="43">
        <f ca="1">_xll.BInterpol('Base CDI'!$H$4:$H$28,'Base CDI'!$I$4:$I$29,S3045,"Cubic","Extrapolate=Linear","MultiX=Average","Skip=True","Sort=True")</f>
        <v>13.660813587707478</v>
      </c>
    </row>
    <row r="3046" spans="16:21" x14ac:dyDescent="0.25">
      <c r="P3046" s="10">
        <v>38939</v>
      </c>
      <c r="Q3046">
        <v>15.4099</v>
      </c>
      <c r="S3046" s="42">
        <f t="shared" ca="1" si="52"/>
        <v>48997</v>
      </c>
      <c r="T3046" s="43">
        <f ca="1">_xll.BInterpol('Base CDI'!$H$4:$H$28,'Base CDI'!$J$4:$J$29,S3046,"Cubic","Extrapolate=Linear","MultiX=Average","Skip=True","Sort=True")</f>
        <v>13.604890518546144</v>
      </c>
      <c r="U3046" s="43">
        <f ca="1">_xll.BInterpol('Base CDI'!$H$4:$H$28,'Base CDI'!$I$4:$I$29,S3046,"Cubic","Extrapolate=Linear","MultiX=Average","Skip=True","Sort=True")</f>
        <v>13.660844454371169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48998</v>
      </c>
      <c r="T3047" s="43">
        <f ca="1">_xll.BInterpol('Base CDI'!$H$4:$H$28,'Base CDI'!$J$4:$J$29,S3047,"Cubic","Extrapolate=Linear","MultiX=Average","Skip=True","Sort=True")</f>
        <v>13.604918320130833</v>
      </c>
      <c r="U3047" s="43">
        <f ca="1">_xll.BInterpol('Base CDI'!$H$4:$H$28,'Base CDI'!$I$4:$I$29,S3047,"Cubic","Extrapolate=Linear","MultiX=Average","Skip=True","Sort=True")</f>
        <v>13.660875109318392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48999</v>
      </c>
      <c r="T3048" s="43">
        <f ca="1">_xll.BInterpol('Base CDI'!$H$4:$H$28,'Base CDI'!$J$4:$J$29,S3048,"Cubic","Extrapolate=Linear","MultiX=Average","Skip=True","Sort=True")</f>
        <v>13.604945918737833</v>
      </c>
      <c r="U3048" s="43">
        <f ca="1">_xll.BInterpol('Base CDI'!$H$4:$H$28,'Base CDI'!$I$4:$I$29,S3048,"Cubic","Extrapolate=Linear","MultiX=Average","Skip=True","Sort=True")</f>
        <v>13.660905552536327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49000</v>
      </c>
      <c r="T3049" s="43">
        <f ca="1">_xll.BInterpol('Base CDI'!$H$4:$H$28,'Base CDI'!$J$4:$J$29,S3049,"Cubic","Extrapolate=Linear","MultiX=Average","Skip=True","Sort=True")</f>
        <v>13.604973314436473</v>
      </c>
      <c r="U3049" s="43">
        <f ca="1">_xll.BInterpol('Base CDI'!$H$4:$H$28,'Base CDI'!$I$4:$I$29,S3049,"Cubic","Extrapolate=Linear","MultiX=Average","Skip=True","Sort=True")</f>
        <v>13.660935784012155</v>
      </c>
    </row>
    <row r="3050" spans="16:21" x14ac:dyDescent="0.25">
      <c r="P3050" s="10">
        <v>38945</v>
      </c>
      <c r="Q3050">
        <v>15.44332</v>
      </c>
      <c r="S3050" s="42">
        <f t="shared" ca="1" si="52"/>
        <v>49001</v>
      </c>
      <c r="T3050" s="43">
        <f ca="1">_xll.BInterpol('Base CDI'!$H$4:$H$28,'Base CDI'!$J$4:$J$29,S3050,"Cubic","Extrapolate=Linear","MultiX=Average","Skip=True","Sort=True")</f>
        <v>13.605000507296078</v>
      </c>
      <c r="U3050" s="43">
        <f ca="1">_xll.BInterpol('Base CDI'!$H$4:$H$28,'Base CDI'!$I$4:$I$29,S3050,"Cubic","Extrapolate=Linear","MultiX=Average","Skip=True","Sort=True")</f>
        <v>13.660965803733054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49002</v>
      </c>
      <c r="T3051" s="43">
        <f ca="1">_xll.BInterpol('Base CDI'!$H$4:$H$28,'Base CDI'!$J$4:$J$29,S3051,"Cubic","Extrapolate=Linear","MultiX=Average","Skip=True","Sort=True")</f>
        <v>13.605027497385976</v>
      </c>
      <c r="U3051" s="43">
        <f ca="1">_xll.BInterpol('Base CDI'!$H$4:$H$28,'Base CDI'!$I$4:$I$29,S3051,"Cubic","Extrapolate=Linear","MultiX=Average","Skip=True","Sort=True")</f>
        <v>13.660995611686207</v>
      </c>
    </row>
    <row r="3052" spans="16:21" x14ac:dyDescent="0.25">
      <c r="P3052" s="10">
        <v>38947</v>
      </c>
      <c r="Q3052">
        <v>15.46007</v>
      </c>
      <c r="S3052" s="42">
        <f t="shared" ca="1" si="52"/>
        <v>49003</v>
      </c>
      <c r="T3052" s="43">
        <f ca="1">_xll.BInterpol('Base CDI'!$H$4:$H$28,'Base CDI'!$J$4:$J$29,S3052,"Cubic","Extrapolate=Linear","MultiX=Average","Skip=True","Sort=True")</f>
        <v>13.605054284775496</v>
      </c>
      <c r="U3052" s="43">
        <f ca="1">_xll.BInterpol('Base CDI'!$H$4:$H$28,'Base CDI'!$I$4:$I$29,S3052,"Cubic","Extrapolate=Linear","MultiX=Average","Skip=True","Sort=True")</f>
        <v>13.66102520785879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49004</v>
      </c>
      <c r="T3053" s="43">
        <f ca="1">_xll.BInterpol('Base CDI'!$H$4:$H$28,'Base CDI'!$J$4:$J$29,S3053,"Cubic","Extrapolate=Linear","MultiX=Average","Skip=True","Sort=True")</f>
        <v>13.605080869533966</v>
      </c>
      <c r="U3053" s="43">
        <f ca="1">_xll.BInterpol('Base CDI'!$H$4:$H$28,'Base CDI'!$I$4:$I$29,S3053,"Cubic","Extrapolate=Linear","MultiX=Average","Skip=True","Sort=True")</f>
        <v>13.661054592237985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49005</v>
      </c>
      <c r="T3054" s="43">
        <f ca="1">_xll.BInterpol('Base CDI'!$H$4:$H$28,'Base CDI'!$J$4:$J$29,S3054,"Cubic","Extrapolate=Linear","MultiX=Average","Skip=True","Sort=True")</f>
        <v>13.605107251730713</v>
      </c>
      <c r="U3054" s="43">
        <f ca="1">_xll.BInterpol('Base CDI'!$H$4:$H$28,'Base CDI'!$I$4:$I$29,S3054,"Cubic","Extrapolate=Linear","MultiX=Average","Skip=True","Sort=True")</f>
        <v>13.661083764810973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49006</v>
      </c>
      <c r="T3055" s="43">
        <f ca="1">_xll.BInterpol('Base CDI'!$H$4:$H$28,'Base CDI'!$J$4:$J$29,S3055,"Cubic","Extrapolate=Linear","MultiX=Average","Skip=True","Sort=True")</f>
        <v>13.605133431435066</v>
      </c>
      <c r="U3055" s="43">
        <f ca="1">_xll.BInterpol('Base CDI'!$H$4:$H$28,'Base CDI'!$I$4:$I$29,S3055,"Cubic","Extrapolate=Linear","MultiX=Average","Skip=True","Sort=True")</f>
        <v>13.661112725564932</v>
      </c>
    </row>
    <row r="3056" spans="16:21" x14ac:dyDescent="0.25">
      <c r="P3056" s="10">
        <v>38953</v>
      </c>
      <c r="Q3056">
        <v>15.49363</v>
      </c>
      <c r="S3056" s="42">
        <f t="shared" ca="1" si="52"/>
        <v>49007</v>
      </c>
      <c r="T3056" s="43">
        <f ca="1">_xll.BInterpol('Base CDI'!$H$4:$H$28,'Base CDI'!$J$4:$J$29,S3056,"Cubic","Extrapolate=Linear","MultiX=Average","Skip=True","Sort=True")</f>
        <v>13.60515940871635</v>
      </c>
      <c r="U3056" s="43">
        <f ca="1">_xll.BInterpol('Base CDI'!$H$4:$H$28,'Base CDI'!$I$4:$I$29,S3056,"Cubic","Extrapolate=Linear","MultiX=Average","Skip=True","Sort=True")</f>
        <v>13.661141474487042</v>
      </c>
    </row>
    <row r="3057" spans="16:21" x14ac:dyDescent="0.25">
      <c r="P3057" s="10">
        <v>38954</v>
      </c>
      <c r="Q3057">
        <v>15.50202</v>
      </c>
      <c r="S3057" s="42">
        <f t="shared" ca="1" si="52"/>
        <v>49008</v>
      </c>
      <c r="T3057" s="43">
        <f ca="1">_xll.BInterpol('Base CDI'!$H$4:$H$28,'Base CDI'!$J$4:$J$29,S3057,"Cubic","Extrapolate=Linear","MultiX=Average","Skip=True","Sort=True")</f>
        <v>13.605185183643894</v>
      </c>
      <c r="U3057" s="43">
        <f ca="1">_xll.BInterpol('Base CDI'!$H$4:$H$28,'Base CDI'!$I$4:$I$29,S3057,"Cubic","Extrapolate=Linear","MultiX=Average","Skip=True","Sort=True")</f>
        <v>13.661170011564485</v>
      </c>
    </row>
    <row r="3058" spans="16:21" x14ac:dyDescent="0.25">
      <c r="P3058" s="10">
        <v>38957</v>
      </c>
      <c r="Q3058">
        <v>15.51042</v>
      </c>
      <c r="S3058" s="42">
        <f t="shared" ca="1" si="52"/>
        <v>49009</v>
      </c>
      <c r="T3058" s="43">
        <f ca="1">_xll.BInterpol('Base CDI'!$H$4:$H$28,'Base CDI'!$J$4:$J$29,S3058,"Cubic","Extrapolate=Linear","MultiX=Average","Skip=True","Sort=True")</f>
        <v>13.605210756287025</v>
      </c>
      <c r="U3058" s="43">
        <f ca="1">_xll.BInterpol('Base CDI'!$H$4:$H$28,'Base CDI'!$I$4:$I$29,S3058,"Cubic","Extrapolate=Linear","MultiX=Average","Skip=True","Sort=True")</f>
        <v>13.661198336784439</v>
      </c>
    </row>
    <row r="3059" spans="16:21" x14ac:dyDescent="0.25">
      <c r="P3059" s="10">
        <v>38958</v>
      </c>
      <c r="Q3059">
        <v>15.51881</v>
      </c>
      <c r="S3059" s="42">
        <f t="shared" ca="1" si="52"/>
        <v>49010</v>
      </c>
      <c r="T3059" s="43">
        <f ca="1">_xll.BInterpol('Base CDI'!$H$4:$H$28,'Base CDI'!$J$4:$J$29,S3059,"Cubic","Extrapolate=Linear","MultiX=Average","Skip=True","Sort=True")</f>
        <v>13.605236126715074</v>
      </c>
      <c r="U3059" s="43">
        <f ca="1">_xll.BInterpol('Base CDI'!$H$4:$H$28,'Base CDI'!$I$4:$I$29,S3059,"Cubic","Extrapolate=Linear","MultiX=Average","Skip=True","Sort=True")</f>
        <v>13.661226450134086</v>
      </c>
    </row>
    <row r="3060" spans="16:21" x14ac:dyDescent="0.25">
      <c r="P3060" s="10">
        <v>38959</v>
      </c>
      <c r="Q3060">
        <v>15.52721</v>
      </c>
      <c r="S3060" s="42">
        <f t="shared" ca="1" si="52"/>
        <v>49011</v>
      </c>
      <c r="T3060" s="43">
        <f ca="1">_xll.BInterpol('Base CDI'!$H$4:$H$28,'Base CDI'!$J$4:$J$29,S3060,"Cubic","Extrapolate=Linear","MultiX=Average","Skip=True","Sort=True")</f>
        <v>13.605261294997364</v>
      </c>
      <c r="U3060" s="43">
        <f ca="1">_xll.BInterpol('Base CDI'!$H$4:$H$28,'Base CDI'!$I$4:$I$29,S3060,"Cubic","Extrapolate=Linear","MultiX=Average","Skip=True","Sort=True")</f>
        <v>13.661254351600604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49012</v>
      </c>
      <c r="T3061" s="43">
        <f ca="1">_xll.BInterpol('Base CDI'!$H$4:$H$28,'Base CDI'!$J$4:$J$29,S3061,"Cubic","Extrapolate=Linear","MultiX=Average","Skip=True","Sort=True")</f>
        <v>13.605286261203226</v>
      </c>
      <c r="U3061" s="43">
        <f ca="1">_xll.BInterpol('Base CDI'!$H$4:$H$28,'Base CDI'!$I$4:$I$29,S3061,"Cubic","Extrapolate=Linear","MultiX=Average","Skip=True","Sort=True")</f>
        <v>13.661282041171173</v>
      </c>
    </row>
    <row r="3062" spans="16:21" x14ac:dyDescent="0.25">
      <c r="P3062" s="10">
        <v>38961</v>
      </c>
      <c r="Q3062">
        <v>15.54374</v>
      </c>
      <c r="S3062" s="42">
        <f t="shared" ca="1" si="52"/>
        <v>49013</v>
      </c>
      <c r="T3062" s="43">
        <f ca="1">_xll.BInterpol('Base CDI'!$H$4:$H$28,'Base CDI'!$J$4:$J$29,S3062,"Cubic","Extrapolate=Linear","MultiX=Average","Skip=True","Sort=True")</f>
        <v>13.605311025401985</v>
      </c>
      <c r="U3062" s="43">
        <f ca="1">_xll.BInterpol('Base CDI'!$H$4:$H$28,'Base CDI'!$I$4:$I$29,S3062,"Cubic","Extrapolate=Linear","MultiX=Average","Skip=True","Sort=True")</f>
        <v>13.661309518832974</v>
      </c>
    </row>
    <row r="3063" spans="16:21" x14ac:dyDescent="0.25">
      <c r="P3063" s="10">
        <v>38964</v>
      </c>
      <c r="Q3063">
        <v>15.5519</v>
      </c>
      <c r="S3063" s="42">
        <f t="shared" ca="1" si="52"/>
        <v>49014</v>
      </c>
      <c r="T3063" s="43">
        <f ca="1">_xll.BInterpol('Base CDI'!$H$4:$H$28,'Base CDI'!$J$4:$J$29,S3063,"Cubic","Extrapolate=Linear","MultiX=Average","Skip=True","Sort=True")</f>
        <v>13.605335587662971</v>
      </c>
      <c r="U3063" s="43">
        <f ca="1">_xll.BInterpol('Base CDI'!$H$4:$H$28,'Base CDI'!$I$4:$I$29,S3063,"Cubic","Extrapolate=Linear","MultiX=Average","Skip=True","Sort=True")</f>
        <v>13.661336784573187</v>
      </c>
    </row>
    <row r="3064" spans="16:21" x14ac:dyDescent="0.25">
      <c r="P3064" s="10">
        <v>38965</v>
      </c>
      <c r="Q3064">
        <v>15.56006</v>
      </c>
      <c r="S3064" s="42">
        <f t="shared" ca="1" si="52"/>
        <v>49015</v>
      </c>
      <c r="T3064" s="43">
        <f ca="1">_xll.BInterpol('Base CDI'!$H$4:$H$28,'Base CDI'!$J$4:$J$29,S3064,"Cubic","Extrapolate=Linear","MultiX=Average","Skip=True","Sort=True")</f>
        <v>13.605359948055511</v>
      </c>
      <c r="U3064" s="43">
        <f ca="1">_xll.BInterpol('Base CDI'!$H$4:$H$28,'Base CDI'!$I$4:$I$29,S3064,"Cubic","Extrapolate=Linear","MultiX=Average","Skip=True","Sort=True")</f>
        <v>13.661363838378993</v>
      </c>
    </row>
    <row r="3065" spans="16:21" x14ac:dyDescent="0.25">
      <c r="P3065" s="10">
        <v>38966</v>
      </c>
      <c r="Q3065">
        <v>15.56822</v>
      </c>
      <c r="S3065" s="42">
        <f t="shared" ca="1" si="52"/>
        <v>49016</v>
      </c>
      <c r="T3065" s="43">
        <f ca="1">_xll.BInterpol('Base CDI'!$H$4:$H$28,'Base CDI'!$J$4:$J$29,S3065,"Cubic","Extrapolate=Linear","MultiX=Average","Skip=True","Sort=True")</f>
        <v>13.605384106648932</v>
      </c>
      <c r="U3065" s="43">
        <f ca="1">_xll.BInterpol('Base CDI'!$H$4:$H$28,'Base CDI'!$I$4:$I$29,S3065,"Cubic","Extrapolate=Linear","MultiX=Average","Skip=True","Sort=True")</f>
        <v>13.661390680237568</v>
      </c>
    </row>
    <row r="3066" spans="16:21" x14ac:dyDescent="0.25">
      <c r="P3066" s="10">
        <v>38968</v>
      </c>
      <c r="Q3066">
        <v>15.57638</v>
      </c>
      <c r="S3066" s="42">
        <f t="shared" ca="1" si="52"/>
        <v>49017</v>
      </c>
      <c r="T3066" s="43">
        <f ca="1">_xll.BInterpol('Base CDI'!$H$4:$H$28,'Base CDI'!$J$4:$J$29,S3066,"Cubic","Extrapolate=Linear","MultiX=Average","Skip=True","Sort=True")</f>
        <v>13.605408063512563</v>
      </c>
      <c r="U3066" s="43">
        <f ca="1">_xll.BInterpol('Base CDI'!$H$4:$H$28,'Base CDI'!$I$4:$I$29,S3066,"Cubic","Extrapolate=Linear","MultiX=Average","Skip=True","Sort=True")</f>
        <v>13.661417310136097</v>
      </c>
    </row>
    <row r="3067" spans="16:21" x14ac:dyDescent="0.25">
      <c r="P3067" s="10">
        <v>38971</v>
      </c>
      <c r="Q3067">
        <v>15.58455</v>
      </c>
      <c r="S3067" s="42">
        <f t="shared" ca="1" si="52"/>
        <v>49018</v>
      </c>
      <c r="T3067" s="43">
        <f ca="1">_xll.BInterpol('Base CDI'!$H$4:$H$28,'Base CDI'!$J$4:$J$29,S3067,"Cubic","Extrapolate=Linear","MultiX=Average","Skip=True","Sort=True")</f>
        <v>13.605431818715731</v>
      </c>
      <c r="U3067" s="43">
        <f ca="1">_xll.BInterpol('Base CDI'!$H$4:$H$28,'Base CDI'!$I$4:$I$29,S3067,"Cubic","Extrapolate=Linear","MultiX=Average","Skip=True","Sort=True")</f>
        <v>13.661443728061755</v>
      </c>
    </row>
    <row r="3068" spans="16:21" x14ac:dyDescent="0.25">
      <c r="P3068" s="10">
        <v>38972</v>
      </c>
      <c r="Q3068">
        <v>15.59271</v>
      </c>
      <c r="S3068" s="42">
        <f t="shared" ca="1" si="52"/>
        <v>49019</v>
      </c>
      <c r="T3068" s="43">
        <f ca="1">_xll.BInterpol('Base CDI'!$H$4:$H$28,'Base CDI'!$J$4:$J$29,S3068,"Cubic","Extrapolate=Linear","MultiX=Average","Skip=True","Sort=True")</f>
        <v>13.605455372327762</v>
      </c>
      <c r="U3068" s="43">
        <f ca="1">_xll.BInterpol('Base CDI'!$H$4:$H$28,'Base CDI'!$I$4:$I$29,S3068,"Cubic","Extrapolate=Linear","MultiX=Average","Skip=True","Sort=True")</f>
        <v>13.661469934001726</v>
      </c>
    </row>
    <row r="3069" spans="16:21" x14ac:dyDescent="0.25">
      <c r="P3069" s="10">
        <v>38973</v>
      </c>
      <c r="Q3069">
        <v>15.60087</v>
      </c>
      <c r="S3069" s="42">
        <f t="shared" ca="1" si="52"/>
        <v>49020</v>
      </c>
      <c r="T3069" s="43">
        <f ca="1">_xll.BInterpol('Base CDI'!$H$4:$H$28,'Base CDI'!$J$4:$J$29,S3069,"Cubic","Extrapolate=Linear","MultiX=Average","Skip=True","Sort=True")</f>
        <v>13.605478724417987</v>
      </c>
      <c r="U3069" s="43">
        <f ca="1">_xll.BInterpol('Base CDI'!$H$4:$H$28,'Base CDI'!$I$4:$I$29,S3069,"Cubic","Extrapolate=Linear","MultiX=Average","Skip=True","Sort=True")</f>
        <v>13.661495927943188</v>
      </c>
    </row>
    <row r="3070" spans="16:21" x14ac:dyDescent="0.25">
      <c r="P3070" s="10">
        <v>38974</v>
      </c>
      <c r="Q3070">
        <v>15.60904</v>
      </c>
      <c r="S3070" s="42">
        <f t="shared" ca="1" si="52"/>
        <v>49021</v>
      </c>
      <c r="T3070" s="43">
        <f ca="1">_xll.BInterpol('Base CDI'!$H$4:$H$28,'Base CDI'!$J$4:$J$29,S3070,"Cubic","Extrapolate=Linear","MultiX=Average","Skip=True","Sort=True")</f>
        <v>13.605501875055731</v>
      </c>
      <c r="U3070" s="43">
        <f ca="1">_xll.BInterpol('Base CDI'!$H$4:$H$28,'Base CDI'!$I$4:$I$29,S3070,"Cubic","Extrapolate=Linear","MultiX=Average","Skip=True","Sort=True")</f>
        <v>13.661521709873321</v>
      </c>
    </row>
    <row r="3071" spans="16:21" x14ac:dyDescent="0.25">
      <c r="P3071" s="10">
        <v>38975</v>
      </c>
      <c r="Q3071">
        <v>15.61721</v>
      </c>
      <c r="S3071" s="42">
        <f t="shared" ca="1" si="52"/>
        <v>49022</v>
      </c>
      <c r="T3071" s="43">
        <f ca="1">_xll.BInterpol('Base CDI'!$H$4:$H$28,'Base CDI'!$J$4:$J$29,S3071,"Cubic","Extrapolate=Linear","MultiX=Average","Skip=True","Sort=True")</f>
        <v>13.605524824310324</v>
      </c>
      <c r="U3071" s="43">
        <f ca="1">_xll.BInterpol('Base CDI'!$H$4:$H$28,'Base CDI'!$I$4:$I$29,S3071,"Cubic","Extrapolate=Linear","MultiX=Average","Skip=True","Sort=True")</f>
        <v>13.661547279779306</v>
      </c>
    </row>
    <row r="3072" spans="16:21" x14ac:dyDescent="0.25">
      <c r="P3072" s="10">
        <v>38978</v>
      </c>
      <c r="Q3072">
        <v>15.62538</v>
      </c>
      <c r="S3072" s="42">
        <f t="shared" ca="1" si="52"/>
        <v>49023</v>
      </c>
      <c r="T3072" s="43">
        <f ca="1">_xll.BInterpol('Base CDI'!$H$4:$H$28,'Base CDI'!$J$4:$J$29,S3072,"Cubic","Extrapolate=Linear","MultiX=Average","Skip=True","Sort=True")</f>
        <v>13.605547572251091</v>
      </c>
      <c r="U3072" s="43">
        <f ca="1">_xll.BInterpol('Base CDI'!$H$4:$H$28,'Base CDI'!$I$4:$I$29,S3072,"Cubic","Extrapolate=Linear","MultiX=Average","Skip=True","Sort=True")</f>
        <v>13.661572637648323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49024</v>
      </c>
      <c r="T3073" s="43">
        <f ca="1">_xll.BInterpol('Base CDI'!$H$4:$H$28,'Base CDI'!$J$4:$J$29,S3073,"Cubic","Extrapolate=Linear","MultiX=Average","Skip=True","Sort=True")</f>
        <v>13.605570118947361</v>
      </c>
      <c r="U3073" s="43">
        <f ca="1">_xll.BInterpol('Base CDI'!$H$4:$H$28,'Base CDI'!$I$4:$I$29,S3073,"Cubic","Extrapolate=Linear","MultiX=Average","Skip=True","Sort=True")</f>
        <v>13.661597783467551</v>
      </c>
    </row>
    <row r="3074" spans="16:21" x14ac:dyDescent="0.25">
      <c r="P3074" s="10">
        <v>38980</v>
      </c>
      <c r="Q3074">
        <v>15.64174</v>
      </c>
      <c r="S3074" s="42">
        <f t="shared" ca="1" si="52"/>
        <v>49025</v>
      </c>
      <c r="T3074" s="43">
        <f ca="1">_xll.BInterpol('Base CDI'!$H$4:$H$28,'Base CDI'!$J$4:$J$29,S3074,"Cubic","Extrapolate=Linear","MultiX=Average","Skip=True","Sort=True")</f>
        <v>13.605592464468462</v>
      </c>
      <c r="U3074" s="43">
        <f ca="1">_xll.BInterpol('Base CDI'!$H$4:$H$28,'Base CDI'!$I$4:$I$29,S3074,"Cubic","Extrapolate=Linear","MultiX=Average","Skip=True","Sort=True")</f>
        <v>13.661622717224169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49026</v>
      </c>
      <c r="T3075" s="43">
        <f ca="1">_xll.BInterpol('Base CDI'!$H$4:$H$28,'Base CDI'!$J$4:$J$29,S3075,"Cubic","Extrapolate=Linear","MultiX=Average","Skip=True","Sort=True")</f>
        <v>13.60561460888372</v>
      </c>
      <c r="U3075" s="43">
        <f ca="1">_xll.BInterpol('Base CDI'!$H$4:$H$28,'Base CDI'!$I$4:$I$29,S3075,"Cubic","Extrapolate=Linear","MultiX=Average","Skip=True","Sort=True")</f>
        <v>13.661647438905359</v>
      </c>
    </row>
    <row r="3076" spans="16:21" x14ac:dyDescent="0.25">
      <c r="P3076" s="10">
        <v>38982</v>
      </c>
      <c r="Q3076">
        <v>15.65812</v>
      </c>
      <c r="S3076" s="42">
        <f t="shared" ca="1" si="52"/>
        <v>49027</v>
      </c>
      <c r="T3076" s="43">
        <f ca="1">_xll.BInterpol('Base CDI'!$H$4:$H$28,'Base CDI'!$J$4:$J$29,S3076,"Cubic","Extrapolate=Linear","MultiX=Average","Skip=True","Sort=True")</f>
        <v>13.605636552262466</v>
      </c>
      <c r="U3076" s="43">
        <f ca="1">_xll.BInterpol('Base CDI'!$H$4:$H$28,'Base CDI'!$I$4:$I$29,S3076,"Cubic","Extrapolate=Linear","MultiX=Average","Skip=True","Sort=True")</f>
        <v>13.6616719484983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49028</v>
      </c>
      <c r="T3077" s="43">
        <f ca="1">_xll.BInterpol('Base CDI'!$H$4:$H$28,'Base CDI'!$J$4:$J$29,S3077,"Cubic","Extrapolate=Linear","MultiX=Average","Skip=True","Sort=True")</f>
        <v>13.605658294674024</v>
      </c>
      <c r="U3077" s="43">
        <f ca="1">_xll.BInterpol('Base CDI'!$H$4:$H$28,'Base CDI'!$I$4:$I$29,S3077,"Cubic","Extrapolate=Linear","MultiX=Average","Skip=True","Sort=True")</f>
        <v>13.661696245990173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49029</v>
      </c>
      <c r="T3078" s="43">
        <f ca="1">_xll.BInterpol('Base CDI'!$H$4:$H$28,'Base CDI'!$J$4:$J$29,S3078,"Cubic","Extrapolate=Linear","MultiX=Average","Skip=True","Sort=True")</f>
        <v>13.605679836187724</v>
      </c>
      <c r="U3078" s="43">
        <f ca="1">_xll.BInterpol('Base CDI'!$H$4:$H$28,'Base CDI'!$I$4:$I$29,S3078,"Cubic","Extrapolate=Linear","MultiX=Average","Skip=True","Sort=True")</f>
        <v>13.661720331368157</v>
      </c>
    </row>
    <row r="3079" spans="16:21" x14ac:dyDescent="0.25">
      <c r="P3079" s="10">
        <v>38987</v>
      </c>
      <c r="Q3079">
        <v>15.68272</v>
      </c>
      <c r="S3079" s="42">
        <f t="shared" ca="1" si="52"/>
        <v>49030</v>
      </c>
      <c r="T3079" s="43">
        <f ca="1">_xll.BInterpol('Base CDI'!$H$4:$H$28,'Base CDI'!$J$4:$J$29,S3079,"Cubic","Extrapolate=Linear","MultiX=Average","Skip=True","Sort=True")</f>
        <v>13.605701176872893</v>
      </c>
      <c r="U3079" s="43">
        <f ca="1">_xll.BInterpol('Base CDI'!$H$4:$H$28,'Base CDI'!$I$4:$I$29,S3079,"Cubic","Extrapolate=Linear","MultiX=Average","Skip=True","Sort=True")</f>
        <v>13.661744204619431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49031</v>
      </c>
      <c r="T3080" s="43">
        <f ca="1">_xll.BInterpol('Base CDI'!$H$4:$H$28,'Base CDI'!$J$4:$J$29,S3080,"Cubic","Extrapolate=Linear","MultiX=Average","Skip=True","Sort=True")</f>
        <v>13.605722316798859</v>
      </c>
      <c r="U3080" s="43">
        <f ca="1">_xll.BInterpol('Base CDI'!$H$4:$H$28,'Base CDI'!$I$4:$I$29,S3080,"Cubic","Extrapolate=Linear","MultiX=Average","Skip=True","Sort=True")</f>
        <v>13.661767865731179</v>
      </c>
    </row>
    <row r="3081" spans="16:21" x14ac:dyDescent="0.25">
      <c r="P3081" s="10">
        <v>38989</v>
      </c>
      <c r="Q3081">
        <v>15.69918</v>
      </c>
      <c r="S3081" s="42">
        <f t="shared" ca="1" si="52"/>
        <v>49032</v>
      </c>
      <c r="T3081" s="43">
        <f ca="1">_xll.BInterpol('Base CDI'!$H$4:$H$28,'Base CDI'!$J$4:$J$29,S3081,"Cubic","Extrapolate=Linear","MultiX=Average","Skip=True","Sort=True")</f>
        <v>13.60574325603495</v>
      </c>
      <c r="U3081" s="43">
        <f ca="1">_xll.BInterpol('Base CDI'!$H$4:$H$28,'Base CDI'!$I$4:$I$29,S3081,"Cubic","Extrapolate=Linear","MultiX=Average","Skip=True","Sort=True")</f>
        <v>13.661791314690575</v>
      </c>
    </row>
    <row r="3082" spans="16:21" x14ac:dyDescent="0.25">
      <c r="P3082" s="10">
        <v>38992</v>
      </c>
      <c r="Q3082">
        <v>15.70745</v>
      </c>
      <c r="S3082" s="42">
        <f t="shared" ca="1" si="52"/>
        <v>49033</v>
      </c>
      <c r="T3082" s="43">
        <f ca="1">_xll.BInterpol('Base CDI'!$H$4:$H$28,'Base CDI'!$J$4:$J$29,S3082,"Cubic","Extrapolate=Linear","MultiX=Average","Skip=True","Sort=True")</f>
        <v>13.605763994650491</v>
      </c>
      <c r="U3082" s="43">
        <f ca="1">_xll.BInterpol('Base CDI'!$H$4:$H$28,'Base CDI'!$I$4:$I$29,S3082,"Cubic","Extrapolate=Linear","MultiX=Average","Skip=True","Sort=True")</f>
        <v>13.661814551484804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49034</v>
      </c>
      <c r="T3083" s="43">
        <f ca="1">_xll.BInterpol('Base CDI'!$H$4:$H$28,'Base CDI'!$J$4:$J$29,S3083,"Cubic","Extrapolate=Linear","MultiX=Average","Skip=True","Sort=True")</f>
        <v>13.605784532714814</v>
      </c>
      <c r="U3083" s="43">
        <f ca="1">_xll.BInterpol('Base CDI'!$H$4:$H$28,'Base CDI'!$I$4:$I$29,S3083,"Cubic","Extrapolate=Linear","MultiX=Average","Skip=True","Sort=True")</f>
        <v>13.661837576101043</v>
      </c>
    </row>
    <row r="3084" spans="16:21" x14ac:dyDescent="0.25">
      <c r="P3084" s="10">
        <v>38994</v>
      </c>
      <c r="Q3084">
        <v>15.72395</v>
      </c>
      <c r="S3084" s="42">
        <f t="shared" ca="1" si="53"/>
        <v>49035</v>
      </c>
      <c r="T3084" s="43">
        <f ca="1">_xll.BInterpol('Base CDI'!$H$4:$H$28,'Base CDI'!$J$4:$J$29,S3084,"Cubic","Extrapolate=Linear","MultiX=Average","Skip=True","Sort=True")</f>
        <v>13.605804870297243</v>
      </c>
      <c r="U3084" s="43">
        <f ca="1">_xll.BInterpol('Base CDI'!$H$4:$H$28,'Base CDI'!$I$4:$I$29,S3084,"Cubic","Extrapolate=Linear","MultiX=Average","Skip=True","Sort=True")</f>
        <v>13.661860388526474</v>
      </c>
    </row>
    <row r="3085" spans="16:21" x14ac:dyDescent="0.25">
      <c r="P3085" s="10">
        <v>38995</v>
      </c>
      <c r="Q3085">
        <v>15.73221</v>
      </c>
      <c r="S3085" s="42">
        <f t="shared" ca="1" si="53"/>
        <v>49036</v>
      </c>
      <c r="T3085" s="43">
        <f ca="1">_xll.BInterpol('Base CDI'!$H$4:$H$28,'Base CDI'!$J$4:$J$29,S3085,"Cubic","Extrapolate=Linear","MultiX=Average","Skip=True","Sort=True")</f>
        <v>13.605825007467107</v>
      </c>
      <c r="U3085" s="43">
        <f ca="1">_xll.BInterpol('Base CDI'!$H$4:$H$28,'Base CDI'!$I$4:$I$29,S3085,"Cubic","Extrapolate=Linear","MultiX=Average","Skip=True","Sort=True")</f>
        <v>13.661882988748275</v>
      </c>
    </row>
    <row r="3086" spans="16:21" x14ac:dyDescent="0.25">
      <c r="P3086" s="10">
        <v>38996</v>
      </c>
      <c r="Q3086">
        <v>15.74047</v>
      </c>
      <c r="S3086" s="42">
        <f t="shared" ca="1" si="53"/>
        <v>49037</v>
      </c>
      <c r="T3086" s="43">
        <f ca="1">_xll.BInterpol('Base CDI'!$H$4:$H$28,'Base CDI'!$J$4:$J$29,S3086,"Cubic","Extrapolate=Linear","MultiX=Average","Skip=True","Sort=True")</f>
        <v>13.605844944293736</v>
      </c>
      <c r="U3086" s="43">
        <f ca="1">_xll.BInterpol('Base CDI'!$H$4:$H$28,'Base CDI'!$I$4:$I$29,S3086,"Cubic","Extrapolate=Linear","MultiX=Average","Skip=True","Sort=True")</f>
        <v>13.661905376753626</v>
      </c>
    </row>
    <row r="3087" spans="16:21" x14ac:dyDescent="0.25">
      <c r="P3087" s="10">
        <v>38999</v>
      </c>
      <c r="Q3087">
        <v>15.74872</v>
      </c>
      <c r="S3087" s="42">
        <f t="shared" ca="1" si="53"/>
        <v>49038</v>
      </c>
      <c r="T3087" s="43">
        <f ca="1">_xll.BInterpol('Base CDI'!$H$4:$H$28,'Base CDI'!$J$4:$J$29,S3087,"Cubic","Extrapolate=Linear","MultiX=Average","Skip=True","Sort=True")</f>
        <v>13.605864680846453</v>
      </c>
      <c r="U3087" s="43">
        <f ca="1">_xll.BInterpol('Base CDI'!$H$4:$H$28,'Base CDI'!$I$4:$I$29,S3087,"Cubic","Extrapolate=Linear","MultiX=Average","Skip=True","Sort=True")</f>
        <v>13.661927552529709</v>
      </c>
    </row>
    <row r="3088" spans="16:21" x14ac:dyDescent="0.25">
      <c r="P3088" s="10">
        <v>39000</v>
      </c>
      <c r="Q3088">
        <v>15.75698</v>
      </c>
      <c r="S3088" s="42">
        <f t="shared" ca="1" si="53"/>
        <v>49039</v>
      </c>
      <c r="T3088" s="43">
        <f ca="1">_xll.BInterpol('Base CDI'!$H$4:$H$28,'Base CDI'!$J$4:$J$29,S3088,"Cubic","Extrapolate=Linear","MultiX=Average","Skip=True","Sort=True")</f>
        <v>13.605884217194589</v>
      </c>
      <c r="U3088" s="43">
        <f ca="1">_xll.BInterpol('Base CDI'!$H$4:$H$28,'Base CDI'!$I$4:$I$29,S3088,"Cubic","Extrapolate=Linear","MultiX=Average","Skip=True","Sort=True")</f>
        <v>13.661949516063704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49040</v>
      </c>
      <c r="T3089" s="43">
        <f ca="1">_xll.BInterpol('Base CDI'!$H$4:$H$28,'Base CDI'!$J$4:$J$29,S3089,"Cubic","Extrapolate=Linear","MultiX=Average","Skip=True","Sort=True")</f>
        <v>13.605903553407471</v>
      </c>
      <c r="U3089" s="43">
        <f ca="1">_xll.BInterpol('Base CDI'!$H$4:$H$28,'Base CDI'!$I$4:$I$29,S3089,"Cubic","Extrapolate=Linear","MultiX=Average","Skip=True","Sort=True")</f>
        <v>13.661971267342789</v>
      </c>
    </row>
    <row r="3090" spans="16:21" x14ac:dyDescent="0.25">
      <c r="P3090" s="10">
        <v>39003</v>
      </c>
      <c r="Q3090">
        <v>15.77347</v>
      </c>
      <c r="S3090" s="42">
        <f t="shared" ca="1" si="53"/>
        <v>49041</v>
      </c>
      <c r="T3090" s="43">
        <f ca="1">_xll.BInterpol('Base CDI'!$H$4:$H$28,'Base CDI'!$J$4:$J$29,S3090,"Cubic","Extrapolate=Linear","MultiX=Average","Skip=True","Sort=True")</f>
        <v>13.605922689554427</v>
      </c>
      <c r="U3090" s="43">
        <f ca="1">_xll.BInterpol('Base CDI'!$H$4:$H$28,'Base CDI'!$I$4:$I$29,S3090,"Cubic","Extrapolate=Linear","MultiX=Average","Skip=True","Sort=True")</f>
        <v>13.661992806354146</v>
      </c>
    </row>
    <row r="3091" spans="16:21" x14ac:dyDescent="0.25">
      <c r="P3091" s="10">
        <v>39006</v>
      </c>
      <c r="Q3091">
        <v>15.78172</v>
      </c>
      <c r="S3091" s="42">
        <f t="shared" ca="1" si="53"/>
        <v>49042</v>
      </c>
      <c r="T3091" s="43">
        <f ca="1">_xll.BInterpol('Base CDI'!$H$4:$H$28,'Base CDI'!$J$4:$J$29,S3091,"Cubic","Extrapolate=Linear","MultiX=Average","Skip=True","Sort=True")</f>
        <v>13.605941625704784</v>
      </c>
      <c r="U3091" s="43">
        <f ca="1">_xll.BInterpol('Base CDI'!$H$4:$H$28,'Base CDI'!$I$4:$I$29,S3091,"Cubic","Extrapolate=Linear","MultiX=Average","Skip=True","Sort=True")</f>
        <v>13.662014133084952</v>
      </c>
    </row>
    <row r="3092" spans="16:21" x14ac:dyDescent="0.25">
      <c r="P3092" s="10">
        <v>39007</v>
      </c>
      <c r="Q3092">
        <v>15.78997</v>
      </c>
      <c r="S3092" s="42">
        <f t="shared" ca="1" si="53"/>
        <v>49043</v>
      </c>
      <c r="T3092" s="43">
        <f ca="1">_xll.BInterpol('Base CDI'!$H$4:$H$28,'Base CDI'!$J$4:$J$29,S3092,"Cubic","Extrapolate=Linear","MultiX=Average","Skip=True","Sort=True")</f>
        <v>13.605960361927869</v>
      </c>
      <c r="U3092" s="43">
        <f ca="1">_xll.BInterpol('Base CDI'!$H$4:$H$28,'Base CDI'!$I$4:$I$29,S3092,"Cubic","Extrapolate=Linear","MultiX=Average","Skip=True","Sort=True")</f>
        <v>13.66203524752239</v>
      </c>
    </row>
    <row r="3093" spans="16:21" x14ac:dyDescent="0.25">
      <c r="P3093" s="10">
        <v>39008</v>
      </c>
      <c r="Q3093">
        <v>15.79823</v>
      </c>
      <c r="S3093" s="42">
        <f t="shared" ca="1" si="53"/>
        <v>49044</v>
      </c>
      <c r="T3093" s="43">
        <f ca="1">_xll.BInterpol('Base CDI'!$H$4:$H$28,'Base CDI'!$J$4:$J$29,S3093,"Cubic","Extrapolate=Linear","MultiX=Average","Skip=True","Sort=True")</f>
        <v>13.605978898293012</v>
      </c>
      <c r="U3093" s="43">
        <f ca="1">_xll.BInterpol('Base CDI'!$H$4:$H$28,'Base CDI'!$I$4:$I$29,S3093,"Cubic","Extrapolate=Linear","MultiX=Average","Skip=True","Sort=True")</f>
        <v>13.662056149653637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49045</v>
      </c>
      <c r="T3094" s="43">
        <f ca="1">_xll.BInterpol('Base CDI'!$H$4:$H$28,'Base CDI'!$J$4:$J$29,S3094,"Cubic","Extrapolate=Linear","MultiX=Average","Skip=True","Sort=True")</f>
        <v>13.605997234869537</v>
      </c>
      <c r="U3094" s="43">
        <f ca="1">_xll.BInterpol('Base CDI'!$H$4:$H$28,'Base CDI'!$I$4:$I$29,S3094,"Cubic","Extrapolate=Linear","MultiX=Average","Skip=True","Sort=True")</f>
        <v>13.662076839465875</v>
      </c>
    </row>
    <row r="3095" spans="16:21" x14ac:dyDescent="0.25">
      <c r="P3095" s="10">
        <v>39010</v>
      </c>
      <c r="Q3095">
        <v>15.81451</v>
      </c>
      <c r="S3095" s="42">
        <f t="shared" ca="1" si="53"/>
        <v>49046</v>
      </c>
      <c r="T3095" s="43">
        <f ca="1">_xll.BInterpol('Base CDI'!$H$4:$H$28,'Base CDI'!$J$4:$J$29,S3095,"Cubic","Extrapolate=Linear","MultiX=Average","Skip=True","Sort=True")</f>
        <v>13.606015371726775</v>
      </c>
      <c r="U3095" s="43">
        <f ca="1">_xll.BInterpol('Base CDI'!$H$4:$H$28,'Base CDI'!$I$4:$I$29,S3095,"Cubic","Extrapolate=Linear","MultiX=Average","Skip=True","Sort=True")</f>
        <v>13.662097316946285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49047</v>
      </c>
      <c r="T3096" s="43">
        <f ca="1">_xll.BInterpol('Base CDI'!$H$4:$H$28,'Base CDI'!$J$4:$J$29,S3096,"Cubic","Extrapolate=Linear","MultiX=Average","Skip=True","Sort=True")</f>
        <v>13.606033308934053</v>
      </c>
      <c r="U3096" s="43">
        <f ca="1">_xll.BInterpol('Base CDI'!$H$4:$H$28,'Base CDI'!$I$4:$I$29,S3096,"Cubic","Extrapolate=Linear","MultiX=Average","Skip=True","Sort=True")</f>
        <v>13.662117582082047</v>
      </c>
    </row>
    <row r="3097" spans="16:21" x14ac:dyDescent="0.25">
      <c r="P3097" s="10">
        <v>39014</v>
      </c>
      <c r="Q3097">
        <v>15.83052</v>
      </c>
      <c r="S3097" s="42">
        <f t="shared" ca="1" si="53"/>
        <v>49048</v>
      </c>
      <c r="T3097" s="43">
        <f ca="1">_xll.BInterpol('Base CDI'!$H$4:$H$28,'Base CDI'!$J$4:$J$29,S3097,"Cubic","Extrapolate=Linear","MultiX=Average","Skip=True","Sort=True")</f>
        <v>13.606051046560699</v>
      </c>
      <c r="U3097" s="43">
        <f ca="1">_xll.BInterpol('Base CDI'!$H$4:$H$28,'Base CDI'!$I$4:$I$29,S3097,"Cubic","Extrapolate=Linear","MultiX=Average","Skip=True","Sort=True")</f>
        <v>13.662137634860336</v>
      </c>
    </row>
    <row r="3098" spans="16:21" x14ac:dyDescent="0.25">
      <c r="P3098" s="10">
        <v>39015</v>
      </c>
      <c r="Q3098">
        <v>15.83853</v>
      </c>
      <c r="S3098" s="42">
        <f t="shared" ca="1" si="53"/>
        <v>49049</v>
      </c>
      <c r="T3098" s="43">
        <f ca="1">_xll.BInterpol('Base CDI'!$H$4:$H$28,'Base CDI'!$J$4:$J$29,S3098,"Cubic","Extrapolate=Linear","MultiX=Average","Skip=True","Sort=True")</f>
        <v>13.60606858467604</v>
      </c>
      <c r="U3098" s="43">
        <f ca="1">_xll.BInterpol('Base CDI'!$H$4:$H$28,'Base CDI'!$I$4:$I$29,S3098,"Cubic","Extrapolate=Linear","MultiX=Average","Skip=True","Sort=True")</f>
        <v>13.662157475268339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49050</v>
      </c>
      <c r="T3099" s="43">
        <f ca="1">_xll.BInterpol('Base CDI'!$H$4:$H$28,'Base CDI'!$J$4:$J$29,S3099,"Cubic","Extrapolate=Linear","MultiX=Average","Skip=True","Sort=True")</f>
        <v>13.606085923349402</v>
      </c>
      <c r="U3099" s="43">
        <f ca="1">_xll.BInterpol('Base CDI'!$H$4:$H$28,'Base CDI'!$I$4:$I$29,S3099,"Cubic","Extrapolate=Linear","MultiX=Average","Skip=True","Sort=True")</f>
        <v>13.66217710329323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49051</v>
      </c>
      <c r="T3100" s="43">
        <f ca="1">_xll.BInterpol('Base CDI'!$H$4:$H$28,'Base CDI'!$J$4:$J$29,S3100,"Cubic","Extrapolate=Linear","MultiX=Average","Skip=True","Sort=True")</f>
        <v>13.606103062650115</v>
      </c>
      <c r="U3100" s="43">
        <f ca="1">_xll.BInterpol('Base CDI'!$H$4:$H$28,'Base CDI'!$I$4:$I$29,S3100,"Cubic","Extrapolate=Linear","MultiX=Average","Skip=True","Sort=True")</f>
        <v>13.662196518922194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49052</v>
      </c>
      <c r="T3101" s="43">
        <f ca="1">_xll.BInterpol('Base CDI'!$H$4:$H$28,'Base CDI'!$J$4:$J$29,S3101,"Cubic","Extrapolate=Linear","MultiX=Average","Skip=True","Sort=True")</f>
        <v>13.606120002647506</v>
      </c>
      <c r="U3101" s="43">
        <f ca="1">_xll.BInterpol('Base CDI'!$H$4:$H$28,'Base CDI'!$I$4:$I$29,S3101,"Cubic","Extrapolate=Linear","MultiX=Average","Skip=True","Sort=True")</f>
        <v>13.662215722142406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49053</v>
      </c>
      <c r="T3102" s="43">
        <f ca="1">_xll.BInterpol('Base CDI'!$H$4:$H$28,'Base CDI'!$J$4:$J$29,S3102,"Cubic","Extrapolate=Linear","MultiX=Average","Skip=True","Sort=True")</f>
        <v>13.606136743410902</v>
      </c>
      <c r="U3102" s="43">
        <f ca="1">_xll.BInterpol('Base CDI'!$H$4:$H$28,'Base CDI'!$I$4:$I$29,S3102,"Cubic","Extrapolate=Linear","MultiX=Average","Skip=True","Sort=True")</f>
        <v>13.66223471294105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49054</v>
      </c>
      <c r="T3103" s="43">
        <f ca="1">_xll.BInterpol('Base CDI'!$H$4:$H$28,'Base CDI'!$J$4:$J$29,S3103,"Cubic","Extrapolate=Linear","MultiX=Average","Skip=True","Sort=True")</f>
        <v>13.606153285009633</v>
      </c>
      <c r="U3103" s="43">
        <f ca="1">_xll.BInterpol('Base CDI'!$H$4:$H$28,'Base CDI'!$I$4:$I$29,S3103,"Cubic","Extrapolate=Linear","MultiX=Average","Skip=True","Sort=True")</f>
        <v>13.662253491305304</v>
      </c>
    </row>
    <row r="3104" spans="16:21" x14ac:dyDescent="0.25">
      <c r="P3104" s="10">
        <v>39024</v>
      </c>
      <c r="Q3104">
        <v>15.88673</v>
      </c>
      <c r="S3104" s="42">
        <f t="shared" ca="1" si="53"/>
        <v>49055</v>
      </c>
      <c r="T3104" s="43">
        <f ca="1">_xll.BInterpol('Base CDI'!$H$4:$H$28,'Base CDI'!$J$4:$J$29,S3104,"Cubic","Extrapolate=Linear","MultiX=Average","Skip=True","Sort=True")</f>
        <v>13.606169627513024</v>
      </c>
      <c r="U3104" s="43">
        <f ca="1">_xll.BInterpol('Base CDI'!$H$4:$H$28,'Base CDI'!$I$4:$I$29,S3104,"Cubic","Extrapolate=Linear","MultiX=Average","Skip=True","Sort=True")</f>
        <v>13.662272057222349</v>
      </c>
    </row>
    <row r="3105" spans="16:21" x14ac:dyDescent="0.25">
      <c r="P3105" s="10">
        <v>39027</v>
      </c>
      <c r="Q3105">
        <v>15.8948</v>
      </c>
      <c r="S3105" s="42">
        <f t="shared" ca="1" si="53"/>
        <v>49056</v>
      </c>
      <c r="T3105" s="43">
        <f ca="1">_xll.BInterpol('Base CDI'!$H$4:$H$28,'Base CDI'!$J$4:$J$29,S3105,"Cubic","Extrapolate=Linear","MultiX=Average","Skip=True","Sort=True")</f>
        <v>13.606185770990404</v>
      </c>
      <c r="U3105" s="43">
        <f ca="1">_xll.BInterpol('Base CDI'!$H$4:$H$28,'Base CDI'!$I$4:$I$29,S3105,"Cubic","Extrapolate=Linear","MultiX=Average","Skip=True","Sort=True")</f>
        <v>13.662290410679363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49057</v>
      </c>
      <c r="T3106" s="43">
        <f ca="1">_xll.BInterpol('Base CDI'!$H$4:$H$28,'Base CDI'!$J$4:$J$29,S3106,"Cubic","Extrapolate=Linear","MultiX=Average","Skip=True","Sort=True")</f>
        <v>13.6062017155111</v>
      </c>
      <c r="U3106" s="43">
        <f ca="1">_xll.BInterpol('Base CDI'!$H$4:$H$28,'Base CDI'!$I$4:$I$29,S3106,"Cubic","Extrapolate=Linear","MultiX=Average","Skip=True","Sort=True")</f>
        <v>13.662308551663529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49058</v>
      </c>
      <c r="T3107" s="43">
        <f ca="1">_xll.BInterpol('Base CDI'!$H$4:$H$28,'Base CDI'!$J$4:$J$29,S3107,"Cubic","Extrapolate=Linear","MultiX=Average","Skip=True","Sort=True")</f>
        <v>13.606217461144441</v>
      </c>
      <c r="U3107" s="43">
        <f ca="1">_xll.BInterpol('Base CDI'!$H$4:$H$28,'Base CDI'!$I$4:$I$29,S3107,"Cubic","Extrapolate=Linear","MultiX=Average","Skip=True","Sort=True")</f>
        <v>13.662326480162024</v>
      </c>
    </row>
    <row r="3108" spans="16:21" x14ac:dyDescent="0.25">
      <c r="P3108" s="10">
        <v>39030</v>
      </c>
      <c r="Q3108">
        <v>15.91906</v>
      </c>
      <c r="S3108" s="42">
        <f t="shared" ca="1" si="53"/>
        <v>49059</v>
      </c>
      <c r="T3108" s="43">
        <f ca="1">_xll.BInterpol('Base CDI'!$H$4:$H$28,'Base CDI'!$J$4:$J$29,S3108,"Cubic","Extrapolate=Linear","MultiX=Average","Skip=True","Sort=True")</f>
        <v>13.606233007959753</v>
      </c>
      <c r="U3108" s="43">
        <f ca="1">_xll.BInterpol('Base CDI'!$H$4:$H$28,'Base CDI'!$I$4:$I$29,S3108,"Cubic","Extrapolate=Linear","MultiX=Average","Skip=True","Sort=True")</f>
        <v>13.662344196162032</v>
      </c>
    </row>
    <row r="3109" spans="16:21" x14ac:dyDescent="0.25">
      <c r="P3109" s="10">
        <v>39031</v>
      </c>
      <c r="Q3109">
        <v>15.92713</v>
      </c>
      <c r="S3109" s="42">
        <f t="shared" ca="1" si="53"/>
        <v>49060</v>
      </c>
      <c r="T3109" s="43">
        <f ca="1">_xll.BInterpol('Base CDI'!$H$4:$H$28,'Base CDI'!$J$4:$J$29,S3109,"Cubic","Extrapolate=Linear","MultiX=Average","Skip=True","Sort=True")</f>
        <v>13.606248356026365</v>
      </c>
      <c r="U3109" s="43">
        <f ca="1">_xll.BInterpol('Base CDI'!$H$4:$H$28,'Base CDI'!$I$4:$I$29,S3109,"Cubic","Extrapolate=Linear","MultiX=Average","Skip=True","Sort=True")</f>
        <v>13.662361699650727</v>
      </c>
    </row>
    <row r="3110" spans="16:21" x14ac:dyDescent="0.25">
      <c r="P3110" s="10">
        <v>39034</v>
      </c>
      <c r="Q3110">
        <v>15.93521</v>
      </c>
      <c r="S3110" s="42">
        <f t="shared" ca="1" si="53"/>
        <v>49061</v>
      </c>
      <c r="T3110" s="43">
        <f ca="1">_xll.BInterpol('Base CDI'!$H$4:$H$28,'Base CDI'!$J$4:$J$29,S3110,"Cubic","Extrapolate=Linear","MultiX=Average","Skip=True","Sort=True")</f>
        <v>13.606263505413603</v>
      </c>
      <c r="U3110" s="43">
        <f ca="1">_xll.BInterpol('Base CDI'!$H$4:$H$28,'Base CDI'!$I$4:$I$29,S3110,"Cubic","Extrapolate=Linear","MultiX=Average","Skip=True","Sort=True")</f>
        <v>13.662378990615293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49062</v>
      </c>
      <c r="T3111" s="43">
        <f ca="1">_xll.BInterpol('Base CDI'!$H$4:$H$28,'Base CDI'!$J$4:$J$29,S3111,"Cubic","Extrapolate=Linear","MultiX=Average","Skip=True","Sort=True")</f>
        <v>13.606278456190797</v>
      </c>
      <c r="U3111" s="43">
        <f ca="1">_xll.BInterpol('Base CDI'!$H$4:$H$28,'Base CDI'!$I$4:$I$29,S3111,"Cubic","Extrapolate=Linear","MultiX=Average","Skip=True","Sort=True")</f>
        <v>13.662396069042911</v>
      </c>
    </row>
    <row r="3112" spans="16:21" x14ac:dyDescent="0.25">
      <c r="P3112" s="10">
        <v>39037</v>
      </c>
      <c r="Q3112">
        <v>15.95138</v>
      </c>
      <c r="S3112" s="42">
        <f t="shared" ca="1" si="53"/>
        <v>49063</v>
      </c>
      <c r="T3112" s="43">
        <f ca="1">_xll.BInterpol('Base CDI'!$H$4:$H$28,'Base CDI'!$J$4:$J$29,S3112,"Cubic","Extrapolate=Linear","MultiX=Average","Skip=True","Sort=True")</f>
        <v>13.606293208427273</v>
      </c>
      <c r="U3112" s="43">
        <f ca="1">_xll.BInterpol('Base CDI'!$H$4:$H$28,'Base CDI'!$I$4:$I$29,S3112,"Cubic","Extrapolate=Linear","MultiX=Average","Skip=True","Sort=True")</f>
        <v>13.662412934920757</v>
      </c>
    </row>
    <row r="3113" spans="16:21" x14ac:dyDescent="0.25">
      <c r="P3113" s="10">
        <v>39038</v>
      </c>
      <c r="Q3113">
        <v>15.95946</v>
      </c>
      <c r="S3113" s="42">
        <f t="shared" ca="1" si="53"/>
        <v>49064</v>
      </c>
      <c r="T3113" s="43">
        <f ca="1">_xll.BInterpol('Base CDI'!$H$4:$H$28,'Base CDI'!$J$4:$J$29,S3113,"Cubic","Extrapolate=Linear","MultiX=Average","Skip=True","Sort=True")</f>
        <v>13.606307762192358</v>
      </c>
      <c r="U3113" s="43">
        <f ca="1">_xll.BInterpol('Base CDI'!$H$4:$H$28,'Base CDI'!$I$4:$I$29,S3113,"Cubic","Extrapolate=Linear","MultiX=Average","Skip=True","Sort=True")</f>
        <v>13.662429588236016</v>
      </c>
    </row>
    <row r="3114" spans="16:21" x14ac:dyDescent="0.25">
      <c r="P3114" s="10">
        <v>39041</v>
      </c>
      <c r="Q3114">
        <v>15.96754</v>
      </c>
      <c r="S3114" s="42">
        <f t="shared" ca="1" si="53"/>
        <v>49065</v>
      </c>
      <c r="T3114" s="43">
        <f ca="1">_xll.BInterpol('Base CDI'!$H$4:$H$28,'Base CDI'!$J$4:$J$29,S3114,"Cubic","Extrapolate=Linear","MultiX=Average","Skip=True","Sort=True")</f>
        <v>13.606322117555383</v>
      </c>
      <c r="U3114" s="43">
        <f ca="1">_xll.BInterpol('Base CDI'!$H$4:$H$28,'Base CDI'!$I$4:$I$29,S3114,"Cubic","Extrapolate=Linear","MultiX=Average","Skip=True","Sort=True")</f>
        <v>13.662446028975863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49066</v>
      </c>
      <c r="T3115" s="43">
        <f ca="1">_xll.BInterpol('Base CDI'!$H$4:$H$28,'Base CDI'!$J$4:$J$29,S3115,"Cubic","Extrapolate=Linear","MultiX=Average","Skip=True","Sort=True")</f>
        <v>13.606336274585672</v>
      </c>
      <c r="U3115" s="43">
        <f ca="1">_xll.BInterpol('Base CDI'!$H$4:$H$28,'Base CDI'!$I$4:$I$29,S3115,"Cubic","Extrapolate=Linear","MultiX=Average","Skip=True","Sort=True")</f>
        <v>13.66246225712748</v>
      </c>
    </row>
    <row r="3116" spans="16:21" x14ac:dyDescent="0.25">
      <c r="P3116" s="10">
        <v>39043</v>
      </c>
      <c r="Q3116">
        <v>15.98373</v>
      </c>
      <c r="S3116" s="42">
        <f t="shared" ca="1" si="53"/>
        <v>49067</v>
      </c>
      <c r="T3116" s="43">
        <f ca="1">_xll.BInterpol('Base CDI'!$H$4:$H$28,'Base CDI'!$J$4:$J$29,S3116,"Cubic","Extrapolate=Linear","MultiX=Average","Skip=True","Sort=True")</f>
        <v>13.606350233352554</v>
      </c>
      <c r="U3116" s="43">
        <f ca="1">_xll.BInterpol('Base CDI'!$H$4:$H$28,'Base CDI'!$I$4:$I$29,S3116,"Cubic","Extrapolate=Linear","MultiX=Average","Skip=True","Sort=True")</f>
        <v>13.662478272678047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49068</v>
      </c>
      <c r="T3117" s="43">
        <f ca="1">_xll.BInterpol('Base CDI'!$H$4:$H$28,'Base CDI'!$J$4:$J$29,S3117,"Cubic","Extrapolate=Linear","MultiX=Average","Skip=True","Sort=True")</f>
        <v>13.606363993925358</v>
      </c>
      <c r="U3117" s="43">
        <f ca="1">_xll.BInterpol('Base CDI'!$H$4:$H$28,'Base CDI'!$I$4:$I$29,S3117,"Cubic","Extrapolate=Linear","MultiX=Average","Skip=True","Sort=True")</f>
        <v>13.662494075614745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49069</v>
      </c>
      <c r="T3118" s="43">
        <f ca="1">_xll.BInterpol('Base CDI'!$H$4:$H$28,'Base CDI'!$J$4:$J$29,S3118,"Cubic","Extrapolate=Linear","MultiX=Average","Skip=True","Sort=True")</f>
        <v>13.606377556373412</v>
      </c>
      <c r="U3118" s="43">
        <f ca="1">_xll.BInterpol('Base CDI'!$H$4:$H$28,'Base CDI'!$I$4:$I$29,S3118,"Cubic","Extrapolate=Linear","MultiX=Average","Skip=True","Sort=True")</f>
        <v>13.662509665924752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49070</v>
      </c>
      <c r="T3119" s="43">
        <f ca="1">_xll.BInterpol('Base CDI'!$H$4:$H$28,'Base CDI'!$J$4:$J$29,S3119,"Cubic","Extrapolate=Linear","MultiX=Average","Skip=True","Sort=True")</f>
        <v>13.606390920766039</v>
      </c>
      <c r="U3119" s="43">
        <f ca="1">_xll.BInterpol('Base CDI'!$H$4:$H$28,'Base CDI'!$I$4:$I$29,S3119,"Cubic","Extrapolate=Linear","MultiX=Average","Skip=True","Sort=True")</f>
        <v>13.662525043595251</v>
      </c>
    </row>
    <row r="3120" spans="16:21" x14ac:dyDescent="0.25">
      <c r="P3120" s="10">
        <v>39049</v>
      </c>
      <c r="Q3120">
        <v>16.01614</v>
      </c>
      <c r="S3120" s="42">
        <f t="shared" ca="1" si="53"/>
        <v>49071</v>
      </c>
      <c r="T3120" s="43">
        <f ca="1">_xll.BInterpol('Base CDI'!$H$4:$H$28,'Base CDI'!$J$4:$J$29,S3120,"Cubic","Extrapolate=Linear","MultiX=Average","Skip=True","Sort=True")</f>
        <v>13.606404087172571</v>
      </c>
      <c r="U3120" s="43">
        <f ca="1">_xll.BInterpol('Base CDI'!$H$4:$H$28,'Base CDI'!$I$4:$I$29,S3120,"Cubic","Extrapolate=Linear","MultiX=Average","Skip=True","Sort=True")</f>
        <v>13.662540208613418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49072</v>
      </c>
      <c r="T3121" s="43">
        <f ca="1">_xll.BInterpol('Base CDI'!$H$4:$H$28,'Base CDI'!$J$4:$J$29,S3121,"Cubic","Extrapolate=Linear","MultiX=Average","Skip=True","Sort=True")</f>
        <v>13.606417055662336</v>
      </c>
      <c r="U3121" s="43">
        <f ca="1">_xll.BInterpol('Base CDI'!$H$4:$H$28,'Base CDI'!$I$4:$I$29,S3121,"Cubic","Extrapolate=Linear","MultiX=Average","Skip=True","Sort=True")</f>
        <v>13.662555160966436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49073</v>
      </c>
      <c r="T3122" s="43">
        <f ca="1">_xll.BInterpol('Base CDI'!$H$4:$H$28,'Base CDI'!$J$4:$J$29,S3122,"Cubic","Extrapolate=Linear","MultiX=Average","Skip=True","Sort=True")</f>
        <v>13.606429826304659</v>
      </c>
      <c r="U3122" s="43">
        <f ca="1">_xll.BInterpol('Base CDI'!$H$4:$H$28,'Base CDI'!$I$4:$I$29,S3122,"Cubic","Extrapolate=Linear","MultiX=Average","Skip=True","Sort=True")</f>
        <v>13.662569900641483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49074</v>
      </c>
      <c r="T3123" s="43">
        <f ca="1">_xll.BInterpol('Base CDI'!$H$4:$H$28,'Base CDI'!$J$4:$J$29,S3123,"Cubic","Extrapolate=Linear","MultiX=Average","Skip=True","Sort=True")</f>
        <v>13.606442399168868</v>
      </c>
      <c r="U3123" s="43">
        <f ca="1">_xll.BInterpol('Base CDI'!$H$4:$H$28,'Base CDI'!$I$4:$I$29,S3123,"Cubic","Extrapolate=Linear","MultiX=Average","Skip=True","Sort=True")</f>
        <v>13.66258442762574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49075</v>
      </c>
      <c r="T3124" s="43">
        <f ca="1">_xll.BInterpol('Base CDI'!$H$4:$H$28,'Base CDI'!$J$4:$J$29,S3124,"Cubic","Extrapolate=Linear","MultiX=Average","Skip=True","Sort=True")</f>
        <v>13.606454774324293</v>
      </c>
      <c r="U3124" s="43">
        <f ca="1">_xll.BInterpol('Base CDI'!$H$4:$H$28,'Base CDI'!$I$4:$I$29,S3124,"Cubic","Extrapolate=Linear","MultiX=Average","Skip=True","Sort=True")</f>
        <v>13.662598741906388</v>
      </c>
    </row>
    <row r="3125" spans="16:21" x14ac:dyDescent="0.25">
      <c r="P3125" s="10">
        <v>39056</v>
      </c>
      <c r="Q3125">
        <v>16.05594</v>
      </c>
      <c r="S3125" s="42">
        <f t="shared" ca="1" si="53"/>
        <v>49076</v>
      </c>
      <c r="T3125" s="43">
        <f ca="1">_xll.BInterpol('Base CDI'!$H$4:$H$28,'Base CDI'!$J$4:$J$29,S3125,"Cubic","Extrapolate=Linear","MultiX=Average","Skip=True","Sort=True")</f>
        <v>13.606466951840261</v>
      </c>
      <c r="U3125" s="43">
        <f ca="1">_xll.BInterpol('Base CDI'!$H$4:$H$28,'Base CDI'!$I$4:$I$29,S3125,"Cubic","Extrapolate=Linear","MultiX=Average","Skip=True","Sort=True")</f>
        <v>13.662612843470605</v>
      </c>
    </row>
    <row r="3126" spans="16:21" x14ac:dyDescent="0.25">
      <c r="P3126" s="10">
        <v>39057</v>
      </c>
      <c r="Q3126">
        <v>16.06381</v>
      </c>
      <c r="S3126" s="42">
        <f t="shared" ca="1" si="53"/>
        <v>49077</v>
      </c>
      <c r="T3126" s="43">
        <f ca="1">_xll.BInterpol('Base CDI'!$H$4:$H$28,'Base CDI'!$J$4:$J$29,S3126,"Cubic","Extrapolate=Linear","MultiX=Average","Skip=True","Sort=True")</f>
        <v>13.606478931786098</v>
      </c>
      <c r="U3126" s="43">
        <f ca="1">_xll.BInterpol('Base CDI'!$H$4:$H$28,'Base CDI'!$I$4:$I$29,S3126,"Cubic","Extrapolate=Linear","MultiX=Average","Skip=True","Sort=True")</f>
        <v>13.662626732305572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49078</v>
      </c>
      <c r="T3127" s="43">
        <f ca="1">_xll.BInterpol('Base CDI'!$H$4:$H$28,'Base CDI'!$J$4:$J$29,S3127,"Cubic","Extrapolate=Linear","MultiX=Average","Skip=True","Sort=True")</f>
        <v>13.606490714231134</v>
      </c>
      <c r="U3127" s="43">
        <f ca="1">_xll.BInterpol('Base CDI'!$H$4:$H$28,'Base CDI'!$I$4:$I$29,S3127,"Cubic","Extrapolate=Linear","MultiX=Average","Skip=True","Sort=True")</f>
        <v>13.662640408398468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49079</v>
      </c>
      <c r="T3128" s="43">
        <f ca="1">_xll.BInterpol('Base CDI'!$H$4:$H$28,'Base CDI'!$J$4:$J$29,S3128,"Cubic","Extrapolate=Linear","MultiX=Average","Skip=True","Sort=True")</f>
        <v>13.606502299244694</v>
      </c>
      <c r="U3128" s="43">
        <f ca="1">_xll.BInterpol('Base CDI'!$H$4:$H$28,'Base CDI'!$I$4:$I$29,S3128,"Cubic","Extrapolate=Linear","MultiX=Average","Skip=True","Sort=True")</f>
        <v>13.662653871736474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49080</v>
      </c>
      <c r="T3129" s="43">
        <f ca="1">_xll.BInterpol('Base CDI'!$H$4:$H$28,'Base CDI'!$J$4:$J$29,S3129,"Cubic","Extrapolate=Linear","MultiX=Average","Skip=True","Sort=True")</f>
        <v>13.606513686896106</v>
      </c>
      <c r="U3129" s="43">
        <f ca="1">_xll.BInterpol('Base CDI'!$H$4:$H$28,'Base CDI'!$I$4:$I$29,S3129,"Cubic","Extrapolate=Linear","MultiX=Average","Skip=True","Sort=True")</f>
        <v>13.66266712230677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49081</v>
      </c>
      <c r="T3130" s="43">
        <f ca="1">_xll.BInterpol('Base CDI'!$H$4:$H$28,'Base CDI'!$J$4:$J$29,S3130,"Cubic","Extrapolate=Linear","MultiX=Average","Skip=True","Sort=True")</f>
        <v>13.606524877254701</v>
      </c>
      <c r="U3130" s="43">
        <f ca="1">_xll.BInterpol('Base CDI'!$H$4:$H$28,'Base CDI'!$I$4:$I$29,S3130,"Cubic","Extrapolate=Linear","MultiX=Average","Skip=True","Sort=True")</f>
        <v>13.662680160096537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49082</v>
      </c>
      <c r="T3131" s="43">
        <f ca="1">_xll.BInterpol('Base CDI'!$H$4:$H$28,'Base CDI'!$J$4:$J$29,S3131,"Cubic","Extrapolate=Linear","MultiX=Average","Skip=True","Sort=True")</f>
        <v>13.606535870389802</v>
      </c>
      <c r="U3131" s="43">
        <f ca="1">_xll.BInterpol('Base CDI'!$H$4:$H$28,'Base CDI'!$I$4:$I$29,S3131,"Cubic","Extrapolate=Linear","MultiX=Average","Skip=True","Sort=True")</f>
        <v>13.662692985092951</v>
      </c>
    </row>
    <row r="3132" spans="16:21" x14ac:dyDescent="0.25">
      <c r="P3132" s="10">
        <v>39065</v>
      </c>
      <c r="Q3132">
        <v>16.11102</v>
      </c>
      <c r="S3132" s="42">
        <f t="shared" ca="1" si="53"/>
        <v>49083</v>
      </c>
      <c r="T3132" s="43">
        <f ca="1">_xll.BInterpol('Base CDI'!$H$4:$H$28,'Base CDI'!$J$4:$J$29,S3132,"Cubic","Extrapolate=Linear","MultiX=Average","Skip=True","Sort=True")</f>
        <v>13.606546666370742</v>
      </c>
      <c r="U3132" s="43">
        <f ca="1">_xll.BInterpol('Base CDI'!$H$4:$H$28,'Base CDI'!$I$4:$I$29,S3132,"Cubic","Extrapolate=Linear","MultiX=Average","Skip=True","Sort=True")</f>
        <v>13.662705597283196</v>
      </c>
    </row>
    <row r="3133" spans="16:21" x14ac:dyDescent="0.25">
      <c r="P3133" s="10">
        <v>39066</v>
      </c>
      <c r="Q3133">
        <v>16.11889</v>
      </c>
      <c r="S3133" s="42">
        <f t="shared" ca="1" si="53"/>
        <v>49084</v>
      </c>
      <c r="T3133" s="43">
        <f ca="1">_xll.BInterpol('Base CDI'!$H$4:$H$28,'Base CDI'!$J$4:$J$29,S3133,"Cubic","Extrapolate=Linear","MultiX=Average","Skip=True","Sort=True")</f>
        <v>13.606557265266844</v>
      </c>
      <c r="U3133" s="43">
        <f ca="1">_xll.BInterpol('Base CDI'!$H$4:$H$28,'Base CDI'!$I$4:$I$29,S3133,"Cubic","Extrapolate=Linear","MultiX=Average","Skip=True","Sort=True")</f>
        <v>13.662717996654452</v>
      </c>
    </row>
    <row r="3134" spans="16:21" x14ac:dyDescent="0.25">
      <c r="P3134" s="10">
        <v>39069</v>
      </c>
      <c r="Q3134">
        <v>16.12677</v>
      </c>
      <c r="S3134" s="42">
        <f t="shared" ca="1" si="53"/>
        <v>49085</v>
      </c>
      <c r="T3134" s="43">
        <f ca="1">_xll.BInterpol('Base CDI'!$H$4:$H$28,'Base CDI'!$J$4:$J$29,S3134,"Cubic","Extrapolate=Linear","MultiX=Average","Skip=True","Sort=True")</f>
        <v>13.606567667147438</v>
      </c>
      <c r="U3134" s="43">
        <f ca="1">_xll.BInterpol('Base CDI'!$H$4:$H$28,'Base CDI'!$I$4:$I$29,S3134,"Cubic","Extrapolate=Linear","MultiX=Average","Skip=True","Sort=True")</f>
        <v>13.662730183193895</v>
      </c>
    </row>
    <row r="3135" spans="16:21" x14ac:dyDescent="0.25">
      <c r="P3135" s="10">
        <v>39070</v>
      </c>
      <c r="Q3135">
        <v>16.13466</v>
      </c>
      <c r="S3135" s="42">
        <f t="shared" ca="1" si="53"/>
        <v>49086</v>
      </c>
      <c r="T3135" s="43">
        <f ca="1">_xll.BInterpol('Base CDI'!$H$4:$H$28,'Base CDI'!$J$4:$J$29,S3135,"Cubic","Extrapolate=Linear","MultiX=Average","Skip=True","Sort=True")</f>
        <v>13.60657787208185</v>
      </c>
      <c r="U3135" s="43">
        <f ca="1">_xll.BInterpol('Base CDI'!$H$4:$H$28,'Base CDI'!$I$4:$I$29,S3135,"Cubic","Extrapolate=Linear","MultiX=Average","Skip=True","Sort=True")</f>
        <v>13.66274215688871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49087</v>
      </c>
      <c r="T3136" s="43">
        <f ca="1">_xll.BInterpol('Base CDI'!$H$4:$H$28,'Base CDI'!$J$4:$J$29,S3136,"Cubic","Extrapolate=Linear","MultiX=Average","Skip=True","Sort=True")</f>
        <v>13.60658788013941</v>
      </c>
      <c r="U3136" s="43">
        <f ca="1">_xll.BInterpol('Base CDI'!$H$4:$H$28,'Base CDI'!$I$4:$I$29,S3136,"Cubic","Extrapolate=Linear","MultiX=Average","Skip=True","Sort=True")</f>
        <v>13.662753917726073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49088</v>
      </c>
      <c r="T3137" s="43">
        <f ca="1">_xll.BInterpol('Base CDI'!$H$4:$H$28,'Base CDI'!$J$4:$J$29,S3137,"Cubic","Extrapolate=Linear","MultiX=Average","Skip=True","Sort=True")</f>
        <v>13.606597691389444</v>
      </c>
      <c r="U3137" s="43">
        <f ca="1">_xll.BInterpol('Base CDI'!$H$4:$H$28,'Base CDI'!$I$4:$I$29,S3137,"Cubic","Extrapolate=Linear","MultiX=Average","Skip=True","Sort=True")</f>
        <v>13.662765465693164</v>
      </c>
    </row>
    <row r="3138" spans="16:21" x14ac:dyDescent="0.25">
      <c r="P3138" s="10">
        <v>39073</v>
      </c>
      <c r="Q3138">
        <v>16.15841</v>
      </c>
      <c r="S3138" s="42">
        <f t="shared" ca="1" si="53"/>
        <v>49089</v>
      </c>
      <c r="T3138" s="43">
        <f ca="1">_xll.BInterpol('Base CDI'!$H$4:$H$28,'Base CDI'!$J$4:$J$29,S3138,"Cubic","Extrapolate=Linear","MultiX=Average","Skip=True","Sort=True")</f>
        <v>13.60660730590128</v>
      </c>
      <c r="U3138" s="43">
        <f ca="1">_xll.BInterpol('Base CDI'!$H$4:$H$28,'Base CDI'!$I$4:$I$29,S3138,"Cubic","Extrapolate=Linear","MultiX=Average","Skip=True","Sort=True")</f>
        <v>13.662776800777168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49090</v>
      </c>
      <c r="T3139" s="43">
        <f ca="1">_xll.BInterpol('Base CDI'!$H$4:$H$28,'Base CDI'!$J$4:$J$29,S3139,"Cubic","Extrapolate=Linear","MultiX=Average","Skip=True","Sort=True")</f>
        <v>13.606616723744246</v>
      </c>
      <c r="U3139" s="43">
        <f ca="1">_xll.BInterpol('Base CDI'!$H$4:$H$28,'Base CDI'!$I$4:$I$29,S3139,"Cubic","Extrapolate=Linear","MultiX=Average","Skip=True","Sort=True")</f>
        <v>13.66278792296526</v>
      </c>
    </row>
    <row r="3140" spans="16:21" x14ac:dyDescent="0.25">
      <c r="P3140" s="10">
        <v>39078</v>
      </c>
      <c r="Q3140">
        <v>16.17426</v>
      </c>
      <c r="S3140" s="42">
        <f t="shared" ca="1" si="53"/>
        <v>49091</v>
      </c>
      <c r="T3140" s="43">
        <f ca="1">_xll.BInterpol('Base CDI'!$H$4:$H$28,'Base CDI'!$J$4:$J$29,S3140,"Cubic","Extrapolate=Linear","MultiX=Average","Skip=True","Sort=True")</f>
        <v>13.60662594498767</v>
      </c>
      <c r="U3140" s="43">
        <f ca="1">_xll.BInterpol('Base CDI'!$H$4:$H$28,'Base CDI'!$I$4:$I$29,S3140,"Cubic","Extrapolate=Linear","MultiX=Average","Skip=True","Sort=True")</f>
        <v>13.66279883224462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49092</v>
      </c>
      <c r="T3141" s="43">
        <f ca="1">_xll.BInterpol('Base CDI'!$H$4:$H$28,'Base CDI'!$J$4:$J$29,S3141,"Cubic","Extrapolate=Linear","MultiX=Average","Skip=True","Sort=True")</f>
        <v>13.606634969700879</v>
      </c>
      <c r="U3141" s="43">
        <f ca="1">_xll.BInterpol('Base CDI'!$H$4:$H$28,'Base CDI'!$I$4:$I$29,S3141,"Cubic","Extrapolate=Linear","MultiX=Average","Skip=True","Sort=True")</f>
        <v>13.66280952860243</v>
      </c>
    </row>
    <row r="3142" spans="16:21" x14ac:dyDescent="0.25">
      <c r="P3142" s="10">
        <v>39080</v>
      </c>
      <c r="Q3142">
        <v>16.19014</v>
      </c>
      <c r="S3142" s="42">
        <f t="shared" ca="1" si="53"/>
        <v>49093</v>
      </c>
      <c r="T3142" s="43">
        <f ca="1">_xll.BInterpol('Base CDI'!$H$4:$H$28,'Base CDI'!$J$4:$J$29,S3142,"Cubic","Extrapolate=Linear","MultiX=Average","Skip=True","Sort=True")</f>
        <v>13.6066437979532</v>
      </c>
      <c r="U3142" s="43">
        <f ca="1">_xll.BInterpol('Base CDI'!$H$4:$H$28,'Base CDI'!$I$4:$I$29,S3142,"Cubic","Extrapolate=Linear","MultiX=Average","Skip=True","Sort=True")</f>
        <v>13.66282001202587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49094</v>
      </c>
      <c r="T3143" s="43">
        <f ca="1">_xll.BInterpol('Base CDI'!$H$4:$H$28,'Base CDI'!$J$4:$J$29,S3143,"Cubic","Extrapolate=Linear","MultiX=Average","Skip=True","Sort=True")</f>
        <v>13.606652429813963</v>
      </c>
      <c r="U3143" s="43">
        <f ca="1">_xll.BInterpol('Base CDI'!$H$4:$H$28,'Base CDI'!$I$4:$I$29,S3143,"Cubic","Extrapolate=Linear","MultiX=Average","Skip=True","Sort=True")</f>
        <v>13.662830282502119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49095</v>
      </c>
      <c r="T3144" s="43">
        <f ca="1">_xll.BInterpol('Base CDI'!$H$4:$H$28,'Base CDI'!$J$4:$J$29,S3144,"Cubic","Extrapolate=Linear","MultiX=Average","Skip=True","Sort=True")</f>
        <v>13.606660865352493</v>
      </c>
      <c r="U3144" s="43">
        <f ca="1">_xll.BInterpol('Base CDI'!$H$4:$H$28,'Base CDI'!$I$4:$I$29,S3144,"Cubic","Extrapolate=Linear","MultiX=Average","Skip=True","Sort=True")</f>
        <v>13.662840340018358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49096</v>
      </c>
      <c r="T3145" s="43">
        <f ca="1">_xll.BInterpol('Base CDI'!$H$4:$H$28,'Base CDI'!$J$4:$J$29,S3145,"Cubic","Extrapolate=Linear","MultiX=Average","Skip=True","Sort=True")</f>
        <v>13.606669104638121</v>
      </c>
      <c r="U3145" s="43">
        <f ca="1">_xll.BInterpol('Base CDI'!$H$4:$H$28,'Base CDI'!$I$4:$I$29,S3145,"Cubic","Extrapolate=Linear","MultiX=Average","Skip=True","Sort=True")</f>
        <v>13.662850184561764</v>
      </c>
    </row>
    <row r="3146" spans="16:21" x14ac:dyDescent="0.25">
      <c r="P3146" s="10">
        <v>39087</v>
      </c>
      <c r="Q3146">
        <v>16.22195</v>
      </c>
      <c r="S3146" s="42">
        <f t="shared" ca="1" si="53"/>
        <v>49097</v>
      </c>
      <c r="T3146" s="43">
        <f ca="1">_xll.BInterpol('Base CDI'!$H$4:$H$28,'Base CDI'!$J$4:$J$29,S3146,"Cubic","Extrapolate=Linear","MultiX=Average","Skip=True","Sort=True")</f>
        <v>13.60667714774017</v>
      </c>
      <c r="U3146" s="43">
        <f ca="1">_xll.BInterpol('Base CDI'!$H$4:$H$28,'Base CDI'!$I$4:$I$29,S3146,"Cubic","Extrapolate=Linear","MultiX=Average","Skip=True","Sort=True")</f>
        <v>13.662859816119521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49098</v>
      </c>
      <c r="T3147" s="43">
        <f ca="1">_xll.BInterpol('Base CDI'!$H$4:$H$28,'Base CDI'!$J$4:$J$29,S3147,"Cubic","Extrapolate=Linear","MultiX=Average","Skip=True","Sort=True")</f>
        <v>13.606684994727971</v>
      </c>
      <c r="U3147" s="43">
        <f ca="1">_xll.BInterpol('Base CDI'!$H$4:$H$28,'Base CDI'!$I$4:$I$29,S3147,"Cubic","Extrapolate=Linear","MultiX=Average","Skip=True","Sort=True")</f>
        <v>13.662869234678807</v>
      </c>
    </row>
    <row r="3148" spans="16:21" x14ac:dyDescent="0.25">
      <c r="P3148" s="10">
        <v>39091</v>
      </c>
      <c r="Q3148">
        <v>16.23789</v>
      </c>
      <c r="S3148" s="42">
        <f t="shared" ca="1" si="54"/>
        <v>49099</v>
      </c>
      <c r="T3148" s="43">
        <f ca="1">_xll.BInterpol('Base CDI'!$H$4:$H$28,'Base CDI'!$J$4:$J$29,S3148,"Cubic","Extrapolate=Linear","MultiX=Average","Skip=True","Sort=True")</f>
        <v>13.606692645670851</v>
      </c>
      <c r="U3148" s="43">
        <f ca="1">_xll.BInterpol('Base CDI'!$H$4:$H$28,'Base CDI'!$I$4:$I$29,S3148,"Cubic","Extrapolate=Linear","MultiX=Average","Skip=True","Sort=True")</f>
        <v>13.662878440226802</v>
      </c>
    </row>
    <row r="3149" spans="16:21" x14ac:dyDescent="0.25">
      <c r="P3149" s="10">
        <v>39092</v>
      </c>
      <c r="Q3149">
        <v>16.24587</v>
      </c>
      <c r="S3149" s="42">
        <f t="shared" ca="1" si="54"/>
        <v>49100</v>
      </c>
      <c r="T3149" s="43">
        <f ca="1">_xll.BInterpol('Base CDI'!$H$4:$H$28,'Base CDI'!$J$4:$J$29,S3149,"Cubic","Extrapolate=Linear","MultiX=Average","Skip=True","Sort=True")</f>
        <v>13.606700100638138</v>
      </c>
      <c r="U3149" s="43">
        <f ca="1">_xll.BInterpol('Base CDI'!$H$4:$H$28,'Base CDI'!$I$4:$I$29,S3149,"Cubic","Extrapolate=Linear","MultiX=Average","Skip=True","Sort=True")</f>
        <v>13.662887432750686</v>
      </c>
    </row>
    <row r="3150" spans="16:21" x14ac:dyDescent="0.25">
      <c r="P3150" s="10">
        <v>39093</v>
      </c>
      <c r="Q3150">
        <v>16.25384</v>
      </c>
      <c r="S3150" s="42">
        <f t="shared" ca="1" si="54"/>
        <v>49101</v>
      </c>
      <c r="T3150" s="43">
        <f ca="1">_xll.BInterpol('Base CDI'!$H$4:$H$28,'Base CDI'!$J$4:$J$29,S3150,"Cubic","Extrapolate=Linear","MultiX=Average","Skip=True","Sort=True")</f>
        <v>13.606707359699159</v>
      </c>
      <c r="U3150" s="43">
        <f ca="1">_xll.BInterpol('Base CDI'!$H$4:$H$28,'Base CDI'!$I$4:$I$29,S3150,"Cubic","Extrapolate=Linear","MultiX=Average","Skip=True","Sort=True")</f>
        <v>13.662896212237641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49102</v>
      </c>
      <c r="T3151" s="43">
        <f ca="1">_xll.BInterpol('Base CDI'!$H$4:$H$28,'Base CDI'!$J$4:$J$29,S3151,"Cubic","Extrapolate=Linear","MultiX=Average","Skip=True","Sort=True")</f>
        <v>13.606714422923243</v>
      </c>
      <c r="U3151" s="43">
        <f ca="1">_xll.BInterpol('Base CDI'!$H$4:$H$28,'Base CDI'!$I$4:$I$29,S3151,"Cubic","Extrapolate=Linear","MultiX=Average","Skip=True","Sort=True")</f>
        <v>13.662904778674843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49103</v>
      </c>
      <c r="T3152" s="43">
        <f ca="1">_xll.BInterpol('Base CDI'!$H$4:$H$28,'Base CDI'!$J$4:$J$29,S3152,"Cubic","Extrapolate=Linear","MultiX=Average","Skip=True","Sort=True")</f>
        <v>13.606721290379715</v>
      </c>
      <c r="U3152" s="43">
        <f ca="1">_xll.BInterpol('Base CDI'!$H$4:$H$28,'Base CDI'!$I$4:$I$29,S3152,"Cubic","Extrapolate=Linear","MultiX=Average","Skip=True","Sort=True")</f>
        <v>13.662913132049473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49104</v>
      </c>
      <c r="T3153" s="43">
        <f ca="1">_xll.BInterpol('Base CDI'!$H$4:$H$28,'Base CDI'!$J$4:$J$29,S3153,"Cubic","Extrapolate=Linear","MultiX=Average","Skip=True","Sort=True")</f>
        <v>13.606727962137906</v>
      </c>
      <c r="U3153" s="43">
        <f ca="1">_xll.BInterpol('Base CDI'!$H$4:$H$28,'Base CDI'!$I$4:$I$29,S3153,"Cubic","Extrapolate=Linear","MultiX=Average","Skip=True","Sort=True")</f>
        <v>13.662921272348715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49105</v>
      </c>
      <c r="T3154" s="43">
        <f ca="1">_xll.BInterpol('Base CDI'!$H$4:$H$28,'Base CDI'!$J$4:$J$29,S3154,"Cubic","Extrapolate=Linear","MultiX=Average","Skip=True","Sort=True")</f>
        <v>13.606734438267141</v>
      </c>
      <c r="U3154" s="43">
        <f ca="1">_xll.BInterpol('Base CDI'!$H$4:$H$28,'Base CDI'!$I$4:$I$29,S3154,"Cubic","Extrapolate=Linear","MultiX=Average","Skip=True","Sort=True")</f>
        <v>13.662929199559743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49106</v>
      </c>
      <c r="T3155" s="43">
        <f ca="1">_xll.BInterpol('Base CDI'!$H$4:$H$28,'Base CDI'!$J$4:$J$29,S3155,"Cubic","Extrapolate=Linear","MultiX=Average","Skip=True","Sort=True")</f>
        <v>13.60674071883675</v>
      </c>
      <c r="U3155" s="43">
        <f ca="1">_xll.BInterpol('Base CDI'!$H$4:$H$28,'Base CDI'!$I$4:$I$29,S3155,"Cubic","Extrapolate=Linear","MultiX=Average","Skip=True","Sort=True")</f>
        <v>13.662936913669743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49107</v>
      </c>
      <c r="T3156" s="43">
        <f ca="1">_xll.BInterpol('Base CDI'!$H$4:$H$28,'Base CDI'!$J$4:$J$29,S3156,"Cubic","Extrapolate=Linear","MultiX=Average","Skip=True","Sort=True")</f>
        <v>13.606746803916058</v>
      </c>
      <c r="U3156" s="43">
        <f ca="1">_xll.BInterpol('Base CDI'!$H$4:$H$28,'Base CDI'!$I$4:$I$29,S3156,"Cubic","Extrapolate=Linear","MultiX=Average","Skip=True","Sort=True")</f>
        <v>13.662944414665889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49108</v>
      </c>
      <c r="T3157" s="43">
        <f ca="1">_xll.BInterpol('Base CDI'!$H$4:$H$28,'Base CDI'!$J$4:$J$29,S3157,"Cubic","Extrapolate=Linear","MultiX=Average","Skip=True","Sort=True")</f>
        <v>13.606752693574395</v>
      </c>
      <c r="U3157" s="43">
        <f ca="1">_xll.BInterpol('Base CDI'!$H$4:$H$28,'Base CDI'!$I$4:$I$29,S3157,"Cubic","Extrapolate=Linear","MultiX=Average","Skip=True","Sort=True")</f>
        <v>13.662951702535365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49109</v>
      </c>
      <c r="T3158" s="43">
        <f ca="1">_xll.BInterpol('Base CDI'!$H$4:$H$28,'Base CDI'!$J$4:$J$29,S3158,"Cubic","Extrapolate=Linear","MultiX=Average","Skip=True","Sort=True")</f>
        <v>13.606758387881086</v>
      </c>
      <c r="U3158" s="43">
        <f ca="1">_xll.BInterpol('Base CDI'!$H$4:$H$28,'Base CDI'!$I$4:$I$29,S3158,"Cubic","Extrapolate=Linear","MultiX=Average","Skip=True","Sort=True")</f>
        <v>13.66295877726535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49110</v>
      </c>
      <c r="T3159" s="43">
        <f ca="1">_xll.BInterpol('Base CDI'!$H$4:$H$28,'Base CDI'!$J$4:$J$29,S3159,"Cubic","Extrapolate=Linear","MultiX=Average","Skip=True","Sort=True")</f>
        <v>13.606763886905464</v>
      </c>
      <c r="U3159" s="43">
        <f ca="1">_xll.BInterpol('Base CDI'!$H$4:$H$28,'Base CDI'!$I$4:$I$29,S3159,"Cubic","Extrapolate=Linear","MultiX=Average","Skip=True","Sort=True")</f>
        <v>13.662965638843025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49111</v>
      </c>
      <c r="T3160" s="43">
        <f ca="1">_xll.BInterpol('Base CDI'!$H$4:$H$28,'Base CDI'!$J$4:$J$29,S3160,"Cubic","Extrapolate=Linear","MultiX=Average","Skip=True","Sort=True")</f>
        <v>13.60676919071685</v>
      </c>
      <c r="U3160" s="43">
        <f ca="1">_xll.BInterpol('Base CDI'!$H$4:$H$28,'Base CDI'!$I$4:$I$29,S3160,"Cubic","Extrapolate=Linear","MultiX=Average","Skip=True","Sort=True")</f>
        <v>13.662972287255567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49112</v>
      </c>
      <c r="T3161" s="43">
        <f ca="1">_xll.BInterpol('Base CDI'!$H$4:$H$28,'Base CDI'!$J$4:$J$29,S3161,"Cubic","Extrapolate=Linear","MultiX=Average","Skip=True","Sort=True")</f>
        <v>13.606774299384575</v>
      </c>
      <c r="U3161" s="43">
        <f ca="1">_xll.BInterpol('Base CDI'!$H$4:$H$28,'Base CDI'!$I$4:$I$29,S3161,"Cubic","Extrapolate=Linear","MultiX=Average","Skip=True","Sort=True")</f>
        <v>13.662978722490159</v>
      </c>
    </row>
    <row r="3162" spans="16:21" x14ac:dyDescent="0.25">
      <c r="P3162" s="10">
        <v>39111</v>
      </c>
      <c r="Q3162">
        <v>16.34918</v>
      </c>
      <c r="S3162" s="42">
        <f t="shared" ca="1" si="54"/>
        <v>49113</v>
      </c>
      <c r="T3162" s="43">
        <f ca="1">_xll.BInterpol('Base CDI'!$H$4:$H$28,'Base CDI'!$J$4:$J$29,S3162,"Cubic","Extrapolate=Linear","MultiX=Average","Skip=True","Sort=True")</f>
        <v>13.606779212977967</v>
      </c>
      <c r="U3162" s="43">
        <f ca="1">_xll.BInterpol('Base CDI'!$H$4:$H$28,'Base CDI'!$I$4:$I$29,S3162,"Cubic","Extrapolate=Linear","MultiX=Average","Skip=True","Sort=True")</f>
        <v>13.66298494453398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49114</v>
      </c>
      <c r="T3163" s="43">
        <f ca="1">_xll.BInterpol('Base CDI'!$H$4:$H$28,'Base CDI'!$J$4:$J$29,S3163,"Cubic","Extrapolate=Linear","MultiX=Average","Skip=True","Sort=True")</f>
        <v>13.606783931566355</v>
      </c>
      <c r="U3163" s="43">
        <f ca="1">_xll.BInterpol('Base CDI'!$H$4:$H$28,'Base CDI'!$I$4:$I$29,S3163,"Cubic","Extrapolate=Linear","MultiX=Average","Skip=True","Sort=True")</f>
        <v>13.662990953374209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49115</v>
      </c>
      <c r="T3164" s="43">
        <f ca="1">_xll.BInterpol('Base CDI'!$H$4:$H$28,'Base CDI'!$J$4:$J$29,S3164,"Cubic","Extrapolate=Linear","MultiX=Average","Skip=True","Sort=True")</f>
        <v>13.606788455219062</v>
      </c>
      <c r="U3164" s="43">
        <f ca="1">_xll.BInterpol('Base CDI'!$H$4:$H$28,'Base CDI'!$I$4:$I$29,S3164,"Cubic","Extrapolate=Linear","MultiX=Average","Skip=True","Sort=True")</f>
        <v>13.662996748998026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49116</v>
      </c>
      <c r="T3165" s="43">
        <f ca="1">_xll.BInterpol('Base CDI'!$H$4:$H$28,'Base CDI'!$J$4:$J$29,S3165,"Cubic","Extrapolate=Linear","MultiX=Average","Skip=True","Sort=True")</f>
        <v>13.606792784005419</v>
      </c>
      <c r="U3165" s="43">
        <f ca="1">_xll.BInterpol('Base CDI'!$H$4:$H$28,'Base CDI'!$I$4:$I$29,S3165,"Cubic","Extrapolate=Linear","MultiX=Average","Skip=True","Sort=True")</f>
        <v>13.663002331392612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49117</v>
      </c>
      <c r="T3166" s="43">
        <f ca="1">_xll.BInterpol('Base CDI'!$H$4:$H$28,'Base CDI'!$J$4:$J$29,S3166,"Cubic","Extrapolate=Linear","MultiX=Average","Skip=True","Sort=True")</f>
        <v>13.606796917994755</v>
      </c>
      <c r="U3166" s="43">
        <f ca="1">_xll.BInterpol('Base CDI'!$H$4:$H$28,'Base CDI'!$I$4:$I$29,S3166,"Cubic","Extrapolate=Linear","MultiX=Average","Skip=True","Sort=True")</f>
        <v>13.663007700545148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49118</v>
      </c>
      <c r="T3167" s="43">
        <f ca="1">_xll.BInterpol('Base CDI'!$H$4:$H$28,'Base CDI'!$J$4:$J$29,S3167,"Cubic","Extrapolate=Linear","MultiX=Average","Skip=True","Sort=True")</f>
        <v>13.606800857256395</v>
      </c>
      <c r="U3167" s="43">
        <f ca="1">_xll.BInterpol('Base CDI'!$H$4:$H$28,'Base CDI'!$I$4:$I$29,S3167,"Cubic","Extrapolate=Linear","MultiX=Average","Skip=True","Sort=True")</f>
        <v>13.66301285644281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49119</v>
      </c>
      <c r="T3168" s="43">
        <f ca="1">_xll.BInterpol('Base CDI'!$H$4:$H$28,'Base CDI'!$J$4:$J$29,S3168,"Cubic","Extrapolate=Linear","MultiX=Average","Skip=True","Sort=True")</f>
        <v>13.606804601859666</v>
      </c>
      <c r="U3168" s="43">
        <f ca="1">_xll.BInterpol('Base CDI'!$H$4:$H$28,'Base CDI'!$I$4:$I$29,S3168,"Cubic","Extrapolate=Linear","MultiX=Average","Skip=True","Sort=True")</f>
        <v>13.663017799072783</v>
      </c>
    </row>
    <row r="3169" spans="16:21" x14ac:dyDescent="0.25">
      <c r="P3169" s="10">
        <v>39120</v>
      </c>
      <c r="Q3169">
        <v>16.40436</v>
      </c>
      <c r="S3169" s="42">
        <f t="shared" ca="1" si="54"/>
        <v>49120</v>
      </c>
      <c r="T3169" s="43">
        <f ca="1">_xll.BInterpol('Base CDI'!$H$4:$H$28,'Base CDI'!$J$4:$J$29,S3169,"Cubic","Extrapolate=Linear","MultiX=Average","Skip=True","Sort=True")</f>
        <v>13.606808151873899</v>
      </c>
      <c r="U3169" s="43">
        <f ca="1">_xll.BInterpol('Base CDI'!$H$4:$H$28,'Base CDI'!$I$4:$I$29,S3169,"Cubic","Extrapolate=Linear","MultiX=Average","Skip=True","Sort=True")</f>
        <v>13.663022528422244</v>
      </c>
    </row>
    <row r="3170" spans="16:21" x14ac:dyDescent="0.25">
      <c r="P3170" s="10">
        <v>39121</v>
      </c>
      <c r="Q3170">
        <v>16.41226</v>
      </c>
      <c r="S3170" s="42">
        <f t="shared" ca="1" si="54"/>
        <v>49121</v>
      </c>
      <c r="T3170" s="43">
        <f ca="1">_xll.BInterpol('Base CDI'!$H$4:$H$28,'Base CDI'!$J$4:$J$29,S3170,"Cubic","Extrapolate=Linear","MultiX=Average","Skip=True","Sort=True")</f>
        <v>13.60681150736842</v>
      </c>
      <c r="U3170" s="43">
        <f ca="1">_xll.BInterpol('Base CDI'!$H$4:$H$28,'Base CDI'!$I$4:$I$29,S3170,"Cubic","Extrapolate=Linear","MultiX=Average","Skip=True","Sort=True")</f>
        <v>13.663027044478373</v>
      </c>
    </row>
    <row r="3171" spans="16:21" x14ac:dyDescent="0.25">
      <c r="P3171" s="10">
        <v>39122</v>
      </c>
      <c r="Q3171">
        <v>16.42015</v>
      </c>
      <c r="S3171" s="42">
        <f t="shared" ca="1" si="54"/>
        <v>49122</v>
      </c>
      <c r="T3171" s="43">
        <f ca="1">_xll.BInterpol('Base CDI'!$H$4:$H$28,'Base CDI'!$J$4:$J$29,S3171,"Cubic","Extrapolate=Linear","MultiX=Average","Skip=True","Sort=True")</f>
        <v>13.606814668412557</v>
      </c>
      <c r="U3171" s="43">
        <f ca="1">_xll.BInterpol('Base CDI'!$H$4:$H$28,'Base CDI'!$I$4:$I$29,S3171,"Cubic","Extrapolate=Linear","MultiX=Average","Skip=True","Sort=True")</f>
        <v>13.663031347228351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49123</v>
      </c>
      <c r="T3172" s="43">
        <f ca="1">_xll.BInterpol('Base CDI'!$H$4:$H$28,'Base CDI'!$J$4:$J$29,S3172,"Cubic","Extrapolate=Linear","MultiX=Average","Skip=True","Sort=True")</f>
        <v>13.606817635075636</v>
      </c>
      <c r="U3172" s="43">
        <f ca="1">_xll.BInterpol('Base CDI'!$H$4:$H$28,'Base CDI'!$I$4:$I$29,S3172,"Cubic","Extrapolate=Linear","MultiX=Average","Skip=True","Sort=True")</f>
        <v>13.663035436659356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49124</v>
      </c>
      <c r="T3173" s="43">
        <f ca="1">_xll.BInterpol('Base CDI'!$H$4:$H$28,'Base CDI'!$J$4:$J$29,S3173,"Cubic","Extrapolate=Linear","MultiX=Average","Skip=True","Sort=True")</f>
        <v>13.606820407426987</v>
      </c>
      <c r="U3173" s="43">
        <f ca="1">_xll.BInterpol('Base CDI'!$H$4:$H$28,'Base CDI'!$I$4:$I$29,S3173,"Cubic","Extrapolate=Linear","MultiX=Average","Skip=True","Sort=True")</f>
        <v>13.663039312758572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49125</v>
      </c>
      <c r="T3174" s="43">
        <f ca="1">_xll.BInterpol('Base CDI'!$H$4:$H$28,'Base CDI'!$J$4:$J$29,S3174,"Cubic","Extrapolate=Linear","MultiX=Average","Skip=True","Sort=True")</f>
        <v>13.606822985535935</v>
      </c>
      <c r="U3174" s="43">
        <f ca="1">_xll.BInterpol('Base CDI'!$H$4:$H$28,'Base CDI'!$I$4:$I$29,S3174,"Cubic","Extrapolate=Linear","MultiX=Average","Skip=True","Sort=True")</f>
        <v>13.663042975513175</v>
      </c>
    </row>
    <row r="3175" spans="16:21" x14ac:dyDescent="0.25">
      <c r="P3175" s="10">
        <v>39128</v>
      </c>
      <c r="Q3175">
        <v>16.45177</v>
      </c>
      <c r="S3175" s="42">
        <f t="shared" ca="1" si="54"/>
        <v>49126</v>
      </c>
      <c r="T3175" s="43">
        <f ca="1">_xll.BInterpol('Base CDI'!$H$4:$H$28,'Base CDI'!$J$4:$J$29,S3175,"Cubic","Extrapolate=Linear","MultiX=Average","Skip=True","Sort=True")</f>
        <v>13.60682536947181</v>
      </c>
      <c r="U3175" s="43">
        <f ca="1">_xll.BInterpol('Base CDI'!$H$4:$H$28,'Base CDI'!$I$4:$I$29,S3175,"Cubic","Extrapolate=Linear","MultiX=Average","Skip=True","Sort=True")</f>
        <v>13.663046424910346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49127</v>
      </c>
      <c r="T3176" s="43">
        <f ca="1">_xll.BInterpol('Base CDI'!$H$4:$H$28,'Base CDI'!$J$4:$J$29,S3176,"Cubic","Extrapolate=Linear","MultiX=Average","Skip=True","Sort=True")</f>
        <v>13.606827559303941</v>
      </c>
      <c r="U3176" s="43">
        <f ca="1">_xll.BInterpol('Base CDI'!$H$4:$H$28,'Base CDI'!$I$4:$I$29,S3176,"Cubic","Extrapolate=Linear","MultiX=Average","Skip=True","Sort=True")</f>
        <v>13.663049660937267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49128</v>
      </c>
      <c r="T3177" s="43">
        <f ca="1">_xll.BInterpol('Base CDI'!$H$4:$H$28,'Base CDI'!$J$4:$J$29,S3177,"Cubic","Extrapolate=Linear","MultiX=Average","Skip=True","Sort=True")</f>
        <v>13.606829555101651</v>
      </c>
      <c r="U3177" s="43">
        <f ca="1">_xll.BInterpol('Base CDI'!$H$4:$H$28,'Base CDI'!$I$4:$I$29,S3177,"Cubic","Extrapolate=Linear","MultiX=Average","Skip=True","Sort=True")</f>
        <v>13.663052683581114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49129</v>
      </c>
      <c r="T3178" s="43">
        <f ca="1">_xll.BInterpol('Base CDI'!$H$4:$H$28,'Base CDI'!$J$4:$J$29,S3178,"Cubic","Extrapolate=Linear","MultiX=Average","Skip=True","Sort=True")</f>
        <v>13.606831356934272</v>
      </c>
      <c r="U3178" s="43">
        <f ca="1">_xll.BInterpol('Base CDI'!$H$4:$H$28,'Base CDI'!$I$4:$I$29,S3178,"Cubic","Extrapolate=Linear","MultiX=Average","Skip=True","Sort=True")</f>
        <v>13.66305549282907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49130</v>
      </c>
      <c r="T3179" s="43">
        <f ca="1">_xll.BInterpol('Base CDI'!$H$4:$H$28,'Base CDI'!$J$4:$J$29,S3179,"Cubic","Extrapolate=Linear","MultiX=Average","Skip=True","Sort=True")</f>
        <v>13.606832964871129</v>
      </c>
      <c r="U3179" s="43">
        <f ca="1">_xll.BInterpol('Base CDI'!$H$4:$H$28,'Base CDI'!$I$4:$I$29,S3179,"Cubic","Extrapolate=Linear","MultiX=Average","Skip=True","Sort=True")</f>
        <v>13.663058088668315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49131</v>
      </c>
      <c r="T3180" s="43">
        <f ca="1">_xll.BInterpol('Base CDI'!$H$4:$H$28,'Base CDI'!$J$4:$J$29,S3180,"Cubic","Extrapolate=Linear","MultiX=Average","Skip=True","Sort=True")</f>
        <v>13.606834378981551</v>
      </c>
      <c r="U3180" s="43">
        <f ca="1">_xll.BInterpol('Base CDI'!$H$4:$H$28,'Base CDI'!$I$4:$I$29,S3180,"Cubic","Extrapolate=Linear","MultiX=Average","Skip=True","Sort=True")</f>
        <v>13.663060471086029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49132</v>
      </c>
      <c r="T3181" s="43">
        <f ca="1">_xll.BInterpol('Base CDI'!$H$4:$H$28,'Base CDI'!$J$4:$J$29,S3181,"Cubic","Extrapolate=Linear","MultiX=Average","Skip=True","Sort=True")</f>
        <v>13.606835599334866</v>
      </c>
      <c r="U3181" s="43">
        <f ca="1">_xll.BInterpol('Base CDI'!$H$4:$H$28,'Base CDI'!$I$4:$I$29,S3181,"Cubic","Extrapolate=Linear","MultiX=Average","Skip=True","Sort=True")</f>
        <v>13.66306264006939</v>
      </c>
    </row>
    <row r="3182" spans="16:21" x14ac:dyDescent="0.25">
      <c r="P3182" s="10">
        <v>39141</v>
      </c>
      <c r="Q3182">
        <v>16.50723</v>
      </c>
      <c r="S3182" s="42">
        <f t="shared" ca="1" si="54"/>
        <v>49133</v>
      </c>
      <c r="T3182" s="43">
        <f ca="1">_xll.BInterpol('Base CDI'!$H$4:$H$28,'Base CDI'!$J$4:$J$29,S3182,"Cubic","Extrapolate=Linear","MultiX=Average","Skip=True","Sort=True")</f>
        <v>13.606836626000401</v>
      </c>
      <c r="U3182" s="43">
        <f ca="1">_xll.BInterpol('Base CDI'!$H$4:$H$28,'Base CDI'!$I$4:$I$29,S3182,"Cubic","Extrapolate=Linear","MultiX=Average","Skip=True","Sort=True")</f>
        <v>13.663064595605578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49134</v>
      </c>
      <c r="T3183" s="43">
        <f ca="1">_xll.BInterpol('Base CDI'!$H$4:$H$28,'Base CDI'!$J$4:$J$29,S3183,"Cubic","Extrapolate=Linear","MultiX=Average","Skip=True","Sort=True")</f>
        <v>13.606837459047483</v>
      </c>
      <c r="U3183" s="43">
        <f ca="1">_xll.BInterpol('Base CDI'!$H$4:$H$28,'Base CDI'!$I$4:$I$29,S3183,"Cubic","Extrapolate=Linear","MultiX=Average","Skip=True","Sort=True")</f>
        <v>13.663066337681776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49135</v>
      </c>
      <c r="T3184" s="43">
        <f ca="1">_xll.BInterpol('Base CDI'!$H$4:$H$28,'Base CDI'!$J$4:$J$29,S3184,"Cubic","Extrapolate=Linear","MultiX=Average","Skip=True","Sort=True")</f>
        <v>13.606838098545442</v>
      </c>
      <c r="U3184" s="43">
        <f ca="1">_xll.BInterpol('Base CDI'!$H$4:$H$28,'Base CDI'!$I$4:$I$29,S3184,"Cubic","Extrapolate=Linear","MultiX=Average","Skip=True","Sort=True")</f>
        <v>13.663067866285161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49136</v>
      </c>
      <c r="T3185" s="43">
        <f ca="1">_xll.BInterpol('Base CDI'!$H$4:$H$28,'Base CDI'!$J$4:$J$29,S3185,"Cubic","Extrapolate=Linear","MultiX=Average","Skip=True","Sort=True")</f>
        <v>13.606838544563603</v>
      </c>
      <c r="U3185" s="43">
        <f ca="1">_xll.BInterpol('Base CDI'!$H$4:$H$28,'Base CDI'!$I$4:$I$29,S3185,"Cubic","Extrapolate=Linear","MultiX=Average","Skip=True","Sort=True")</f>
        <v>13.663069181402914</v>
      </c>
    </row>
    <row r="3186" spans="16:21" x14ac:dyDescent="0.25">
      <c r="P3186" s="10">
        <v>39147</v>
      </c>
      <c r="Q3186">
        <v>16.53905</v>
      </c>
      <c r="S3186" s="42">
        <f t="shared" ca="1" si="54"/>
        <v>49137</v>
      </c>
      <c r="T3186" s="43">
        <f ca="1">_xll.BInterpol('Base CDI'!$H$4:$H$28,'Base CDI'!$J$4:$J$29,S3186,"Cubic","Extrapolate=Linear","MultiX=Average","Skip=True","Sort=True")</f>
        <v>13.606838797171294</v>
      </c>
      <c r="U3186" s="43">
        <f ca="1">_xll.BInterpol('Base CDI'!$H$4:$H$28,'Base CDI'!$I$4:$I$29,S3186,"Cubic","Extrapolate=Linear","MultiX=Average","Skip=True","Sort=True")</f>
        <v>13.663070283022217</v>
      </c>
    </row>
    <row r="3187" spans="16:21" x14ac:dyDescent="0.25">
      <c r="P3187" s="10">
        <v>39148</v>
      </c>
      <c r="Q3187">
        <v>16.54701</v>
      </c>
      <c r="S3187" s="42">
        <f t="shared" ca="1" si="54"/>
        <v>49138</v>
      </c>
      <c r="T3187" s="43">
        <f ca="1">_xll.BInterpol('Base CDI'!$H$4:$H$28,'Base CDI'!$J$4:$J$29,S3187,"Cubic","Extrapolate=Linear","MultiX=Average","Skip=True","Sort=True")</f>
        <v>13.606838856437845</v>
      </c>
      <c r="U3187" s="43">
        <f ca="1">_xll.BInterpol('Base CDI'!$H$4:$H$28,'Base CDI'!$I$4:$I$29,S3187,"Cubic","Extrapolate=Linear","MultiX=Average","Skip=True","Sort=True")</f>
        <v>13.663071171130246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49139</v>
      </c>
      <c r="T3188" s="43">
        <f ca="1">_xll.BInterpol('Base CDI'!$H$4:$H$28,'Base CDI'!$J$4:$J$29,S3188,"Cubic","Extrapolate=Linear","MultiX=Average","Skip=True","Sort=True")</f>
        <v>13.606838722432581</v>
      </c>
      <c r="U3188" s="43">
        <f ca="1">_xll.BInterpol('Base CDI'!$H$4:$H$28,'Base CDI'!$I$4:$I$29,S3188,"Cubic","Extrapolate=Linear","MultiX=Average","Skip=True","Sort=True")</f>
        <v>13.663071845714184</v>
      </c>
    </row>
    <row r="3189" spans="16:21" x14ac:dyDescent="0.25">
      <c r="P3189" s="10">
        <v>39150</v>
      </c>
      <c r="Q3189">
        <v>16.56278</v>
      </c>
      <c r="S3189" s="42">
        <f t="shared" ca="1" si="54"/>
        <v>49140</v>
      </c>
      <c r="T3189" s="43">
        <f ca="1">_xll.BInterpol('Base CDI'!$H$4:$H$28,'Base CDI'!$J$4:$J$29,S3189,"Cubic","Extrapolate=Linear","MultiX=Average","Skip=True","Sort=True")</f>
        <v>13.606838395224832</v>
      </c>
      <c r="U3189" s="43">
        <f ca="1">_xll.BInterpol('Base CDI'!$H$4:$H$28,'Base CDI'!$I$4:$I$29,S3189,"Cubic","Extrapolate=Linear","MultiX=Average","Skip=True","Sort=True")</f>
        <v>13.66307230676121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49141</v>
      </c>
      <c r="T3190" s="43">
        <f ca="1">_xll.BInterpol('Base CDI'!$H$4:$H$28,'Base CDI'!$J$4:$J$29,S3190,"Cubic","Extrapolate=Linear","MultiX=Average","Skip=True","Sort=True")</f>
        <v>13.606837874883924</v>
      </c>
      <c r="U3190" s="43">
        <f ca="1">_xll.BInterpol('Base CDI'!$H$4:$H$28,'Base CDI'!$I$4:$I$29,S3190,"Cubic","Extrapolate=Linear","MultiX=Average","Skip=True","Sort=True")</f>
        <v>13.663072554258504</v>
      </c>
    </row>
    <row r="3191" spans="16:21" x14ac:dyDescent="0.25">
      <c r="P3191" s="10">
        <v>39154</v>
      </c>
      <c r="Q3191">
        <v>16.57845</v>
      </c>
      <c r="S3191" s="42">
        <f t="shared" ca="1" si="54"/>
        <v>49142</v>
      </c>
      <c r="T3191" s="43">
        <f ca="1">_xll.BInterpol('Base CDI'!$H$4:$H$28,'Base CDI'!$J$4:$J$29,S3191,"Cubic","Extrapolate=Linear","MultiX=Average","Skip=True","Sort=True")</f>
        <v>13.606837161479184</v>
      </c>
      <c r="U3191" s="43">
        <f ca="1">_xll.BInterpol('Base CDI'!$H$4:$H$28,'Base CDI'!$I$4:$I$29,S3191,"Cubic","Extrapolate=Linear","MultiX=Average","Skip=True","Sort=True")</f>
        <v>13.663072588193245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49143</v>
      </c>
      <c r="T3192" s="43">
        <f ca="1">_xll.BInterpol('Base CDI'!$H$4:$H$28,'Base CDI'!$J$4:$J$29,S3192,"Cubic","Extrapolate=Linear","MultiX=Average","Skip=True","Sort=True")</f>
        <v>13.606836255079942</v>
      </c>
      <c r="U3192" s="43">
        <f ca="1">_xll.BInterpol('Base CDI'!$H$4:$H$28,'Base CDI'!$I$4:$I$29,S3192,"Cubic","Extrapolate=Linear","MultiX=Average","Skip=True","Sort=True")</f>
        <v>13.663072408552614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49144</v>
      </c>
      <c r="T3193" s="43">
        <f ca="1">_xll.BInterpol('Base CDI'!$H$4:$H$28,'Base CDI'!$J$4:$J$29,S3193,"Cubic","Extrapolate=Linear","MultiX=Average","Skip=True","Sort=True")</f>
        <v>13.606835155755524</v>
      </c>
      <c r="U3193" s="43">
        <f ca="1">_xll.BInterpol('Base CDI'!$H$4:$H$28,'Base CDI'!$I$4:$I$29,S3193,"Cubic","Extrapolate=Linear","MultiX=Average","Skip=True","Sort=True")</f>
        <v>13.663072015323792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49145</v>
      </c>
      <c r="T3194" s="43">
        <f ca="1">_xll.BInterpol('Base CDI'!$H$4:$H$28,'Base CDI'!$J$4:$J$29,S3194,"Cubic","Extrapolate=Linear","MultiX=Average","Skip=True","Sort=True")</f>
        <v>13.606833863575259</v>
      </c>
      <c r="U3194" s="43">
        <f ca="1">_xll.BInterpol('Base CDI'!$H$4:$H$28,'Base CDI'!$I$4:$I$29,S3194,"Cubic","Extrapolate=Linear","MultiX=Average","Skip=True","Sort=True")</f>
        <v>13.663071408493957</v>
      </c>
    </row>
    <row r="3195" spans="16:21" x14ac:dyDescent="0.25">
      <c r="P3195" s="10">
        <v>39160</v>
      </c>
      <c r="Q3195">
        <v>16.60979</v>
      </c>
      <c r="S3195" s="42">
        <f t="shared" ca="1" si="54"/>
        <v>49146</v>
      </c>
      <c r="T3195" s="43">
        <f ca="1">_xll.BInterpol('Base CDI'!$H$4:$H$28,'Base CDI'!$J$4:$J$29,S3195,"Cubic","Extrapolate=Linear","MultiX=Average","Skip=True","Sort=True")</f>
        <v>13.606832378608475</v>
      </c>
      <c r="U3195" s="43">
        <f ca="1">_xll.BInterpol('Base CDI'!$H$4:$H$28,'Base CDI'!$I$4:$I$29,S3195,"Cubic","Extrapolate=Linear","MultiX=Average","Skip=True","Sort=True")</f>
        <v>13.663070588050289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49147</v>
      </c>
      <c r="T3196" s="43">
        <f ca="1">_xll.BInterpol('Base CDI'!$H$4:$H$28,'Base CDI'!$J$4:$J$29,S3196,"Cubic","Extrapolate=Linear","MultiX=Average","Skip=True","Sort=True")</f>
        <v>13.606830700924498</v>
      </c>
      <c r="U3196" s="43">
        <f ca="1">_xll.BInterpol('Base CDI'!$H$4:$H$28,'Base CDI'!$I$4:$I$29,S3196,"Cubic","Extrapolate=Linear","MultiX=Average","Skip=True","Sort=True")</f>
        <v>13.66306955397997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49148</v>
      </c>
      <c r="T3197" s="43">
        <f ca="1">_xll.BInterpol('Base CDI'!$H$4:$H$28,'Base CDI'!$J$4:$J$29,S3197,"Cubic","Extrapolate=Linear","MultiX=Average","Skip=True","Sort=True")</f>
        <v>13.606828830592654</v>
      </c>
      <c r="U3197" s="43">
        <f ca="1">_xll.BInterpol('Base CDI'!$H$4:$H$28,'Base CDI'!$I$4:$I$29,S3197,"Cubic","Extrapolate=Linear","MultiX=Average","Skip=True","Sort=True")</f>
        <v>13.663068306270178</v>
      </c>
    </row>
    <row r="3198" spans="16:21" x14ac:dyDescent="0.25">
      <c r="P3198" s="10">
        <v>39163</v>
      </c>
      <c r="Q3198">
        <v>16.63335</v>
      </c>
      <c r="S3198" s="42">
        <f t="shared" ca="1" si="54"/>
        <v>49149</v>
      </c>
      <c r="T3198" s="43">
        <f ca="1">_xll.BInterpol('Base CDI'!$H$4:$H$28,'Base CDI'!$J$4:$J$29,S3198,"Cubic","Extrapolate=Linear","MultiX=Average","Skip=True","Sort=True")</f>
        <v>13.606826767682275</v>
      </c>
      <c r="U3198" s="43">
        <f ca="1">_xll.BInterpol('Base CDI'!$H$4:$H$28,'Base CDI'!$I$4:$I$29,S3198,"Cubic","Extrapolate=Linear","MultiX=Average","Skip=True","Sort=True")</f>
        <v>13.663066844908094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49150</v>
      </c>
      <c r="T3199" s="43">
        <f ca="1">_xll.BInterpol('Base CDI'!$H$4:$H$28,'Base CDI'!$J$4:$J$29,S3199,"Cubic","Extrapolate=Linear","MultiX=Average","Skip=True","Sort=True")</f>
        <v>13.606824512262685</v>
      </c>
      <c r="U3199" s="43">
        <f ca="1">_xll.BInterpol('Base CDI'!$H$4:$H$28,'Base CDI'!$I$4:$I$29,S3199,"Cubic","Extrapolate=Linear","MultiX=Average","Skip=True","Sort=True")</f>
        <v>13.663065169880898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49151</v>
      </c>
      <c r="T3200" s="43">
        <f ca="1">_xll.BInterpol('Base CDI'!$H$4:$H$28,'Base CDI'!$J$4:$J$29,S3200,"Cubic","Extrapolate=Linear","MultiX=Average","Skip=True","Sort=True")</f>
        <v>13.606822064403216</v>
      </c>
      <c r="U3200" s="43">
        <f ca="1">_xll.BInterpol('Base CDI'!$H$4:$H$28,'Base CDI'!$I$4:$I$29,S3200,"Cubic","Extrapolate=Linear","MultiX=Average","Skip=True","Sort=True")</f>
        <v>13.66306328117577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49152</v>
      </c>
      <c r="T3201" s="43">
        <f ca="1">_xll.BInterpol('Base CDI'!$H$4:$H$28,'Base CDI'!$J$4:$J$29,S3201,"Cubic","Extrapolate=Linear","MultiX=Average","Skip=True","Sort=True")</f>
        <v>13.606819424173191</v>
      </c>
      <c r="U3201" s="43">
        <f ca="1">_xll.BInterpol('Base CDI'!$H$4:$H$28,'Base CDI'!$I$4:$I$29,S3201,"Cubic","Extrapolate=Linear","MultiX=Average","Skip=True","Sort=True")</f>
        <v>13.663061178779889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49153</v>
      </c>
      <c r="T3202" s="43">
        <f ca="1">_xll.BInterpol('Base CDI'!$H$4:$H$28,'Base CDI'!$J$4:$J$29,S3202,"Cubic","Extrapolate=Linear","MultiX=Average","Skip=True","Sort=True")</f>
        <v>13.606816591641941</v>
      </c>
      <c r="U3202" s="43">
        <f ca="1">_xll.BInterpol('Base CDI'!$H$4:$H$28,'Base CDI'!$I$4:$I$29,S3202,"Cubic","Extrapolate=Linear","MultiX=Average","Skip=True","Sort=True")</f>
        <v>13.663058862680435</v>
      </c>
    </row>
    <row r="3203" spans="16:21" x14ac:dyDescent="0.25">
      <c r="P3203" s="10">
        <v>39170</v>
      </c>
      <c r="Q3203">
        <v>16.67259</v>
      </c>
      <c r="S3203" s="42">
        <f t="shared" ca="1" si="54"/>
        <v>49154</v>
      </c>
      <c r="T3203" s="43">
        <f ca="1">_xll.BInterpol('Base CDI'!$H$4:$H$28,'Base CDI'!$J$4:$J$29,S3203,"Cubic","Extrapolate=Linear","MultiX=Average","Skip=True","Sort=True")</f>
        <v>13.606813566878792</v>
      </c>
      <c r="U3203" s="43">
        <f ca="1">_xll.BInterpol('Base CDI'!$H$4:$H$28,'Base CDI'!$I$4:$I$29,S3203,"Cubic","Extrapolate=Linear","MultiX=Average","Skip=True","Sort=True")</f>
        <v>13.66305633286459</v>
      </c>
    </row>
    <row r="3204" spans="16:21" x14ac:dyDescent="0.25">
      <c r="P3204" s="10">
        <v>39171</v>
      </c>
      <c r="Q3204">
        <v>16.68046</v>
      </c>
      <c r="S3204" s="42">
        <f t="shared" ca="1" si="54"/>
        <v>49155</v>
      </c>
      <c r="T3204" s="43">
        <f ca="1">_xll.BInterpol('Base CDI'!$H$4:$H$28,'Base CDI'!$J$4:$J$29,S3204,"Cubic","Extrapolate=Linear","MultiX=Average","Skip=True","Sort=True")</f>
        <v>13.60681034995307</v>
      </c>
      <c r="U3204" s="43">
        <f ca="1">_xll.BInterpol('Base CDI'!$H$4:$H$28,'Base CDI'!$I$4:$I$29,S3204,"Cubic","Extrapolate=Linear","MultiX=Average","Skip=True","Sort=True")</f>
        <v>13.663053589319532</v>
      </c>
    </row>
    <row r="3205" spans="16:21" x14ac:dyDescent="0.25">
      <c r="P3205" s="10">
        <v>39174</v>
      </c>
      <c r="Q3205">
        <v>16.68835</v>
      </c>
      <c r="S3205" s="42">
        <f t="shared" ca="1" si="54"/>
        <v>49156</v>
      </c>
      <c r="T3205" s="43">
        <f ca="1">_xll.BInterpol('Base CDI'!$H$4:$H$28,'Base CDI'!$J$4:$J$29,S3205,"Cubic","Extrapolate=Linear","MultiX=Average","Skip=True","Sort=True")</f>
        <v>13.606806940934106</v>
      </c>
      <c r="U3205" s="43">
        <f ca="1">_xll.BInterpol('Base CDI'!$H$4:$H$28,'Base CDI'!$I$4:$I$29,S3205,"Cubic","Extrapolate=Linear","MultiX=Average","Skip=True","Sort=True")</f>
        <v>13.663050632032441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49157</v>
      </c>
      <c r="T3206" s="43">
        <f ca="1">_xll.BInterpol('Base CDI'!$H$4:$H$28,'Base CDI'!$J$4:$J$29,S3206,"Cubic","Extrapolate=Linear","MultiX=Average","Skip=True","Sort=True")</f>
        <v>13.606803339891227</v>
      </c>
      <c r="U3206" s="43">
        <f ca="1">_xll.BInterpol('Base CDI'!$H$4:$H$28,'Base CDI'!$I$4:$I$29,S3206,"Cubic","Extrapolate=Linear","MultiX=Average","Skip=True","Sort=True")</f>
        <v>13.663047460990498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49158</v>
      </c>
      <c r="T3207" s="43">
        <f ca="1">_xll.BInterpol('Base CDI'!$H$4:$H$28,'Base CDI'!$J$4:$J$29,S3207,"Cubic","Extrapolate=Linear","MultiX=Average","Skip=True","Sort=True")</f>
        <v>13.606799546893761</v>
      </c>
      <c r="U3207" s="43">
        <f ca="1">_xll.BInterpol('Base CDI'!$H$4:$H$28,'Base CDI'!$I$4:$I$29,S3207,"Cubic","Extrapolate=Linear","MultiX=Average","Skip=True","Sort=True")</f>
        <v>13.663044076180881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49159</v>
      </c>
      <c r="T3208" s="43">
        <f ca="1">_xll.BInterpol('Base CDI'!$H$4:$H$28,'Base CDI'!$J$4:$J$29,S3208,"Cubic","Extrapolate=Linear","MultiX=Average","Skip=True","Sort=True")</f>
        <v>13.606795562011033</v>
      </c>
      <c r="U3208" s="43">
        <f ca="1">_xll.BInterpol('Base CDI'!$H$4:$H$28,'Base CDI'!$I$4:$I$29,S3208,"Cubic","Extrapolate=Linear","MultiX=Average","Skip=True","Sort=True")</f>
        <v>13.663040477590775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49160</v>
      </c>
      <c r="T3209" s="43">
        <f ca="1">_xll.BInterpol('Base CDI'!$H$4:$H$28,'Base CDI'!$J$4:$J$29,S3209,"Cubic","Extrapolate=Linear","MultiX=Average","Skip=True","Sort=True")</f>
        <v>13.606791385312373</v>
      </c>
      <c r="U3209" s="43">
        <f ca="1">_xll.BInterpol('Base CDI'!$H$4:$H$28,'Base CDI'!$I$4:$I$29,S3209,"Cubic","Extrapolate=Linear","MultiX=Average","Skip=True","Sort=True")</f>
        <v>13.663036665207352</v>
      </c>
    </row>
    <row r="3210" spans="16:21" x14ac:dyDescent="0.25">
      <c r="P3210" s="10">
        <v>39182</v>
      </c>
      <c r="Q3210">
        <v>16.72785</v>
      </c>
      <c r="S3210" s="42">
        <f t="shared" ca="1" si="54"/>
        <v>49161</v>
      </c>
      <c r="T3210" s="43">
        <f ca="1">_xll.BInterpol('Base CDI'!$H$4:$H$28,'Base CDI'!$J$4:$J$29,S3210,"Cubic","Extrapolate=Linear","MultiX=Average","Skip=True","Sort=True")</f>
        <v>13.606787016867109</v>
      </c>
      <c r="U3210" s="43">
        <f ca="1">_xll.BInterpol('Base CDI'!$H$4:$H$28,'Base CDI'!$I$4:$I$29,S3210,"Cubic","Extrapolate=Linear","MultiX=Average","Skip=True","Sort=True")</f>
        <v>13.6630326390178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49162</v>
      </c>
      <c r="T3211" s="43">
        <f ca="1">_xll.BInterpol('Base CDI'!$H$4:$H$28,'Base CDI'!$J$4:$J$29,S3211,"Cubic","Extrapolate=Linear","MultiX=Average","Skip=True","Sort=True")</f>
        <v>13.606782456744567</v>
      </c>
      <c r="U3211" s="43">
        <f ca="1">_xll.BInterpol('Base CDI'!$H$4:$H$28,'Base CDI'!$I$4:$I$29,S3211,"Cubic","Extrapolate=Linear","MultiX=Average","Skip=True","Sort=True")</f>
        <v>13.663028399009292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49163</v>
      </c>
      <c r="T3212" s="43">
        <f ca="1">_xll.BInterpol('Base CDI'!$H$4:$H$28,'Base CDI'!$J$4:$J$29,S3212,"Cubic","Extrapolate=Linear","MultiX=Average","Skip=True","Sort=True")</f>
        <v>13.606777705014075</v>
      </c>
      <c r="U3212" s="43">
        <f ca="1">_xll.BInterpol('Base CDI'!$H$4:$H$28,'Base CDI'!$I$4:$I$29,S3212,"Cubic","Extrapolate=Linear","MultiX=Average","Skip=True","Sort=True")</f>
        <v>13.663023945169014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49164</v>
      </c>
      <c r="T3213" s="43">
        <f ca="1">_xll.BInterpol('Base CDI'!$H$4:$H$28,'Base CDI'!$J$4:$J$29,S3213,"Cubic","Extrapolate=Linear","MultiX=Average","Skip=True","Sort=True")</f>
        <v>13.606772761744962</v>
      </c>
      <c r="U3213" s="43">
        <f ca="1">_xll.BInterpol('Base CDI'!$H$4:$H$28,'Base CDI'!$I$4:$I$29,S3213,"Cubic","Extrapolate=Linear","MultiX=Average","Skip=True","Sort=True")</f>
        <v>13.663019277484143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49165</v>
      </c>
      <c r="T3214" s="43">
        <f ca="1">_xll.BInterpol('Base CDI'!$H$4:$H$28,'Base CDI'!$J$4:$J$29,S3214,"Cubic","Extrapolate=Linear","MultiX=Average","Skip=True","Sort=True")</f>
        <v>13.606767627006555</v>
      </c>
      <c r="U3214" s="43">
        <f ca="1">_xll.BInterpol('Base CDI'!$H$4:$H$28,'Base CDI'!$I$4:$I$29,S3214,"Cubic","Extrapolate=Linear","MultiX=Average","Skip=True","Sort=True")</f>
        <v>13.663014395941858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49166</v>
      </c>
      <c r="T3215" s="43">
        <f ca="1">_xll.BInterpol('Base CDI'!$H$4:$H$28,'Base CDI'!$J$4:$J$29,S3215,"Cubic","Extrapolate=Linear","MultiX=Average","Skip=True","Sort=True")</f>
        <v>13.60676230086818</v>
      </c>
      <c r="U3215" s="43">
        <f ca="1">_xll.BInterpol('Base CDI'!$H$4:$H$28,'Base CDI'!$I$4:$I$29,S3215,"Cubic","Extrapolate=Linear","MultiX=Average","Skip=True","Sort=True")</f>
        <v>13.663009300529341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49167</v>
      </c>
      <c r="T3216" s="43">
        <f ca="1">_xll.BInterpol('Base CDI'!$H$4:$H$28,'Base CDI'!$J$4:$J$29,S3216,"Cubic","Extrapolate=Linear","MultiX=Average","Skip=True","Sort=True")</f>
        <v>13.606756783399167</v>
      </c>
      <c r="U3216" s="43">
        <f ca="1">_xll.BInterpol('Base CDI'!$H$4:$H$28,'Base CDI'!$I$4:$I$29,S3216,"Cubic","Extrapolate=Linear","MultiX=Average","Skip=True","Sort=True")</f>
        <v>13.66300399123377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49168</v>
      </c>
      <c r="T3217" s="43">
        <f ca="1">_xll.BInterpol('Base CDI'!$H$4:$H$28,'Base CDI'!$J$4:$J$29,S3217,"Cubic","Extrapolate=Linear","MultiX=Average","Skip=True","Sort=True")</f>
        <v>13.606751074668843</v>
      </c>
      <c r="U3217" s="43">
        <f ca="1">_xll.BInterpol('Base CDI'!$H$4:$H$28,'Base CDI'!$I$4:$I$29,S3217,"Cubic","Extrapolate=Linear","MultiX=Average","Skip=True","Sort=True")</f>
        <v>13.662998468042328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49169</v>
      </c>
      <c r="T3218" s="43">
        <f ca="1">_xll.BInterpol('Base CDI'!$H$4:$H$28,'Base CDI'!$J$4:$J$29,S3218,"Cubic","Extrapolate=Linear","MultiX=Average","Skip=True","Sort=True")</f>
        <v>13.606745174746536</v>
      </c>
      <c r="U3218" s="43">
        <f ca="1">_xll.BInterpol('Base CDI'!$H$4:$H$28,'Base CDI'!$I$4:$I$29,S3218,"Cubic","Extrapolate=Linear","MultiX=Average","Skip=True","Sort=True")</f>
        <v>13.662992730942191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49170</v>
      </c>
      <c r="T3219" s="43">
        <f ca="1">_xll.BInterpol('Base CDI'!$H$4:$H$28,'Base CDI'!$J$4:$J$29,S3219,"Cubic","Extrapolate=Linear","MultiX=Average","Skip=True","Sort=True")</f>
        <v>13.606739083701573</v>
      </c>
      <c r="U3219" s="43">
        <f ca="1">_xll.BInterpol('Base CDI'!$H$4:$H$28,'Base CDI'!$I$4:$I$29,S3219,"Cubic","Extrapolate=Linear","MultiX=Average","Skip=True","Sort=True")</f>
        <v>13.662986779920542</v>
      </c>
    </row>
    <row r="3220" spans="16:21" x14ac:dyDescent="0.25">
      <c r="P3220" s="10">
        <v>39196</v>
      </c>
      <c r="Q3220">
        <v>16.8065</v>
      </c>
      <c r="S3220" s="42">
        <f t="shared" ca="1" si="55"/>
        <v>49171</v>
      </c>
      <c r="T3220" s="43">
        <f ca="1">_xll.BInterpol('Base CDI'!$H$4:$H$28,'Base CDI'!$J$4:$J$29,S3220,"Cubic","Extrapolate=Linear","MultiX=Average","Skip=True","Sort=True")</f>
        <v>13.606732801603282</v>
      </c>
      <c r="U3220" s="43">
        <f ca="1">_xll.BInterpol('Base CDI'!$H$4:$H$28,'Base CDI'!$I$4:$I$29,S3220,"Cubic","Extrapolate=Linear","MultiX=Average","Skip=True","Sort=True")</f>
        <v>13.662980614964562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49172</v>
      </c>
      <c r="T3221" s="43">
        <f ca="1">_xll.BInterpol('Base CDI'!$H$4:$H$28,'Base CDI'!$J$4:$J$29,S3221,"Cubic","Extrapolate=Linear","MultiX=Average","Skip=True","Sort=True")</f>
        <v>13.60672632852099</v>
      </c>
      <c r="U3221" s="43">
        <f ca="1">_xll.BInterpol('Base CDI'!$H$4:$H$28,'Base CDI'!$I$4:$I$29,S3221,"Cubic","Extrapolate=Linear","MultiX=Average","Skip=True","Sort=True")</f>
        <v>13.662974236061427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49173</v>
      </c>
      <c r="T3222" s="43">
        <f ca="1">_xll.BInterpol('Base CDI'!$H$4:$H$28,'Base CDI'!$J$4:$J$29,S3222,"Cubic","Extrapolate=Linear","MultiX=Average","Skip=True","Sort=True")</f>
        <v>13.606719664524027</v>
      </c>
      <c r="U3222" s="43">
        <f ca="1">_xll.BInterpol('Base CDI'!$H$4:$H$28,'Base CDI'!$I$4:$I$29,S3222,"Cubic","Extrapolate=Linear","MultiX=Average","Skip=True","Sort=True")</f>
        <v>13.66296764319832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49174</v>
      </c>
      <c r="T3223" s="43">
        <f ca="1">_xll.BInterpol('Base CDI'!$H$4:$H$28,'Base CDI'!$J$4:$J$29,S3223,"Cubic","Extrapolate=Linear","MultiX=Average","Skip=True","Sort=True")</f>
        <v>13.606712809681717</v>
      </c>
      <c r="U3223" s="43">
        <f ca="1">_xll.BInterpol('Base CDI'!$H$4:$H$28,'Base CDI'!$I$4:$I$29,S3223,"Cubic","Extrapolate=Linear","MultiX=Average","Skip=True","Sort=True")</f>
        <v>13.662960836362419</v>
      </c>
    </row>
    <row r="3224" spans="16:21" x14ac:dyDescent="0.25">
      <c r="P3224" s="10">
        <v>39202</v>
      </c>
      <c r="Q3224">
        <v>16.83755</v>
      </c>
      <c r="S3224" s="42">
        <f t="shared" ca="1" si="55"/>
        <v>49175</v>
      </c>
      <c r="T3224" s="43">
        <f ca="1">_xll.BInterpol('Base CDI'!$H$4:$H$28,'Base CDI'!$J$4:$J$29,S3224,"Cubic","Extrapolate=Linear","MultiX=Average","Skip=True","Sort=True")</f>
        <v>13.60670576406339</v>
      </c>
      <c r="U3224" s="43">
        <f ca="1">_xll.BInterpol('Base CDI'!$H$4:$H$28,'Base CDI'!$I$4:$I$29,S3224,"Cubic","Extrapolate=Linear","MultiX=Average","Skip=True","Sort=True")</f>
        <v>13.662953815540906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49176</v>
      </c>
      <c r="T3225" s="43">
        <f ca="1">_xll.BInterpol('Base CDI'!$H$4:$H$28,'Base CDI'!$J$4:$J$29,S3225,"Cubic","Extrapolate=Linear","MultiX=Average","Skip=True","Sort=True")</f>
        <v>13.606698527738374</v>
      </c>
      <c r="U3225" s="43">
        <f ca="1">_xll.BInterpol('Base CDI'!$H$4:$H$28,'Base CDI'!$I$4:$I$29,S3225,"Cubic","Extrapolate=Linear","MultiX=Average","Skip=True","Sort=True")</f>
        <v>13.662946580720959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49177</v>
      </c>
      <c r="T3226" s="43">
        <f ca="1">_xll.BInterpol('Base CDI'!$H$4:$H$28,'Base CDI'!$J$4:$J$29,S3226,"Cubic","Extrapolate=Linear","MultiX=Average","Skip=True","Sort=True")</f>
        <v>13.606691100775995</v>
      </c>
      <c r="U3226" s="43">
        <f ca="1">_xll.BInterpol('Base CDI'!$H$4:$H$28,'Base CDI'!$I$4:$I$29,S3226,"Cubic","Extrapolate=Linear","MultiX=Average","Skip=True","Sort=True")</f>
        <v>13.662939131889759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49178</v>
      </c>
      <c r="T3227" s="43">
        <f ca="1">_xll.BInterpol('Base CDI'!$H$4:$H$28,'Base CDI'!$J$4:$J$29,S3227,"Cubic","Extrapolate=Linear","MultiX=Average","Skip=True","Sort=True")</f>
        <v>13.606683483245583</v>
      </c>
      <c r="U3227" s="43">
        <f ca="1">_xll.BInterpol('Base CDI'!$H$4:$H$28,'Base CDI'!$I$4:$I$29,S3227,"Cubic","Extrapolate=Linear","MultiX=Average","Skip=True","Sort=True")</f>
        <v>13.662931469034486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49179</v>
      </c>
      <c r="T3228" s="43">
        <f ca="1">_xll.BInterpol('Base CDI'!$H$4:$H$28,'Base CDI'!$J$4:$J$29,S3228,"Cubic","Extrapolate=Linear","MultiX=Average","Skip=True","Sort=True")</f>
        <v>13.606675675216463</v>
      </c>
      <c r="U3228" s="43">
        <f ca="1">_xll.BInterpol('Base CDI'!$H$4:$H$28,'Base CDI'!$I$4:$I$29,S3228,"Cubic","Extrapolate=Linear","MultiX=Average","Skip=True","Sort=True")</f>
        <v>13.66292359214232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49180</v>
      </c>
      <c r="T3229" s="43">
        <f ca="1">_xll.BInterpol('Base CDI'!$H$4:$H$28,'Base CDI'!$J$4:$J$29,S3229,"Cubic","Extrapolate=Linear","MultiX=Average","Skip=True","Sort=True")</f>
        <v>13.606667676757965</v>
      </c>
      <c r="U3229" s="43">
        <f ca="1">_xll.BInterpol('Base CDI'!$H$4:$H$28,'Base CDI'!$I$4:$I$29,S3229,"Cubic","Extrapolate=Linear","MultiX=Average","Skip=True","Sort=True")</f>
        <v>13.662915501200441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49181</v>
      </c>
      <c r="T3230" s="43">
        <f ca="1">_xll.BInterpol('Base CDI'!$H$4:$H$28,'Base CDI'!$J$4:$J$29,S3230,"Cubic","Extrapolate=Linear","MultiX=Average","Skip=True","Sort=True")</f>
        <v>13.606659487939416</v>
      </c>
      <c r="U3230" s="43">
        <f ca="1">_xll.BInterpol('Base CDI'!$H$4:$H$28,'Base CDI'!$I$4:$I$29,S3230,"Cubic","Extrapolate=Linear","MultiX=Average","Skip=True","Sort=True")</f>
        <v>13.662907196196029</v>
      </c>
    </row>
    <row r="3231" spans="16:21" x14ac:dyDescent="0.25">
      <c r="P3231" s="10">
        <v>39212</v>
      </c>
      <c r="Q3231">
        <v>16.89207</v>
      </c>
      <c r="S3231" s="42">
        <f t="shared" ca="1" si="55"/>
        <v>49182</v>
      </c>
      <c r="T3231" s="43">
        <f ca="1">_xll.BInterpol('Base CDI'!$H$4:$H$28,'Base CDI'!$J$4:$J$29,S3231,"Cubic","Extrapolate=Linear","MultiX=Average","Skip=True","Sort=True")</f>
        <v>13.606651108830143</v>
      </c>
      <c r="U3231" s="43">
        <f ca="1">_xll.BInterpol('Base CDI'!$H$4:$H$28,'Base CDI'!$I$4:$I$29,S3231,"Cubic","Extrapolate=Linear","MultiX=Average","Skip=True","Sort=True")</f>
        <v>13.662898677116262</v>
      </c>
    </row>
    <row r="3232" spans="16:21" x14ac:dyDescent="0.25">
      <c r="P3232" s="10">
        <v>39213</v>
      </c>
      <c r="Q3232">
        <v>16.89988</v>
      </c>
      <c r="S3232" s="42">
        <f t="shared" ca="1" si="55"/>
        <v>49183</v>
      </c>
      <c r="T3232" s="43">
        <f ca="1">_xll.BInterpol('Base CDI'!$H$4:$H$28,'Base CDI'!$J$4:$J$29,S3232,"Cubic","Extrapolate=Linear","MultiX=Average","Skip=True","Sort=True")</f>
        <v>13.606642539499473</v>
      </c>
      <c r="U3232" s="43">
        <f ca="1">_xll.BInterpol('Base CDI'!$H$4:$H$28,'Base CDI'!$I$4:$I$29,S3232,"Cubic","Extrapolate=Linear","MultiX=Average","Skip=True","Sort=True")</f>
        <v>13.662889943948324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49184</v>
      </c>
      <c r="T3233" s="43">
        <f ca="1">_xll.BInterpol('Base CDI'!$H$4:$H$28,'Base CDI'!$J$4:$J$29,S3233,"Cubic","Extrapolate=Linear","MultiX=Average","Skip=True","Sort=True")</f>
        <v>13.606633780016738</v>
      </c>
      <c r="U3233" s="43">
        <f ca="1">_xll.BInterpol('Base CDI'!$H$4:$H$28,'Base CDI'!$I$4:$I$29,S3233,"Cubic","Extrapolate=Linear","MultiX=Average","Skip=True","Sort=True")</f>
        <v>13.662880996679391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49185</v>
      </c>
      <c r="T3234" s="43">
        <f ca="1">_xll.BInterpol('Base CDI'!$H$4:$H$28,'Base CDI'!$J$4:$J$29,S3234,"Cubic","Extrapolate=Linear","MultiX=Average","Skip=True","Sort=True")</f>
        <v>13.60662483045126</v>
      </c>
      <c r="U3234" s="43">
        <f ca="1">_xll.BInterpol('Base CDI'!$H$4:$H$28,'Base CDI'!$I$4:$I$29,S3234,"Cubic","Extrapolate=Linear","MultiX=Average","Skip=True","Sort=True")</f>
        <v>13.662871835296645</v>
      </c>
    </row>
    <row r="3235" spans="16:21" x14ac:dyDescent="0.25">
      <c r="P3235" s="10">
        <v>39218</v>
      </c>
      <c r="Q3235">
        <v>16.92333</v>
      </c>
      <c r="S3235" s="42">
        <f t="shared" ca="1" si="55"/>
        <v>49186</v>
      </c>
      <c r="T3235" s="43">
        <f ca="1">_xll.BInterpol('Base CDI'!$H$4:$H$28,'Base CDI'!$J$4:$J$29,S3235,"Cubic","Extrapolate=Linear","MultiX=Average","Skip=True","Sort=True")</f>
        <v>13.606615690872369</v>
      </c>
      <c r="U3235" s="43">
        <f ca="1">_xll.BInterpol('Base CDI'!$H$4:$H$28,'Base CDI'!$I$4:$I$29,S3235,"Cubic","Extrapolate=Linear","MultiX=Average","Skip=True","Sort=True")</f>
        <v>13.662862459787267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49187</v>
      </c>
      <c r="T3236" s="43">
        <f ca="1">_xll.BInterpol('Base CDI'!$H$4:$H$28,'Base CDI'!$J$4:$J$29,S3236,"Cubic","Extrapolate=Linear","MultiX=Average","Skip=True","Sort=True")</f>
        <v>13.606606361349392</v>
      </c>
      <c r="U3236" s="43">
        <f ca="1">_xll.BInterpol('Base CDI'!$H$4:$H$28,'Base CDI'!$I$4:$I$29,S3236,"Cubic","Extrapolate=Linear","MultiX=Average","Skip=True","Sort=True")</f>
        <v>13.662852870138435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49188</v>
      </c>
      <c r="T3237" s="43">
        <f ca="1">_xll.BInterpol('Base CDI'!$H$4:$H$28,'Base CDI'!$J$4:$J$29,S3237,"Cubic","Extrapolate=Linear","MultiX=Average","Skip=True","Sort=True")</f>
        <v>13.60659684195166</v>
      </c>
      <c r="U3237" s="43">
        <f ca="1">_xll.BInterpol('Base CDI'!$H$4:$H$28,'Base CDI'!$I$4:$I$29,S3237,"Cubic","Extrapolate=Linear","MultiX=Average","Skip=True","Sort=True")</f>
        <v>13.662843066337329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49189</v>
      </c>
      <c r="T3238" s="43">
        <f ca="1">_xll.BInterpol('Base CDI'!$H$4:$H$28,'Base CDI'!$J$4:$J$29,S3238,"Cubic","Extrapolate=Linear","MultiX=Average","Skip=True","Sort=True")</f>
        <v>13.606587132748496</v>
      </c>
      <c r="U3238" s="43">
        <f ca="1">_xll.BInterpol('Base CDI'!$H$4:$H$28,'Base CDI'!$I$4:$I$29,S3238,"Cubic","Extrapolate=Linear","MultiX=Average","Skip=True","Sort=True")</f>
        <v>13.66283304837113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49190</v>
      </c>
      <c r="T3239" s="43">
        <f ca="1">_xll.BInterpol('Base CDI'!$H$4:$H$28,'Base CDI'!$J$4:$J$29,S3239,"Cubic","Extrapolate=Linear","MultiX=Average","Skip=True","Sort=True")</f>
        <v>13.606577233809231</v>
      </c>
      <c r="U3239" s="43">
        <f ca="1">_xll.BInterpol('Base CDI'!$H$4:$H$28,'Base CDI'!$I$4:$I$29,S3239,"Cubic","Extrapolate=Linear","MultiX=Average","Skip=True","Sort=True")</f>
        <v>13.662822816227017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49191</v>
      </c>
      <c r="T3240" s="43">
        <f ca="1">_xll.BInterpol('Base CDI'!$H$4:$H$28,'Base CDI'!$J$4:$J$29,S3240,"Cubic","Extrapolate=Linear","MultiX=Average","Skip=True","Sort=True")</f>
        <v>13.606567145203192</v>
      </c>
      <c r="U3240" s="43">
        <f ca="1">_xll.BInterpol('Base CDI'!$H$4:$H$28,'Base CDI'!$I$4:$I$29,S3240,"Cubic","Extrapolate=Linear","MultiX=Average","Skip=True","Sort=True")</f>
        <v>13.662812369892171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49192</v>
      </c>
      <c r="T3241" s="43">
        <f ca="1">_xll.BInterpol('Base CDI'!$H$4:$H$28,'Base CDI'!$J$4:$J$29,S3241,"Cubic","Extrapolate=Linear","MultiX=Average","Skip=True","Sort=True")</f>
        <v>13.606556866999705</v>
      </c>
      <c r="U3241" s="43">
        <f ca="1">_xll.BInterpol('Base CDI'!$H$4:$H$28,'Base CDI'!$I$4:$I$29,S3241,"Cubic","Extrapolate=Linear","MultiX=Average","Skip=True","Sort=True")</f>
        <v>13.66280170935377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49193</v>
      </c>
      <c r="T3242" s="43">
        <f ca="1">_xll.BInterpol('Base CDI'!$H$4:$H$28,'Base CDI'!$J$4:$J$29,S3242,"Cubic","Extrapolate=Linear","MultiX=Average","Skip=True","Sort=True")</f>
        <v>13.606546399268099</v>
      </c>
      <c r="U3242" s="43">
        <f ca="1">_xll.BInterpol('Base CDI'!$H$4:$H$28,'Base CDI'!$I$4:$I$29,S3242,"Cubic","Extrapolate=Linear","MultiX=Average","Skip=True","Sort=True")</f>
        <v>13.662790834598997</v>
      </c>
    </row>
    <row r="3243" spans="16:21" x14ac:dyDescent="0.25">
      <c r="P3243" s="10">
        <v>39230</v>
      </c>
      <c r="Q3243">
        <v>16.98601</v>
      </c>
      <c r="S3243" s="42">
        <f t="shared" ca="1" si="55"/>
        <v>49194</v>
      </c>
      <c r="T3243" s="43">
        <f ca="1">_xll.BInterpol('Base CDI'!$H$4:$H$28,'Base CDI'!$J$4:$J$29,S3243,"Cubic","Extrapolate=Linear","MultiX=Average","Skip=True","Sort=True")</f>
        <v>13.606535742077702</v>
      </c>
      <c r="U3243" s="43">
        <f ca="1">_xll.BInterpol('Base CDI'!$H$4:$H$28,'Base CDI'!$I$4:$I$29,S3243,"Cubic","Extrapolate=Linear","MultiX=Average","Skip=True","Sort=True")</f>
        <v>13.66277974561503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49195</v>
      </c>
      <c r="T3244" s="43">
        <f ca="1">_xll.BInterpol('Base CDI'!$H$4:$H$28,'Base CDI'!$J$4:$J$29,S3244,"Cubic","Extrapolate=Linear","MultiX=Average","Skip=True","Sort=True")</f>
        <v>13.606524895497841</v>
      </c>
      <c r="U3244" s="43">
        <f ca="1">_xll.BInterpol('Base CDI'!$H$4:$H$28,'Base CDI'!$I$4:$I$29,S3244,"Cubic","Extrapolate=Linear","MultiX=Average","Skip=True","Sort=True")</f>
        <v>13.66276844238905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49196</v>
      </c>
      <c r="T3245" s="43">
        <f ca="1">_xll.BInterpol('Base CDI'!$H$4:$H$28,'Base CDI'!$J$4:$J$29,S3245,"Cubic","Extrapolate=Linear","MultiX=Average","Skip=True","Sort=True")</f>
        <v>13.606513859597843</v>
      </c>
      <c r="U3245" s="43">
        <f ca="1">_xll.BInterpol('Base CDI'!$H$4:$H$28,'Base CDI'!$I$4:$I$29,S3245,"Cubic","Extrapolate=Linear","MultiX=Average","Skip=True","Sort=True")</f>
        <v>13.662756924908235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49197</v>
      </c>
      <c r="T3246" s="43">
        <f ca="1">_xll.BInterpol('Base CDI'!$H$4:$H$28,'Base CDI'!$J$4:$J$29,S3246,"Cubic","Extrapolate=Linear","MultiX=Average","Skip=True","Sort=True")</f>
        <v>13.606502634447038</v>
      </c>
      <c r="U3246" s="43">
        <f ca="1">_xll.BInterpol('Base CDI'!$H$4:$H$28,'Base CDI'!$I$4:$I$29,S3246,"Cubic","Extrapolate=Linear","MultiX=Average","Skip=True","Sort=True")</f>
        <v>13.662745193159768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49198</v>
      </c>
      <c r="T3247" s="43">
        <f ca="1">_xll.BInterpol('Base CDI'!$H$4:$H$28,'Base CDI'!$J$4:$J$29,S3247,"Cubic","Extrapolate=Linear","MultiX=Average","Skip=True","Sort=True")</f>
        <v>13.606491220114753</v>
      </c>
      <c r="U3247" s="43">
        <f ca="1">_xll.BInterpol('Base CDI'!$H$4:$H$28,'Base CDI'!$I$4:$I$29,S3247,"Cubic","Extrapolate=Linear","MultiX=Average","Skip=True","Sort=True")</f>
        <v>13.662733247130827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49199</v>
      </c>
      <c r="T3248" s="43">
        <f ca="1">_xll.BInterpol('Base CDI'!$H$4:$H$28,'Base CDI'!$J$4:$J$29,S3248,"Cubic","Extrapolate=Linear","MultiX=Average","Skip=True","Sort=True")</f>
        <v>13.606479616670313</v>
      </c>
      <c r="U3248" s="43">
        <f ca="1">_xll.BInterpol('Base CDI'!$H$4:$H$28,'Base CDI'!$I$4:$I$29,S3248,"Cubic","Extrapolate=Linear","MultiX=Average","Skip=True","Sort=True")</f>
        <v>13.662721086808592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49200</v>
      </c>
      <c r="T3249" s="43">
        <f ca="1">_xll.BInterpol('Base CDI'!$H$4:$H$28,'Base CDI'!$J$4:$J$29,S3249,"Cubic","Extrapolate=Linear","MultiX=Average","Skip=True","Sort=True")</f>
        <v>13.606467824183049</v>
      </c>
      <c r="U3249" s="43">
        <f ca="1">_xll.BInterpol('Base CDI'!$H$4:$H$28,'Base CDI'!$I$4:$I$29,S3249,"Cubic","Extrapolate=Linear","MultiX=Average","Skip=True","Sort=True")</f>
        <v>13.662708712180242</v>
      </c>
    </row>
    <row r="3250" spans="16:21" x14ac:dyDescent="0.25">
      <c r="P3250" s="10">
        <v>39239</v>
      </c>
      <c r="Q3250">
        <v>17.04119</v>
      </c>
      <c r="S3250" s="42">
        <f t="shared" ca="1" si="55"/>
        <v>49201</v>
      </c>
      <c r="T3250" s="43">
        <f ca="1">_xll.BInterpol('Base CDI'!$H$4:$H$28,'Base CDI'!$J$4:$J$29,S3250,"Cubic","Extrapolate=Linear","MultiX=Average","Skip=True","Sort=True")</f>
        <v>13.606455842722287</v>
      </c>
      <c r="U3250" s="43">
        <f ca="1">_xll.BInterpol('Base CDI'!$H$4:$H$28,'Base CDI'!$I$4:$I$29,S3250,"Cubic","Extrapolate=Linear","MultiX=Average","Skip=True","Sort=True")</f>
        <v>13.662696123232958</v>
      </c>
    </row>
    <row r="3251" spans="16:21" x14ac:dyDescent="0.25">
      <c r="P3251" s="10">
        <v>39241</v>
      </c>
      <c r="Q3251">
        <v>17.04909</v>
      </c>
      <c r="S3251" s="42">
        <f t="shared" ca="1" si="55"/>
        <v>49202</v>
      </c>
      <c r="T3251" s="43">
        <f ca="1">_xll.BInterpol('Base CDI'!$H$4:$H$28,'Base CDI'!$J$4:$J$29,S3251,"Cubic","Extrapolate=Linear","MultiX=Average","Skip=True","Sort=True")</f>
        <v>13.606443672357354</v>
      </c>
      <c r="U3251" s="43">
        <f ca="1">_xll.BInterpol('Base CDI'!$H$4:$H$28,'Base CDI'!$I$4:$I$29,S3251,"Cubic","Extrapolate=Linear","MultiX=Average","Skip=True","Sort=True")</f>
        <v>13.662683319953922</v>
      </c>
    </row>
    <row r="3252" spans="16:21" x14ac:dyDescent="0.25">
      <c r="P3252" s="10">
        <v>39244</v>
      </c>
      <c r="Q3252">
        <v>17.05668</v>
      </c>
      <c r="S3252" s="42">
        <f t="shared" ca="1" si="55"/>
        <v>49203</v>
      </c>
      <c r="T3252" s="43">
        <f ca="1">_xll.BInterpol('Base CDI'!$H$4:$H$28,'Base CDI'!$J$4:$J$29,S3252,"Cubic","Extrapolate=Linear","MultiX=Average","Skip=True","Sort=True")</f>
        <v>13.60643131315758</v>
      </c>
      <c r="U3252" s="43">
        <f ca="1">_xll.BInterpol('Base CDI'!$H$4:$H$28,'Base CDI'!$I$4:$I$29,S3252,"Cubic","Extrapolate=Linear","MultiX=Average","Skip=True","Sort=True")</f>
        <v>13.662670302330312</v>
      </c>
    </row>
    <row r="3253" spans="16:21" x14ac:dyDescent="0.25">
      <c r="P3253" s="10">
        <v>39245</v>
      </c>
      <c r="Q3253">
        <v>17.06428</v>
      </c>
      <c r="S3253" s="42">
        <f t="shared" ca="1" si="55"/>
        <v>49204</v>
      </c>
      <c r="T3253" s="43">
        <f ca="1">_xll.BInterpol('Base CDI'!$H$4:$H$28,'Base CDI'!$J$4:$J$29,S3253,"Cubic","Extrapolate=Linear","MultiX=Average","Skip=True","Sort=True")</f>
        <v>13.606418765192291</v>
      </c>
      <c r="U3253" s="43">
        <f ca="1">_xll.BInterpol('Base CDI'!$H$4:$H$28,'Base CDI'!$I$4:$I$29,S3253,"Cubic","Extrapolate=Linear","MultiX=Average","Skip=True","Sort=True")</f>
        <v>13.662657070349308</v>
      </c>
    </row>
    <row r="3254" spans="16:21" x14ac:dyDescent="0.25">
      <c r="P3254" s="10">
        <v>39246</v>
      </c>
      <c r="Q3254">
        <v>17.07188</v>
      </c>
      <c r="S3254" s="42">
        <f t="shared" ca="1" si="55"/>
        <v>49205</v>
      </c>
      <c r="T3254" s="43">
        <f ca="1">_xll.BInterpol('Base CDI'!$H$4:$H$28,'Base CDI'!$J$4:$J$29,S3254,"Cubic","Extrapolate=Linear","MultiX=Average","Skip=True","Sort=True")</f>
        <v>13.606406028530815</v>
      </c>
      <c r="U3254" s="43">
        <f ca="1">_xll.BInterpol('Base CDI'!$H$4:$H$28,'Base CDI'!$I$4:$I$29,S3254,"Cubic","Extrapolate=Linear","MultiX=Average","Skip=True","Sort=True")</f>
        <v>13.66264362399809</v>
      </c>
    </row>
    <row r="3255" spans="16:21" x14ac:dyDescent="0.25">
      <c r="P3255" s="10">
        <v>39247</v>
      </c>
      <c r="Q3255">
        <v>17.07948</v>
      </c>
      <c r="S3255" s="42">
        <f t="shared" ca="1" si="55"/>
        <v>49206</v>
      </c>
      <c r="T3255" s="43">
        <f ca="1">_xll.BInterpol('Base CDI'!$H$4:$H$28,'Base CDI'!$J$4:$J$29,S3255,"Cubic","Extrapolate=Linear","MultiX=Average","Skip=True","Sort=True")</f>
        <v>13.60639310324248</v>
      </c>
      <c r="U3255" s="43">
        <f ca="1">_xll.BInterpol('Base CDI'!$H$4:$H$28,'Base CDI'!$I$4:$I$29,S3255,"Cubic","Extrapolate=Linear","MultiX=Average","Skip=True","Sort=True")</f>
        <v>13.662629963263837</v>
      </c>
    </row>
    <row r="3256" spans="16:21" x14ac:dyDescent="0.25">
      <c r="P3256" s="10">
        <v>39248</v>
      </c>
      <c r="Q3256">
        <v>17.08708</v>
      </c>
      <c r="S3256" s="42">
        <f t="shared" ca="1" si="55"/>
        <v>49207</v>
      </c>
      <c r="T3256" s="43">
        <f ca="1">_xll.BInterpol('Base CDI'!$H$4:$H$28,'Base CDI'!$J$4:$J$29,S3256,"Cubic","Extrapolate=Linear","MultiX=Average","Skip=True","Sort=True")</f>
        <v>13.606379989396613</v>
      </c>
      <c r="U3256" s="43">
        <f ca="1">_xll.BInterpol('Base CDI'!$H$4:$H$28,'Base CDI'!$I$4:$I$29,S3256,"Cubic","Extrapolate=Linear","MultiX=Average","Skip=True","Sort=True")</f>
        <v>13.662616088133731</v>
      </c>
    </row>
    <row r="3257" spans="16:21" x14ac:dyDescent="0.25">
      <c r="P3257" s="10">
        <v>39251</v>
      </c>
      <c r="Q3257">
        <v>17.09468</v>
      </c>
      <c r="S3257" s="42">
        <f t="shared" ca="1" si="55"/>
        <v>49208</v>
      </c>
      <c r="T3257" s="43">
        <f ca="1">_xll.BInterpol('Base CDI'!$H$4:$H$28,'Base CDI'!$J$4:$J$29,S3257,"Cubic","Extrapolate=Linear","MultiX=Average","Skip=True","Sort=True")</f>
        <v>13.606366687062543</v>
      </c>
      <c r="U3257" s="43">
        <f ca="1">_xll.BInterpol('Base CDI'!$H$4:$H$28,'Base CDI'!$I$4:$I$29,S3257,"Cubic","Extrapolate=Linear","MultiX=Average","Skip=True","Sort=True")</f>
        <v>13.662601998594949</v>
      </c>
    </row>
    <row r="3258" spans="16:21" x14ac:dyDescent="0.25">
      <c r="P3258" s="10">
        <v>39252</v>
      </c>
      <c r="Q3258">
        <v>17.10229</v>
      </c>
      <c r="S3258" s="42">
        <f t="shared" ca="1" si="55"/>
        <v>49209</v>
      </c>
      <c r="T3258" s="43">
        <f ca="1">_xll.BInterpol('Base CDI'!$H$4:$H$28,'Base CDI'!$J$4:$J$29,S3258,"Cubic","Extrapolate=Linear","MultiX=Average","Skip=True","Sort=True")</f>
        <v>13.606353196309595</v>
      </c>
      <c r="U3258" s="43">
        <f ca="1">_xll.BInterpol('Base CDI'!$H$4:$H$28,'Base CDI'!$I$4:$I$29,S3258,"Cubic","Extrapolate=Linear","MultiX=Average","Skip=True","Sort=True")</f>
        <v>13.662587694634675</v>
      </c>
    </row>
    <row r="3259" spans="16:21" x14ac:dyDescent="0.25">
      <c r="P3259" s="10">
        <v>39253</v>
      </c>
      <c r="Q3259">
        <v>17.1099</v>
      </c>
      <c r="S3259" s="42">
        <f t="shared" ca="1" si="55"/>
        <v>49210</v>
      </c>
      <c r="T3259" s="43">
        <f ca="1">_xll.BInterpol('Base CDI'!$H$4:$H$28,'Base CDI'!$J$4:$J$29,S3259,"Cubic","Extrapolate=Linear","MultiX=Average","Skip=True","Sort=True")</f>
        <v>13.6063395172071</v>
      </c>
      <c r="U3259" s="43">
        <f ca="1">_xll.BInterpol('Base CDI'!$H$4:$H$28,'Base CDI'!$I$4:$I$29,S3259,"Cubic","Extrapolate=Linear","MultiX=Average","Skip=True","Sort=True")</f>
        <v>13.662573176240087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49211</v>
      </c>
      <c r="T3260" s="43">
        <f ca="1">_xll.BInterpol('Base CDI'!$H$4:$H$28,'Base CDI'!$J$4:$J$29,S3260,"Cubic","Extrapolate=Linear","MultiX=Average","Skip=True","Sort=True")</f>
        <v>13.606325649824383</v>
      </c>
      <c r="U3260" s="43">
        <f ca="1">_xll.BInterpol('Base CDI'!$H$4:$H$28,'Base CDI'!$I$4:$I$29,S3260,"Cubic","Extrapolate=Linear","MultiX=Average","Skip=True","Sort=True")</f>
        <v>13.662558443398366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49212</v>
      </c>
      <c r="T3261" s="43">
        <f ca="1">_xll.BInterpol('Base CDI'!$H$4:$H$28,'Base CDI'!$J$4:$J$29,S3261,"Cubic","Extrapolate=Linear","MultiX=Average","Skip=True","Sort=True")</f>
        <v>13.606311594230775</v>
      </c>
      <c r="U3261" s="43">
        <f ca="1">_xll.BInterpol('Base CDI'!$H$4:$H$28,'Base CDI'!$I$4:$I$29,S3261,"Cubic","Extrapolate=Linear","MultiX=Average","Skip=True","Sort=True")</f>
        <v>13.662543496096689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49213</v>
      </c>
      <c r="T3262" s="43">
        <f ca="1">_xll.BInterpol('Base CDI'!$H$4:$H$28,'Base CDI'!$J$4:$J$29,S3262,"Cubic","Extrapolate=Linear","MultiX=Average","Skip=True","Sort=True")</f>
        <v>13.606297350495598</v>
      </c>
      <c r="U3262" s="43">
        <f ca="1">_xll.BInterpol('Base CDI'!$H$4:$H$28,'Base CDI'!$I$4:$I$29,S3262,"Cubic","Extrapolate=Linear","MultiX=Average","Skip=True","Sort=True")</f>
        <v>13.662528334322237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49214</v>
      </c>
      <c r="T3263" s="43">
        <f ca="1">_xll.BInterpol('Base CDI'!$H$4:$H$28,'Base CDI'!$J$4:$J$29,S3263,"Cubic","Extrapolate=Linear","MultiX=Average","Skip=True","Sort=True")</f>
        <v>13.606282918688185</v>
      </c>
      <c r="U3263" s="43">
        <f ca="1">_xll.BInterpol('Base CDI'!$H$4:$H$28,'Base CDI'!$I$4:$I$29,S3263,"Cubic","Extrapolate=Linear","MultiX=Average","Skip=True","Sort=True")</f>
        <v>13.662512958062193</v>
      </c>
    </row>
    <row r="3264" spans="16:21" x14ac:dyDescent="0.25">
      <c r="P3264" s="10">
        <v>39260</v>
      </c>
      <c r="Q3264">
        <v>17.14799</v>
      </c>
      <c r="S3264" s="42">
        <f t="shared" ca="1" si="55"/>
        <v>49215</v>
      </c>
      <c r="T3264" s="43">
        <f ca="1">_xll.BInterpol('Base CDI'!$H$4:$H$28,'Base CDI'!$J$4:$J$29,S3264,"Cubic","Extrapolate=Linear","MultiX=Average","Skip=True","Sort=True")</f>
        <v>13.606268298877863</v>
      </c>
      <c r="U3264" s="43">
        <f ca="1">_xll.BInterpol('Base CDI'!$H$4:$H$28,'Base CDI'!$I$4:$I$29,S3264,"Cubic","Extrapolate=Linear","MultiX=Average","Skip=True","Sort=True")</f>
        <v>13.662497367303734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49216</v>
      </c>
      <c r="T3265" s="43">
        <f ca="1">_xll.BInterpol('Base CDI'!$H$4:$H$28,'Base CDI'!$J$4:$J$29,S3265,"Cubic","Extrapolate=Linear","MultiX=Average","Skip=True","Sort=True")</f>
        <v>13.606253491133957</v>
      </c>
      <c r="U3265" s="43">
        <f ca="1">_xll.BInterpol('Base CDI'!$H$4:$H$28,'Base CDI'!$I$4:$I$29,S3265,"Cubic","Extrapolate=Linear","MultiX=Average","Skip=True","Sort=True")</f>
        <v>13.66248156203404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49217</v>
      </c>
      <c r="T3266" s="43">
        <f ca="1">_xll.BInterpol('Base CDI'!$H$4:$H$28,'Base CDI'!$J$4:$J$29,S3266,"Cubic","Extrapolate=Linear","MultiX=Average","Skip=True","Sort=True")</f>
        <v>13.606238495525798</v>
      </c>
      <c r="U3266" s="43">
        <f ca="1">_xll.BInterpol('Base CDI'!$H$4:$H$28,'Base CDI'!$I$4:$I$29,S3266,"Cubic","Extrapolate=Linear","MultiX=Average","Skip=True","Sort=True")</f>
        <v>13.662465542240293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49218</v>
      </c>
      <c r="T3267" s="43">
        <f ca="1">_xll.BInterpol('Base CDI'!$H$4:$H$28,'Base CDI'!$J$4:$J$29,S3267,"Cubic","Extrapolate=Linear","MultiX=Average","Skip=True","Sort=True")</f>
        <v>13.60622331212271</v>
      </c>
      <c r="U3267" s="43">
        <f ca="1">_xll.BInterpol('Base CDI'!$H$4:$H$28,'Base CDI'!$I$4:$I$29,S3267,"Cubic","Extrapolate=Linear","MultiX=Average","Skip=True","Sort=True")</f>
        <v>13.662449307909672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49219</v>
      </c>
      <c r="T3268" s="43">
        <f ca="1">_xll.BInterpol('Base CDI'!$H$4:$H$28,'Base CDI'!$J$4:$J$29,S3268,"Cubic","Extrapolate=Linear","MultiX=Average","Skip=True","Sort=True")</f>
        <v>13.606207940994022</v>
      </c>
      <c r="U3268" s="43">
        <f ca="1">_xll.BInterpol('Base CDI'!$H$4:$H$28,'Base CDI'!$I$4:$I$29,S3268,"Cubic","Extrapolate=Linear","MultiX=Average","Skip=True","Sort=True")</f>
        <v>13.662432859029355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49220</v>
      </c>
      <c r="T3269" s="43">
        <f ca="1">_xll.BInterpol('Base CDI'!$H$4:$H$28,'Base CDI'!$J$4:$J$29,S3269,"Cubic","Extrapolate=Linear","MultiX=Average","Skip=True","Sort=True")</f>
        <v>13.606192382209064</v>
      </c>
      <c r="U3269" s="43">
        <f ca="1">_xll.BInterpol('Base CDI'!$H$4:$H$28,'Base CDI'!$I$4:$I$29,S3269,"Cubic","Extrapolate=Linear","MultiX=Average","Skip=True","Sort=True")</f>
        <v>13.662416195586525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49221</v>
      </c>
      <c r="T3270" s="43">
        <f ca="1">_xll.BInterpol('Base CDI'!$H$4:$H$28,'Base CDI'!$J$4:$J$29,S3270,"Cubic","Extrapolate=Linear","MultiX=Average","Skip=True","Sort=True")</f>
        <v>13.60617663583716</v>
      </c>
      <c r="U3270" s="43">
        <f ca="1">_xll.BInterpol('Base CDI'!$H$4:$H$28,'Base CDI'!$I$4:$I$29,S3270,"Cubic","Extrapolate=Linear","MultiX=Average","Skip=True","Sort=True")</f>
        <v>13.66239931756836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49222</v>
      </c>
      <c r="T3271" s="43">
        <f ca="1">_xll.BInterpol('Base CDI'!$H$4:$H$28,'Base CDI'!$J$4:$J$29,S3271,"Cubic","Extrapolate=Linear","MultiX=Average","Skip=True","Sort=True")</f>
        <v>13.606160701947642</v>
      </c>
      <c r="U3271" s="43">
        <f ca="1">_xll.BInterpol('Base CDI'!$H$4:$H$28,'Base CDI'!$I$4:$I$29,S3271,"Cubic","Extrapolate=Linear","MultiX=Average","Skip=True","Sort=True")</f>
        <v>13.662382224962039</v>
      </c>
    </row>
    <row r="3272" spans="16:21" x14ac:dyDescent="0.25">
      <c r="P3272" s="10">
        <v>39272</v>
      </c>
      <c r="Q3272">
        <v>17.20918</v>
      </c>
      <c r="S3272" s="42">
        <f t="shared" ca="1" si="55"/>
        <v>49223</v>
      </c>
      <c r="T3272" s="43">
        <f ca="1">_xll.BInterpol('Base CDI'!$H$4:$H$28,'Base CDI'!$J$4:$J$29,S3272,"Cubic","Extrapolate=Linear","MultiX=Average","Skip=True","Sort=True")</f>
        <v>13.606144580609834</v>
      </c>
      <c r="U3272" s="43">
        <f ca="1">_xll.BInterpol('Base CDI'!$H$4:$H$28,'Base CDI'!$I$4:$I$29,S3272,"Cubic","Extrapolate=Linear","MultiX=Average","Skip=True","Sort=True")</f>
        <v>13.662364917754747</v>
      </c>
    </row>
    <row r="3273" spans="16:21" x14ac:dyDescent="0.25">
      <c r="P3273" s="10">
        <v>39273</v>
      </c>
      <c r="Q3273">
        <v>17.21686</v>
      </c>
      <c r="S3273" s="42">
        <f t="shared" ca="1" si="55"/>
        <v>49224</v>
      </c>
      <c r="T3273" s="43">
        <f ca="1">_xll.BInterpol('Base CDI'!$H$4:$H$28,'Base CDI'!$J$4:$J$29,S3273,"Cubic","Extrapolate=Linear","MultiX=Average","Skip=True","Sort=True")</f>
        <v>13.606128271893065</v>
      </c>
      <c r="U3273" s="43">
        <f ca="1">_xll.BInterpol('Base CDI'!$H$4:$H$28,'Base CDI'!$I$4:$I$29,S3273,"Cubic","Extrapolate=Linear","MultiX=Average","Skip=True","Sort=True")</f>
        <v>13.662347395933658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49225</v>
      </c>
      <c r="T3274" s="43">
        <f ca="1">_xll.BInterpol('Base CDI'!$H$4:$H$28,'Base CDI'!$J$4:$J$29,S3274,"Cubic","Extrapolate=Linear","MultiX=Average","Skip=True","Sort=True")</f>
        <v>13.606111775866662</v>
      </c>
      <c r="U3274" s="43">
        <f ca="1">_xll.BInterpol('Base CDI'!$H$4:$H$28,'Base CDI'!$I$4:$I$29,S3274,"Cubic","Extrapolate=Linear","MultiX=Average","Skip=True","Sort=True")</f>
        <v>13.662329659485955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49226</v>
      </c>
      <c r="T3275" s="43">
        <f ca="1">_xll.BInterpol('Base CDI'!$H$4:$H$28,'Base CDI'!$J$4:$J$29,S3275,"Cubic","Extrapolate=Linear","MultiX=Average","Skip=True","Sort=True")</f>
        <v>13.606095092599954</v>
      </c>
      <c r="U3275" s="43">
        <f ca="1">_xll.BInterpol('Base CDI'!$H$4:$H$28,'Base CDI'!$I$4:$I$29,S3275,"Cubic","Extrapolate=Linear","MultiX=Average","Skip=True","Sort=True")</f>
        <v>13.662311708398818</v>
      </c>
    </row>
    <row r="3276" spans="16:21" x14ac:dyDescent="0.25">
      <c r="P3276" s="10">
        <v>39276</v>
      </c>
      <c r="Q3276">
        <v>17.23987</v>
      </c>
      <c r="S3276" s="42">
        <f t="shared" ca="1" si="56"/>
        <v>49227</v>
      </c>
      <c r="T3276" s="43">
        <f ca="1">_xll.BInterpol('Base CDI'!$H$4:$H$28,'Base CDI'!$J$4:$J$29,S3276,"Cubic","Extrapolate=Linear","MultiX=Average","Skip=True","Sort=True")</f>
        <v>13.606078222162269</v>
      </c>
      <c r="U3276" s="43">
        <f ca="1">_xll.BInterpol('Base CDI'!$H$4:$H$28,'Base CDI'!$I$4:$I$29,S3276,"Cubic","Extrapolate=Linear","MultiX=Average","Skip=True","Sort=True")</f>
        <v>13.662293542659427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49228</v>
      </c>
      <c r="T3277" s="43">
        <f ca="1">_xll.BInterpol('Base CDI'!$H$4:$H$28,'Base CDI'!$J$4:$J$29,S3277,"Cubic","Extrapolate=Linear","MultiX=Average","Skip=True","Sort=True")</f>
        <v>13.606061164622933</v>
      </c>
      <c r="U3277" s="43">
        <f ca="1">_xll.BInterpol('Base CDI'!$H$4:$H$28,'Base CDI'!$I$4:$I$29,S3277,"Cubic","Extrapolate=Linear","MultiX=Average","Skip=True","Sort=True")</f>
        <v>13.662275162254961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49229</v>
      </c>
      <c r="T3278" s="43">
        <f ca="1">_xll.BInterpol('Base CDI'!$H$4:$H$28,'Base CDI'!$J$4:$J$29,S3278,"Cubic","Extrapolate=Linear","MultiX=Average","Skip=True","Sort=True")</f>
        <v>13.606043920051274</v>
      </c>
      <c r="U3278" s="43">
        <f ca="1">_xll.BInterpol('Base CDI'!$H$4:$H$28,'Base CDI'!$I$4:$I$29,S3278,"Cubic","Extrapolate=Linear","MultiX=Average","Skip=True","Sort=True")</f>
        <v>13.6622565671726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49230</v>
      </c>
      <c r="T3279" s="43">
        <f ca="1">_xll.BInterpol('Base CDI'!$H$4:$H$28,'Base CDI'!$J$4:$J$29,S3279,"Cubic","Extrapolate=Linear","MultiX=Average","Skip=True","Sort=True")</f>
        <v>13.606026488516621</v>
      </c>
      <c r="U3279" s="43">
        <f ca="1">_xll.BInterpol('Base CDI'!$H$4:$H$28,'Base CDI'!$I$4:$I$29,S3279,"Cubic","Extrapolate=Linear","MultiX=Average","Skip=True","Sort=True")</f>
        <v>13.662237757399524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49231</v>
      </c>
      <c r="T3280" s="43">
        <f ca="1">_xll.BInterpol('Base CDI'!$H$4:$H$28,'Base CDI'!$J$4:$J$29,S3280,"Cubic","Extrapolate=Linear","MultiX=Average","Skip=True","Sort=True")</f>
        <v>13.606008870088299</v>
      </c>
      <c r="U3280" s="43">
        <f ca="1">_xll.BInterpol('Base CDI'!$H$4:$H$28,'Base CDI'!$I$4:$I$29,S3280,"Cubic","Extrapolate=Linear","MultiX=Average","Skip=True","Sort=True")</f>
        <v>13.662218732922913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49232</v>
      </c>
      <c r="T3281" s="43">
        <f ca="1">_xll.BInterpol('Base CDI'!$H$4:$H$28,'Base CDI'!$J$4:$J$29,S3281,"Cubic","Extrapolate=Linear","MultiX=Average","Skip=True","Sort=True")</f>
        <v>13.605991064835639</v>
      </c>
      <c r="U3281" s="43">
        <f ca="1">_xll.BInterpol('Base CDI'!$H$4:$H$28,'Base CDI'!$I$4:$I$29,S3281,"Cubic","Extrapolate=Linear","MultiX=Average","Skip=True","Sort=True")</f>
        <v>13.662199493729949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49233</v>
      </c>
      <c r="T3282" s="43">
        <f ca="1">_xll.BInterpol('Base CDI'!$H$4:$H$28,'Base CDI'!$J$4:$J$29,S3282,"Cubic","Extrapolate=Linear","MultiX=Average","Skip=True","Sort=True")</f>
        <v>13.605973072827966</v>
      </c>
      <c r="U3282" s="43">
        <f ca="1">_xll.BInterpol('Base CDI'!$H$4:$H$28,'Base CDI'!$I$4:$I$29,S3282,"Cubic","Extrapolate=Linear","MultiX=Average","Skip=True","Sort=True")</f>
        <v>13.662180039807808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49234</v>
      </c>
      <c r="T3283" s="43">
        <f ca="1">_xll.BInterpol('Base CDI'!$H$4:$H$28,'Base CDI'!$J$4:$J$29,S3283,"Cubic","Extrapolate=Linear","MultiX=Average","Skip=True","Sort=True")</f>
        <v>13.605954894134609</v>
      </c>
      <c r="U3283" s="43">
        <f ca="1">_xll.BInterpol('Base CDI'!$H$4:$H$28,'Base CDI'!$I$4:$I$29,S3283,"Cubic","Extrapolate=Linear","MultiX=Average","Skip=True","Sort=True")</f>
        <v>13.662160371143674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49235</v>
      </c>
      <c r="T3284" s="43">
        <f ca="1">_xll.BInterpol('Base CDI'!$H$4:$H$28,'Base CDI'!$J$4:$J$29,S3284,"Cubic","Extrapolate=Linear","MultiX=Average","Skip=True","Sort=True")</f>
        <v>13.605936528824895</v>
      </c>
      <c r="U3284" s="43">
        <f ca="1">_xll.BInterpol('Base CDI'!$H$4:$H$28,'Base CDI'!$I$4:$I$29,S3284,"Cubic","Extrapolate=Linear","MultiX=Average","Skip=True","Sort=True")</f>
        <v>13.662140487724725</v>
      </c>
    </row>
    <row r="3285" spans="16:21" x14ac:dyDescent="0.25">
      <c r="P3285" s="10">
        <v>39289</v>
      </c>
      <c r="Q3285">
        <v>17.30753</v>
      </c>
      <c r="S3285" s="42">
        <f t="shared" ca="1" si="56"/>
        <v>49236</v>
      </c>
      <c r="T3285" s="43">
        <f ca="1">_xll.BInterpol('Base CDI'!$H$4:$H$28,'Base CDI'!$J$4:$J$29,S3285,"Cubic","Extrapolate=Linear","MultiX=Average","Skip=True","Sort=True")</f>
        <v>13.605917976968154</v>
      </c>
      <c r="U3285" s="43">
        <f ca="1">_xll.BInterpol('Base CDI'!$H$4:$H$28,'Base CDI'!$I$4:$I$29,S3285,"Cubic","Extrapolate=Linear","MultiX=Average","Skip=True","Sort=True")</f>
        <v>13.66212038953814</v>
      </c>
    </row>
    <row r="3286" spans="16:21" x14ac:dyDescent="0.25">
      <c r="P3286" s="10">
        <v>39290</v>
      </c>
      <c r="Q3286">
        <v>17.31493</v>
      </c>
      <c r="S3286" s="42">
        <f t="shared" ca="1" si="56"/>
        <v>49237</v>
      </c>
      <c r="T3286" s="43">
        <f ca="1">_xll.BInterpol('Base CDI'!$H$4:$H$28,'Base CDI'!$J$4:$J$29,S3286,"Cubic","Extrapolate=Linear","MultiX=Average","Skip=True","Sort=True")</f>
        <v>13.605899238633709</v>
      </c>
      <c r="U3286" s="43">
        <f ca="1">_xll.BInterpol('Base CDI'!$H$4:$H$28,'Base CDI'!$I$4:$I$29,S3286,"Cubic","Extrapolate=Linear","MultiX=Average","Skip=True","Sort=True")</f>
        <v>13.662100076571102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49238</v>
      </c>
      <c r="T3287" s="43">
        <f ca="1">_xll.BInterpol('Base CDI'!$H$4:$H$28,'Base CDI'!$J$4:$J$29,S3287,"Cubic","Extrapolate=Linear","MultiX=Average","Skip=True","Sort=True")</f>
        <v>13.605880313890893</v>
      </c>
      <c r="U3287" s="43">
        <f ca="1">_xll.BInterpol('Base CDI'!$H$4:$H$28,'Base CDI'!$I$4:$I$29,S3287,"Cubic","Extrapolate=Linear","MultiX=Average","Skip=True","Sort=True")</f>
        <v>13.662079548810787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49239</v>
      </c>
      <c r="T3288" s="43">
        <f ca="1">_xll.BInterpol('Base CDI'!$H$4:$H$28,'Base CDI'!$J$4:$J$29,S3288,"Cubic","Extrapolate=Linear","MultiX=Average","Skip=True","Sort=True")</f>
        <v>13.605861202809031</v>
      </c>
      <c r="U3288" s="43">
        <f ca="1">_xll.BInterpol('Base CDI'!$H$4:$H$28,'Base CDI'!$I$4:$I$29,S3288,"Cubic","Extrapolate=Linear","MultiX=Average","Skip=True","Sort=True")</f>
        <v>13.66205880624438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49240</v>
      </c>
      <c r="T3289" s="43">
        <f ca="1">_xll.BInterpol('Base CDI'!$H$4:$H$28,'Base CDI'!$J$4:$J$29,S3289,"Cubic","Extrapolate=Linear","MultiX=Average","Skip=True","Sort=True")</f>
        <v>13.605841905457449</v>
      </c>
      <c r="U3289" s="43">
        <f ca="1">_xll.BInterpol('Base CDI'!$H$4:$H$28,'Base CDI'!$I$4:$I$29,S3289,"Cubic","Extrapolate=Linear","MultiX=Average","Skip=True","Sort=True")</f>
        <v>13.662037848859056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49241</v>
      </c>
      <c r="T3290" s="43">
        <f ca="1">_xll.BInterpol('Base CDI'!$H$4:$H$28,'Base CDI'!$J$4:$J$29,S3290,"Cubic","Extrapolate=Linear","MultiX=Average","Skip=True","Sort=True")</f>
        <v>13.605822421905478</v>
      </c>
      <c r="U3290" s="43">
        <f ca="1">_xll.BInterpol('Base CDI'!$H$4:$H$28,'Base CDI'!$I$4:$I$29,S3290,"Cubic","Extrapolate=Linear","MultiX=Average","Skip=True","Sort=True")</f>
        <v>13.662016676641997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49242</v>
      </c>
      <c r="T3291" s="43">
        <f ca="1">_xll.BInterpol('Base CDI'!$H$4:$H$28,'Base CDI'!$J$4:$J$29,S3291,"Cubic","Extrapolate=Linear","MultiX=Average","Skip=True","Sort=True")</f>
        <v>13.605802752222443</v>
      </c>
      <c r="U3291" s="43">
        <f ca="1">_xll.BInterpol('Base CDI'!$H$4:$H$28,'Base CDI'!$I$4:$I$29,S3291,"Cubic","Extrapolate=Linear","MultiX=Average","Skip=True","Sort=True")</f>
        <v>13.661995289580384</v>
      </c>
    </row>
    <row r="3292" spans="16:21" x14ac:dyDescent="0.25">
      <c r="P3292" s="10">
        <v>39300</v>
      </c>
      <c r="Q3292">
        <v>17.35943</v>
      </c>
      <c r="S3292" s="42">
        <f t="shared" ca="1" si="56"/>
        <v>49243</v>
      </c>
      <c r="T3292" s="43">
        <f ca="1">_xll.BInterpol('Base CDI'!$H$4:$H$28,'Base CDI'!$J$4:$J$29,S3292,"Cubic","Extrapolate=Linear","MultiX=Average","Skip=True","Sort=True")</f>
        <v>13.605782896477674</v>
      </c>
      <c r="U3292" s="43">
        <f ca="1">_xll.BInterpol('Base CDI'!$H$4:$H$28,'Base CDI'!$I$4:$I$29,S3292,"Cubic","Extrapolate=Linear","MultiX=Average","Skip=True","Sort=True")</f>
        <v>13.661973687661394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49244</v>
      </c>
      <c r="T3293" s="43">
        <f ca="1">_xll.BInterpol('Base CDI'!$H$4:$H$28,'Base CDI'!$J$4:$J$29,S3293,"Cubic","Extrapolate=Linear","MultiX=Average","Skip=True","Sort=True")</f>
        <v>13.605762854740497</v>
      </c>
      <c r="U3293" s="43">
        <f ca="1">_xll.BInterpol('Base CDI'!$H$4:$H$28,'Base CDI'!$I$4:$I$29,S3293,"Cubic","Extrapolate=Linear","MultiX=Average","Skip=True","Sort=True")</f>
        <v>13.661951870872212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49245</v>
      </c>
      <c r="T3294" s="43">
        <f ca="1">_xll.BInterpol('Base CDI'!$H$4:$H$28,'Base CDI'!$J$4:$J$29,S3294,"Cubic","Extrapolate=Linear","MultiX=Average","Skip=True","Sort=True")</f>
        <v>13.605742627080241</v>
      </c>
      <c r="U3294" s="43">
        <f ca="1">_xll.BInterpol('Base CDI'!$H$4:$H$28,'Base CDI'!$I$4:$I$29,S3294,"Cubic","Extrapolate=Linear","MultiX=Average","Skip=True","Sort=True")</f>
        <v>13.661929839200013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49246</v>
      </c>
      <c r="T3295" s="43">
        <f ca="1">_xll.BInterpol('Base CDI'!$H$4:$H$28,'Base CDI'!$J$4:$J$29,S3295,"Cubic","Extrapolate=Linear","MultiX=Average","Skip=True","Sort=True")</f>
        <v>13.605722213566233</v>
      </c>
      <c r="U3295" s="43">
        <f ca="1">_xll.BInterpol('Base CDI'!$H$4:$H$28,'Base CDI'!$I$4:$I$29,S3295,"Cubic","Extrapolate=Linear","MultiX=Average","Skip=True","Sort=True")</f>
        <v>13.661907592631978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49247</v>
      </c>
      <c r="T3296" s="43">
        <f ca="1">_xll.BInterpol('Base CDI'!$H$4:$H$28,'Base CDI'!$J$4:$J$29,S3296,"Cubic","Extrapolate=Linear","MultiX=Average","Skip=True","Sort=True")</f>
        <v>13.605701614267801</v>
      </c>
      <c r="U3296" s="43">
        <f ca="1">_xll.BInterpol('Base CDI'!$H$4:$H$28,'Base CDI'!$I$4:$I$29,S3296,"Cubic","Extrapolate=Linear","MultiX=Average","Skip=True","Sort=True")</f>
        <v>13.661885131155289</v>
      </c>
    </row>
    <row r="3297" spans="16:21" x14ac:dyDescent="0.25">
      <c r="P3297" s="10">
        <v>39307</v>
      </c>
      <c r="Q3297">
        <v>17.39658</v>
      </c>
      <c r="S3297" s="42">
        <f t="shared" ca="1" si="56"/>
        <v>49248</v>
      </c>
      <c r="T3297" s="43">
        <f ca="1">_xll.BInterpol('Base CDI'!$H$4:$H$28,'Base CDI'!$J$4:$J$29,S3297,"Cubic","Extrapolate=Linear","MultiX=Average","Skip=True","Sort=True")</f>
        <v>13.60568082925427</v>
      </c>
      <c r="U3297" s="43">
        <f ca="1">_xll.BInterpol('Base CDI'!$H$4:$H$28,'Base CDI'!$I$4:$I$29,S3297,"Cubic","Extrapolate=Linear","MultiX=Average","Skip=True","Sort=True")</f>
        <v>13.661862454757125</v>
      </c>
    </row>
    <row r="3298" spans="16:21" x14ac:dyDescent="0.25">
      <c r="P3298" s="10">
        <v>39308</v>
      </c>
      <c r="Q3298">
        <v>17.40401</v>
      </c>
      <c r="S3298" s="42">
        <f t="shared" ca="1" si="56"/>
        <v>49249</v>
      </c>
      <c r="T3298" s="43">
        <f ca="1">_xll.BInterpol('Base CDI'!$H$4:$H$28,'Base CDI'!$J$4:$J$29,S3298,"Cubic","Extrapolate=Linear","MultiX=Average","Skip=True","Sort=True")</f>
        <v>13.605659858594972</v>
      </c>
      <c r="U3298" s="43">
        <f ca="1">_xll.BInterpol('Base CDI'!$H$4:$H$28,'Base CDI'!$I$4:$I$29,S3298,"Cubic","Extrapolate=Linear","MultiX=Average","Skip=True","Sort=True")</f>
        <v>13.661839563424667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49250</v>
      </c>
      <c r="T3299" s="43">
        <f ca="1">_xll.BInterpol('Base CDI'!$H$4:$H$28,'Base CDI'!$J$4:$J$29,S3299,"Cubic","Extrapolate=Linear","MultiX=Average","Skip=True","Sort=True")</f>
        <v>13.605638702359231</v>
      </c>
      <c r="U3299" s="43">
        <f ca="1">_xll.BInterpol('Base CDI'!$H$4:$H$28,'Base CDI'!$I$4:$I$29,S3299,"Cubic","Extrapolate=Linear","MultiX=Average","Skip=True","Sort=True")</f>
        <v>13.661816457145092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49251</v>
      </c>
      <c r="T3300" s="43">
        <f ca="1">_xll.BInterpol('Base CDI'!$H$4:$H$28,'Base CDI'!$J$4:$J$29,S3300,"Cubic","Extrapolate=Linear","MultiX=Average","Skip=True","Sort=True")</f>
        <v>13.605617360616378</v>
      </c>
      <c r="U3300" s="43">
        <f ca="1">_xll.BInterpol('Base CDI'!$H$4:$H$28,'Base CDI'!$I$4:$I$29,S3300,"Cubic","Extrapolate=Linear","MultiX=Average","Skip=True","Sort=True")</f>
        <v>13.661793135905583</v>
      </c>
    </row>
    <row r="3301" spans="16:21" x14ac:dyDescent="0.25">
      <c r="P3301" s="10">
        <v>39311</v>
      </c>
      <c r="Q3301">
        <v>17.42632</v>
      </c>
      <c r="S3301" s="42">
        <f t="shared" ca="1" si="56"/>
        <v>49252</v>
      </c>
      <c r="T3301" s="43">
        <f ca="1">_xll.BInterpol('Base CDI'!$H$4:$H$28,'Base CDI'!$J$4:$J$29,S3301,"Cubic","Extrapolate=Linear","MultiX=Average","Skip=True","Sort=True")</f>
        <v>13.605595833435739</v>
      </c>
      <c r="U3301" s="43">
        <f ca="1">_xll.BInterpol('Base CDI'!$H$4:$H$28,'Base CDI'!$I$4:$I$29,S3301,"Cubic","Extrapolate=Linear","MultiX=Average","Skip=True","Sort=True")</f>
        <v>13.661769599693317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49253</v>
      </c>
      <c r="T3302" s="43">
        <f ca="1">_xll.BInterpol('Base CDI'!$H$4:$H$28,'Base CDI'!$J$4:$J$29,S3302,"Cubic","Extrapolate=Linear","MultiX=Average","Skip=True","Sort=True")</f>
        <v>13.60557412088664</v>
      </c>
      <c r="U3302" s="43">
        <f ca="1">_xll.BInterpol('Base CDI'!$H$4:$H$28,'Base CDI'!$I$4:$I$29,S3302,"Cubic","Extrapolate=Linear","MultiX=Average","Skip=True","Sort=True")</f>
        <v>13.661745848495476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49254</v>
      </c>
      <c r="T3303" s="43">
        <f ca="1">_xll.BInterpol('Base CDI'!$H$4:$H$28,'Base CDI'!$J$4:$J$29,S3303,"Cubic","Extrapolate=Linear","MultiX=Average","Skip=True","Sort=True")</f>
        <v>13.605552223038412</v>
      </c>
      <c r="U3303" s="43">
        <f ca="1">_xll.BInterpol('Base CDI'!$H$4:$H$28,'Base CDI'!$I$4:$I$29,S3303,"Cubic","Extrapolate=Linear","MultiX=Average","Skip=True","Sort=True")</f>
        <v>13.661721882299242</v>
      </c>
    </row>
    <row r="3304" spans="16:21" x14ac:dyDescent="0.25">
      <c r="P3304" s="10">
        <v>39316</v>
      </c>
      <c r="Q3304">
        <v>17.44867</v>
      </c>
      <c r="S3304" s="42">
        <f t="shared" ca="1" si="56"/>
        <v>49255</v>
      </c>
      <c r="T3304" s="43">
        <f ca="1">_xll.BInterpol('Base CDI'!$H$4:$H$28,'Base CDI'!$J$4:$J$29,S3304,"Cubic","Extrapolate=Linear","MultiX=Average","Skip=True","Sort=True")</f>
        <v>13.605530139960381</v>
      </c>
      <c r="U3304" s="43">
        <f ca="1">_xll.BInterpol('Base CDI'!$H$4:$H$28,'Base CDI'!$I$4:$I$29,S3304,"Cubic","Extrapolate=Linear","MultiX=Average","Skip=True","Sort=True")</f>
        <v>13.661697701091791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49256</v>
      </c>
      <c r="T3305" s="43">
        <f ca="1">_xll.BInterpol('Base CDI'!$H$4:$H$28,'Base CDI'!$J$4:$J$29,S3305,"Cubic","Extrapolate=Linear","MultiX=Average","Skip=True","Sort=True")</f>
        <v>13.605507871721873</v>
      </c>
      <c r="U3305" s="43">
        <f ca="1">_xll.BInterpol('Base CDI'!$H$4:$H$28,'Base CDI'!$I$4:$I$29,S3305,"Cubic","Extrapolate=Linear","MultiX=Average","Skip=True","Sort=True")</f>
        <v>13.661673304860305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49257</v>
      </c>
      <c r="T3306" s="43">
        <f ca="1">_xll.BInterpol('Base CDI'!$H$4:$H$28,'Base CDI'!$J$4:$J$29,S3306,"Cubic","Extrapolate=Linear","MultiX=Average","Skip=True","Sort=True")</f>
        <v>13.605485418392218</v>
      </c>
      <c r="U3306" s="43">
        <f ca="1">_xll.BInterpol('Base CDI'!$H$4:$H$28,'Base CDI'!$I$4:$I$29,S3306,"Cubic","Extrapolate=Linear","MultiX=Average","Skip=True","Sort=True")</f>
        <v>13.661648693591962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49258</v>
      </c>
      <c r="T3307" s="43">
        <f ca="1">_xll.BInterpol('Base CDI'!$H$4:$H$28,'Base CDI'!$J$4:$J$29,S3307,"Cubic","Extrapolate=Linear","MultiX=Average","Skip=True","Sort=True")</f>
        <v>13.605462780040744</v>
      </c>
      <c r="U3307" s="43">
        <f ca="1">_xll.BInterpol('Base CDI'!$H$4:$H$28,'Base CDI'!$I$4:$I$29,S3307,"Cubic","Extrapolate=Linear","MultiX=Average","Skip=True","Sort=True")</f>
        <v>13.661623867273946</v>
      </c>
    </row>
    <row r="3308" spans="16:21" x14ac:dyDescent="0.25">
      <c r="P3308" s="10">
        <v>39322</v>
      </c>
      <c r="Q3308">
        <v>17.4785</v>
      </c>
      <c r="S3308" s="42">
        <f t="shared" ca="1" si="56"/>
        <v>49259</v>
      </c>
      <c r="T3308" s="43">
        <f ca="1">_xll.BInterpol('Base CDI'!$H$4:$H$28,'Base CDI'!$J$4:$J$29,S3308,"Cubic","Extrapolate=Linear","MultiX=Average","Skip=True","Sort=True")</f>
        <v>13.605439956736777</v>
      </c>
      <c r="U3308" s="43">
        <f ca="1">_xll.BInterpol('Base CDI'!$H$4:$H$28,'Base CDI'!$I$4:$I$29,S3308,"Cubic","Extrapolate=Linear","MultiX=Average","Skip=True","Sort=True")</f>
        <v>13.661598825893432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49260</v>
      </c>
      <c r="T3309" s="43">
        <f ca="1">_xll.BInterpol('Base CDI'!$H$4:$H$28,'Base CDI'!$J$4:$J$29,S3309,"Cubic","Extrapolate=Linear","MultiX=Average","Skip=True","Sort=True")</f>
        <v>13.605416948549648</v>
      </c>
      <c r="U3309" s="43">
        <f ca="1">_xll.BInterpol('Base CDI'!$H$4:$H$28,'Base CDI'!$I$4:$I$29,S3309,"Cubic","Extrapolate=Linear","MultiX=Average","Skip=True","Sort=True")</f>
        <v>13.661573569437603</v>
      </c>
    </row>
    <row r="3310" spans="16:21" x14ac:dyDescent="0.25">
      <c r="P3310" s="10">
        <v>39324</v>
      </c>
      <c r="Q3310">
        <v>17.49343</v>
      </c>
      <c r="S3310" s="42">
        <f t="shared" ca="1" si="56"/>
        <v>49261</v>
      </c>
      <c r="T3310" s="43">
        <f ca="1">_xll.BInterpol('Base CDI'!$H$4:$H$28,'Base CDI'!$J$4:$J$29,S3310,"Cubic","Extrapolate=Linear","MultiX=Average","Skip=True","Sort=True")</f>
        <v>13.605393755548679</v>
      </c>
      <c r="U3310" s="43">
        <f ca="1">_xll.BInterpol('Base CDI'!$H$4:$H$28,'Base CDI'!$I$4:$I$29,S3310,"Cubic","Extrapolate=Linear","MultiX=Average","Skip=True","Sort=True")</f>
        <v>13.66154809789364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49262</v>
      </c>
      <c r="T3311" s="43">
        <f ca="1">_xll.BInterpol('Base CDI'!$H$4:$H$28,'Base CDI'!$J$4:$J$29,S3311,"Cubic","Extrapolate=Linear","MultiX=Average","Skip=True","Sort=True")</f>
        <v>13.605370377803203</v>
      </c>
      <c r="U3311" s="43">
        <f ca="1">_xll.BInterpol('Base CDI'!$H$4:$H$28,'Base CDI'!$I$4:$I$29,S3311,"Cubic","Extrapolate=Linear","MultiX=Average","Skip=True","Sort=True")</f>
        <v>13.66152241124872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49263</v>
      </c>
      <c r="T3312" s="43">
        <f ca="1">_xll.BInterpol('Base CDI'!$H$4:$H$28,'Base CDI'!$J$4:$J$29,S3312,"Cubic","Extrapolate=Linear","MultiX=Average","Skip=True","Sort=True")</f>
        <v>13.605346815382543</v>
      </c>
      <c r="U3312" s="43">
        <f ca="1">_xll.BInterpol('Base CDI'!$H$4:$H$28,'Base CDI'!$I$4:$I$29,S3312,"Cubic","Extrapolate=Linear","MultiX=Average","Skip=True","Sort=True")</f>
        <v>13.661496509490027</v>
      </c>
    </row>
    <row r="3313" spans="16:21" x14ac:dyDescent="0.25">
      <c r="P3313" s="10">
        <v>39329</v>
      </c>
      <c r="Q3313">
        <v>17.51595</v>
      </c>
      <c r="S3313" s="42">
        <f t="shared" ca="1" si="56"/>
        <v>49264</v>
      </c>
      <c r="T3313" s="43">
        <f ca="1">_xll.BInterpol('Base CDI'!$H$4:$H$28,'Base CDI'!$J$4:$J$29,S3313,"Cubic","Extrapolate=Linear","MultiX=Average","Skip=True","Sort=True")</f>
        <v>13.60532306835603</v>
      </c>
      <c r="U3313" s="43">
        <f ca="1">_xll.BInterpol('Base CDI'!$H$4:$H$28,'Base CDI'!$I$4:$I$29,S3313,"Cubic","Extrapolate=Linear","MultiX=Average","Skip=True","Sort=True")</f>
        <v>13.661470392604736</v>
      </c>
    </row>
    <row r="3314" spans="16:21" x14ac:dyDescent="0.25">
      <c r="P3314" s="10">
        <v>39330</v>
      </c>
      <c r="Q3314">
        <v>17.52345</v>
      </c>
      <c r="S3314" s="42">
        <f t="shared" ca="1" si="56"/>
        <v>49265</v>
      </c>
      <c r="T3314" s="43">
        <f ca="1">_xll.BInterpol('Base CDI'!$H$4:$H$28,'Base CDI'!$J$4:$J$29,S3314,"Cubic","Extrapolate=Linear","MultiX=Average","Skip=True","Sort=True")</f>
        <v>13.605299136792992</v>
      </c>
      <c r="U3314" s="43">
        <f ca="1">_xll.BInterpol('Base CDI'!$H$4:$H$28,'Base CDI'!$I$4:$I$29,S3314,"Cubic","Extrapolate=Linear","MultiX=Average","Skip=True","Sort=True")</f>
        <v>13.661444060580029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49266</v>
      </c>
      <c r="T3315" s="43">
        <f ca="1">_xll.BInterpol('Base CDI'!$H$4:$H$28,'Base CDI'!$J$4:$J$29,S3315,"Cubic","Extrapolate=Linear","MultiX=Average","Skip=True","Sort=True")</f>
        <v>13.605275020762754</v>
      </c>
      <c r="U3315" s="43">
        <f ca="1">_xll.BInterpol('Base CDI'!$H$4:$H$28,'Base CDI'!$I$4:$I$29,S3315,"Cubic","Extrapolate=Linear","MultiX=Average","Skip=True","Sort=True")</f>
        <v>13.661417513403087</v>
      </c>
    </row>
    <row r="3316" spans="16:21" x14ac:dyDescent="0.25">
      <c r="P3316" s="10">
        <v>39335</v>
      </c>
      <c r="Q3316">
        <v>17.53828</v>
      </c>
      <c r="S3316" s="42">
        <f t="shared" ca="1" si="56"/>
        <v>49267</v>
      </c>
      <c r="T3316" s="43">
        <f ca="1">_xll.BInterpol('Base CDI'!$H$4:$H$28,'Base CDI'!$J$4:$J$29,S3316,"Cubic","Extrapolate=Linear","MultiX=Average","Skip=True","Sort=True")</f>
        <v>13.605250720334647</v>
      </c>
      <c r="U3316" s="43">
        <f ca="1">_xll.BInterpol('Base CDI'!$H$4:$H$28,'Base CDI'!$I$4:$I$29,S3316,"Cubic","Extrapolate=Linear","MultiX=Average","Skip=True","Sort=True")</f>
        <v>13.66139075106109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49268</v>
      </c>
      <c r="T3317" s="43">
        <f ca="1">_xll.BInterpol('Base CDI'!$H$4:$H$28,'Base CDI'!$J$4:$J$29,S3317,"Cubic","Extrapolate=Linear","MultiX=Average","Skip=True","Sort=True")</f>
        <v>13.605226235577996</v>
      </c>
      <c r="U3317" s="43">
        <f ca="1">_xll.BInterpol('Base CDI'!$H$4:$H$28,'Base CDI'!$I$4:$I$29,S3317,"Cubic","Extrapolate=Linear","MultiX=Average","Skip=True","Sort=True")</f>
        <v>13.661363773541217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49269</v>
      </c>
      <c r="T3318" s="43">
        <f ca="1">_xll.BInterpol('Base CDI'!$H$4:$H$28,'Base CDI'!$J$4:$J$29,S3318,"Cubic","Extrapolate=Linear","MultiX=Average","Skip=True","Sort=True")</f>
        <v>13.60520156656213</v>
      </c>
      <c r="U3318" s="43">
        <f ca="1">_xll.BInterpol('Base CDI'!$H$4:$H$28,'Base CDI'!$I$4:$I$29,S3318,"Cubic","Extrapolate=Linear","MultiX=Average","Skip=True","Sort=True")</f>
        <v>13.661336580830648</v>
      </c>
    </row>
    <row r="3319" spans="16:21" x14ac:dyDescent="0.25">
      <c r="P3319" s="10">
        <v>39338</v>
      </c>
      <c r="Q3319">
        <v>17.56033</v>
      </c>
      <c r="S3319" s="42">
        <f t="shared" ca="1" si="56"/>
        <v>49270</v>
      </c>
      <c r="T3319" s="43">
        <f ca="1">_xll.BInterpol('Base CDI'!$H$4:$H$28,'Base CDI'!$J$4:$J$29,S3319,"Cubic","Extrapolate=Linear","MultiX=Average","Skip=True","Sort=True")</f>
        <v>13.605176713356375</v>
      </c>
      <c r="U3319" s="43">
        <f ca="1">_xll.BInterpol('Base CDI'!$H$4:$H$28,'Base CDI'!$I$4:$I$29,S3319,"Cubic","Extrapolate=Linear","MultiX=Average","Skip=True","Sort=True")</f>
        <v>13.661309172916562</v>
      </c>
    </row>
    <row r="3320" spans="16:21" x14ac:dyDescent="0.25">
      <c r="P3320" s="10">
        <v>39339</v>
      </c>
      <c r="Q3320">
        <v>17.56767</v>
      </c>
      <c r="S3320" s="42">
        <f t="shared" ca="1" si="56"/>
        <v>49271</v>
      </c>
      <c r="T3320" s="43">
        <f ca="1">_xll.BInterpol('Base CDI'!$H$4:$H$28,'Base CDI'!$J$4:$J$29,S3320,"Cubic","Extrapolate=Linear","MultiX=Average","Skip=True","Sort=True")</f>
        <v>13.605151676030061</v>
      </c>
      <c r="U3320" s="43">
        <f ca="1">_xll.BInterpol('Base CDI'!$H$4:$H$28,'Base CDI'!$I$4:$I$29,S3320,"Cubic","Extrapolate=Linear","MultiX=Average","Skip=True","Sort=True")</f>
        <v>13.661281549786141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49272</v>
      </c>
      <c r="T3321" s="43">
        <f ca="1">_xll.BInterpol('Base CDI'!$H$4:$H$28,'Base CDI'!$J$4:$J$29,S3321,"Cubic","Extrapolate=Linear","MultiX=Average","Skip=True","Sort=True")</f>
        <v>13.605126454652515</v>
      </c>
      <c r="U3321" s="43">
        <f ca="1">_xll.BInterpol('Base CDI'!$H$4:$H$28,'Base CDI'!$I$4:$I$29,S3321,"Cubic","Extrapolate=Linear","MultiX=Average","Skip=True","Sort=True")</f>
        <v>13.661253711426564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49273</v>
      </c>
      <c r="T3322" s="43">
        <f ca="1">_xll.BInterpol('Base CDI'!$H$4:$H$28,'Base CDI'!$J$4:$J$29,S3322,"Cubic","Extrapolate=Linear","MultiX=Average","Skip=True","Sort=True")</f>
        <v>13.605101049293063</v>
      </c>
      <c r="U3322" s="43">
        <f ca="1">_xll.BInterpol('Base CDI'!$H$4:$H$28,'Base CDI'!$I$4:$I$29,S3322,"Cubic","Extrapolate=Linear","MultiX=Average","Skip=True","Sort=True")</f>
        <v>13.661225657825012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49274</v>
      </c>
      <c r="T3323" s="43">
        <f ca="1">_xll.BInterpol('Base CDI'!$H$4:$H$28,'Base CDI'!$J$4:$J$29,S3323,"Cubic","Extrapolate=Linear","MultiX=Average","Skip=True","Sort=True")</f>
        <v>13.605075460021034</v>
      </c>
      <c r="U3323" s="43">
        <f ca="1">_xll.BInterpol('Base CDI'!$H$4:$H$28,'Base CDI'!$I$4:$I$29,S3323,"Cubic","Extrapolate=Linear","MultiX=Average","Skip=True","Sort=True")</f>
        <v>13.661197388968663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49275</v>
      </c>
      <c r="T3324" s="43">
        <f ca="1">_xll.BInterpol('Base CDI'!$H$4:$H$28,'Base CDI'!$J$4:$J$29,S3324,"Cubic","Extrapolate=Linear","MultiX=Average","Skip=True","Sort=True")</f>
        <v>13.605049686905756</v>
      </c>
      <c r="U3324" s="43">
        <f ca="1">_xll.BInterpol('Base CDI'!$H$4:$H$28,'Base CDI'!$I$4:$I$29,S3324,"Cubic","Extrapolate=Linear","MultiX=Average","Skip=True","Sort=True")</f>
        <v>13.6611689048447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49276</v>
      </c>
      <c r="T3325" s="43">
        <f ca="1">_xll.BInterpol('Base CDI'!$H$4:$H$28,'Base CDI'!$J$4:$J$29,S3325,"Cubic","Extrapolate=Linear","MultiX=Average","Skip=True","Sort=True")</f>
        <v>13.605023730016557</v>
      </c>
      <c r="U3325" s="43">
        <f ca="1">_xll.BInterpol('Base CDI'!$H$4:$H$28,'Base CDI'!$I$4:$I$29,S3325,"Cubic","Extrapolate=Linear","MultiX=Average","Skip=True","Sort=True")</f>
        <v>13.661140205440299</v>
      </c>
    </row>
    <row r="3326" spans="16:21" x14ac:dyDescent="0.25">
      <c r="P3326" s="10">
        <v>39349</v>
      </c>
      <c r="Q3326">
        <v>17.61178</v>
      </c>
      <c r="S3326" s="42">
        <f t="shared" ca="1" si="56"/>
        <v>49277</v>
      </c>
      <c r="T3326" s="43">
        <f ca="1">_xll.BInterpol('Base CDI'!$H$4:$H$28,'Base CDI'!$J$4:$J$29,S3326,"Cubic","Extrapolate=Linear","MultiX=Average","Skip=True","Sort=True")</f>
        <v>13.604997589422764</v>
      </c>
      <c r="U3326" s="43">
        <f ca="1">_xll.BInterpol('Base CDI'!$H$4:$H$28,'Base CDI'!$I$4:$I$29,S3326,"Cubic","Extrapolate=Linear","MultiX=Average","Skip=True","Sort=True")</f>
        <v>13.661111290742642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49278</v>
      </c>
      <c r="T3327" s="43">
        <f ca="1">_xll.BInterpol('Base CDI'!$H$4:$H$28,'Base CDI'!$J$4:$J$29,S3327,"Cubic","Extrapolate=Linear","MultiX=Average","Skip=True","Sort=True")</f>
        <v>13.604971265193704</v>
      </c>
      <c r="U3327" s="43">
        <f ca="1">_xll.BInterpol('Base CDI'!$H$4:$H$28,'Base CDI'!$I$4:$I$29,S3327,"Cubic","Extrapolate=Linear","MultiX=Average","Skip=True","Sort=True")</f>
        <v>13.661082160738911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49279</v>
      </c>
      <c r="T3328" s="43">
        <f ca="1">_xll.BInterpol('Base CDI'!$H$4:$H$28,'Base CDI'!$J$4:$J$29,S3328,"Cubic","Extrapolate=Linear","MultiX=Average","Skip=True","Sort=True")</f>
        <v>13.604944757398705</v>
      </c>
      <c r="U3328" s="43">
        <f ca="1">_xll.BInterpol('Base CDI'!$H$4:$H$28,'Base CDI'!$I$4:$I$29,S3328,"Cubic","Extrapolate=Linear","MultiX=Average","Skip=True","Sort=True")</f>
        <v>13.661052815416282</v>
      </c>
    </row>
    <row r="3329" spans="16:21" x14ac:dyDescent="0.25">
      <c r="P3329" s="10">
        <v>39352</v>
      </c>
      <c r="Q3329">
        <v>17.63383</v>
      </c>
      <c r="S3329" s="42">
        <f t="shared" ca="1" si="56"/>
        <v>49280</v>
      </c>
      <c r="T3329" s="43">
        <f ca="1">_xll.BInterpol('Base CDI'!$H$4:$H$28,'Base CDI'!$J$4:$J$29,S3329,"Cubic","Extrapolate=Linear","MultiX=Average","Skip=True","Sort=True")</f>
        <v>13.604918066107096</v>
      </c>
      <c r="U3329" s="43">
        <f ca="1">_xll.BInterpol('Base CDI'!$H$4:$H$28,'Base CDI'!$I$4:$I$29,S3329,"Cubic","Extrapolate=Linear","MultiX=Average","Skip=True","Sort=True")</f>
        <v>13.661023254761938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49281</v>
      </c>
      <c r="T3330" s="43">
        <f ca="1">_xll.BInterpol('Base CDI'!$H$4:$H$28,'Base CDI'!$J$4:$J$29,S3330,"Cubic","Extrapolate=Linear","MultiX=Average","Skip=True","Sort=True")</f>
        <v>13.604891191388203</v>
      </c>
      <c r="U3330" s="43">
        <f ca="1">_xll.BInterpol('Base CDI'!$H$4:$H$28,'Base CDI'!$I$4:$I$29,S3330,"Cubic","Extrapolate=Linear","MultiX=Average","Skip=True","Sort=True")</f>
        <v>13.660993478763057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49282</v>
      </c>
      <c r="T3331" s="43">
        <f ca="1">_xll.BInterpol('Base CDI'!$H$4:$H$28,'Base CDI'!$J$4:$J$29,S3331,"Cubic","Extrapolate=Linear","MultiX=Average","Skip=True","Sort=True")</f>
        <v>13.604864133311356</v>
      </c>
      <c r="U3331" s="43">
        <f ca="1">_xll.BInterpol('Base CDI'!$H$4:$H$28,'Base CDI'!$I$4:$I$29,S3331,"Cubic","Extrapolate=Linear","MultiX=Average","Skip=True","Sort=True")</f>
        <v>13.66096348740682</v>
      </c>
    </row>
    <row r="3332" spans="16:21" x14ac:dyDescent="0.25">
      <c r="P3332" s="10">
        <v>39357</v>
      </c>
      <c r="Q3332">
        <v>17.65596</v>
      </c>
      <c r="S3332" s="42">
        <f t="shared" ca="1" si="56"/>
        <v>49283</v>
      </c>
      <c r="T3332" s="43">
        <f ca="1">_xll.BInterpol('Base CDI'!$H$4:$H$28,'Base CDI'!$J$4:$J$29,S3332,"Cubic","Extrapolate=Linear","MultiX=Average","Skip=True","Sort=True")</f>
        <v>13.60483689194588</v>
      </c>
      <c r="U3332" s="43">
        <f ca="1">_xll.BInterpol('Base CDI'!$H$4:$H$28,'Base CDI'!$I$4:$I$29,S3332,"Cubic","Extrapolate=Linear","MultiX=Average","Skip=True","Sort=True")</f>
        <v>13.660933280680407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49284</v>
      </c>
      <c r="T3333" s="43">
        <f ca="1">_xll.BInterpol('Base CDI'!$H$4:$H$28,'Base CDI'!$J$4:$J$29,S3333,"Cubic","Extrapolate=Linear","MultiX=Average","Skip=True","Sort=True")</f>
        <v>13.604809467361104</v>
      </c>
      <c r="U3333" s="43">
        <f ca="1">_xll.BInterpol('Base CDI'!$H$4:$H$28,'Base CDI'!$I$4:$I$29,S3333,"Cubic","Extrapolate=Linear","MultiX=Average","Skip=True","Sort=True")</f>
        <v>13.660902858570998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49285</v>
      </c>
      <c r="T3334" s="43">
        <f ca="1">_xll.BInterpol('Base CDI'!$H$4:$H$28,'Base CDI'!$J$4:$J$29,S3334,"Cubic","Extrapolate=Linear","MultiX=Average","Skip=True","Sort=True")</f>
        <v>13.604781859626355</v>
      </c>
      <c r="U3334" s="43">
        <f ca="1">_xll.BInterpol('Base CDI'!$H$4:$H$28,'Base CDI'!$I$4:$I$29,S3334,"Cubic","Extrapolate=Linear","MultiX=Average","Skip=True","Sort=True")</f>
        <v>13.660872221065773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49286</v>
      </c>
      <c r="T3335" s="43">
        <f ca="1">_xll.BInterpol('Base CDI'!$H$4:$H$28,'Base CDI'!$J$4:$J$29,S3335,"Cubic","Extrapolate=Linear","MultiX=Average","Skip=True","Sort=True")</f>
        <v>13.60475406881096</v>
      </c>
      <c r="U3335" s="43">
        <f ca="1">_xll.BInterpol('Base CDI'!$H$4:$H$28,'Base CDI'!$I$4:$I$29,S3335,"Cubic","Extrapolate=Linear","MultiX=Average","Skip=True","Sort=True")</f>
        <v>13.66084136815191</v>
      </c>
    </row>
    <row r="3336" spans="16:21" x14ac:dyDescent="0.25">
      <c r="P3336" s="10">
        <v>39363</v>
      </c>
      <c r="Q3336">
        <v>17.68552</v>
      </c>
      <c r="S3336" s="42">
        <f t="shared" ca="1" si="56"/>
        <v>49287</v>
      </c>
      <c r="T3336" s="43">
        <f ca="1">_xll.BInterpol('Base CDI'!$H$4:$H$28,'Base CDI'!$J$4:$J$29,S3336,"Cubic","Extrapolate=Linear","MultiX=Average","Skip=True","Sort=True")</f>
        <v>13.604726094984249</v>
      </c>
      <c r="U3336" s="43">
        <f ca="1">_xll.BInterpol('Base CDI'!$H$4:$H$28,'Base CDI'!$I$4:$I$29,S3336,"Cubic","Extrapolate=Linear","MultiX=Average","Skip=True","Sort=True")</f>
        <v>13.660810299816593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49288</v>
      </c>
      <c r="T3337" s="43">
        <f ca="1">_xll.BInterpol('Base CDI'!$H$4:$H$28,'Base CDI'!$J$4:$J$29,S3337,"Cubic","Extrapolate=Linear","MultiX=Average","Skip=True","Sort=True")</f>
        <v>13.60469793821555</v>
      </c>
      <c r="U3337" s="43">
        <f ca="1">_xll.BInterpol('Base CDI'!$H$4:$H$28,'Base CDI'!$I$4:$I$29,S3337,"Cubic","Extrapolate=Linear","MultiX=Average","Skip=True","Sort=True")</f>
        <v>13.660779016046998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49289</v>
      </c>
      <c r="T3338" s="43">
        <f ca="1">_xll.BInterpol('Base CDI'!$H$4:$H$28,'Base CDI'!$J$4:$J$29,S3338,"Cubic","Extrapolate=Linear","MultiX=Average","Skip=True","Sort=True")</f>
        <v>13.604669598574187</v>
      </c>
      <c r="U3338" s="43">
        <f ca="1">_xll.BInterpol('Base CDI'!$H$4:$H$28,'Base CDI'!$I$4:$I$29,S3338,"Cubic","Extrapolate=Linear","MultiX=Average","Skip=True","Sort=True")</f>
        <v>13.660747516830309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49290</v>
      </c>
      <c r="T3339" s="43">
        <f ca="1">_xll.BInterpol('Base CDI'!$H$4:$H$28,'Base CDI'!$J$4:$J$29,S3339,"Cubic","Extrapolate=Linear","MultiX=Average","Skip=True","Sort=True")</f>
        <v>13.604641076129491</v>
      </c>
      <c r="U3339" s="43">
        <f ca="1">_xll.BInterpol('Base CDI'!$H$4:$H$28,'Base CDI'!$I$4:$I$29,S3339,"Cubic","Extrapolate=Linear","MultiX=Average","Skip=True","Sort=True")</f>
        <v>13.660715802153701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49291</v>
      </c>
      <c r="T3340" s="43">
        <f ca="1">_xll.BInterpol('Base CDI'!$H$4:$H$28,'Base CDI'!$J$4:$J$29,S3340,"Cubic","Extrapolate=Linear","MultiX=Average","Skip=True","Sort=True")</f>
        <v>13.604612370950788</v>
      </c>
      <c r="U3340" s="43">
        <f ca="1">_xll.BInterpol('Base CDI'!$H$4:$H$28,'Base CDI'!$I$4:$I$29,S3340,"Cubic","Extrapolate=Linear","MultiX=Average","Skip=True","Sort=True")</f>
        <v>13.660683872004357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49292</v>
      </c>
      <c r="T3341" s="43">
        <f ca="1">_xll.BInterpol('Base CDI'!$H$4:$H$28,'Base CDI'!$J$4:$J$29,S3341,"Cubic","Extrapolate=Linear","MultiX=Average","Skip=True","Sort=True")</f>
        <v>13.604583483107406</v>
      </c>
      <c r="U3341" s="43">
        <f ca="1">_xll.BInterpol('Base CDI'!$H$4:$H$28,'Base CDI'!$I$4:$I$29,S3341,"Cubic","Extrapolate=Linear","MultiX=Average","Skip=True","Sort=True")</f>
        <v>13.660651726369458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49293</v>
      </c>
      <c r="T3342" s="43">
        <f ca="1">_xll.BInterpol('Base CDI'!$H$4:$H$28,'Base CDI'!$J$4:$J$29,S3342,"Cubic","Extrapolate=Linear","MultiX=Average","Skip=True","Sort=True")</f>
        <v>13.604554412668673</v>
      </c>
      <c r="U3342" s="43">
        <f ca="1">_xll.BInterpol('Base CDI'!$H$4:$H$28,'Base CDI'!$I$4:$I$29,S3342,"Cubic","Extrapolate=Linear","MultiX=Average","Skip=True","Sort=True")</f>
        <v>13.660619365236181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49294</v>
      </c>
      <c r="T3343" s="43">
        <f ca="1">_xll.BInterpol('Base CDI'!$H$4:$H$28,'Base CDI'!$J$4:$J$29,S3343,"Cubic","Extrapolate=Linear","MultiX=Average","Skip=True","Sort=True")</f>
        <v>13.604525159703917</v>
      </c>
      <c r="U3343" s="43">
        <f ca="1">_xll.BInterpol('Base CDI'!$H$4:$H$28,'Base CDI'!$I$4:$I$29,S3343,"Cubic","Extrapolate=Linear","MultiX=Average","Skip=True","Sort=True")</f>
        <v>13.66058678859171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49295</v>
      </c>
      <c r="T3344" s="43">
        <f ca="1">_xll.BInterpol('Base CDI'!$H$4:$H$28,'Base CDI'!$J$4:$J$29,S3344,"Cubic","Extrapolate=Linear","MultiX=Average","Skip=True","Sort=True")</f>
        <v>13.604495724282465</v>
      </c>
      <c r="U3344" s="43">
        <f ca="1">_xll.BInterpol('Base CDI'!$H$4:$H$28,'Base CDI'!$I$4:$I$29,S3344,"Cubic","Extrapolate=Linear","MultiX=Average","Skip=True","Sort=True")</f>
        <v>13.66055399642322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49296</v>
      </c>
      <c r="T3345" s="43">
        <f ca="1">_xll.BInterpol('Base CDI'!$H$4:$H$28,'Base CDI'!$J$4:$J$29,S3345,"Cubic","Extrapolate=Linear","MultiX=Average","Skip=True","Sort=True")</f>
        <v>13.604466106473645</v>
      </c>
      <c r="U3345" s="43">
        <f ca="1">_xll.BInterpol('Base CDI'!$H$4:$H$28,'Base CDI'!$I$4:$I$29,S3345,"Cubic","Extrapolate=Linear","MultiX=Average","Skip=True","Sort=True")</f>
        <v>13.660520988717893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49297</v>
      </c>
      <c r="T3346" s="43">
        <f ca="1">_xll.BInterpol('Base CDI'!$H$4:$H$28,'Base CDI'!$J$4:$J$29,S3346,"Cubic","Extrapolate=Linear","MultiX=Average","Skip=True","Sort=True")</f>
        <v>13.604436306346784</v>
      </c>
      <c r="U3346" s="43">
        <f ca="1">_xll.BInterpol('Base CDI'!$H$4:$H$28,'Base CDI'!$I$4:$I$29,S3346,"Cubic","Extrapolate=Linear","MultiX=Average","Skip=True","Sort=True")</f>
        <v>13.660487765462911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49298</v>
      </c>
      <c r="T3347" s="43">
        <f ca="1">_xll.BInterpol('Base CDI'!$H$4:$H$28,'Base CDI'!$J$4:$J$29,S3347,"Cubic","Extrapolate=Linear","MultiX=Average","Skip=True","Sort=True")</f>
        <v>13.604406323971212</v>
      </c>
      <c r="U3347" s="43">
        <f ca="1">_xll.BInterpol('Base CDI'!$H$4:$H$28,'Base CDI'!$I$4:$I$29,S3347,"Cubic","Extrapolate=Linear","MultiX=Average","Skip=True","Sort=True")</f>
        <v>13.660454326645452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49299</v>
      </c>
      <c r="T3348" s="43">
        <f ca="1">_xll.BInterpol('Base CDI'!$H$4:$H$28,'Base CDI'!$J$4:$J$29,S3348,"Cubic","Extrapolate=Linear","MultiX=Average","Skip=True","Sort=True")</f>
        <v>13.604376159416253</v>
      </c>
      <c r="U3348" s="43">
        <f ca="1">_xll.BInterpol('Base CDI'!$H$4:$H$28,'Base CDI'!$I$4:$I$29,S3348,"Cubic","Extrapolate=Linear","MultiX=Average","Skip=True","Sort=True")</f>
        <v>13.660420672252696</v>
      </c>
    </row>
    <row r="3349" spans="16:21" x14ac:dyDescent="0.25">
      <c r="P3349" s="10">
        <v>39381</v>
      </c>
      <c r="Q3349">
        <v>17.78191</v>
      </c>
      <c r="S3349" s="42">
        <f t="shared" ca="1" si="57"/>
        <v>49300</v>
      </c>
      <c r="T3349" s="43">
        <f ca="1">_xll.BInterpol('Base CDI'!$H$4:$H$28,'Base CDI'!$J$4:$J$29,S3349,"Cubic","Extrapolate=Linear","MultiX=Average","Skip=True","Sort=True")</f>
        <v>13.604345812751237</v>
      </c>
      <c r="U3349" s="43">
        <f ca="1">_xll.BInterpol('Base CDI'!$H$4:$H$28,'Base CDI'!$I$4:$I$29,S3349,"Cubic","Extrapolate=Linear","MultiX=Average","Skip=True","Sort=True")</f>
        <v>13.660386802271825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49301</v>
      </c>
      <c r="T3350" s="43">
        <f ca="1">_xll.BInterpol('Base CDI'!$H$4:$H$28,'Base CDI'!$J$4:$J$29,S3350,"Cubic","Extrapolate=Linear","MultiX=Average","Skip=True","Sort=True")</f>
        <v>13.604315284045493</v>
      </c>
      <c r="U3350" s="43">
        <f ca="1">_xll.BInterpol('Base CDI'!$H$4:$H$28,'Base CDI'!$I$4:$I$29,S3350,"Cubic","Extrapolate=Linear","MultiX=Average","Skip=True","Sort=True")</f>
        <v>13.660352716690015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49302</v>
      </c>
      <c r="T3351" s="43">
        <f ca="1">_xll.BInterpol('Base CDI'!$H$4:$H$28,'Base CDI'!$J$4:$J$29,S3351,"Cubic","Extrapolate=Linear","MultiX=Average","Skip=True","Sort=True")</f>
        <v>13.604284573368346</v>
      </c>
      <c r="U3351" s="43">
        <f ca="1">_xll.BInterpol('Base CDI'!$H$4:$H$28,'Base CDI'!$I$4:$I$29,S3351,"Cubic","Extrapolate=Linear","MultiX=Average","Skip=True","Sort=True")</f>
        <v>13.66031841549445</v>
      </c>
    </row>
    <row r="3352" spans="16:21" x14ac:dyDescent="0.25">
      <c r="P3352" s="10">
        <v>39386</v>
      </c>
      <c r="Q3352">
        <v>17.80423</v>
      </c>
      <c r="S3352" s="42">
        <f t="shared" ca="1" si="57"/>
        <v>49303</v>
      </c>
      <c r="T3352" s="43">
        <f ca="1">_xll.BInterpol('Base CDI'!$H$4:$H$28,'Base CDI'!$J$4:$J$29,S3352,"Cubic","Extrapolate=Linear","MultiX=Average","Skip=True","Sort=True")</f>
        <v>13.604253680789125</v>
      </c>
      <c r="U3352" s="43">
        <f ca="1">_xll.BInterpol('Base CDI'!$H$4:$H$28,'Base CDI'!$I$4:$I$29,S3352,"Cubic","Extrapolate=Linear","MultiX=Average","Skip=True","Sort=True")</f>
        <v>13.660283898672308</v>
      </c>
    </row>
    <row r="3353" spans="16:21" x14ac:dyDescent="0.25">
      <c r="P3353" s="10">
        <v>39387</v>
      </c>
      <c r="Q3353">
        <v>17.81166</v>
      </c>
      <c r="S3353" s="42">
        <f t="shared" ca="1" si="57"/>
        <v>49304</v>
      </c>
      <c r="T3353" s="43">
        <f ca="1">_xll.BInterpol('Base CDI'!$H$4:$H$28,'Base CDI'!$J$4:$J$29,S3353,"Cubic","Extrapolate=Linear","MultiX=Average","Skip=True","Sort=True")</f>
        <v>13.604222606377157</v>
      </c>
      <c r="U3353" s="43">
        <f ca="1">_xll.BInterpol('Base CDI'!$H$4:$H$28,'Base CDI'!$I$4:$I$29,S3353,"Cubic","Extrapolate=Linear","MultiX=Average","Skip=True","Sort=True")</f>
        <v>13.660249166210768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49305</v>
      </c>
      <c r="T3354" s="43">
        <f ca="1">_xll.BInterpol('Base CDI'!$H$4:$H$28,'Base CDI'!$J$4:$J$29,S3354,"Cubic","Extrapolate=Linear","MultiX=Average","Skip=True","Sort=True")</f>
        <v>13.60419135020177</v>
      </c>
      <c r="U3354" s="43">
        <f ca="1">_xll.BInterpol('Base CDI'!$H$4:$H$28,'Base CDI'!$I$4:$I$29,S3354,"Cubic","Extrapolate=Linear","MultiX=Average","Skip=True","Sort=True")</f>
        <v>13.660214218097012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49306</v>
      </c>
      <c r="T3355" s="43">
        <f ca="1">_xll.BInterpol('Base CDI'!$H$4:$H$28,'Base CDI'!$J$4:$J$29,S3355,"Cubic","Extrapolate=Linear","MultiX=Average","Skip=True","Sort=True")</f>
        <v>13.604159912332291</v>
      </c>
      <c r="U3355" s="43">
        <f ca="1">_xll.BInterpol('Base CDI'!$H$4:$H$28,'Base CDI'!$I$4:$I$29,S3355,"Cubic","Extrapolate=Linear","MultiX=Average","Skip=True","Sort=True")</f>
        <v>13.660179054318219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49307</v>
      </c>
      <c r="T3356" s="43">
        <f ca="1">_xll.BInterpol('Base CDI'!$H$4:$H$28,'Base CDI'!$J$4:$J$29,S3356,"Cubic","Extrapolate=Linear","MultiX=Average","Skip=True","Sort=True")</f>
        <v>13.604128292838048</v>
      </c>
      <c r="U3356" s="43">
        <f ca="1">_xll.BInterpol('Base CDI'!$H$4:$H$28,'Base CDI'!$I$4:$I$29,S3356,"Cubic","Extrapolate=Linear","MultiX=Average","Skip=True","Sort=True")</f>
        <v>13.660143674861569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49308</v>
      </c>
      <c r="T3357" s="43">
        <f ca="1">_xll.BInterpol('Base CDI'!$H$4:$H$28,'Base CDI'!$J$4:$J$29,S3357,"Cubic","Extrapolate=Linear","MultiX=Average","Skip=True","Sort=True")</f>
        <v>13.604096491788372</v>
      </c>
      <c r="U3357" s="43">
        <f ca="1">_xll.BInterpol('Base CDI'!$H$4:$H$28,'Base CDI'!$I$4:$I$29,S3357,"Cubic","Extrapolate=Linear","MultiX=Average","Skip=True","Sort=True")</f>
        <v>13.660108079714242</v>
      </c>
    </row>
    <row r="3358" spans="16:21" x14ac:dyDescent="0.25">
      <c r="P3358" s="10">
        <v>39395</v>
      </c>
      <c r="Q3358">
        <v>17.84892</v>
      </c>
      <c r="S3358" s="42">
        <f t="shared" ca="1" si="57"/>
        <v>49309</v>
      </c>
      <c r="T3358" s="43">
        <f ca="1">_xll.BInterpol('Base CDI'!$H$4:$H$28,'Base CDI'!$J$4:$J$29,S3358,"Cubic","Extrapolate=Linear","MultiX=Average","Skip=True","Sort=True")</f>
        <v>13.604064509252586</v>
      </c>
      <c r="U3358" s="43">
        <f ca="1">_xll.BInterpol('Base CDI'!$H$4:$H$28,'Base CDI'!$I$4:$I$29,S3358,"Cubic","Extrapolate=Linear","MultiX=Average","Skip=True","Sort=True")</f>
        <v>13.660072268863418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49310</v>
      </c>
      <c r="T3359" s="43">
        <f ca="1">_xll.BInterpol('Base CDI'!$H$4:$H$28,'Base CDI'!$J$4:$J$29,S3359,"Cubic","Extrapolate=Linear","MultiX=Average","Skip=True","Sort=True")</f>
        <v>13.604032345300018</v>
      </c>
      <c r="U3359" s="43">
        <f ca="1">_xll.BInterpol('Base CDI'!$H$4:$H$28,'Base CDI'!$I$4:$I$29,S3359,"Cubic","Extrapolate=Linear","MultiX=Average","Skip=True","Sort=True")</f>
        <v>13.660036242296277</v>
      </c>
    </row>
    <row r="3360" spans="16:21" x14ac:dyDescent="0.25">
      <c r="P3360" s="10">
        <v>39399</v>
      </c>
      <c r="Q3360">
        <v>17.86384</v>
      </c>
      <c r="S3360" s="42">
        <f t="shared" ca="1" si="57"/>
        <v>49311</v>
      </c>
      <c r="T3360" s="43">
        <f ca="1">_xll.BInterpol('Base CDI'!$H$4:$H$28,'Base CDI'!$J$4:$J$29,S3360,"Cubic","Extrapolate=Linear","MultiX=Average","Skip=True","Sort=True")</f>
        <v>13.603999999999999</v>
      </c>
      <c r="U3360" s="43">
        <f ca="1">_xll.BInterpol('Base CDI'!$H$4:$H$28,'Base CDI'!$I$4:$I$29,S3360,"Cubic","Extrapolate=Linear","MultiX=Average","Skip=True","Sort=True")</f>
        <v>13.66</v>
      </c>
    </row>
    <row r="3361" spans="16:21" x14ac:dyDescent="0.25">
      <c r="P3361" s="10">
        <v>39400</v>
      </c>
      <c r="Q3361">
        <v>17.87133</v>
      </c>
      <c r="S3361" s="42">
        <f t="shared" ca="1" si="57"/>
        <v>49312</v>
      </c>
      <c r="T3361" s="43">
        <f ca="1">_xll.BInterpol('Base CDI'!$H$4:$H$28,'Base CDI'!$J$4:$J$29,S3361,"Cubic","Extrapolate=Linear","MultiX=Average","Skip=True","Sort=True")</f>
        <v>13.603967473451631</v>
      </c>
      <c r="U3361" s="43">
        <f ca="1">_xll.BInterpol('Base CDI'!$H$4:$H$28,'Base CDI'!$I$4:$I$29,S3361,"Cubic","Extrapolate=Linear","MultiX=Average","Skip=True","Sort=True")</f>
        <v>13.659963542013092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49313</v>
      </c>
      <c r="T3362" s="43">
        <f ca="1">_xll.BInterpol('Base CDI'!$H$4:$H$28,'Base CDI'!$J$4:$J$29,S3362,"Cubic","Extrapolate=Linear","MultiX=Average","Skip=True","Sort=True")</f>
        <v>13.603934765873124</v>
      </c>
      <c r="U3362" s="43">
        <f ca="1">_xll.BInterpol('Base CDI'!$H$4:$H$28,'Base CDI'!$I$4:$I$29,S3362,"Cubic","Extrapolate=Linear","MultiX=Average","Skip=True","Sort=True")</f>
        <v>13.659926868579358</v>
      </c>
    </row>
    <row r="3363" spans="16:21" x14ac:dyDescent="0.25">
      <c r="P3363" s="10">
        <v>39405</v>
      </c>
      <c r="Q3363">
        <v>17.88627</v>
      </c>
      <c r="S3363" s="42">
        <f t="shared" ca="1" si="57"/>
        <v>49314</v>
      </c>
      <c r="T3363" s="43">
        <f ca="1">_xll.BInterpol('Base CDI'!$H$4:$H$28,'Base CDI'!$J$4:$J$29,S3363,"Cubic","Extrapolate=Linear","MultiX=Average","Skip=True","Sort=True")</f>
        <v>13.603901877512465</v>
      </c>
      <c r="U3363" s="43">
        <f ca="1">_xll.BInterpol('Base CDI'!$H$4:$H$28,'Base CDI'!$I$4:$I$29,S3363,"Cubic","Extrapolate=Linear","MultiX=Average","Skip=True","Sort=True")</f>
        <v>13.659889979993933</v>
      </c>
    </row>
    <row r="3364" spans="16:21" x14ac:dyDescent="0.25">
      <c r="P3364" s="10">
        <v>39406</v>
      </c>
      <c r="Q3364">
        <v>17.89376</v>
      </c>
      <c r="S3364" s="42">
        <f t="shared" ca="1" si="57"/>
        <v>49315</v>
      </c>
      <c r="T3364" s="43">
        <f ca="1">_xll.BInterpol('Base CDI'!$H$4:$H$28,'Base CDI'!$J$4:$J$29,S3364,"Cubic","Extrapolate=Linear","MultiX=Average","Skip=True","Sort=True")</f>
        <v>13.603868808617641</v>
      </c>
      <c r="U3364" s="43">
        <f ca="1">_xll.BInterpol('Base CDI'!$H$4:$H$28,'Base CDI'!$I$4:$I$29,S3364,"Cubic","Extrapolate=Linear","MultiX=Average","Skip=True","Sort=True")</f>
        <v>13.659852876551948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49316</v>
      </c>
      <c r="T3365" s="43">
        <f ca="1">_xll.BInterpol('Base CDI'!$H$4:$H$28,'Base CDI'!$J$4:$J$29,S3365,"Cubic","Extrapolate=Linear","MultiX=Average","Skip=True","Sort=True")</f>
        <v>13.603835559436636</v>
      </c>
      <c r="U3365" s="43">
        <f ca="1">_xll.BInterpol('Base CDI'!$H$4:$H$28,'Base CDI'!$I$4:$I$29,S3365,"Cubic","Extrapolate=Linear","MultiX=Average","Skip=True","Sort=True")</f>
        <v>13.659815558548537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49317</v>
      </c>
      <c r="T3366" s="43">
        <f ca="1">_xll.BInterpol('Base CDI'!$H$4:$H$28,'Base CDI'!$J$4:$J$29,S3366,"Cubic","Extrapolate=Linear","MultiX=Average","Skip=True","Sort=True")</f>
        <v>13.60380213021744</v>
      </c>
      <c r="U3366" s="43">
        <f ca="1">_xll.BInterpol('Base CDI'!$H$4:$H$28,'Base CDI'!$I$4:$I$29,S3366,"Cubic","Extrapolate=Linear","MultiX=Average","Skip=True","Sort=True")</f>
        <v>13.659778026278833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49318</v>
      </c>
      <c r="T3367" s="43">
        <f ca="1">_xll.BInterpol('Base CDI'!$H$4:$H$28,'Base CDI'!$J$4:$J$29,S3367,"Cubic","Extrapolate=Linear","MultiX=Average","Skip=True","Sort=True")</f>
        <v>13.603768521208037</v>
      </c>
      <c r="U3367" s="43">
        <f ca="1">_xll.BInterpol('Base CDI'!$H$4:$H$28,'Base CDI'!$I$4:$I$29,S3367,"Cubic","Extrapolate=Linear","MultiX=Average","Skip=True","Sort=True")</f>
        <v>13.659740280037965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49319</v>
      </c>
      <c r="T3368" s="43">
        <f ca="1">_xll.BInterpol('Base CDI'!$H$4:$H$28,'Base CDI'!$J$4:$J$29,S3368,"Cubic","Extrapolate=Linear","MultiX=Average","Skip=True","Sort=True")</f>
        <v>13.603734732656413</v>
      </c>
      <c r="U3368" s="43">
        <f ca="1">_xll.BInterpol('Base CDI'!$H$4:$H$28,'Base CDI'!$I$4:$I$29,S3368,"Cubic","Extrapolate=Linear","MultiX=Average","Skip=True","Sort=True")</f>
        <v>13.659702320121072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49320</v>
      </c>
      <c r="T3369" s="43">
        <f ca="1">_xll.BInterpol('Base CDI'!$H$4:$H$28,'Base CDI'!$J$4:$J$29,S3369,"Cubic","Extrapolate=Linear","MultiX=Average","Skip=True","Sort=True")</f>
        <v>13.603700764810558</v>
      </c>
      <c r="U3369" s="43">
        <f ca="1">_xll.BInterpol('Base CDI'!$H$4:$H$28,'Base CDI'!$I$4:$I$29,S3369,"Cubic","Extrapolate=Linear","MultiX=Average","Skip=True","Sort=True")</f>
        <v>13.659664146823282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49321</v>
      </c>
      <c r="T3370" s="43">
        <f ca="1">_xll.BInterpol('Base CDI'!$H$4:$H$28,'Base CDI'!$J$4:$J$29,S3370,"Cubic","Extrapolate=Linear","MultiX=Average","Skip=True","Sort=True")</f>
        <v>13.603666617918455</v>
      </c>
      <c r="U3370" s="43">
        <f ca="1">_xll.BInterpol('Base CDI'!$H$4:$H$28,'Base CDI'!$I$4:$I$29,S3370,"Cubic","Extrapolate=Linear","MultiX=Average","Skip=True","Sort=True")</f>
        <v>13.659625760439727</v>
      </c>
    </row>
    <row r="3371" spans="16:21" x14ac:dyDescent="0.25">
      <c r="P3371" s="10">
        <v>39415</v>
      </c>
      <c r="Q3371">
        <v>17.94624</v>
      </c>
      <c r="S3371" s="42">
        <f t="shared" ca="1" si="57"/>
        <v>49322</v>
      </c>
      <c r="T3371" s="43">
        <f ca="1">_xll.BInterpol('Base CDI'!$H$4:$H$28,'Base CDI'!$J$4:$J$29,S3371,"Cubic","Extrapolate=Linear","MultiX=Average","Skip=True","Sort=True")</f>
        <v>13.603632292228092</v>
      </c>
      <c r="U3371" s="43">
        <f ca="1">_xll.BInterpol('Base CDI'!$H$4:$H$28,'Base CDI'!$I$4:$I$29,S3371,"Cubic","Extrapolate=Linear","MultiX=Average","Skip=True","Sort=True")</f>
        <v>13.659587161265543</v>
      </c>
    </row>
    <row r="3372" spans="16:21" x14ac:dyDescent="0.25">
      <c r="P3372" s="10">
        <v>39416</v>
      </c>
      <c r="Q3372">
        <v>17.95374</v>
      </c>
      <c r="S3372" s="42">
        <f t="shared" ca="1" si="57"/>
        <v>49323</v>
      </c>
      <c r="T3372" s="43">
        <f ca="1">_xll.BInterpol('Base CDI'!$H$4:$H$28,'Base CDI'!$J$4:$J$29,S3372,"Cubic","Extrapolate=Linear","MultiX=Average","Skip=True","Sort=True")</f>
        <v>13.603597787987455</v>
      </c>
      <c r="U3372" s="43">
        <f ca="1">_xll.BInterpol('Base CDI'!$H$4:$H$28,'Base CDI'!$I$4:$I$29,S3372,"Cubic","Extrapolate=Linear","MultiX=Average","Skip=True","Sort=True")</f>
        <v>13.659548349595861</v>
      </c>
    </row>
    <row r="3373" spans="16:21" x14ac:dyDescent="0.25">
      <c r="P3373" s="10">
        <v>39419</v>
      </c>
      <c r="Q3373">
        <v>17.96125</v>
      </c>
      <c r="S3373" s="42">
        <f t="shared" ca="1" si="57"/>
        <v>49324</v>
      </c>
      <c r="T3373" s="43">
        <f ca="1">_xll.BInterpol('Base CDI'!$H$4:$H$28,'Base CDI'!$J$4:$J$29,S3373,"Cubic","Extrapolate=Linear","MultiX=Average","Skip=True","Sort=True")</f>
        <v>13.603563105444531</v>
      </c>
      <c r="U3373" s="43">
        <f ca="1">_xll.BInterpol('Base CDI'!$H$4:$H$28,'Base CDI'!$I$4:$I$29,S3373,"Cubic","Extrapolate=Linear","MultiX=Average","Skip=True","Sort=True")</f>
        <v>13.659509325725812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49325</v>
      </c>
      <c r="T3374" s="43">
        <f ca="1">_xll.BInterpol('Base CDI'!$H$4:$H$28,'Base CDI'!$J$4:$J$29,S3374,"Cubic","Extrapolate=Linear","MultiX=Average","Skip=True","Sort=True")</f>
        <v>13.603528244847306</v>
      </c>
      <c r="U3374" s="43">
        <f ca="1">_xll.BInterpol('Base CDI'!$H$4:$H$28,'Base CDI'!$I$4:$I$29,S3374,"Cubic","Extrapolate=Linear","MultiX=Average","Skip=True","Sort=True")</f>
        <v>13.659470089950533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49326</v>
      </c>
      <c r="T3375" s="43">
        <f ca="1">_xll.BInterpol('Base CDI'!$H$4:$H$28,'Base CDI'!$J$4:$J$29,S3375,"Cubic","Extrapolate=Linear","MultiX=Average","Skip=True","Sort=True")</f>
        <v>13.603493206443767</v>
      </c>
      <c r="U3375" s="43">
        <f ca="1">_xll.BInterpol('Base CDI'!$H$4:$H$28,'Base CDI'!$I$4:$I$29,S3375,"Cubic","Extrapolate=Linear","MultiX=Average","Skip=True","Sort=True")</f>
        <v>13.659430642565152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49327</v>
      </c>
      <c r="T3376" s="43">
        <f ca="1">_xll.BInterpol('Base CDI'!$H$4:$H$28,'Base CDI'!$J$4:$J$29,S3376,"Cubic","Extrapolate=Linear","MultiX=Average","Skip=True","Sort=True")</f>
        <v>13.6034579904819</v>
      </c>
      <c r="U3376" s="43">
        <f ca="1">_xll.BInterpol('Base CDI'!$H$4:$H$28,'Base CDI'!$I$4:$I$29,S3376,"Cubic","Extrapolate=Linear","MultiX=Average","Skip=True","Sort=True")</f>
        <v>13.659390983864803</v>
      </c>
    </row>
    <row r="3377" spans="16:21" x14ac:dyDescent="0.25">
      <c r="P3377" s="10">
        <v>39423</v>
      </c>
      <c r="Q3377">
        <v>17.99136</v>
      </c>
      <c r="S3377" s="42">
        <f t="shared" ca="1" si="57"/>
        <v>49328</v>
      </c>
      <c r="T3377" s="43">
        <f ca="1">_xll.BInterpol('Base CDI'!$H$4:$H$28,'Base CDI'!$J$4:$J$29,S3377,"Cubic","Extrapolate=Linear","MultiX=Average","Skip=True","Sort=True")</f>
        <v>13.603422597209692</v>
      </c>
      <c r="U3377" s="43">
        <f ca="1">_xll.BInterpol('Base CDI'!$H$4:$H$28,'Base CDI'!$I$4:$I$29,S3377,"Cubic","Extrapolate=Linear","MultiX=Average","Skip=True","Sort=True")</f>
        <v>13.65935111414462</v>
      </c>
    </row>
    <row r="3378" spans="16:21" x14ac:dyDescent="0.25">
      <c r="P3378" s="10">
        <v>39426</v>
      </c>
      <c r="Q3378">
        <v>17.99888</v>
      </c>
      <c r="S3378" s="42">
        <f t="shared" ca="1" si="57"/>
        <v>49329</v>
      </c>
      <c r="T3378" s="43">
        <f ca="1">_xll.BInterpol('Base CDI'!$H$4:$H$28,'Base CDI'!$J$4:$J$29,S3378,"Cubic","Extrapolate=Linear","MultiX=Average","Skip=True","Sort=True")</f>
        <v>13.603387026875129</v>
      </c>
      <c r="U3378" s="43">
        <f ca="1">_xll.BInterpol('Base CDI'!$H$4:$H$28,'Base CDI'!$I$4:$I$29,S3378,"Cubic","Extrapolate=Linear","MultiX=Average","Skip=True","Sort=True")</f>
        <v>13.659311033699735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49330</v>
      </c>
      <c r="T3379" s="43">
        <f ca="1">_xll.BInterpol('Base CDI'!$H$4:$H$28,'Base CDI'!$J$4:$J$29,S3379,"Cubic","Extrapolate=Linear","MultiX=Average","Skip=True","Sort=True")</f>
        <v>13.603351279726198</v>
      </c>
      <c r="U3379" s="43">
        <f ca="1">_xll.BInterpol('Base CDI'!$H$4:$H$28,'Base CDI'!$I$4:$I$29,S3379,"Cubic","Extrapolate=Linear","MultiX=Average","Skip=True","Sort=True")</f>
        <v>13.659270742825282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49331</v>
      </c>
      <c r="T3380" s="43">
        <f ca="1">_xll.BInterpol('Base CDI'!$H$4:$H$28,'Base CDI'!$J$4:$J$29,S3380,"Cubic","Extrapolate=Linear","MultiX=Average","Skip=True","Sort=True")</f>
        <v>13.603315356010883</v>
      </c>
      <c r="U3380" s="43">
        <f ca="1">_xll.BInterpol('Base CDI'!$H$4:$H$28,'Base CDI'!$I$4:$I$29,S3380,"Cubic","Extrapolate=Linear","MultiX=Average","Skip=True","Sort=True")</f>
        <v>13.65923024181639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49332</v>
      </c>
      <c r="T3381" s="43">
        <f ca="1">_xll.BInterpol('Base CDI'!$H$4:$H$28,'Base CDI'!$J$4:$J$29,S3381,"Cubic","Extrapolate=Linear","MultiX=Average","Skip=True","Sort=True")</f>
        <v>13.603279255977174</v>
      </c>
      <c r="U3381" s="43">
        <f ca="1">_xll.BInterpol('Base CDI'!$H$4:$H$28,'Base CDI'!$I$4:$I$29,S3381,"Cubic","Extrapolate=Linear","MultiX=Average","Skip=True","Sort=True")</f>
        <v>13.659189530968193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49333</v>
      </c>
      <c r="T3382" s="43">
        <f ca="1">_xll.BInterpol('Base CDI'!$H$4:$H$28,'Base CDI'!$J$4:$J$29,S3382,"Cubic","Extrapolate=Linear","MultiX=Average","Skip=True","Sort=True")</f>
        <v>13.603242979873057</v>
      </c>
      <c r="U3382" s="43">
        <f ca="1">_xll.BInterpol('Base CDI'!$H$4:$H$28,'Base CDI'!$I$4:$I$29,S3382,"Cubic","Extrapolate=Linear","MultiX=Average","Skip=True","Sort=True")</f>
        <v>13.659148610575826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49334</v>
      </c>
      <c r="T3383" s="43">
        <f ca="1">_xll.BInterpol('Base CDI'!$H$4:$H$28,'Base CDI'!$J$4:$J$29,S3383,"Cubic","Extrapolate=Linear","MultiX=Average","Skip=True","Sort=True")</f>
        <v>13.603206527946517</v>
      </c>
      <c r="U3383" s="43">
        <f ca="1">_xll.BInterpol('Base CDI'!$H$4:$H$28,'Base CDI'!$I$4:$I$29,S3383,"Cubic","Extrapolate=Linear","MultiX=Average","Skip=True","Sort=True")</f>
        <v>13.65910748093442</v>
      </c>
    </row>
    <row r="3384" spans="16:21" x14ac:dyDescent="0.25">
      <c r="P3384" s="10">
        <v>39434</v>
      </c>
      <c r="Q3384">
        <v>18.044</v>
      </c>
      <c r="S3384" s="42">
        <f t="shared" ca="1" si="57"/>
        <v>49335</v>
      </c>
      <c r="T3384" s="43">
        <f ca="1">_xll.BInterpol('Base CDI'!$H$4:$H$28,'Base CDI'!$J$4:$J$29,S3384,"Cubic","Extrapolate=Linear","MultiX=Average","Skip=True","Sort=True")</f>
        <v>13.603169900445542</v>
      </c>
      <c r="U3384" s="43">
        <f ca="1">_xll.BInterpol('Base CDI'!$H$4:$H$28,'Base CDI'!$I$4:$I$29,S3384,"Cubic","Extrapolate=Linear","MultiX=Average","Skip=True","Sort=True")</f>
        <v>13.659066142339107</v>
      </c>
    </row>
    <row r="3385" spans="16:21" x14ac:dyDescent="0.25">
      <c r="P3385" s="10">
        <v>39435</v>
      </c>
      <c r="Q3385">
        <v>18.05153</v>
      </c>
      <c r="S3385" s="42">
        <f t="shared" ca="1" si="57"/>
        <v>49336</v>
      </c>
      <c r="T3385" s="43">
        <f ca="1">_xll.BInterpol('Base CDI'!$H$4:$H$28,'Base CDI'!$J$4:$J$29,S3385,"Cubic","Extrapolate=Linear","MultiX=Average","Skip=True","Sort=True")</f>
        <v>13.603133097618116</v>
      </c>
      <c r="U3385" s="43">
        <f ca="1">_xll.BInterpol('Base CDI'!$H$4:$H$28,'Base CDI'!$I$4:$I$29,S3385,"Cubic","Extrapolate=Linear","MultiX=Average","Skip=True","Sort=True")</f>
        <v>13.65902459508502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49337</v>
      </c>
      <c r="T3386" s="43">
        <f ca="1">_xll.BInterpol('Base CDI'!$H$4:$H$28,'Base CDI'!$J$4:$J$29,S3386,"Cubic","Extrapolate=Linear","MultiX=Average","Skip=True","Sort=True")</f>
        <v>13.603096119712228</v>
      </c>
      <c r="U3386" s="43">
        <f ca="1">_xll.BInterpol('Base CDI'!$H$4:$H$28,'Base CDI'!$I$4:$I$29,S3386,"Cubic","Extrapolate=Linear","MultiX=Average","Skip=True","Sort=True")</f>
        <v>13.658982839467292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49338</v>
      </c>
      <c r="T3387" s="43">
        <f ca="1">_xll.BInterpol('Base CDI'!$H$4:$H$28,'Base CDI'!$J$4:$J$29,S3387,"Cubic","Extrapolate=Linear","MultiX=Average","Skip=True","Sort=True")</f>
        <v>13.603058966975864</v>
      </c>
      <c r="U3387" s="43">
        <f ca="1">_xll.BInterpol('Base CDI'!$H$4:$H$28,'Base CDI'!$I$4:$I$29,S3387,"Cubic","Extrapolate=Linear","MultiX=Average","Skip=True","Sort=True")</f>
        <v>13.658940875781056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49339</v>
      </c>
      <c r="T3388" s="43">
        <f ca="1">_xll.BInterpol('Base CDI'!$H$4:$H$28,'Base CDI'!$J$4:$J$29,S3388,"Cubic","Extrapolate=Linear","MultiX=Average","Skip=True","Sort=True")</f>
        <v>13.603021639657008</v>
      </c>
      <c r="U3388" s="43">
        <f ca="1">_xll.BInterpol('Base CDI'!$H$4:$H$28,'Base CDI'!$I$4:$I$29,S3388,"Cubic","Extrapolate=Linear","MultiX=Average","Skip=True","Sort=True")</f>
        <v>13.658898704321443</v>
      </c>
    </row>
    <row r="3389" spans="16:21" x14ac:dyDescent="0.25">
      <c r="P3389" s="10">
        <v>39442</v>
      </c>
      <c r="Q3389">
        <v>18.08175</v>
      </c>
      <c r="S3389" s="42">
        <f t="shared" ca="1" si="57"/>
        <v>49340</v>
      </c>
      <c r="T3389" s="43">
        <f ca="1">_xll.BInterpol('Base CDI'!$H$4:$H$28,'Base CDI'!$J$4:$J$29,S3389,"Cubic","Extrapolate=Linear","MultiX=Average","Skip=True","Sort=True")</f>
        <v>13.60298413800365</v>
      </c>
      <c r="U3389" s="43">
        <f ca="1">_xll.BInterpol('Base CDI'!$H$4:$H$28,'Base CDI'!$I$4:$I$29,S3389,"Cubic","Extrapolate=Linear","MultiX=Average","Skip=True","Sort=True")</f>
        <v>13.658856325383589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49341</v>
      </c>
      <c r="T3390" s="43">
        <f ca="1">_xll.BInterpol('Base CDI'!$H$4:$H$28,'Base CDI'!$J$4:$J$29,S3390,"Cubic","Extrapolate=Linear","MultiX=Average","Skip=True","Sort=True")</f>
        <v>13.602946462263777</v>
      </c>
      <c r="U3390" s="43">
        <f ca="1">_xll.BInterpol('Base CDI'!$H$4:$H$28,'Base CDI'!$I$4:$I$29,S3390,"Cubic","Extrapolate=Linear","MultiX=Average","Skip=True","Sort=True")</f>
        <v>13.658813739262621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49342</v>
      </c>
      <c r="T3391" s="43">
        <f ca="1">_xll.BInterpol('Base CDI'!$H$4:$H$28,'Base CDI'!$J$4:$J$29,S3391,"Cubic","Extrapolate=Linear","MultiX=Average","Skip=True","Sort=True")</f>
        <v>13.60290861268537</v>
      </c>
      <c r="U3391" s="43">
        <f ca="1">_xll.BInterpol('Base CDI'!$H$4:$H$28,'Base CDI'!$I$4:$I$29,S3391,"Cubic","Extrapolate=Linear","MultiX=Average","Skip=True","Sort=True")</f>
        <v>13.658770946253679</v>
      </c>
    </row>
    <row r="3392" spans="16:21" x14ac:dyDescent="0.25">
      <c r="P3392" s="10">
        <v>39447</v>
      </c>
      <c r="Q3392">
        <v>18.10445</v>
      </c>
      <c r="S3392" s="42">
        <f t="shared" ca="1" si="57"/>
        <v>49343</v>
      </c>
      <c r="T3392" s="43">
        <f ca="1">_xll.BInterpol('Base CDI'!$H$4:$H$28,'Base CDI'!$J$4:$J$29,S3392,"Cubic","Extrapolate=Linear","MultiX=Average","Skip=True","Sort=True")</f>
        <v>13.602870589516421</v>
      </c>
      <c r="U3392" s="43">
        <f ca="1">_xll.BInterpol('Base CDI'!$H$4:$H$28,'Base CDI'!$I$4:$I$29,S3392,"Cubic","Extrapolate=Linear","MultiX=Average","Skip=True","Sort=True")</f>
        <v>13.658727946651888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49344</v>
      </c>
      <c r="T3393" s="43">
        <f ca="1">_xll.BInterpol('Base CDI'!$H$4:$H$28,'Base CDI'!$J$4:$J$29,S3393,"Cubic","Extrapolate=Linear","MultiX=Average","Skip=True","Sort=True")</f>
        <v>13.602832393004915</v>
      </c>
      <c r="U3393" s="43">
        <f ca="1">_xll.BInterpol('Base CDI'!$H$4:$H$28,'Base CDI'!$I$4:$I$29,S3393,"Cubic","Extrapolate=Linear","MultiX=Average","Skip=True","Sort=True")</f>
        <v>13.658684740752387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49345</v>
      </c>
      <c r="T3394" s="43">
        <f ca="1">_xll.BInterpol('Base CDI'!$H$4:$H$28,'Base CDI'!$J$4:$J$29,S3394,"Cubic","Extrapolate=Linear","MultiX=Average","Skip=True","Sort=True")</f>
        <v>13.602794023398836</v>
      </c>
      <c r="U3394" s="43">
        <f ca="1">_xll.BInterpol('Base CDI'!$H$4:$H$28,'Base CDI'!$I$4:$I$29,S3394,"Cubic","Extrapolate=Linear","MultiX=Average","Skip=True","Sort=True")</f>
        <v>13.658641328850305</v>
      </c>
    </row>
    <row r="3395" spans="16:21" x14ac:dyDescent="0.25">
      <c r="P3395" s="10">
        <v>39451</v>
      </c>
      <c r="Q3395">
        <v>18.12715</v>
      </c>
      <c r="S3395" s="42">
        <f t="shared" ca="1" si="57"/>
        <v>49346</v>
      </c>
      <c r="T3395" s="43">
        <f ca="1">_xll.BInterpol('Base CDI'!$H$4:$H$28,'Base CDI'!$J$4:$J$29,S3395,"Cubic","Extrapolate=Linear","MultiX=Average","Skip=True","Sort=True")</f>
        <v>13.602755480946175</v>
      </c>
      <c r="U3395" s="43">
        <f ca="1">_xll.BInterpol('Base CDI'!$H$4:$H$28,'Base CDI'!$I$4:$I$29,S3395,"Cubic","Extrapolate=Linear","MultiX=Average","Skip=True","Sort=True")</f>
        <v>13.658597711240777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49347</v>
      </c>
      <c r="T3396" s="43">
        <f ca="1">_xll.BInterpol('Base CDI'!$H$4:$H$28,'Base CDI'!$J$4:$J$29,S3396,"Cubic","Extrapolate=Linear","MultiX=Average","Skip=True","Sort=True")</f>
        <v>13.602716765894915</v>
      </c>
      <c r="U3396" s="43">
        <f ca="1">_xll.BInterpol('Base CDI'!$H$4:$H$28,'Base CDI'!$I$4:$I$29,S3396,"Cubic","Extrapolate=Linear","MultiX=Average","Skip=True","Sort=True")</f>
        <v>13.658553888218933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49348</v>
      </c>
      <c r="T3397" s="43">
        <f ca="1">_xll.BInterpol('Base CDI'!$H$4:$H$28,'Base CDI'!$J$4:$J$29,S3397,"Cubic","Extrapolate=Linear","MultiX=Average","Skip=True","Sort=True")</f>
        <v>13.602677878493044</v>
      </c>
      <c r="U3397" s="43">
        <f ca="1">_xll.BInterpol('Base CDI'!$H$4:$H$28,'Base CDI'!$I$4:$I$29,S3397,"Cubic","Extrapolate=Linear","MultiX=Average","Skip=True","Sort=True")</f>
        <v>13.658509860079906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49349</v>
      </c>
      <c r="T3398" s="43">
        <f ca="1">_xll.BInterpol('Base CDI'!$H$4:$H$28,'Base CDI'!$J$4:$J$29,S3398,"Cubic","Extrapolate=Linear","MultiX=Average","Skip=True","Sort=True")</f>
        <v>13.602638818988545</v>
      </c>
      <c r="U3398" s="43">
        <f ca="1">_xll.BInterpol('Base CDI'!$H$4:$H$28,'Base CDI'!$I$4:$I$29,S3398,"Cubic","Extrapolate=Linear","MultiX=Average","Skip=True","Sort=True")</f>
        <v>13.658465627118831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49350</v>
      </c>
      <c r="T3399" s="43">
        <f ca="1">_xll.BInterpol('Base CDI'!$H$4:$H$28,'Base CDI'!$J$4:$J$29,S3399,"Cubic","Extrapolate=Linear","MultiX=Average","Skip=True","Sort=True")</f>
        <v>13.602599587629411</v>
      </c>
      <c r="U3399" s="43">
        <f ca="1">_xll.BInterpol('Base CDI'!$H$4:$H$28,'Base CDI'!$I$4:$I$29,S3399,"Cubic","Extrapolate=Linear","MultiX=Average","Skip=True","Sort=True")</f>
        <v>13.658421189630838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49351</v>
      </c>
      <c r="T3400" s="43">
        <f ca="1">_xll.BInterpol('Base CDI'!$H$4:$H$28,'Base CDI'!$J$4:$J$29,S3400,"Cubic","Extrapolate=Linear","MultiX=Average","Skip=True","Sort=True")</f>
        <v>13.602560184663623</v>
      </c>
      <c r="U3400" s="43">
        <f ca="1">_xll.BInterpol('Base CDI'!$H$4:$H$28,'Base CDI'!$I$4:$I$29,S3400,"Cubic","Extrapolate=Linear","MultiX=Average","Skip=True","Sort=True")</f>
        <v>13.658376547911061</v>
      </c>
    </row>
    <row r="3401" spans="16:21" x14ac:dyDescent="0.25">
      <c r="P3401" s="10">
        <v>39461</v>
      </c>
      <c r="Q3401">
        <v>18.17258</v>
      </c>
      <c r="S3401" s="42">
        <f t="shared" ca="1" si="57"/>
        <v>49352</v>
      </c>
      <c r="T3401" s="43">
        <f ca="1">_xll.BInterpol('Base CDI'!$H$4:$H$28,'Base CDI'!$J$4:$J$29,S3401,"Cubic","Extrapolate=Linear","MultiX=Average","Skip=True","Sort=True")</f>
        <v>13.602520610339171</v>
      </c>
      <c r="U3401" s="43">
        <f ca="1">_xll.BInterpol('Base CDI'!$H$4:$H$28,'Base CDI'!$I$4:$I$29,S3401,"Cubic","Extrapolate=Linear","MultiX=Average","Skip=True","Sort=True")</f>
        <v>13.658331702254634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49353</v>
      </c>
      <c r="T3402" s="43">
        <f ca="1">_xll.BInterpol('Base CDI'!$H$4:$H$28,'Base CDI'!$J$4:$J$29,S3402,"Cubic","Extrapolate=Linear","MultiX=Average","Skip=True","Sort=True")</f>
        <v>13.602480864904038</v>
      </c>
      <c r="U3402" s="43">
        <f ca="1">_xll.BInterpol('Base CDI'!$H$4:$H$28,'Base CDI'!$I$4:$I$29,S3402,"Cubic","Extrapolate=Linear","MultiX=Average","Skip=True","Sort=True")</f>
        <v>13.658286652956686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49354</v>
      </c>
      <c r="T3403" s="43">
        <f ca="1">_xll.BInterpol('Base CDI'!$H$4:$H$28,'Base CDI'!$J$4:$J$29,S3403,"Cubic","Extrapolate=Linear","MultiX=Average","Skip=True","Sort=True")</f>
        <v>13.602440948606214</v>
      </c>
      <c r="U3403" s="43">
        <f ca="1">_xll.BInterpol('Base CDI'!$H$4:$H$28,'Base CDI'!$I$4:$I$29,S3403,"Cubic","Extrapolate=Linear","MultiX=Average","Skip=True","Sort=True")</f>
        <v>13.658241400312352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49355</v>
      </c>
      <c r="T3404" s="43">
        <f ca="1">_xll.BInterpol('Base CDI'!$H$4:$H$28,'Base CDI'!$J$4:$J$29,S3404,"Cubic","Extrapolate=Linear","MultiX=Average","Skip=True","Sort=True")</f>
        <v>13.602400861693685</v>
      </c>
      <c r="U3404" s="43">
        <f ca="1">_xll.BInterpol('Base CDI'!$H$4:$H$28,'Base CDI'!$I$4:$I$29,S3404,"Cubic","Extrapolate=Linear","MultiX=Average","Skip=True","Sort=True")</f>
        <v>13.658195944616766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49356</v>
      </c>
      <c r="T3405" s="43">
        <f ca="1">_xll.BInterpol('Base CDI'!$H$4:$H$28,'Base CDI'!$J$4:$J$29,S3405,"Cubic","Extrapolate=Linear","MultiX=Average","Skip=True","Sort=True")</f>
        <v>13.602360604414434</v>
      </c>
      <c r="U3405" s="43">
        <f ca="1">_xll.BInterpol('Base CDI'!$H$4:$H$28,'Base CDI'!$I$4:$I$29,S3405,"Cubic","Extrapolate=Linear","MultiX=Average","Skip=True","Sort=True")</f>
        <v>13.658150286165057</v>
      </c>
    </row>
    <row r="3406" spans="16:21" x14ac:dyDescent="0.25">
      <c r="P3406" s="10">
        <v>39468</v>
      </c>
      <c r="Q3406">
        <v>18.2105</v>
      </c>
      <c r="S3406" s="42">
        <f t="shared" ca="1" si="58"/>
        <v>49357</v>
      </c>
      <c r="T3406" s="43">
        <f ca="1">_xll.BInterpol('Base CDI'!$H$4:$H$28,'Base CDI'!$J$4:$J$29,S3406,"Cubic","Extrapolate=Linear","MultiX=Average","Skip=True","Sort=True")</f>
        <v>13.60232017701645</v>
      </c>
      <c r="U3406" s="43">
        <f ca="1">_xll.BInterpol('Base CDI'!$H$4:$H$28,'Base CDI'!$I$4:$I$29,S3406,"Cubic","Extrapolate=Linear","MultiX=Average","Skip=True","Sort=True")</f>
        <v>13.658104425252361</v>
      </c>
    </row>
    <row r="3407" spans="16:21" x14ac:dyDescent="0.25">
      <c r="P3407" s="10">
        <v>39469</v>
      </c>
      <c r="Q3407">
        <v>18.21809</v>
      </c>
      <c r="S3407" s="42">
        <f t="shared" ca="1" si="58"/>
        <v>49358</v>
      </c>
      <c r="T3407" s="43">
        <f ca="1">_xll.BInterpol('Base CDI'!$H$4:$H$28,'Base CDI'!$J$4:$J$29,S3407,"Cubic","Extrapolate=Linear","MultiX=Average","Skip=True","Sort=True")</f>
        <v>13.602279579747721</v>
      </c>
      <c r="U3407" s="43">
        <f ca="1">_xll.BInterpol('Base CDI'!$H$4:$H$28,'Base CDI'!$I$4:$I$29,S3407,"Cubic","Extrapolate=Linear","MultiX=Average","Skip=True","Sort=True")</f>
        <v>13.658058362173808</v>
      </c>
    </row>
    <row r="3408" spans="16:21" x14ac:dyDescent="0.25">
      <c r="P3408" s="10">
        <v>39470</v>
      </c>
      <c r="Q3408">
        <v>18.22569</v>
      </c>
      <c r="S3408" s="42">
        <f t="shared" ca="1" si="58"/>
        <v>49359</v>
      </c>
      <c r="T3408" s="43">
        <f ca="1">_xll.BInterpol('Base CDI'!$H$4:$H$28,'Base CDI'!$J$4:$J$29,S3408,"Cubic","Extrapolate=Linear","MultiX=Average","Skip=True","Sort=True")</f>
        <v>13.602238812856232</v>
      </c>
      <c r="U3408" s="43">
        <f ca="1">_xll.BInterpol('Base CDI'!$H$4:$H$28,'Base CDI'!$I$4:$I$29,S3408,"Cubic","Extrapolate=Linear","MultiX=Average","Skip=True","Sort=True")</f>
        <v>13.658012097224534</v>
      </c>
    </row>
    <row r="3409" spans="16:21" x14ac:dyDescent="0.25">
      <c r="P3409" s="10">
        <v>39471</v>
      </c>
      <c r="Q3409">
        <v>18.23329</v>
      </c>
      <c r="S3409" s="42">
        <f t="shared" ca="1" si="58"/>
        <v>49360</v>
      </c>
      <c r="T3409" s="43">
        <f ca="1">_xll.BInterpol('Base CDI'!$H$4:$H$28,'Base CDI'!$J$4:$J$29,S3409,"Cubic","Extrapolate=Linear","MultiX=Average","Skip=True","Sort=True")</f>
        <v>13.602197876589969</v>
      </c>
      <c r="U3409" s="43">
        <f ca="1">_xll.BInterpol('Base CDI'!$H$4:$H$28,'Base CDI'!$I$4:$I$29,S3409,"Cubic","Extrapolate=Linear","MultiX=Average","Skip=True","Sort=True")</f>
        <v>13.657965630699668</v>
      </c>
    </row>
    <row r="3410" spans="16:21" x14ac:dyDescent="0.25">
      <c r="P3410" s="10">
        <v>39472</v>
      </c>
      <c r="Q3410">
        <v>18.24091</v>
      </c>
      <c r="S3410" s="42">
        <f t="shared" ca="1" si="58"/>
        <v>49361</v>
      </c>
      <c r="T3410" s="43">
        <f ca="1">_xll.BInterpol('Base CDI'!$H$4:$H$28,'Base CDI'!$J$4:$J$29,S3410,"Cubic","Extrapolate=Linear","MultiX=Average","Skip=True","Sort=True")</f>
        <v>13.602156771196917</v>
      </c>
      <c r="U3410" s="43">
        <f ca="1">_xll.BInterpol('Base CDI'!$H$4:$H$28,'Base CDI'!$I$4:$I$29,S3410,"Cubic","Extrapolate=Linear","MultiX=Average","Skip=True","Sort=True")</f>
        <v>13.657918962894344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49362</v>
      </c>
      <c r="T3411" s="43">
        <f ca="1">_xll.BInterpol('Base CDI'!$H$4:$H$28,'Base CDI'!$J$4:$J$29,S3411,"Cubic","Extrapolate=Linear","MultiX=Average","Skip=True","Sort=True")</f>
        <v>13.602115496925066</v>
      </c>
      <c r="U3411" s="43">
        <f ca="1">_xll.BInterpol('Base CDI'!$H$4:$H$28,'Base CDI'!$I$4:$I$29,S3411,"Cubic","Extrapolate=Linear","MultiX=Average","Skip=True","Sort=True")</f>
        <v>13.657872094103695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49363</v>
      </c>
      <c r="T3412" s="43">
        <f ca="1">_xll.BInterpol('Base CDI'!$H$4:$H$28,'Base CDI'!$J$4:$J$29,S3412,"Cubic","Extrapolate=Linear","MultiX=Average","Skip=True","Sort=True")</f>
        <v>13.602074054022401</v>
      </c>
      <c r="U3412" s="43">
        <f ca="1">_xll.BInterpol('Base CDI'!$H$4:$H$28,'Base CDI'!$I$4:$I$29,S3412,"Cubic","Extrapolate=Linear","MultiX=Average","Skip=True","Sort=True")</f>
        <v>13.657825024622854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49364</v>
      </c>
      <c r="T3413" s="43">
        <f ca="1">_xll.BInterpol('Base CDI'!$H$4:$H$28,'Base CDI'!$J$4:$J$29,S3413,"Cubic","Extrapolate=Linear","MultiX=Average","Skip=True","Sort=True")</f>
        <v>13.602032442736908</v>
      </c>
      <c r="U3413" s="43">
        <f ca="1">_xll.BInterpol('Base CDI'!$H$4:$H$28,'Base CDI'!$I$4:$I$29,S3413,"Cubic","Extrapolate=Linear","MultiX=Average","Skip=True","Sort=True")</f>
        <v>13.657777754746952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49365</v>
      </c>
      <c r="T3414" s="43">
        <f ca="1">_xll.BInterpol('Base CDI'!$H$4:$H$28,'Base CDI'!$J$4:$J$29,S3414,"Cubic","Extrapolate=Linear","MultiX=Average","Skip=True","Sort=True")</f>
        <v>13.601990663316574</v>
      </c>
      <c r="U3414" s="43">
        <f ca="1">_xll.BInterpol('Base CDI'!$H$4:$H$28,'Base CDI'!$I$4:$I$29,S3414,"Cubic","Extrapolate=Linear","MultiX=Average","Skip=True","Sort=True")</f>
        <v>13.657730284771123</v>
      </c>
    </row>
    <row r="3415" spans="16:21" x14ac:dyDescent="0.25">
      <c r="P3415" s="10">
        <v>39479</v>
      </c>
      <c r="Q3415">
        <v>18.27901</v>
      </c>
      <c r="S3415" s="42">
        <f t="shared" ca="1" si="58"/>
        <v>49366</v>
      </c>
      <c r="T3415" s="43">
        <f ca="1">_xll.BInterpol('Base CDI'!$H$4:$H$28,'Base CDI'!$J$4:$J$29,S3415,"Cubic","Extrapolate=Linear","MultiX=Average","Skip=True","Sort=True")</f>
        <v>13.601948716009385</v>
      </c>
      <c r="U3415" s="43">
        <f ca="1">_xll.BInterpol('Base CDI'!$H$4:$H$28,'Base CDI'!$I$4:$I$29,S3415,"Cubic","Extrapolate=Linear","MultiX=Average","Skip=True","Sort=True")</f>
        <v>13.657682614990499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49367</v>
      </c>
      <c r="T3416" s="43">
        <f ca="1">_xll.BInterpol('Base CDI'!$H$4:$H$28,'Base CDI'!$J$4:$J$29,S3416,"Cubic","Extrapolate=Linear","MultiX=Average","Skip=True","Sort=True")</f>
        <v>13.601906601063328</v>
      </c>
      <c r="U3416" s="43">
        <f ca="1">_xll.BInterpol('Base CDI'!$H$4:$H$28,'Base CDI'!$I$4:$I$29,S3416,"Cubic","Extrapolate=Linear","MultiX=Average","Skip=True","Sort=True")</f>
        <v>13.657634745700214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49368</v>
      </c>
      <c r="T3417" s="43">
        <f ca="1">_xll.BInterpol('Base CDI'!$H$4:$H$28,'Base CDI'!$J$4:$J$29,S3417,"Cubic","Extrapolate=Linear","MultiX=Average","Skip=True","Sort=True")</f>
        <v>13.60186431872639</v>
      </c>
      <c r="U3417" s="43">
        <f ca="1">_xll.BInterpol('Base CDI'!$H$4:$H$28,'Base CDI'!$I$4:$I$29,S3417,"Cubic","Extrapolate=Linear","MultiX=Average","Skip=True","Sort=True")</f>
        <v>13.657586677195399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49369</v>
      </c>
      <c r="T3418" s="43">
        <f ca="1">_xll.BInterpol('Base CDI'!$H$4:$H$28,'Base CDI'!$J$4:$J$29,S3418,"Cubic","Extrapolate=Linear","MultiX=Average","Skip=True","Sort=True")</f>
        <v>13.601821869246557</v>
      </c>
      <c r="U3418" s="43">
        <f ca="1">_xll.BInterpol('Base CDI'!$H$4:$H$28,'Base CDI'!$I$4:$I$29,S3418,"Cubic","Extrapolate=Linear","MultiX=Average","Skip=True","Sort=True")</f>
        <v>13.657538409771188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49370</v>
      </c>
      <c r="T3419" s="43">
        <f ca="1">_xll.BInterpol('Base CDI'!$H$4:$H$28,'Base CDI'!$J$4:$J$29,S3419,"Cubic","Extrapolate=Linear","MultiX=Average","Skip=True","Sort=True")</f>
        <v>13.601779252871815</v>
      </c>
      <c r="U3419" s="43">
        <f ca="1">_xll.BInterpol('Base CDI'!$H$4:$H$28,'Base CDI'!$I$4:$I$29,S3419,"Cubic","Extrapolate=Linear","MultiX=Average","Skip=True","Sort=True")</f>
        <v>13.657489943722712</v>
      </c>
    </row>
    <row r="3420" spans="16:21" x14ac:dyDescent="0.25">
      <c r="P3420" s="10">
        <v>39490</v>
      </c>
      <c r="Q3420">
        <v>18.31719</v>
      </c>
      <c r="S3420" s="42">
        <f t="shared" ca="1" si="58"/>
        <v>49371</v>
      </c>
      <c r="T3420" s="43">
        <f ca="1">_xll.BInterpol('Base CDI'!$H$4:$H$28,'Base CDI'!$J$4:$J$29,S3420,"Cubic","Extrapolate=Linear","MultiX=Average","Skip=True","Sort=True")</f>
        <v>13.601736469850151</v>
      </c>
      <c r="U3420" s="43">
        <f ca="1">_xll.BInterpol('Base CDI'!$H$4:$H$28,'Base CDI'!$I$4:$I$29,S3420,"Cubic","Extrapolate=Linear","MultiX=Average","Skip=True","Sort=True")</f>
        <v>13.657441279345106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49372</v>
      </c>
      <c r="T3421" s="43">
        <f ca="1">_xll.BInterpol('Base CDI'!$H$4:$H$28,'Base CDI'!$J$4:$J$29,S3421,"Cubic","Extrapolate=Linear","MultiX=Average","Skip=True","Sort=True")</f>
        <v>13.601693520429549</v>
      </c>
      <c r="U3421" s="43">
        <f ca="1">_xll.BInterpol('Base CDI'!$H$4:$H$28,'Base CDI'!$I$4:$I$29,S3421,"Cubic","Extrapolate=Linear","MultiX=Average","Skip=True","Sort=True")</f>
        <v>13.657392416933499</v>
      </c>
    </row>
    <row r="3422" spans="16:21" x14ac:dyDescent="0.25">
      <c r="P3422" s="10">
        <v>39492</v>
      </c>
      <c r="Q3422">
        <v>18.33248</v>
      </c>
      <c r="S3422" s="42">
        <f t="shared" ca="1" si="58"/>
        <v>49373</v>
      </c>
      <c r="T3422" s="43">
        <f ca="1">_xll.BInterpol('Base CDI'!$H$4:$H$28,'Base CDI'!$J$4:$J$29,S3422,"Cubic","Extrapolate=Linear","MultiX=Average","Skip=True","Sort=True")</f>
        <v>13.601650404858001</v>
      </c>
      <c r="U3422" s="43">
        <f ca="1">_xll.BInterpol('Base CDI'!$H$4:$H$28,'Base CDI'!$I$4:$I$29,S3422,"Cubic","Extrapolate=Linear","MultiX=Average","Skip=True","Sort=True")</f>
        <v>13.657343356783027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49374</v>
      </c>
      <c r="T3423" s="43">
        <f ca="1">_xll.BInterpol('Base CDI'!$H$4:$H$28,'Base CDI'!$J$4:$J$29,S3423,"Cubic","Extrapolate=Linear","MultiX=Average","Skip=True","Sort=True")</f>
        <v>13.601607123383488</v>
      </c>
      <c r="U3423" s="43">
        <f ca="1">_xll.BInterpol('Base CDI'!$H$4:$H$28,'Base CDI'!$I$4:$I$29,S3423,"Cubic","Extrapolate=Linear","MultiX=Average","Skip=True","Sort=True")</f>
        <v>13.657294099188821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49375</v>
      </c>
      <c r="T3424" s="43">
        <f ca="1">_xll.BInterpol('Base CDI'!$H$4:$H$28,'Base CDI'!$J$4:$J$29,S3424,"Cubic","Extrapolate=Linear","MultiX=Average","Skip=True","Sort=True")</f>
        <v>13.601563676253999</v>
      </c>
      <c r="U3424" s="43">
        <f ca="1">_xll.BInterpol('Base CDI'!$H$4:$H$28,'Base CDI'!$I$4:$I$29,S3424,"Cubic","Extrapolate=Linear","MultiX=Average","Skip=True","Sort=True")</f>
        <v>13.657244644446013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49376</v>
      </c>
      <c r="T3425" s="43">
        <f ca="1">_xll.BInterpol('Base CDI'!$H$4:$H$28,'Base CDI'!$J$4:$J$29,S3425,"Cubic","Extrapolate=Linear","MultiX=Average","Skip=True","Sort=True")</f>
        <v>13.601520063717521</v>
      </c>
      <c r="U3425" s="43">
        <f ca="1">_xll.BInterpol('Base CDI'!$H$4:$H$28,'Base CDI'!$I$4:$I$29,S3425,"Cubic","Extrapolate=Linear","MultiX=Average","Skip=True","Sort=True")</f>
        <v>13.657194992849739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49377</v>
      </c>
      <c r="T3426" s="43">
        <f ca="1">_xll.BInterpol('Base CDI'!$H$4:$H$28,'Base CDI'!$J$4:$J$29,S3426,"Cubic","Extrapolate=Linear","MultiX=Average","Skip=True","Sort=True")</f>
        <v>13.60147628602204</v>
      </c>
      <c r="U3426" s="43">
        <f ca="1">_xll.BInterpol('Base CDI'!$H$4:$H$28,'Base CDI'!$I$4:$I$29,S3426,"Cubic","Extrapolate=Linear","MultiX=Average","Skip=True","Sort=True")</f>
        <v>13.657145144695129</v>
      </c>
    </row>
    <row r="3427" spans="16:21" x14ac:dyDescent="0.25">
      <c r="P3427" s="10">
        <v>39499</v>
      </c>
      <c r="Q3427">
        <v>18.37069</v>
      </c>
      <c r="S3427" s="42">
        <f t="shared" ca="1" si="58"/>
        <v>49378</v>
      </c>
      <c r="T3427" s="43">
        <f ca="1">_xll.BInterpol('Base CDI'!$H$4:$H$28,'Base CDI'!$J$4:$J$29,S3427,"Cubic","Extrapolate=Linear","MultiX=Average","Skip=True","Sort=True")</f>
        <v>13.601432343415542</v>
      </c>
      <c r="U3427" s="43">
        <f ca="1">_xll.BInterpol('Base CDI'!$H$4:$H$28,'Base CDI'!$I$4:$I$29,S3427,"Cubic","Extrapolate=Linear","MultiX=Average","Skip=True","Sort=True")</f>
        <v>13.657095100277315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49379</v>
      </c>
      <c r="T3428" s="43">
        <f ca="1">_xll.BInterpol('Base CDI'!$H$4:$H$28,'Base CDI'!$J$4:$J$29,S3428,"Cubic","Extrapolate=Linear","MultiX=Average","Skip=True","Sort=True")</f>
        <v>13.601388236146013</v>
      </c>
      <c r="U3428" s="43">
        <f ca="1">_xll.BInterpol('Base CDI'!$H$4:$H$28,'Base CDI'!$I$4:$I$29,S3428,"Cubic","Extrapolate=Linear","MultiX=Average","Skip=True","Sort=True")</f>
        <v>13.65704485989143</v>
      </c>
    </row>
    <row r="3429" spans="16:21" x14ac:dyDescent="0.25">
      <c r="P3429" s="10">
        <v>39503</v>
      </c>
      <c r="Q3429">
        <v>18.38598</v>
      </c>
      <c r="S3429" s="42">
        <f t="shared" ca="1" si="58"/>
        <v>49380</v>
      </c>
      <c r="T3429" s="43">
        <f ca="1">_xll.BInterpol('Base CDI'!$H$4:$H$28,'Base CDI'!$J$4:$J$29,S3429,"Cubic","Extrapolate=Linear","MultiX=Average","Skip=True","Sort=True")</f>
        <v>13.60134396446144</v>
      </c>
      <c r="U3429" s="43">
        <f ca="1">_xll.BInterpol('Base CDI'!$H$4:$H$28,'Base CDI'!$I$4:$I$29,S3429,"Cubic","Extrapolate=Linear","MultiX=Average","Skip=True","Sort=True")</f>
        <v>13.656994423832609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49381</v>
      </c>
      <c r="T3430" s="43">
        <f ca="1">_xll.BInterpol('Base CDI'!$H$4:$H$28,'Base CDI'!$J$4:$J$29,S3430,"Cubic","Extrapolate=Linear","MultiX=Average","Skip=True","Sort=True")</f>
        <v>13.601299528609811</v>
      </c>
      <c r="U3430" s="43">
        <f ca="1">_xll.BInterpol('Base CDI'!$H$4:$H$28,'Base CDI'!$I$4:$I$29,S3430,"Cubic","Extrapolate=Linear","MultiX=Average","Skip=True","Sort=True")</f>
        <v>13.656943792395982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49382</v>
      </c>
      <c r="T3431" s="43">
        <f ca="1">_xll.BInterpol('Base CDI'!$H$4:$H$28,'Base CDI'!$J$4:$J$29,S3431,"Cubic","Extrapolate=Linear","MultiX=Average","Skip=True","Sort=True")</f>
        <v>13.601254928839111</v>
      </c>
      <c r="U3431" s="43">
        <f ca="1">_xll.BInterpol('Base CDI'!$H$4:$H$28,'Base CDI'!$I$4:$I$29,S3431,"Cubic","Extrapolate=Linear","MultiX=Average","Skip=True","Sort=True")</f>
        <v>13.656892965876683</v>
      </c>
    </row>
    <row r="3432" spans="16:21" x14ac:dyDescent="0.25">
      <c r="P3432" s="10">
        <v>39506</v>
      </c>
      <c r="Q3432">
        <v>18.40897</v>
      </c>
      <c r="S3432" s="42">
        <f t="shared" ca="1" si="58"/>
        <v>49383</v>
      </c>
      <c r="T3432" s="43">
        <f ca="1">_xll.BInterpol('Base CDI'!$H$4:$H$28,'Base CDI'!$J$4:$J$29,S3432,"Cubic","Extrapolate=Linear","MultiX=Average","Skip=True","Sort=True")</f>
        <v>13.601210165397326</v>
      </c>
      <c r="U3432" s="43">
        <f ca="1">_xll.BInterpol('Base CDI'!$H$4:$H$28,'Base CDI'!$I$4:$I$29,S3432,"Cubic","Extrapolate=Linear","MultiX=Average","Skip=True","Sort=True")</f>
        <v>13.656841944569843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49384</v>
      </c>
      <c r="T3433" s="43">
        <f ca="1">_xll.BInterpol('Base CDI'!$H$4:$H$28,'Base CDI'!$J$4:$J$29,S3433,"Cubic","Extrapolate=Linear","MultiX=Average","Skip=True","Sort=True")</f>
        <v>13.601165238532444</v>
      </c>
      <c r="U3433" s="43">
        <f ca="1">_xll.BInterpol('Base CDI'!$H$4:$H$28,'Base CDI'!$I$4:$I$29,S3433,"Cubic","Extrapolate=Linear","MultiX=Average","Skip=True","Sort=True")</f>
        <v>13.656790728770597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49385</v>
      </c>
      <c r="T3434" s="43">
        <f ca="1">_xll.BInterpol('Base CDI'!$H$4:$H$28,'Base CDI'!$J$4:$J$29,S3434,"Cubic","Extrapolate=Linear","MultiX=Average","Skip=True","Sort=True")</f>
        <v>13.60112014849245</v>
      </c>
      <c r="U3434" s="43">
        <f ca="1">_xll.BInterpol('Base CDI'!$H$4:$H$28,'Base CDI'!$I$4:$I$29,S3434,"Cubic","Extrapolate=Linear","MultiX=Average","Skip=True","Sort=True")</f>
        <v>13.656739318774076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49386</v>
      </c>
      <c r="T3435" s="43">
        <f ca="1">_xll.BInterpol('Base CDI'!$H$4:$H$28,'Base CDI'!$J$4:$J$29,S3435,"Cubic","Extrapolate=Linear","MultiX=Average","Skip=True","Sort=True")</f>
        <v>13.601074895525333</v>
      </c>
      <c r="U3435" s="43">
        <f ca="1">_xll.BInterpol('Base CDI'!$H$4:$H$28,'Base CDI'!$I$4:$I$29,S3435,"Cubic","Extrapolate=Linear","MultiX=Average","Skip=True","Sort=True")</f>
        <v>13.656687714875412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49387</v>
      </c>
      <c r="T3436" s="43">
        <f ca="1">_xll.BInterpol('Base CDI'!$H$4:$H$28,'Base CDI'!$J$4:$J$29,S3436,"Cubic","Extrapolate=Linear","MultiX=Average","Skip=True","Sort=True")</f>
        <v>13.601029479879076</v>
      </c>
      <c r="U3436" s="43">
        <f ca="1">_xll.BInterpol('Base CDI'!$H$4:$H$28,'Base CDI'!$I$4:$I$29,S3436,"Cubic","Extrapolate=Linear","MultiX=Average","Skip=True","Sort=True")</f>
        <v>13.656635917369739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49388</v>
      </c>
      <c r="T3437" s="43">
        <f ca="1">_xll.BInterpol('Base CDI'!$H$4:$H$28,'Base CDI'!$J$4:$J$29,S3437,"Cubic","Extrapolate=Linear","MultiX=Average","Skip=True","Sort=True")</f>
        <v>13.600983901801666</v>
      </c>
      <c r="U3437" s="43">
        <f ca="1">_xll.BInterpol('Base CDI'!$H$4:$H$28,'Base CDI'!$I$4:$I$29,S3437,"Cubic","Extrapolate=Linear","MultiX=Average","Skip=True","Sort=True")</f>
        <v>13.656583926552191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49389</v>
      </c>
      <c r="T3438" s="43">
        <f ca="1">_xll.BInterpol('Base CDI'!$H$4:$H$28,'Base CDI'!$J$4:$J$29,S3438,"Cubic","Extrapolate=Linear","MultiX=Average","Skip=True","Sort=True")</f>
        <v>13.600938161541093</v>
      </c>
      <c r="U3438" s="43">
        <f ca="1">_xll.BInterpol('Base CDI'!$H$4:$H$28,'Base CDI'!$I$4:$I$29,S3438,"Cubic","Extrapolate=Linear","MultiX=Average","Skip=True","Sort=True")</f>
        <v>13.656531742717897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49390</v>
      </c>
      <c r="T3439" s="43">
        <f ca="1">_xll.BInterpol('Base CDI'!$H$4:$H$28,'Base CDI'!$J$4:$J$29,S3439,"Cubic","Extrapolate=Linear","MultiX=Average","Skip=True","Sort=True")</f>
        <v>13.60089225934534</v>
      </c>
      <c r="U3439" s="43">
        <f ca="1">_xll.BInterpol('Base CDI'!$H$4:$H$28,'Base CDI'!$I$4:$I$29,S3439,"Cubic","Extrapolate=Linear","MultiX=Average","Skip=True","Sort=True")</f>
        <v>13.656479366161992</v>
      </c>
    </row>
    <row r="3440" spans="16:21" x14ac:dyDescent="0.25">
      <c r="P3440" s="10">
        <v>39518</v>
      </c>
      <c r="Q3440">
        <v>18.47052</v>
      </c>
      <c r="S3440" s="42">
        <f t="shared" ca="1" si="58"/>
        <v>49391</v>
      </c>
      <c r="T3440" s="43">
        <f ca="1">_xll.BInterpol('Base CDI'!$H$4:$H$28,'Base CDI'!$J$4:$J$29,S3440,"Cubic","Extrapolate=Linear","MultiX=Average","Skip=True","Sort=True")</f>
        <v>13.600846195462394</v>
      </c>
      <c r="U3440" s="43">
        <f ca="1">_xll.BInterpol('Base CDI'!$H$4:$H$28,'Base CDI'!$I$4:$I$29,S3440,"Cubic","Extrapolate=Linear","MultiX=Average","Skip=True","Sort=True")</f>
        <v>13.656426797179609</v>
      </c>
    </row>
    <row r="3441" spans="16:21" x14ac:dyDescent="0.25">
      <c r="P3441" s="10">
        <v>39519</v>
      </c>
      <c r="Q3441">
        <v>18.47824</v>
      </c>
      <c r="S3441" s="42">
        <f t="shared" ca="1" si="58"/>
        <v>49392</v>
      </c>
      <c r="T3441" s="43">
        <f ca="1">_xll.BInterpol('Base CDI'!$H$4:$H$28,'Base CDI'!$J$4:$J$29,S3441,"Cubic","Extrapolate=Linear","MultiX=Average","Skip=True","Sort=True")</f>
        <v>13.600799970140242</v>
      </c>
      <c r="U3441" s="43">
        <f ca="1">_xll.BInterpol('Base CDI'!$H$4:$H$28,'Base CDI'!$I$4:$I$29,S3441,"Cubic","Extrapolate=Linear","MultiX=Average","Skip=True","Sort=True")</f>
        <v>13.656374036065881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49393</v>
      </c>
      <c r="T3442" s="43">
        <f ca="1">_xll.BInterpol('Base CDI'!$H$4:$H$28,'Base CDI'!$J$4:$J$29,S3442,"Cubic","Extrapolate=Linear","MultiX=Average","Skip=True","Sort=True")</f>
        <v>13.600753583626872</v>
      </c>
      <c r="U3442" s="43">
        <f ca="1">_xll.BInterpol('Base CDI'!$H$4:$H$28,'Base CDI'!$I$4:$I$29,S3442,"Cubic","Extrapolate=Linear","MultiX=Average","Skip=True","Sort=True")</f>
        <v>13.656321083115937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49394</v>
      </c>
      <c r="T3443" s="43">
        <f ca="1">_xll.BInterpol('Base CDI'!$H$4:$H$28,'Base CDI'!$J$4:$J$29,S3443,"Cubic","Extrapolate=Linear","MultiX=Average","Skip=True","Sort=True")</f>
        <v>13.600707036170268</v>
      </c>
      <c r="U3443" s="43">
        <f ca="1">_xll.BInterpol('Base CDI'!$H$4:$H$28,'Base CDI'!$I$4:$I$29,S3443,"Cubic","Extrapolate=Linear","MultiX=Average","Skip=True","Sort=True")</f>
        <v>13.656267938624914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49395</v>
      </c>
      <c r="T3444" s="43">
        <f ca="1">_xll.BInterpol('Base CDI'!$H$4:$H$28,'Base CDI'!$J$4:$J$29,S3444,"Cubic","Extrapolate=Linear","MultiX=Average","Skip=True","Sort=True")</f>
        <v>13.600660328018419</v>
      </c>
      <c r="U3444" s="43">
        <f ca="1">_xll.BInterpol('Base CDI'!$H$4:$H$28,'Base CDI'!$I$4:$I$29,S3444,"Cubic","Extrapolate=Linear","MultiX=Average","Skip=True","Sort=True")</f>
        <v>13.656214602887941</v>
      </c>
    </row>
    <row r="3445" spans="16:21" x14ac:dyDescent="0.25">
      <c r="P3445" s="10">
        <v>39525</v>
      </c>
      <c r="Q3445">
        <v>18.5091</v>
      </c>
      <c r="S3445" s="42">
        <f t="shared" ca="1" si="58"/>
        <v>49396</v>
      </c>
      <c r="T3445" s="43">
        <f ca="1">_xll.BInterpol('Base CDI'!$H$4:$H$28,'Base CDI'!$J$4:$J$29,S3445,"Cubic","Extrapolate=Linear","MultiX=Average","Skip=True","Sort=True")</f>
        <v>13.600613459419309</v>
      </c>
      <c r="U3445" s="43">
        <f ca="1">_xll.BInterpol('Base CDI'!$H$4:$H$28,'Base CDI'!$I$4:$I$29,S3445,"Cubic","Extrapolate=Linear","MultiX=Average","Skip=True","Sort=True")</f>
        <v>13.656161076200155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49397</v>
      </c>
      <c r="T3446" s="43">
        <f ca="1">_xll.BInterpol('Base CDI'!$H$4:$H$28,'Base CDI'!$J$4:$J$29,S3446,"Cubic","Extrapolate=Linear","MultiX=Average","Skip=True","Sort=True")</f>
        <v>13.600566430620926</v>
      </c>
      <c r="U3446" s="43">
        <f ca="1">_xll.BInterpol('Base CDI'!$H$4:$H$28,'Base CDI'!$I$4:$I$29,S3446,"Cubic","Extrapolate=Linear","MultiX=Average","Skip=True","Sort=True")</f>
        <v>13.656107358856683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49398</v>
      </c>
      <c r="T3447" s="43">
        <f ca="1">_xll.BInterpol('Base CDI'!$H$4:$H$28,'Base CDI'!$J$4:$J$29,S3447,"Cubic","Extrapolate=Linear","MultiX=Average","Skip=True","Sort=True")</f>
        <v>13.600519241871256</v>
      </c>
      <c r="U3447" s="43">
        <f ca="1">_xll.BInterpol('Base CDI'!$H$4:$H$28,'Base CDI'!$I$4:$I$29,S3447,"Cubic","Extrapolate=Linear","MultiX=Average","Skip=True","Sort=True")</f>
        <v>13.656053451152664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49399</v>
      </c>
      <c r="T3448" s="43">
        <f ca="1">_xll.BInterpol('Base CDI'!$H$4:$H$28,'Base CDI'!$J$4:$J$29,S3448,"Cubic","Extrapolate=Linear","MultiX=Average","Skip=True","Sort=True")</f>
        <v>13.600471893418284</v>
      </c>
      <c r="U3448" s="43">
        <f ca="1">_xll.BInterpol('Base CDI'!$H$4:$H$28,'Base CDI'!$I$4:$I$29,S3448,"Cubic","Extrapolate=Linear","MultiX=Average","Skip=True","Sort=True")</f>
        <v>13.655999353383224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49400</v>
      </c>
      <c r="T3449" s="43">
        <f ca="1">_xll.BInterpol('Base CDI'!$H$4:$H$28,'Base CDI'!$J$4:$J$29,S3449,"Cubic","Extrapolate=Linear","MultiX=Average","Skip=True","Sort=True")</f>
        <v>13.600424385509999</v>
      </c>
      <c r="U3449" s="43">
        <f ca="1">_xll.BInterpol('Base CDI'!$H$4:$H$28,'Base CDI'!$I$4:$I$29,S3449,"Cubic","Extrapolate=Linear","MultiX=Average","Skip=True","Sort=True")</f>
        <v>13.6559450658435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49401</v>
      </c>
      <c r="T3450" s="43">
        <f ca="1">_xll.BInterpol('Base CDI'!$H$4:$H$28,'Base CDI'!$J$4:$J$29,S3450,"Cubic","Extrapolate=Linear","MultiX=Average","Skip=True","Sort=True")</f>
        <v>13.600376718394388</v>
      </c>
      <c r="U3450" s="43">
        <f ca="1">_xll.BInterpol('Base CDI'!$H$4:$H$28,'Base CDI'!$I$4:$I$29,S3450,"Cubic","Extrapolate=Linear","MultiX=Average","Skip=True","Sort=True")</f>
        <v>13.655890588828624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49402</v>
      </c>
      <c r="T3451" s="43">
        <f ca="1">_xll.BInterpol('Base CDI'!$H$4:$H$28,'Base CDI'!$J$4:$J$29,S3451,"Cubic","Extrapolate=Linear","MultiX=Average","Skip=True","Sort=True")</f>
        <v>13.600328892319435</v>
      </c>
      <c r="U3451" s="43">
        <f ca="1">_xll.BInterpol('Base CDI'!$H$4:$H$28,'Base CDI'!$I$4:$I$29,S3451,"Cubic","Extrapolate=Linear","MultiX=Average","Skip=True","Sort=True")</f>
        <v>13.655835922633729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49403</v>
      </c>
      <c r="T3452" s="43">
        <f ca="1">_xll.BInterpol('Base CDI'!$H$4:$H$28,'Base CDI'!$J$4:$J$29,S3452,"Cubic","Extrapolate=Linear","MultiX=Average","Skip=True","Sort=True")</f>
        <v>13.600280907533127</v>
      </c>
      <c r="U3452" s="43">
        <f ca="1">_xll.BInterpol('Base CDI'!$H$4:$H$28,'Base CDI'!$I$4:$I$29,S3452,"Cubic","Extrapolate=Linear","MultiX=Average","Skip=True","Sort=True")</f>
        <v>13.655781067553946</v>
      </c>
    </row>
    <row r="3453" spans="16:21" x14ac:dyDescent="0.25">
      <c r="P3453" s="10">
        <v>39538</v>
      </c>
      <c r="Q3453">
        <v>18.57103</v>
      </c>
      <c r="S3453" s="42">
        <f t="shared" ca="1" si="58"/>
        <v>49404</v>
      </c>
      <c r="T3453" s="43">
        <f ca="1">_xll.BInterpol('Base CDI'!$H$4:$H$28,'Base CDI'!$J$4:$J$29,S3453,"Cubic","Extrapolate=Linear","MultiX=Average","Skip=True","Sort=True")</f>
        <v>13.600232764283453</v>
      </c>
      <c r="U3453" s="43">
        <f ca="1">_xll.BInterpol('Base CDI'!$H$4:$H$28,'Base CDI'!$I$4:$I$29,S3453,"Cubic","Extrapolate=Linear","MultiX=Average","Skip=True","Sort=True")</f>
        <v>13.655726023884409</v>
      </c>
    </row>
    <row r="3454" spans="16:21" x14ac:dyDescent="0.25">
      <c r="P3454" s="10">
        <v>39539</v>
      </c>
      <c r="Q3454">
        <v>18.57883</v>
      </c>
      <c r="S3454" s="42">
        <f t="shared" ca="1" si="58"/>
        <v>49405</v>
      </c>
      <c r="T3454" s="43">
        <f ca="1">_xll.BInterpol('Base CDI'!$H$4:$H$28,'Base CDI'!$J$4:$J$29,S3454,"Cubic","Extrapolate=Linear","MultiX=Average","Skip=True","Sort=True")</f>
        <v>13.600184462818396</v>
      </c>
      <c r="U3454" s="43">
        <f ca="1">_xll.BInterpol('Base CDI'!$H$4:$H$28,'Base CDI'!$I$4:$I$29,S3454,"Cubic","Extrapolate=Linear","MultiX=Average","Skip=True","Sort=True")</f>
        <v>13.655670791920251</v>
      </c>
    </row>
    <row r="3455" spans="16:21" x14ac:dyDescent="0.25">
      <c r="P3455" s="10">
        <v>39540</v>
      </c>
      <c r="Q3455">
        <v>18.58661</v>
      </c>
      <c r="S3455" s="42">
        <f t="shared" ca="1" si="58"/>
        <v>49406</v>
      </c>
      <c r="T3455" s="43">
        <f ca="1">_xll.BInterpol('Base CDI'!$H$4:$H$28,'Base CDI'!$J$4:$J$29,S3455,"Cubic","Extrapolate=Linear","MultiX=Average","Skip=True","Sort=True")</f>
        <v>13.600136003385943</v>
      </c>
      <c r="U3455" s="43">
        <f ca="1">_xll.BInterpol('Base CDI'!$H$4:$H$28,'Base CDI'!$I$4:$I$29,S3455,"Cubic","Extrapolate=Linear","MultiX=Average","Skip=True","Sort=True")</f>
        <v>13.655615371956602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49407</v>
      </c>
      <c r="T3456" s="43">
        <f ca="1">_xll.BInterpol('Base CDI'!$H$4:$H$28,'Base CDI'!$J$4:$J$29,S3456,"Cubic","Extrapolate=Linear","MultiX=Average","Skip=True","Sort=True")</f>
        <v>13.600087386234083</v>
      </c>
      <c r="U3456" s="43">
        <f ca="1">_xll.BInterpol('Base CDI'!$H$4:$H$28,'Base CDI'!$I$4:$I$29,S3456,"Cubic","Extrapolate=Linear","MultiX=Average","Skip=True","Sort=True")</f>
        <v>13.655559764288597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49408</v>
      </c>
      <c r="T3457" s="43">
        <f ca="1">_xll.BInterpol('Base CDI'!$H$4:$H$28,'Base CDI'!$J$4:$J$29,S3457,"Cubic","Extrapolate=Linear","MultiX=Average","Skip=True","Sort=True")</f>
        <v>13.600038611610801</v>
      </c>
      <c r="U3457" s="43">
        <f ca="1">_xll.BInterpol('Base CDI'!$H$4:$H$28,'Base CDI'!$I$4:$I$29,S3457,"Cubic","Extrapolate=Linear","MultiX=Average","Skip=True","Sort=True")</f>
        <v>13.655503969211368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49409</v>
      </c>
      <c r="T3458" s="43">
        <f ca="1">_xll.BInterpol('Base CDI'!$H$4:$H$28,'Base CDI'!$J$4:$J$29,S3458,"Cubic","Extrapolate=Linear","MultiX=Average","Skip=True","Sort=True")</f>
        <v>13.599989679764082</v>
      </c>
      <c r="U3458" s="43">
        <f ca="1">_xll.BInterpol('Base CDI'!$H$4:$H$28,'Base CDI'!$I$4:$I$29,S3458,"Cubic","Extrapolate=Linear","MultiX=Average","Skip=True","Sort=True")</f>
        <v>13.655447987020048</v>
      </c>
    </row>
    <row r="3459" spans="16:21" x14ac:dyDescent="0.25">
      <c r="P3459" s="10">
        <v>39546</v>
      </c>
      <c r="Q3459">
        <v>18.61778</v>
      </c>
      <c r="S3459" s="42">
        <f t="shared" ca="1" si="58"/>
        <v>49410</v>
      </c>
      <c r="T3459" s="43">
        <f ca="1">_xll.BInterpol('Base CDI'!$H$4:$H$28,'Base CDI'!$J$4:$J$29,S3459,"Cubic","Extrapolate=Linear","MultiX=Average","Skip=True","Sort=True")</f>
        <v>13.599940590941916</v>
      </c>
      <c r="U3459" s="43">
        <f ca="1">_xll.BInterpol('Base CDI'!$H$4:$H$28,'Base CDI'!$I$4:$I$29,S3459,"Cubic","Extrapolate=Linear","MultiX=Average","Skip=True","Sort=True")</f>
        <v>13.655391818009768</v>
      </c>
    </row>
    <row r="3460" spans="16:21" x14ac:dyDescent="0.25">
      <c r="P3460" s="10">
        <v>39547</v>
      </c>
      <c r="Q3460">
        <v>18.62557</v>
      </c>
      <c r="S3460" s="42">
        <f t="shared" ca="1" si="58"/>
        <v>49411</v>
      </c>
      <c r="T3460" s="43">
        <f ca="1">_xll.BInterpol('Base CDI'!$H$4:$H$28,'Base CDI'!$J$4:$J$29,S3460,"Cubic","Extrapolate=Linear","MultiX=Average","Skip=True","Sort=True")</f>
        <v>13.599891345392287</v>
      </c>
      <c r="U3460" s="43">
        <f ca="1">_xll.BInterpol('Base CDI'!$H$4:$H$28,'Base CDI'!$I$4:$I$29,S3460,"Cubic","Extrapolate=Linear","MultiX=Average","Skip=True","Sort=True")</f>
        <v>13.655335462475664</v>
      </c>
    </row>
    <row r="3461" spans="16:21" x14ac:dyDescent="0.25">
      <c r="P3461" s="10">
        <v>39548</v>
      </c>
      <c r="Q3461">
        <v>18.63335</v>
      </c>
      <c r="S3461" s="42">
        <f t="shared" ca="1" si="58"/>
        <v>49412</v>
      </c>
      <c r="T3461" s="43">
        <f ca="1">_xll.BInterpol('Base CDI'!$H$4:$H$28,'Base CDI'!$J$4:$J$29,S3461,"Cubic","Extrapolate=Linear","MultiX=Average","Skip=True","Sort=True")</f>
        <v>13.599841943363181</v>
      </c>
      <c r="U3461" s="43">
        <f ca="1">_xll.BInterpol('Base CDI'!$H$4:$H$28,'Base CDI'!$I$4:$I$29,S3461,"Cubic","Extrapolate=Linear","MultiX=Average","Skip=True","Sort=True")</f>
        <v>13.655278920712865</v>
      </c>
    </row>
    <row r="3462" spans="16:21" x14ac:dyDescent="0.25">
      <c r="P3462" s="10">
        <v>39549</v>
      </c>
      <c r="Q3462">
        <v>18.64114</v>
      </c>
      <c r="S3462" s="42">
        <f t="shared" ca="1" si="58"/>
        <v>49413</v>
      </c>
      <c r="T3462" s="43">
        <f ca="1">_xll.BInterpol('Base CDI'!$H$4:$H$28,'Base CDI'!$J$4:$J$29,S3462,"Cubic","Extrapolate=Linear","MultiX=Average","Skip=True","Sort=True")</f>
        <v>13.599792385102585</v>
      </c>
      <c r="U3462" s="43">
        <f ca="1">_xll.BInterpol('Base CDI'!$H$4:$H$28,'Base CDI'!$I$4:$I$29,S3462,"Cubic","Extrapolate=Linear","MultiX=Average","Skip=True","Sort=True")</f>
        <v>13.655222193016506</v>
      </c>
    </row>
    <row r="3463" spans="16:21" x14ac:dyDescent="0.25">
      <c r="P3463" s="10">
        <v>39552</v>
      </c>
      <c r="Q3463">
        <v>18.64893</v>
      </c>
      <c r="S3463" s="42">
        <f t="shared" ca="1" si="58"/>
        <v>49414</v>
      </c>
      <c r="T3463" s="43">
        <f ca="1">_xll.BInterpol('Base CDI'!$H$4:$H$28,'Base CDI'!$J$4:$J$29,S3463,"Cubic","Extrapolate=Linear","MultiX=Average","Skip=True","Sort=True")</f>
        <v>13.599742670858486</v>
      </c>
      <c r="U3463" s="43">
        <f ca="1">_xll.BInterpol('Base CDI'!$H$4:$H$28,'Base CDI'!$I$4:$I$29,S3463,"Cubic","Extrapolate=Linear","MultiX=Average","Skip=True","Sort=True")</f>
        <v>13.65516527968172</v>
      </c>
    </row>
    <row r="3464" spans="16:21" x14ac:dyDescent="0.25">
      <c r="P3464" s="10">
        <v>39553</v>
      </c>
      <c r="Q3464">
        <v>18.65673</v>
      </c>
      <c r="S3464" s="42">
        <f t="shared" ca="1" si="58"/>
        <v>49415</v>
      </c>
      <c r="T3464" s="43">
        <f ca="1">_xll.BInterpol('Base CDI'!$H$4:$H$28,'Base CDI'!$J$4:$J$29,S3464,"Cubic","Extrapolate=Linear","MultiX=Average","Skip=True","Sort=True")</f>
        <v>13.599692800878872</v>
      </c>
      <c r="U3464" s="43">
        <f ca="1">_xll.BInterpol('Base CDI'!$H$4:$H$28,'Base CDI'!$I$4:$I$29,S3464,"Cubic","Extrapolate=Linear","MultiX=Average","Skip=True","Sort=True")</f>
        <v>13.655108181003637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49416</v>
      </c>
      <c r="T3465" s="43">
        <f ca="1">_xll.BInterpol('Base CDI'!$H$4:$H$28,'Base CDI'!$J$4:$J$29,S3465,"Cubic","Extrapolate=Linear","MultiX=Average","Skip=True","Sort=True")</f>
        <v>13.599642775411727</v>
      </c>
      <c r="U3465" s="43">
        <f ca="1">_xll.BInterpol('Base CDI'!$H$4:$H$28,'Base CDI'!$I$4:$I$29,S3465,"Cubic","Extrapolate=Linear","MultiX=Average","Skip=True","Sort=True")</f>
        <v>13.655050897277391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49417</v>
      </c>
      <c r="T3466" s="43">
        <f ca="1">_xll.BInterpol('Base CDI'!$H$4:$H$28,'Base CDI'!$J$4:$J$29,S3466,"Cubic","Extrapolate=Linear","MultiX=Average","Skip=True","Sort=True")</f>
        <v>13.599592594705038</v>
      </c>
      <c r="U3466" s="43">
        <f ca="1">_xll.BInterpol('Base CDI'!$H$4:$H$28,'Base CDI'!$I$4:$I$29,S3466,"Cubic","Extrapolate=Linear","MultiX=Average","Skip=True","Sort=True")</f>
        <v>13.654993428798116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49418</v>
      </c>
      <c r="T3467" s="43">
        <f ca="1">_xll.BInterpol('Base CDI'!$H$4:$H$28,'Base CDI'!$J$4:$J$29,S3467,"Cubic","Extrapolate=Linear","MultiX=Average","Skip=True","Sort=True")</f>
        <v>13.599542259006792</v>
      </c>
      <c r="U3467" s="43">
        <f ca="1">_xll.BInterpol('Base CDI'!$H$4:$H$28,'Base CDI'!$I$4:$I$29,S3467,"Cubic","Extrapolate=Linear","MultiX=Average","Skip=True","Sort=True")</f>
        <v>13.654935775860942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49419</v>
      </c>
      <c r="T3468" s="43">
        <f ca="1">_xll.BInterpol('Base CDI'!$H$4:$H$28,'Base CDI'!$J$4:$J$29,S3468,"Cubic","Extrapolate=Linear","MultiX=Average","Skip=True","Sort=True")</f>
        <v>13.599491768564977</v>
      </c>
      <c r="U3468" s="43">
        <f ca="1">_xll.BInterpol('Base CDI'!$H$4:$H$28,'Base CDI'!$I$4:$I$29,S3468,"Cubic","Extrapolate=Linear","MultiX=Average","Skip=True","Sort=True")</f>
        <v>13.654877938761004</v>
      </c>
    </row>
    <row r="3469" spans="16:21" x14ac:dyDescent="0.25">
      <c r="P3469" s="10">
        <v>39561</v>
      </c>
      <c r="Q3469">
        <v>18.6968</v>
      </c>
      <c r="S3469" s="42">
        <f t="shared" ca="1" si="59"/>
        <v>49420</v>
      </c>
      <c r="T3469" s="43">
        <f ca="1">_xll.BInterpol('Base CDI'!$H$4:$H$28,'Base CDI'!$J$4:$J$29,S3469,"Cubic","Extrapolate=Linear","MultiX=Average","Skip=True","Sort=True")</f>
        <v>13.599441123627576</v>
      </c>
      <c r="U3469" s="43">
        <f ca="1">_xll.BInterpol('Base CDI'!$H$4:$H$28,'Base CDI'!$I$4:$I$29,S3469,"Cubic","Extrapolate=Linear","MultiX=Average","Skip=True","Sort=True")</f>
        <v>13.654819917793434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49421</v>
      </c>
      <c r="T3470" s="43">
        <f ca="1">_xll.BInterpol('Base CDI'!$H$4:$H$28,'Base CDI'!$J$4:$J$29,S3470,"Cubic","Extrapolate=Linear","MultiX=Average","Skip=True","Sort=True")</f>
        <v>13.599390324442579</v>
      </c>
      <c r="U3470" s="43">
        <f ca="1">_xll.BInterpol('Base CDI'!$H$4:$H$28,'Base CDI'!$I$4:$I$29,S3470,"Cubic","Extrapolate=Linear","MultiX=Average","Skip=True","Sort=True")</f>
        <v>13.654761713253363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49422</v>
      </c>
      <c r="T3471" s="43">
        <f ca="1">_xll.BInterpol('Base CDI'!$H$4:$H$28,'Base CDI'!$J$4:$J$29,S3471,"Cubic","Extrapolate=Linear","MultiX=Average","Skip=True","Sort=True")</f>
        <v>13.599339371257969</v>
      </c>
      <c r="U3471" s="43">
        <f ca="1">_xll.BInterpol('Base CDI'!$H$4:$H$28,'Base CDI'!$I$4:$I$29,S3471,"Cubic","Extrapolate=Linear","MultiX=Average","Skip=True","Sort=True")</f>
        <v>13.654703325435925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49423</v>
      </c>
      <c r="T3472" s="43">
        <f ca="1">_xll.BInterpol('Base CDI'!$H$4:$H$28,'Base CDI'!$J$4:$J$29,S3472,"Cubic","Extrapolate=Linear","MultiX=Average","Skip=True","Sort=True")</f>
        <v>13.599288264321736</v>
      </c>
      <c r="U3472" s="43">
        <f ca="1">_xll.BInterpol('Base CDI'!$H$4:$H$28,'Base CDI'!$I$4:$I$29,S3472,"Cubic","Extrapolate=Linear","MultiX=Average","Skip=True","Sort=True")</f>
        <v>13.654644754636253</v>
      </c>
    </row>
    <row r="3473" spans="16:21" x14ac:dyDescent="0.25">
      <c r="P3473" s="10">
        <v>39567</v>
      </c>
      <c r="Q3473">
        <v>18.72935</v>
      </c>
      <c r="S3473" s="42">
        <f t="shared" ca="1" si="59"/>
        <v>49424</v>
      </c>
      <c r="T3473" s="43">
        <f ca="1">_xll.BInterpol('Base CDI'!$H$4:$H$28,'Base CDI'!$J$4:$J$29,S3473,"Cubic","Extrapolate=Linear","MultiX=Average","Skip=True","Sort=True")</f>
        <v>13.599237003881864</v>
      </c>
      <c r="U3473" s="43">
        <f ca="1">_xll.BInterpol('Base CDI'!$H$4:$H$28,'Base CDI'!$I$4:$I$29,S3473,"Cubic","Extrapolate=Linear","MultiX=Average","Skip=True","Sort=True")</f>
        <v>13.654586001149481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49425</v>
      </c>
      <c r="T3474" s="43">
        <f ca="1">_xll.BInterpol('Base CDI'!$H$4:$H$28,'Base CDI'!$J$4:$J$29,S3474,"Cubic","Extrapolate=Linear","MultiX=Average","Skip=True","Sort=True")</f>
        <v>13.599185590186341</v>
      </c>
      <c r="U3474" s="43">
        <f ca="1">_xll.BInterpol('Base CDI'!$H$4:$H$28,'Base CDI'!$I$4:$I$29,S3474,"Cubic","Extrapolate=Linear","MultiX=Average","Skip=True","Sort=True")</f>
        <v>13.654527065270738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49426</v>
      </c>
      <c r="T3475" s="43">
        <f ca="1">_xll.BInterpol('Base CDI'!$H$4:$H$28,'Base CDI'!$J$4:$J$29,S3475,"Cubic","Extrapolate=Linear","MultiX=Average","Skip=True","Sort=True")</f>
        <v>13.599134023483151</v>
      </c>
      <c r="U3475" s="43">
        <f ca="1">_xll.BInterpol('Base CDI'!$H$4:$H$28,'Base CDI'!$I$4:$I$29,S3475,"Cubic","Extrapolate=Linear","MultiX=Average","Skip=True","Sort=True")</f>
        <v>13.654467947295158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49427</v>
      </c>
      <c r="T3476" s="43">
        <f ca="1">_xll.BInterpol('Base CDI'!$H$4:$H$28,'Base CDI'!$J$4:$J$29,S3476,"Cubic","Extrapolate=Linear","MultiX=Average","Skip=True","Sort=True")</f>
        <v>13.599082304020284</v>
      </c>
      <c r="U3476" s="43">
        <f ca="1">_xll.BInterpol('Base CDI'!$H$4:$H$28,'Base CDI'!$I$4:$I$29,S3476,"Cubic","Extrapolate=Linear","MultiX=Average","Skip=True","Sort=True")</f>
        <v>13.654408647517876</v>
      </c>
    </row>
    <row r="3477" spans="16:21" x14ac:dyDescent="0.25">
      <c r="P3477" s="10">
        <v>39574</v>
      </c>
      <c r="Q3477">
        <v>18.76193</v>
      </c>
      <c r="S3477" s="42">
        <f t="shared" ca="1" si="59"/>
        <v>49428</v>
      </c>
      <c r="T3477" s="43">
        <f ca="1">_xll.BInterpol('Base CDI'!$H$4:$H$28,'Base CDI'!$J$4:$J$29,S3477,"Cubic","Extrapolate=Linear","MultiX=Average","Skip=True","Sort=True")</f>
        <v>13.599030432045724</v>
      </c>
      <c r="U3477" s="43">
        <f ca="1">_xll.BInterpol('Base CDI'!$H$4:$H$28,'Base CDI'!$I$4:$I$29,S3477,"Cubic","Extrapolate=Linear","MultiX=Average","Skip=True","Sort=True")</f>
        <v>13.654349166234022</v>
      </c>
    </row>
    <row r="3478" spans="16:21" x14ac:dyDescent="0.25">
      <c r="P3478" s="10">
        <v>39575</v>
      </c>
      <c r="Q3478">
        <v>18.77007</v>
      </c>
      <c r="S3478" s="42">
        <f t="shared" ca="1" si="59"/>
        <v>49429</v>
      </c>
      <c r="T3478" s="43">
        <f ca="1">_xll.BInterpol('Base CDI'!$H$4:$H$28,'Base CDI'!$J$4:$J$29,S3478,"Cubic","Extrapolate=Linear","MultiX=Average","Skip=True","Sort=True")</f>
        <v>13.59897840780746</v>
      </c>
      <c r="U3478" s="43">
        <f ca="1">_xll.BInterpol('Base CDI'!$H$4:$H$28,'Base CDI'!$I$4:$I$29,S3478,"Cubic","Extrapolate=Linear","MultiX=Average","Skip=True","Sort=True")</f>
        <v>13.654289503738729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49430</v>
      </c>
      <c r="T3479" s="43">
        <f ca="1">_xll.BInterpol('Base CDI'!$H$4:$H$28,'Base CDI'!$J$4:$J$29,S3479,"Cubic","Extrapolate=Linear","MultiX=Average","Skip=True","Sort=True")</f>
        <v>13.598926231553474</v>
      </c>
      <c r="U3479" s="43">
        <f ca="1">_xll.BInterpol('Base CDI'!$H$4:$H$28,'Base CDI'!$I$4:$I$29,S3479,"Cubic","Extrapolate=Linear","MultiX=Average","Skip=True","Sort=True")</f>
        <v>13.654229660327129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49431</v>
      </c>
      <c r="T3480" s="43">
        <f ca="1">_xll.BInterpol('Base CDI'!$H$4:$H$28,'Base CDI'!$J$4:$J$29,S3480,"Cubic","Extrapolate=Linear","MultiX=Average","Skip=True","Sort=True")</f>
        <v>13.598873903531757</v>
      </c>
      <c r="U3480" s="43">
        <f ca="1">_xll.BInterpol('Base CDI'!$H$4:$H$28,'Base CDI'!$I$4:$I$29,S3480,"Cubic","Extrapolate=Linear","MultiX=Average","Skip=True","Sort=True")</f>
        <v>13.654169636294357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49432</v>
      </c>
      <c r="T3481" s="43">
        <f ca="1">_xll.BInterpol('Base CDI'!$H$4:$H$28,'Base CDI'!$J$4:$J$29,S3481,"Cubic","Extrapolate=Linear","MultiX=Average","Skip=True","Sort=True")</f>
        <v>13.598821423990294</v>
      </c>
      <c r="U3481" s="43">
        <f ca="1">_xll.BInterpol('Base CDI'!$H$4:$H$28,'Base CDI'!$I$4:$I$29,S3481,"Cubic","Extrapolate=Linear","MultiX=Average","Skip=True","Sort=True")</f>
        <v>13.654109431935545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49433</v>
      </c>
      <c r="T3482" s="43">
        <f ca="1">_xll.BInterpol('Base CDI'!$H$4:$H$28,'Base CDI'!$J$4:$J$29,S3482,"Cubic","Extrapolate=Linear","MultiX=Average","Skip=True","Sort=True")</f>
        <v>13.59876879317707</v>
      </c>
      <c r="U3482" s="43">
        <f ca="1">_xll.BInterpol('Base CDI'!$H$4:$H$28,'Base CDI'!$I$4:$I$29,S3482,"Cubic","Extrapolate=Linear","MultiX=Average","Skip=True","Sort=True")</f>
        <v>13.654049047545824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49434</v>
      </c>
      <c r="T3483" s="43">
        <f ca="1">_xll.BInterpol('Base CDI'!$H$4:$H$28,'Base CDI'!$J$4:$J$29,S3483,"Cubic","Extrapolate=Linear","MultiX=Average","Skip=True","Sort=True")</f>
        <v>13.598716011340075</v>
      </c>
      <c r="U3483" s="43">
        <f ca="1">_xll.BInterpol('Base CDI'!$H$4:$H$28,'Base CDI'!$I$4:$I$29,S3483,"Cubic","Extrapolate=Linear","MultiX=Average","Skip=True","Sort=True")</f>
        <v>13.653988483420328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49435</v>
      </c>
      <c r="T3484" s="43">
        <f ca="1">_xll.BInterpol('Base CDI'!$H$4:$H$28,'Base CDI'!$J$4:$J$29,S3484,"Cubic","Extrapolate=Linear","MultiX=Average","Skip=True","Sort=True")</f>
        <v>13.598663078727292</v>
      </c>
      <c r="U3484" s="43">
        <f ca="1">_xll.BInterpol('Base CDI'!$H$4:$H$28,'Base CDI'!$I$4:$I$29,S3484,"Cubic","Extrapolate=Linear","MultiX=Average","Skip=True","Sort=True")</f>
        <v>13.65392773985419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49436</v>
      </c>
      <c r="T3485" s="43">
        <f ca="1">_xll.BInterpol('Base CDI'!$H$4:$H$28,'Base CDI'!$J$4:$J$29,S3485,"Cubic","Extrapolate=Linear","MultiX=Average","Skip=True","Sort=True")</f>
        <v>13.598609995586708</v>
      </c>
      <c r="U3485" s="43">
        <f ca="1">_xll.BInterpol('Base CDI'!$H$4:$H$28,'Base CDI'!$I$4:$I$29,S3485,"Cubic","Extrapolate=Linear","MultiX=Average","Skip=True","Sort=True")</f>
        <v>13.653866817142539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49437</v>
      </c>
      <c r="T3486" s="43">
        <f ca="1">_xll.BInterpol('Base CDI'!$H$4:$H$28,'Base CDI'!$J$4:$J$29,S3486,"Cubic","Extrapolate=Linear","MultiX=Average","Skip=True","Sort=True")</f>
        <v>13.598556762166311</v>
      </c>
      <c r="U3486" s="43">
        <f ca="1">_xll.BInterpol('Base CDI'!$H$4:$H$28,'Base CDI'!$I$4:$I$29,S3486,"Cubic","Extrapolate=Linear","MultiX=Average","Skip=True","Sort=True")</f>
        <v>13.653805715580512</v>
      </c>
    </row>
    <row r="3487" spans="16:21" x14ac:dyDescent="0.25">
      <c r="P3487" s="10">
        <v>39588</v>
      </c>
      <c r="Q3487">
        <v>18.84347</v>
      </c>
      <c r="S3487" s="42">
        <f t="shared" ca="1" si="59"/>
        <v>49438</v>
      </c>
      <c r="T3487" s="43">
        <f ca="1">_xll.BInterpol('Base CDI'!$H$4:$H$28,'Base CDI'!$J$4:$J$29,S3487,"Cubic","Extrapolate=Linear","MultiX=Average","Skip=True","Sort=True")</f>
        <v>13.598503378714087</v>
      </c>
      <c r="U3487" s="43">
        <f ca="1">_xll.BInterpol('Base CDI'!$H$4:$H$28,'Base CDI'!$I$4:$I$29,S3487,"Cubic","Extrapolate=Linear","MultiX=Average","Skip=True","Sort=True")</f>
        <v>13.653744435463242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49439</v>
      </c>
      <c r="T3488" s="43">
        <f ca="1">_xll.BInterpol('Base CDI'!$H$4:$H$28,'Base CDI'!$J$4:$J$29,S3488,"Cubic","Extrapolate=Linear","MultiX=Average","Skip=True","Sort=True")</f>
        <v>13.59844984547802</v>
      </c>
      <c r="U3488" s="43">
        <f ca="1">_xll.BInterpol('Base CDI'!$H$4:$H$28,'Base CDI'!$I$4:$I$29,S3488,"Cubic","Extrapolate=Linear","MultiX=Average","Skip=True","Sort=True")</f>
        <v>13.653682977085857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49440</v>
      </c>
      <c r="T3489" s="43">
        <f ca="1">_xll.BInterpol('Base CDI'!$H$4:$H$28,'Base CDI'!$J$4:$J$29,S3489,"Cubic","Extrapolate=Linear","MultiX=Average","Skip=True","Sort=True")</f>
        <v>13.5983961627061</v>
      </c>
      <c r="U3489" s="43">
        <f ca="1">_xll.BInterpol('Base CDI'!$H$4:$H$28,'Base CDI'!$I$4:$I$29,S3489,"Cubic","Extrapolate=Linear","MultiX=Average","Skip=True","Sort=True")</f>
        <v>13.653621340743495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49441</v>
      </c>
      <c r="T3490" s="43">
        <f ca="1">_xll.BInterpol('Base CDI'!$H$4:$H$28,'Base CDI'!$J$4:$J$29,S3490,"Cubic","Extrapolate=Linear","MultiX=Average","Skip=True","Sort=True")</f>
        <v>13.598342330646314</v>
      </c>
      <c r="U3490" s="43">
        <f ca="1">_xll.BInterpol('Base CDI'!$H$4:$H$28,'Base CDI'!$I$4:$I$29,S3490,"Cubic","Extrapolate=Linear","MultiX=Average","Skip=True","Sort=True")</f>
        <v>13.653559526731284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49442</v>
      </c>
      <c r="T3491" s="43">
        <f ca="1">_xll.BInterpol('Base CDI'!$H$4:$H$28,'Base CDI'!$J$4:$J$29,S3491,"Cubic","Extrapolate=Linear","MultiX=Average","Skip=True","Sort=True")</f>
        <v>13.598288349546644</v>
      </c>
      <c r="U3491" s="43">
        <f ca="1">_xll.BInterpol('Base CDI'!$H$4:$H$28,'Base CDI'!$I$4:$I$29,S3491,"Cubic","Extrapolate=Linear","MultiX=Average","Skip=True","Sort=True")</f>
        <v>13.653497535344361</v>
      </c>
    </row>
    <row r="3492" spans="16:21" x14ac:dyDescent="0.25">
      <c r="P3492" s="10">
        <v>39596</v>
      </c>
      <c r="Q3492">
        <v>18.88438</v>
      </c>
      <c r="S3492" s="42">
        <f t="shared" ca="1" si="59"/>
        <v>49443</v>
      </c>
      <c r="T3492" s="43">
        <f ca="1">_xll.BInterpol('Base CDI'!$H$4:$H$28,'Base CDI'!$J$4:$J$29,S3492,"Cubic","Extrapolate=Linear","MultiX=Average","Skip=True","Sort=True")</f>
        <v>13.598234219655081</v>
      </c>
      <c r="U3492" s="43">
        <f ca="1">_xll.BInterpol('Base CDI'!$H$4:$H$28,'Base CDI'!$I$4:$I$29,S3492,"Cubic","Extrapolate=Linear","MultiX=Average","Skip=True","Sort=True")</f>
        <v>13.653435366877854</v>
      </c>
    </row>
    <row r="3493" spans="16:21" x14ac:dyDescent="0.25">
      <c r="P3493" s="10">
        <v>39597</v>
      </c>
      <c r="Q3493">
        <v>18.89256</v>
      </c>
      <c r="S3493" s="42">
        <f t="shared" ca="1" si="59"/>
        <v>49444</v>
      </c>
      <c r="T3493" s="43">
        <f ca="1">_xll.BInterpol('Base CDI'!$H$4:$H$28,'Base CDI'!$J$4:$J$29,S3493,"Cubic","Extrapolate=Linear","MultiX=Average","Skip=True","Sort=True")</f>
        <v>13.598179941219609</v>
      </c>
      <c r="U3493" s="43">
        <f ca="1">_xll.BInterpol('Base CDI'!$H$4:$H$28,'Base CDI'!$I$4:$I$29,S3493,"Cubic","Extrapolate=Linear","MultiX=Average","Skip=True","Sort=True")</f>
        <v>13.653373021626898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49445</v>
      </c>
      <c r="T3494" s="43">
        <f ca="1">_xll.BInterpol('Base CDI'!$H$4:$H$28,'Base CDI'!$J$4:$J$29,S3494,"Cubic","Extrapolate=Linear","MultiX=Average","Skip=True","Sort=True")</f>
        <v>13.598125514488215</v>
      </c>
      <c r="U3494" s="43">
        <f ca="1">_xll.BInterpol('Base CDI'!$H$4:$H$28,'Base CDI'!$I$4:$I$29,S3494,"Cubic","Extrapolate=Linear","MultiX=Average","Skip=True","Sort=True")</f>
        <v>13.653310499886627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49446</v>
      </c>
      <c r="T3495" s="43">
        <f ca="1">_xll.BInterpol('Base CDI'!$H$4:$H$28,'Base CDI'!$J$4:$J$29,S3495,"Cubic","Extrapolate=Linear","MultiX=Average","Skip=True","Sort=True")</f>
        <v>13.598070939708887</v>
      </c>
      <c r="U3495" s="43">
        <f ca="1">_xll.BInterpol('Base CDI'!$H$4:$H$28,'Base CDI'!$I$4:$I$29,S3495,"Cubic","Extrapolate=Linear","MultiX=Average","Skip=True","Sort=True")</f>
        <v>13.653247801952171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49447</v>
      </c>
      <c r="T3496" s="43">
        <f ca="1">_xll.BInterpol('Base CDI'!$H$4:$H$28,'Base CDI'!$J$4:$J$29,S3496,"Cubic","Extrapolate=Linear","MultiX=Average","Skip=True","Sort=True")</f>
        <v>13.59801621712961</v>
      </c>
      <c r="U3496" s="43">
        <f ca="1">_xll.BInterpol('Base CDI'!$H$4:$H$28,'Base CDI'!$I$4:$I$29,S3496,"Cubic","Extrapolate=Linear","MultiX=Average","Skip=True","Sort=True")</f>
        <v>13.653184928118664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49448</v>
      </c>
      <c r="T3497" s="43">
        <f ca="1">_xll.BInterpol('Base CDI'!$H$4:$H$28,'Base CDI'!$J$4:$J$29,S3497,"Cubic","Extrapolate=Linear","MultiX=Average","Skip=True","Sort=True")</f>
        <v>13.597961346998369</v>
      </c>
      <c r="U3497" s="43">
        <f ca="1">_xll.BInterpol('Base CDI'!$H$4:$H$28,'Base CDI'!$I$4:$I$29,S3497,"Cubic","Extrapolate=Linear","MultiX=Average","Skip=True","Sort=True")</f>
        <v>13.65312187868124</v>
      </c>
    </row>
    <row r="3498" spans="16:21" x14ac:dyDescent="0.25">
      <c r="P3498" s="10">
        <v>39604</v>
      </c>
      <c r="Q3498">
        <v>18.93355</v>
      </c>
      <c r="S3498" s="42">
        <f t="shared" ca="1" si="59"/>
        <v>49449</v>
      </c>
      <c r="T3498" s="43">
        <f ca="1">_xll.BInterpol('Base CDI'!$H$4:$H$28,'Base CDI'!$J$4:$J$29,S3498,"Cubic","Extrapolate=Linear","MultiX=Average","Skip=True","Sort=True")</f>
        <v>13.597906329563152</v>
      </c>
      <c r="U3498" s="43">
        <f ca="1">_xll.BInterpol('Base CDI'!$H$4:$H$28,'Base CDI'!$I$4:$I$29,S3498,"Cubic","Extrapolate=Linear","MultiX=Average","Skip=True","Sort=True")</f>
        <v>13.653058653935028</v>
      </c>
    </row>
    <row r="3499" spans="16:21" x14ac:dyDescent="0.25">
      <c r="P3499" s="10">
        <v>39605</v>
      </c>
      <c r="Q3499">
        <v>18.94209</v>
      </c>
      <c r="S3499" s="42">
        <f t="shared" ca="1" si="59"/>
        <v>49450</v>
      </c>
      <c r="T3499" s="43">
        <f ca="1">_xll.BInterpol('Base CDI'!$H$4:$H$28,'Base CDI'!$J$4:$J$29,S3499,"Cubic","Extrapolate=Linear","MultiX=Average","Skip=True","Sort=True")</f>
        <v>13.597851165071948</v>
      </c>
      <c r="U3499" s="43">
        <f ca="1">_xll.BInterpol('Base CDI'!$H$4:$H$28,'Base CDI'!$I$4:$I$29,S3499,"Cubic","Extrapolate=Linear","MultiX=Average","Skip=True","Sort=True")</f>
        <v>13.652995254175165</v>
      </c>
    </row>
    <row r="3500" spans="16:21" x14ac:dyDescent="0.25">
      <c r="P3500" s="10">
        <v>39608</v>
      </c>
      <c r="Q3500">
        <v>18.95063</v>
      </c>
      <c r="S3500" s="42">
        <f t="shared" ca="1" si="59"/>
        <v>49451</v>
      </c>
      <c r="T3500" s="43">
        <f ca="1">_xll.BInterpol('Base CDI'!$H$4:$H$28,'Base CDI'!$J$4:$J$29,S3500,"Cubic","Extrapolate=Linear","MultiX=Average","Skip=True","Sort=True")</f>
        <v>13.597795853772739</v>
      </c>
      <c r="U3500" s="43">
        <f ca="1">_xll.BInterpol('Base CDI'!$H$4:$H$28,'Base CDI'!$I$4:$I$29,S3500,"Cubic","Extrapolate=Linear","MultiX=Average","Skip=True","Sort=True")</f>
        <v>13.652931679696779</v>
      </c>
    </row>
    <row r="3501" spans="16:21" x14ac:dyDescent="0.25">
      <c r="P3501" s="10">
        <v>39609</v>
      </c>
      <c r="Q3501">
        <v>18.95918</v>
      </c>
      <c r="S3501" s="42">
        <f t="shared" ca="1" si="59"/>
        <v>49452</v>
      </c>
      <c r="T3501" s="43">
        <f ca="1">_xll.BInterpol('Base CDI'!$H$4:$H$28,'Base CDI'!$J$4:$J$29,S3501,"Cubic","Extrapolate=Linear","MultiX=Average","Skip=True","Sort=True")</f>
        <v>13.597740395913513</v>
      </c>
      <c r="U3501" s="43">
        <f ca="1">_xll.BInterpol('Base CDI'!$H$4:$H$28,'Base CDI'!$I$4:$I$29,S3501,"Cubic","Extrapolate=Linear","MultiX=Average","Skip=True","Sort=True")</f>
        <v>13.652867930795006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49453</v>
      </c>
      <c r="T3502" s="43">
        <f ca="1">_xll.BInterpol('Base CDI'!$H$4:$H$28,'Base CDI'!$J$4:$J$29,S3502,"Cubic","Extrapolate=Linear","MultiX=Average","Skip=True","Sort=True")</f>
        <v>13.59768479174226</v>
      </c>
      <c r="U3502" s="43">
        <f ca="1">_xll.BInterpol('Base CDI'!$H$4:$H$28,'Base CDI'!$I$4:$I$29,S3502,"Cubic","Extrapolate=Linear","MultiX=Average","Skip=True","Sort=True")</f>
        <v>13.652804007764979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49454</v>
      </c>
      <c r="T3503" s="43">
        <f ca="1">_xll.BInterpol('Base CDI'!$H$4:$H$28,'Base CDI'!$J$4:$J$29,S3503,"Cubic","Extrapolate=Linear","MultiX=Average","Skip=True","Sort=True")</f>
        <v>13.597629041506961</v>
      </c>
      <c r="U3503" s="43">
        <f ca="1">_xll.BInterpol('Base CDI'!$H$4:$H$28,'Base CDI'!$I$4:$I$29,S3503,"Cubic","Extrapolate=Linear","MultiX=Average","Skip=True","Sort=True")</f>
        <v>13.652739910901827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49455</v>
      </c>
      <c r="T3504" s="43">
        <f ca="1">_xll.BInterpol('Base CDI'!$H$4:$H$28,'Base CDI'!$J$4:$J$29,S3504,"Cubic","Extrapolate=Linear","MultiX=Average","Skip=True","Sort=True")</f>
        <v>13.597573145455607</v>
      </c>
      <c r="U3504" s="43">
        <f ca="1">_xll.BInterpol('Base CDI'!$H$4:$H$28,'Base CDI'!$I$4:$I$29,S3504,"Cubic","Extrapolate=Linear","MultiX=Average","Skip=True","Sort=True")</f>
        <v>13.652675640500687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49456</v>
      </c>
      <c r="T3505" s="43">
        <f ca="1">_xll.BInterpol('Base CDI'!$H$4:$H$28,'Base CDI'!$J$4:$J$29,S3505,"Cubic","Extrapolate=Linear","MultiX=Average","Skip=True","Sort=True")</f>
        <v>13.59751710383618</v>
      </c>
      <c r="U3505" s="43">
        <f ca="1">_xll.BInterpol('Base CDI'!$H$4:$H$28,'Base CDI'!$I$4:$I$29,S3505,"Cubic","Extrapolate=Linear","MultiX=Average","Skip=True","Sort=True")</f>
        <v>13.652611196856689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49457</v>
      </c>
      <c r="T3506" s="43">
        <f ca="1">_xll.BInterpol('Base CDI'!$H$4:$H$28,'Base CDI'!$J$4:$J$29,S3506,"Cubic","Extrapolate=Linear","MultiX=Average","Skip=True","Sort=True")</f>
        <v>13.597460916896672</v>
      </c>
      <c r="U3506" s="43">
        <f ca="1">_xll.BInterpol('Base CDI'!$H$4:$H$28,'Base CDI'!$I$4:$I$29,S3506,"Cubic","Extrapolate=Linear","MultiX=Average","Skip=True","Sort=True")</f>
        <v>13.652546580264966</v>
      </c>
    </row>
    <row r="3507" spans="16:21" x14ac:dyDescent="0.25">
      <c r="P3507" s="10">
        <v>39617</v>
      </c>
      <c r="Q3507">
        <v>19.0107</v>
      </c>
      <c r="S3507" s="42">
        <f t="shared" ca="1" si="59"/>
        <v>49458</v>
      </c>
      <c r="T3507" s="43">
        <f ca="1">_xll.BInterpol('Base CDI'!$H$4:$H$28,'Base CDI'!$J$4:$J$29,S3507,"Cubic","Extrapolate=Linear","MultiX=Average","Skip=True","Sort=True")</f>
        <v>13.597404584885064</v>
      </c>
      <c r="U3507" s="43">
        <f ca="1">_xll.BInterpol('Base CDI'!$H$4:$H$28,'Base CDI'!$I$4:$I$29,S3507,"Cubic","Extrapolate=Linear","MultiX=Average","Skip=True","Sort=True")</f>
        <v>13.652481791020652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49459</v>
      </c>
      <c r="T3508" s="43">
        <f ca="1">_xll.BInterpol('Base CDI'!$H$4:$H$28,'Base CDI'!$J$4:$J$29,S3508,"Cubic","Extrapolate=Linear","MultiX=Average","Skip=True","Sort=True")</f>
        <v>13.597348108049347</v>
      </c>
      <c r="U3508" s="43">
        <f ca="1">_xll.BInterpol('Base CDI'!$H$4:$H$28,'Base CDI'!$I$4:$I$29,S3508,"Cubic","Extrapolate=Linear","MultiX=Average","Skip=True","Sort=True")</f>
        <v>13.652416829418875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49460</v>
      </c>
      <c r="T3509" s="43">
        <f ca="1">_xll.BInterpol('Base CDI'!$H$4:$H$28,'Base CDI'!$J$4:$J$29,S3509,"Cubic","Extrapolate=Linear","MultiX=Average","Skip=True","Sort=True")</f>
        <v>13.597291486637504</v>
      </c>
      <c r="U3509" s="43">
        <f ca="1">_xll.BInterpol('Base CDI'!$H$4:$H$28,'Base CDI'!$I$4:$I$29,S3509,"Cubic","Extrapolate=Linear","MultiX=Average","Skip=True","Sort=True")</f>
        <v>13.652351695754774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49461</v>
      </c>
      <c r="T3510" s="43">
        <f ca="1">_xll.BInterpol('Base CDI'!$H$4:$H$28,'Base CDI'!$J$4:$J$29,S3510,"Cubic","Extrapolate=Linear","MultiX=Average","Skip=True","Sort=True")</f>
        <v>13.597234720897525</v>
      </c>
      <c r="U3510" s="43">
        <f ca="1">_xll.BInterpol('Base CDI'!$H$4:$H$28,'Base CDI'!$I$4:$I$29,S3510,"Cubic","Extrapolate=Linear","MultiX=Average","Skip=True","Sort=True")</f>
        <v>13.652286390323479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49462</v>
      </c>
      <c r="T3511" s="43">
        <f ca="1">_xll.BInterpol('Base CDI'!$H$4:$H$28,'Base CDI'!$J$4:$J$29,S3511,"Cubic","Extrapolate=Linear","MultiX=Average","Skip=True","Sort=True")</f>
        <v>13.597177811077392</v>
      </c>
      <c r="U3511" s="43">
        <f ca="1">_xll.BInterpol('Base CDI'!$H$4:$H$28,'Base CDI'!$I$4:$I$29,S3511,"Cubic","Extrapolate=Linear","MultiX=Average","Skip=True","Sort=True")</f>
        <v>13.652220913420122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49463</v>
      </c>
      <c r="T3512" s="43">
        <f ca="1">_xll.BInterpol('Base CDI'!$H$4:$H$28,'Base CDI'!$J$4:$J$29,S3512,"Cubic","Extrapolate=Linear","MultiX=Average","Skip=True","Sort=True")</f>
        <v>13.597120757425095</v>
      </c>
      <c r="U3512" s="43">
        <f ca="1">_xll.BInterpol('Base CDI'!$H$4:$H$28,'Base CDI'!$I$4:$I$29,S3512,"Cubic","Extrapolate=Linear","MultiX=Average","Skip=True","Sort=True")</f>
        <v>13.652155265339836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49464</v>
      </c>
      <c r="T3513" s="43">
        <f ca="1">_xll.BInterpol('Base CDI'!$H$4:$H$28,'Base CDI'!$J$4:$J$29,S3513,"Cubic","Extrapolate=Linear","MultiX=Average","Skip=True","Sort=True")</f>
        <v>13.597063560188621</v>
      </c>
      <c r="U3513" s="43">
        <f ca="1">_xll.BInterpol('Base CDI'!$H$4:$H$28,'Base CDI'!$I$4:$I$29,S3513,"Cubic","Extrapolate=Linear","MultiX=Average","Skip=True","Sort=True")</f>
        <v>13.652089446377753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49465</v>
      </c>
      <c r="T3514" s="43">
        <f ca="1">_xll.BInterpol('Base CDI'!$H$4:$H$28,'Base CDI'!$J$4:$J$29,S3514,"Cubic","Extrapolate=Linear","MultiX=Average","Skip=True","Sort=True")</f>
        <v>13.597006219615954</v>
      </c>
      <c r="U3514" s="43">
        <f ca="1">_xll.BInterpol('Base CDI'!$H$4:$H$28,'Base CDI'!$I$4:$I$29,S3514,"Cubic","Extrapolate=Linear","MultiX=Average","Skip=True","Sort=True")</f>
        <v>13.652023456829006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49466</v>
      </c>
      <c r="T3515" s="43">
        <f ca="1">_xll.BInterpol('Base CDI'!$H$4:$H$28,'Base CDI'!$J$4:$J$29,S3515,"Cubic","Extrapolate=Linear","MultiX=Average","Skip=True","Sort=True")</f>
        <v>13.596948735955081</v>
      </c>
      <c r="U3515" s="43">
        <f ca="1">_xll.BInterpol('Base CDI'!$H$4:$H$28,'Base CDI'!$I$4:$I$29,S3515,"Cubic","Extrapolate=Linear","MultiX=Average","Skip=True","Sort=True")</f>
        <v>13.651957296988728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49467</v>
      </c>
      <c r="T3516" s="43">
        <f ca="1">_xll.BInterpol('Base CDI'!$H$4:$H$28,'Base CDI'!$J$4:$J$29,S3516,"Cubic","Extrapolate=Linear","MultiX=Average","Skip=True","Sort=True")</f>
        <v>13.596891109453988</v>
      </c>
      <c r="U3516" s="43">
        <f ca="1">_xll.BInterpol('Base CDI'!$H$4:$H$28,'Base CDI'!$I$4:$I$29,S3516,"Cubic","Extrapolate=Linear","MultiX=Average","Skip=True","Sort=True")</f>
        <v>13.651890967152053</v>
      </c>
    </row>
    <row r="3517" spans="16:21" x14ac:dyDescent="0.25">
      <c r="P3517" s="10">
        <v>39631</v>
      </c>
      <c r="Q3517">
        <v>19.09695</v>
      </c>
      <c r="S3517" s="42">
        <f t="shared" ca="1" si="59"/>
        <v>49468</v>
      </c>
      <c r="T3517" s="43">
        <f ca="1">_xll.BInterpol('Base CDI'!$H$4:$H$28,'Base CDI'!$J$4:$J$29,S3517,"Cubic","Extrapolate=Linear","MultiX=Average","Skip=True","Sort=True")</f>
        <v>13.596833340360664</v>
      </c>
      <c r="U3517" s="43">
        <f ca="1">_xll.BInterpol('Base CDI'!$H$4:$H$28,'Base CDI'!$I$4:$I$29,S3517,"Cubic","Extrapolate=Linear","MultiX=Average","Skip=True","Sort=True")</f>
        <v>13.651824467614112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49469</v>
      </c>
      <c r="T3518" s="43">
        <f ca="1">_xll.BInterpol('Base CDI'!$H$4:$H$28,'Base CDI'!$J$4:$J$29,S3518,"Cubic","Extrapolate=Linear","MultiX=Average","Skip=True","Sort=True")</f>
        <v>13.596775428923095</v>
      </c>
      <c r="U3518" s="43">
        <f ca="1">_xll.BInterpol('Base CDI'!$H$4:$H$28,'Base CDI'!$I$4:$I$29,S3518,"Cubic","Extrapolate=Linear","MultiX=Average","Skip=True","Sort=True")</f>
        <v>13.651757798670037</v>
      </c>
    </row>
    <row r="3519" spans="16:21" x14ac:dyDescent="0.25">
      <c r="P3519" s="10">
        <v>39633</v>
      </c>
      <c r="Q3519">
        <v>19.11429</v>
      </c>
      <c r="S3519" s="42">
        <f t="shared" ca="1" si="59"/>
        <v>49470</v>
      </c>
      <c r="T3519" s="43">
        <f ca="1">_xll.BInterpol('Base CDI'!$H$4:$H$28,'Base CDI'!$J$4:$J$29,S3519,"Cubic","Extrapolate=Linear","MultiX=Average","Skip=True","Sort=True")</f>
        <v>13.596717375389265</v>
      </c>
      <c r="U3519" s="43">
        <f ca="1">_xll.BInterpol('Base CDI'!$H$4:$H$28,'Base CDI'!$I$4:$I$29,S3519,"Cubic","Extrapolate=Linear","MultiX=Average","Skip=True","Sort=True")</f>
        <v>13.651690960614962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49471</v>
      </c>
      <c r="T3520" s="43">
        <f ca="1">_xll.BInterpol('Base CDI'!$H$4:$H$28,'Base CDI'!$J$4:$J$29,S3520,"Cubic","Extrapolate=Linear","MultiX=Average","Skip=True","Sort=True")</f>
        <v>13.596659180007162</v>
      </c>
      <c r="U3520" s="43">
        <f ca="1">_xll.BInterpol('Base CDI'!$H$4:$H$28,'Base CDI'!$I$4:$I$29,S3520,"Cubic","Extrapolate=Linear","MultiX=Average","Skip=True","Sort=True")</f>
        <v>13.651623953744018</v>
      </c>
    </row>
    <row r="3521" spans="16:21" x14ac:dyDescent="0.25">
      <c r="P3521" s="10">
        <v>39637</v>
      </c>
      <c r="Q3521">
        <v>19.13165</v>
      </c>
      <c r="S3521" s="42">
        <f t="shared" ca="1" si="59"/>
        <v>49472</v>
      </c>
      <c r="T3521" s="43">
        <f ca="1">_xll.BInterpol('Base CDI'!$H$4:$H$28,'Base CDI'!$J$4:$J$29,S3521,"Cubic","Extrapolate=Linear","MultiX=Average","Skip=True","Sort=True")</f>
        <v>13.596600843024772</v>
      </c>
      <c r="U3521" s="43">
        <f ca="1">_xll.BInterpol('Base CDI'!$H$4:$H$28,'Base CDI'!$I$4:$I$29,S3521,"Cubic","Extrapolate=Linear","MultiX=Average","Skip=True","Sort=True")</f>
        <v>13.65155677835234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49473</v>
      </c>
      <c r="T3522" s="43">
        <f ca="1">_xll.BInterpol('Base CDI'!$H$4:$H$28,'Base CDI'!$J$4:$J$29,S3522,"Cubic","Extrapolate=Linear","MultiX=Average","Skip=True","Sort=True")</f>
        <v>13.596542364690082</v>
      </c>
      <c r="U3522" s="43">
        <f ca="1">_xll.BInterpol('Base CDI'!$H$4:$H$28,'Base CDI'!$I$4:$I$29,S3522,"Cubic","Extrapolate=Linear","MultiX=Average","Skip=True","Sort=True")</f>
        <v>13.65148943473506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49474</v>
      </c>
      <c r="T3523" s="43">
        <f ca="1">_xll.BInterpol('Base CDI'!$H$4:$H$28,'Base CDI'!$J$4:$J$29,S3523,"Cubic","Extrapolate=Linear","MultiX=Average","Skip=True","Sort=True")</f>
        <v>13.59648374525108</v>
      </c>
      <c r="U3523" s="43">
        <f ca="1">_xll.BInterpol('Base CDI'!$H$4:$H$28,'Base CDI'!$I$4:$I$29,S3523,"Cubic","Extrapolate=Linear","MultiX=Average","Skip=True","Sort=True")</f>
        <v>13.651421923187309</v>
      </c>
    </row>
    <row r="3524" spans="16:21" x14ac:dyDescent="0.25">
      <c r="P3524" s="10">
        <v>39640</v>
      </c>
      <c r="Q3524">
        <v>19.15774</v>
      </c>
      <c r="S3524" s="42">
        <f t="shared" ca="1" si="59"/>
        <v>49475</v>
      </c>
      <c r="T3524" s="43">
        <f ca="1">_xll.BInterpol('Base CDI'!$H$4:$H$28,'Base CDI'!$J$4:$J$29,S3524,"Cubic","Extrapolate=Linear","MultiX=Average","Skip=True","Sort=True")</f>
        <v>13.59642498495575</v>
      </c>
      <c r="U3524" s="43">
        <f ca="1">_xll.BInterpol('Base CDI'!$H$4:$H$28,'Base CDI'!$I$4:$I$29,S3524,"Cubic","Extrapolate=Linear","MultiX=Average","Skip=True","Sort=True")</f>
        <v>13.651354244004221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49476</v>
      </c>
      <c r="T3525" s="43">
        <f ca="1">_xll.BInterpol('Base CDI'!$H$4:$H$28,'Base CDI'!$J$4:$J$29,S3525,"Cubic","Extrapolate=Linear","MultiX=Average","Skip=True","Sort=True")</f>
        <v>13.596366084052079</v>
      </c>
      <c r="U3525" s="43">
        <f ca="1">_xll.BInterpol('Base CDI'!$H$4:$H$28,'Base CDI'!$I$4:$I$29,S3525,"Cubic","Extrapolate=Linear","MultiX=Average","Skip=True","Sort=True")</f>
        <v>13.651286397480927</v>
      </c>
    </row>
    <row r="3526" spans="16:21" x14ac:dyDescent="0.25">
      <c r="P3526" s="10">
        <v>39644</v>
      </c>
      <c r="Q3526">
        <v>19.17512</v>
      </c>
      <c r="S3526" s="42">
        <f t="shared" ca="1" si="59"/>
        <v>49477</v>
      </c>
      <c r="T3526" s="43">
        <f ca="1">_xll.BInterpol('Base CDI'!$H$4:$H$28,'Base CDI'!$J$4:$J$29,S3526,"Cubic","Extrapolate=Linear","MultiX=Average","Skip=True","Sort=True")</f>
        <v>13.596307042788053</v>
      </c>
      <c r="U3526" s="43">
        <f ca="1">_xll.BInterpol('Base CDI'!$H$4:$H$28,'Base CDI'!$I$4:$I$29,S3526,"Cubic","Extrapolate=Linear","MultiX=Average","Skip=True","Sort=True")</f>
        <v>13.651218383912562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49478</v>
      </c>
      <c r="T3527" s="43">
        <f ca="1">_xll.BInterpol('Base CDI'!$H$4:$H$28,'Base CDI'!$J$4:$J$29,S3527,"Cubic","Extrapolate=Linear","MultiX=Average","Skip=True","Sort=True")</f>
        <v>13.59624786141166</v>
      </c>
      <c r="U3527" s="43">
        <f ca="1">_xll.BInterpol('Base CDI'!$H$4:$H$28,'Base CDI'!$I$4:$I$29,S3527,"Cubic","Extrapolate=Linear","MultiX=Average","Skip=True","Sort=True")</f>
        <v>13.651150203594257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49479</v>
      </c>
      <c r="T3528" s="43">
        <f ca="1">_xll.BInterpol('Base CDI'!$H$4:$H$28,'Base CDI'!$J$4:$J$29,S3528,"Cubic","Extrapolate=Linear","MultiX=Average","Skip=True","Sort=True")</f>
        <v>13.596188540170887</v>
      </c>
      <c r="U3528" s="43">
        <f ca="1">_xll.BInterpol('Base CDI'!$H$4:$H$28,'Base CDI'!$I$4:$I$29,S3528,"Cubic","Extrapolate=Linear","MultiX=Average","Skip=True","Sort=True")</f>
        <v>13.651081856821147</v>
      </c>
    </row>
    <row r="3529" spans="16:21" x14ac:dyDescent="0.25">
      <c r="P3529" s="10">
        <v>39647</v>
      </c>
      <c r="Q3529">
        <v>19.20119</v>
      </c>
      <c r="S3529" s="42">
        <f t="shared" ca="1" si="59"/>
        <v>49480</v>
      </c>
      <c r="T3529" s="43">
        <f ca="1">_xll.BInterpol('Base CDI'!$H$4:$H$28,'Base CDI'!$J$4:$J$29,S3529,"Cubic","Extrapolate=Linear","MultiX=Average","Skip=True","Sort=True")</f>
        <v>13.596129079313718</v>
      </c>
      <c r="U3529" s="43">
        <f ca="1">_xll.BInterpol('Base CDI'!$H$4:$H$28,'Base CDI'!$I$4:$I$29,S3529,"Cubic","Extrapolate=Linear","MultiX=Average","Skip=True","Sort=True")</f>
        <v>13.651013343888362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49481</v>
      </c>
      <c r="T3530" s="43">
        <f ca="1">_xll.BInterpol('Base CDI'!$H$4:$H$28,'Base CDI'!$J$4:$J$29,S3530,"Cubic","Extrapolate=Linear","MultiX=Average","Skip=True","Sort=True")</f>
        <v>13.596069479088142</v>
      </c>
      <c r="U3530" s="43">
        <f ca="1">_xll.BInterpol('Base CDI'!$H$4:$H$28,'Base CDI'!$I$4:$I$29,S3530,"Cubic","Extrapolate=Linear","MultiX=Average","Skip=True","Sort=True")</f>
        <v>13.650944665091036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49482</v>
      </c>
      <c r="T3531" s="43">
        <f ca="1">_xll.BInterpol('Base CDI'!$H$4:$H$28,'Base CDI'!$J$4:$J$29,S3531,"Cubic","Extrapolate=Linear","MultiX=Average","Skip=True","Sort=True")</f>
        <v>13.596009739742144</v>
      </c>
      <c r="U3531" s="43">
        <f ca="1">_xll.BInterpol('Base CDI'!$H$4:$H$28,'Base CDI'!$I$4:$I$29,S3531,"Cubic","Extrapolate=Linear","MultiX=Average","Skip=True","Sort=True")</f>
        <v>13.650875820724298</v>
      </c>
    </row>
    <row r="3532" spans="16:21" x14ac:dyDescent="0.25">
      <c r="P3532" s="10">
        <v>39652</v>
      </c>
      <c r="Q3532">
        <v>19.22729</v>
      </c>
      <c r="S3532" s="42">
        <f t="shared" ca="1" si="60"/>
        <v>49483</v>
      </c>
      <c r="T3532" s="43">
        <f ca="1">_xll.BInterpol('Base CDI'!$H$4:$H$28,'Base CDI'!$J$4:$J$29,S3532,"Cubic","Extrapolate=Linear","MultiX=Average","Skip=True","Sort=True")</f>
        <v>13.59594986152371</v>
      </c>
      <c r="U3532" s="43">
        <f ca="1">_xll.BInterpol('Base CDI'!$H$4:$H$28,'Base CDI'!$I$4:$I$29,S3532,"Cubic","Extrapolate=Linear","MultiX=Average","Skip=True","Sort=True")</f>
        <v>13.650806811083287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49484</v>
      </c>
      <c r="T3533" s="43">
        <f ca="1">_xll.BInterpol('Base CDI'!$H$4:$H$28,'Base CDI'!$J$4:$J$29,S3533,"Cubic","Extrapolate=Linear","MultiX=Average","Skip=True","Sort=True")</f>
        <v>13.595889844680828</v>
      </c>
      <c r="U3533" s="43">
        <f ca="1">_xll.BInterpol('Base CDI'!$H$4:$H$28,'Base CDI'!$I$4:$I$29,S3533,"Cubic","Extrapolate=Linear","MultiX=Average","Skip=True","Sort=True")</f>
        <v>13.650737636463132</v>
      </c>
    </row>
    <row r="3534" spans="16:21" x14ac:dyDescent="0.25">
      <c r="P3534" s="10">
        <v>39654</v>
      </c>
      <c r="Q3534">
        <v>19.24521</v>
      </c>
      <c r="S3534" s="42">
        <f t="shared" ca="1" si="60"/>
        <v>49485</v>
      </c>
      <c r="T3534" s="43">
        <f ca="1">_xll.BInterpol('Base CDI'!$H$4:$H$28,'Base CDI'!$J$4:$J$29,S3534,"Cubic","Extrapolate=Linear","MultiX=Average","Skip=True","Sort=True")</f>
        <v>13.595829689461484</v>
      </c>
      <c r="U3534" s="43">
        <f ca="1">_xll.BInterpol('Base CDI'!$H$4:$H$28,'Base CDI'!$I$4:$I$29,S3534,"Cubic","Extrapolate=Linear","MultiX=Average","Skip=True","Sort=True")</f>
        <v>13.650668297158965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49486</v>
      </c>
      <c r="T3535" s="43">
        <f ca="1">_xll.BInterpol('Base CDI'!$H$4:$H$28,'Base CDI'!$J$4:$J$29,S3535,"Cubic","Extrapolate=Linear","MultiX=Average","Skip=True","Sort=True")</f>
        <v>13.595769396113663</v>
      </c>
      <c r="U3535" s="43">
        <f ca="1">_xll.BInterpol('Base CDI'!$H$4:$H$28,'Base CDI'!$I$4:$I$29,S3535,"Cubic","Extrapolate=Linear","MultiX=Average","Skip=True","Sort=True")</f>
        <v>13.650598793465921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49487</v>
      </c>
      <c r="T3536" s="43">
        <f ca="1">_xll.BInterpol('Base CDI'!$H$4:$H$28,'Base CDI'!$J$4:$J$29,S3536,"Cubic","Extrapolate=Linear","MultiX=Average","Skip=True","Sort=True")</f>
        <v>13.595708964885356</v>
      </c>
      <c r="U3536" s="43">
        <f ca="1">_xll.BInterpol('Base CDI'!$H$4:$H$28,'Base CDI'!$I$4:$I$29,S3536,"Cubic","Extrapolate=Linear","MultiX=Average","Skip=True","Sort=True")</f>
        <v>13.65052912567913</v>
      </c>
    </row>
    <row r="3537" spans="16:21" x14ac:dyDescent="0.25">
      <c r="P3537" s="10">
        <v>39659</v>
      </c>
      <c r="Q3537">
        <v>19.2729</v>
      </c>
      <c r="S3537" s="42">
        <f t="shared" ca="1" si="60"/>
        <v>49488</v>
      </c>
      <c r="T3537" s="43">
        <f ca="1">_xll.BInterpol('Base CDI'!$H$4:$H$28,'Base CDI'!$J$4:$J$29,S3537,"Cubic","Extrapolate=Linear","MultiX=Average","Skip=True","Sort=True")</f>
        <v>13.595648396024544</v>
      </c>
      <c r="U3537" s="43">
        <f ca="1">_xll.BInterpol('Base CDI'!$H$4:$H$28,'Base CDI'!$I$4:$I$29,S3537,"Cubic","Extrapolate=Linear","MultiX=Average","Skip=True","Sort=True")</f>
        <v>13.650459294093727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49489</v>
      </c>
      <c r="T3538" s="43">
        <f ca="1">_xll.BInterpol('Base CDI'!$H$4:$H$28,'Base CDI'!$J$4:$J$29,S3538,"Cubic","Extrapolate=Linear","MultiX=Average","Skip=True","Sort=True")</f>
        <v>13.595587689779215</v>
      </c>
      <c r="U3538" s="43">
        <f ca="1">_xll.BInterpol('Base CDI'!$H$4:$H$28,'Base CDI'!$I$4:$I$29,S3538,"Cubic","Extrapolate=Linear","MultiX=Average","Skip=True","Sort=True")</f>
        <v>13.650389299004843</v>
      </c>
    </row>
    <row r="3539" spans="16:21" x14ac:dyDescent="0.25">
      <c r="P3539" s="10">
        <v>39661</v>
      </c>
      <c r="Q3539">
        <v>19.29139</v>
      </c>
      <c r="S3539" s="42">
        <f t="shared" ca="1" si="60"/>
        <v>49490</v>
      </c>
      <c r="T3539" s="43">
        <f ca="1">_xll.BInterpol('Base CDI'!$H$4:$H$28,'Base CDI'!$J$4:$J$29,S3539,"Cubic","Extrapolate=Linear","MultiX=Average","Skip=True","Sort=True")</f>
        <v>13.595526846397357</v>
      </c>
      <c r="U3539" s="43">
        <f ca="1">_xll.BInterpol('Base CDI'!$H$4:$H$28,'Base CDI'!$I$4:$I$29,S3539,"Cubic","Extrapolate=Linear","MultiX=Average","Skip=True","Sort=True")</f>
        <v>13.650319140707611</v>
      </c>
    </row>
    <row r="3540" spans="16:21" x14ac:dyDescent="0.25">
      <c r="P3540" s="10">
        <v>39664</v>
      </c>
      <c r="Q3540">
        <v>19.30067</v>
      </c>
      <c r="S3540" s="42">
        <f t="shared" ca="1" si="60"/>
        <v>49491</v>
      </c>
      <c r="T3540" s="43">
        <f ca="1">_xll.BInterpol('Base CDI'!$H$4:$H$28,'Base CDI'!$J$4:$J$29,S3540,"Cubic","Extrapolate=Linear","MultiX=Average","Skip=True","Sort=True")</f>
        <v>13.595465866126956</v>
      </c>
      <c r="U3540" s="43">
        <f ca="1">_xll.BInterpol('Base CDI'!$H$4:$H$28,'Base CDI'!$I$4:$I$29,S3540,"Cubic","Extrapolate=Linear","MultiX=Average","Skip=True","Sort=True")</f>
        <v>13.650248819497165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49492</v>
      </c>
      <c r="T3541" s="43">
        <f ca="1">_xll.BInterpol('Base CDI'!$H$4:$H$28,'Base CDI'!$J$4:$J$29,S3541,"Cubic","Extrapolate=Linear","MultiX=Average","Skip=True","Sort=True")</f>
        <v>13.595404749215998</v>
      </c>
      <c r="U3541" s="43">
        <f ca="1">_xll.BInterpol('Base CDI'!$H$4:$H$28,'Base CDI'!$I$4:$I$29,S3541,"Cubic","Extrapolate=Linear","MultiX=Average","Skip=True","Sort=True")</f>
        <v>13.650178335668635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49493</v>
      </c>
      <c r="T3542" s="43">
        <f ca="1">_xll.BInterpol('Base CDI'!$H$4:$H$28,'Base CDI'!$J$4:$J$29,S3542,"Cubic","Extrapolate=Linear","MultiX=Average","Skip=True","Sort=True")</f>
        <v>13.59534349591247</v>
      </c>
      <c r="U3542" s="43">
        <f ca="1">_xll.BInterpol('Base CDI'!$H$4:$H$28,'Base CDI'!$I$4:$I$29,S3542,"Cubic","Extrapolate=Linear","MultiX=Average","Skip=True","Sort=True")</f>
        <v>13.650107689517155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49494</v>
      </c>
      <c r="T3543" s="43">
        <f ca="1">_xll.BInterpol('Base CDI'!$H$4:$H$28,'Base CDI'!$J$4:$J$29,S3543,"Cubic","Extrapolate=Linear","MultiX=Average","Skip=True","Sort=True")</f>
        <v>13.595282106464358</v>
      </c>
      <c r="U3543" s="43">
        <f ca="1">_xll.BInterpol('Base CDI'!$H$4:$H$28,'Base CDI'!$I$4:$I$29,S3543,"Cubic","Extrapolate=Linear","MultiX=Average","Skip=True","Sort=True")</f>
        <v>13.650036881337858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49495</v>
      </c>
      <c r="T3544" s="43">
        <f ca="1">_xll.BInterpol('Base CDI'!$H$4:$H$28,'Base CDI'!$J$4:$J$29,S3544,"Cubic","Extrapolate=Linear","MultiX=Average","Skip=True","Sort=True")</f>
        <v>13.59522058111965</v>
      </c>
      <c r="U3544" s="43">
        <f ca="1">_xll.BInterpol('Base CDI'!$H$4:$H$28,'Base CDI'!$I$4:$I$29,S3544,"Cubic","Extrapolate=Linear","MultiX=Average","Skip=True","Sort=True")</f>
        <v>13.649965911425877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49496</v>
      </c>
      <c r="T3545" s="43">
        <f ca="1">_xll.BInterpol('Base CDI'!$H$4:$H$28,'Base CDI'!$J$4:$J$29,S3545,"Cubic","Extrapolate=Linear","MultiX=Average","Skip=True","Sort=True")</f>
        <v>13.59515892012633</v>
      </c>
      <c r="U3545" s="43">
        <f ca="1">_xll.BInterpol('Base CDI'!$H$4:$H$28,'Base CDI'!$I$4:$I$29,S3545,"Cubic","Extrapolate=Linear","MultiX=Average","Skip=True","Sort=True")</f>
        <v>13.649894780076345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49497</v>
      </c>
      <c r="T3546" s="43">
        <f ca="1">_xll.BInterpol('Base CDI'!$H$4:$H$28,'Base CDI'!$J$4:$J$29,S3546,"Cubic","Extrapolate=Linear","MultiX=Average","Skip=True","Sort=True")</f>
        <v>13.595097123732387</v>
      </c>
      <c r="U3546" s="43">
        <f ca="1">_xll.BInterpol('Base CDI'!$H$4:$H$28,'Base CDI'!$I$4:$I$29,S3546,"Cubic","Extrapolate=Linear","MultiX=Average","Skip=True","Sort=True")</f>
        <v>13.649823487584392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49498</v>
      </c>
      <c r="T3547" s="43">
        <f ca="1">_xll.BInterpol('Base CDI'!$H$4:$H$28,'Base CDI'!$J$4:$J$29,S3547,"Cubic","Extrapolate=Linear","MultiX=Average","Skip=True","Sort=True")</f>
        <v>13.595035192185804</v>
      </c>
      <c r="U3547" s="43">
        <f ca="1">_xll.BInterpol('Base CDI'!$H$4:$H$28,'Base CDI'!$I$4:$I$29,S3547,"Cubic","Extrapolate=Linear","MultiX=Average","Skip=True","Sort=True")</f>
        <v>13.649752034245154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49499</v>
      </c>
      <c r="T3548" s="43">
        <f ca="1">_xll.BInterpol('Base CDI'!$H$4:$H$28,'Base CDI'!$J$4:$J$29,S3548,"Cubic","Extrapolate=Linear","MultiX=Average","Skip=True","Sort=True")</f>
        <v>13.594973125734571</v>
      </c>
      <c r="U3548" s="43">
        <f ca="1">_xll.BInterpol('Base CDI'!$H$4:$H$28,'Base CDI'!$I$4:$I$29,S3548,"Cubic","Extrapolate=Linear","MultiX=Average","Skip=True","Sort=True")</f>
        <v>13.649680420353759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49500</v>
      </c>
      <c r="T3549" s="43">
        <f ca="1">_xll.BInterpol('Base CDI'!$H$4:$H$28,'Base CDI'!$J$4:$J$29,S3549,"Cubic","Extrapolate=Linear","MultiX=Average","Skip=True","Sort=True")</f>
        <v>13.594910924626673</v>
      </c>
      <c r="U3549" s="43">
        <f ca="1">_xll.BInterpol('Base CDI'!$H$4:$H$28,'Base CDI'!$I$4:$I$29,S3549,"Cubic","Extrapolate=Linear","MultiX=Average","Skip=True","Sort=True")</f>
        <v>13.649608646205346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49501</v>
      </c>
      <c r="T3550" s="43">
        <f ca="1">_xll.BInterpol('Base CDI'!$H$4:$H$28,'Base CDI'!$J$4:$J$29,S3550,"Cubic","Extrapolate=Linear","MultiX=Average","Skip=True","Sort=True")</f>
        <v>13.594848589110097</v>
      </c>
      <c r="U3550" s="43">
        <f ca="1">_xll.BInterpol('Base CDI'!$H$4:$H$28,'Base CDI'!$I$4:$I$29,S3550,"Cubic","Extrapolate=Linear","MultiX=Average","Skip=True","Sort=True")</f>
        <v>13.649536712095042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49502</v>
      </c>
      <c r="T3551" s="43">
        <f ca="1">_xll.BInterpol('Base CDI'!$H$4:$H$28,'Base CDI'!$J$4:$J$29,S3551,"Cubic","Extrapolate=Linear","MultiX=Average","Skip=True","Sort=True")</f>
        <v>13.594786119432829</v>
      </c>
      <c r="U3551" s="43">
        <f ca="1">_xll.BInterpol('Base CDI'!$H$4:$H$28,'Base CDI'!$I$4:$I$29,S3551,"Cubic","Extrapolate=Linear","MultiX=Average","Skip=True","Sort=True")</f>
        <v>13.649464618317982</v>
      </c>
    </row>
    <row r="3552" spans="16:21" x14ac:dyDescent="0.25">
      <c r="P3552" s="10">
        <v>39680</v>
      </c>
      <c r="Q3552">
        <v>19.41217</v>
      </c>
      <c r="S3552" s="42">
        <f t="shared" ca="1" si="60"/>
        <v>49503</v>
      </c>
      <c r="T3552" s="43">
        <f ca="1">_xll.BInterpol('Base CDI'!$H$4:$H$28,'Base CDI'!$J$4:$J$29,S3552,"Cubic","Extrapolate=Linear","MultiX=Average","Skip=True","Sort=True")</f>
        <v>13.594723515842855</v>
      </c>
      <c r="U3552" s="43">
        <f ca="1">_xll.BInterpol('Base CDI'!$H$4:$H$28,'Base CDI'!$I$4:$I$29,S3552,"Cubic","Extrapolate=Linear","MultiX=Average","Skip=True","Sort=True")</f>
        <v>13.6493923651693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49504</v>
      </c>
      <c r="T3553" s="43">
        <f ca="1">_xll.BInterpol('Base CDI'!$H$4:$H$28,'Base CDI'!$J$4:$J$29,S3553,"Cubic","Extrapolate=Linear","MultiX=Average","Skip=True","Sort=True")</f>
        <v>13.594660778588162</v>
      </c>
      <c r="U3553" s="43">
        <f ca="1">_xll.BInterpol('Base CDI'!$H$4:$H$28,'Base CDI'!$I$4:$I$29,S3553,"Cubic","Extrapolate=Linear","MultiX=Average","Skip=True","Sort=True")</f>
        <v>13.649319952944126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49505</v>
      </c>
      <c r="T3554" s="43">
        <f ca="1">_xll.BInterpol('Base CDI'!$H$4:$H$28,'Base CDI'!$J$4:$J$29,S3554,"Cubic","Extrapolate=Linear","MultiX=Average","Skip=True","Sort=True")</f>
        <v>13.594597907916738</v>
      </c>
      <c r="U3554" s="43">
        <f ca="1">_xll.BInterpol('Base CDI'!$H$4:$H$28,'Base CDI'!$I$4:$I$29,S3554,"Cubic","Extrapolate=Linear","MultiX=Average","Skip=True","Sort=True")</f>
        <v>13.649247381937593</v>
      </c>
    </row>
    <row r="3555" spans="16:21" x14ac:dyDescent="0.25">
      <c r="P3555" s="10">
        <v>39685</v>
      </c>
      <c r="Q3555">
        <v>19.44013</v>
      </c>
      <c r="S3555" s="42">
        <f t="shared" ca="1" si="60"/>
        <v>49506</v>
      </c>
      <c r="T3555" s="43">
        <f ca="1">_xll.BInterpol('Base CDI'!$H$4:$H$28,'Base CDI'!$J$4:$J$29,S3555,"Cubic","Extrapolate=Linear","MultiX=Average","Skip=True","Sort=True")</f>
        <v>13.594534904076568</v>
      </c>
      <c r="U3555" s="43">
        <f ca="1">_xll.BInterpol('Base CDI'!$H$4:$H$28,'Base CDI'!$I$4:$I$29,S3555,"Cubic","Extrapolate=Linear","MultiX=Average","Skip=True","Sort=True")</f>
        <v>13.649174652444835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49507</v>
      </c>
      <c r="T3556" s="43">
        <f ca="1">_xll.BInterpol('Base CDI'!$H$4:$H$28,'Base CDI'!$J$4:$J$29,S3556,"Cubic","Extrapolate=Linear","MultiX=Average","Skip=True","Sort=True")</f>
        <v>13.594471767315637</v>
      </c>
      <c r="U3556" s="43">
        <f ca="1">_xll.BInterpol('Base CDI'!$H$4:$H$28,'Base CDI'!$I$4:$I$29,S3556,"Cubic","Extrapolate=Linear","MultiX=Average","Skip=True","Sort=True")</f>
        <v>13.649101764760985</v>
      </c>
    </row>
    <row r="3557" spans="16:21" x14ac:dyDescent="0.25">
      <c r="P3557" s="10">
        <v>39687</v>
      </c>
      <c r="Q3557">
        <v>19.45879</v>
      </c>
      <c r="S3557" s="42">
        <f t="shared" ca="1" si="60"/>
        <v>49508</v>
      </c>
      <c r="T3557" s="43">
        <f ca="1">_xll.BInterpol('Base CDI'!$H$4:$H$28,'Base CDI'!$J$4:$J$29,S3557,"Cubic","Extrapolate=Linear","MultiX=Average","Skip=True","Sort=True")</f>
        <v>13.594408497881934</v>
      </c>
      <c r="U3557" s="43">
        <f ca="1">_xll.BInterpol('Base CDI'!$H$4:$H$28,'Base CDI'!$I$4:$I$29,S3557,"Cubic","Extrapolate=Linear","MultiX=Average","Skip=True","Sort=True")</f>
        <v>13.649028719181173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49509</v>
      </c>
      <c r="T3558" s="43">
        <f ca="1">_xll.BInterpol('Base CDI'!$H$4:$H$28,'Base CDI'!$J$4:$J$29,S3558,"Cubic","Extrapolate=Linear","MultiX=Average","Skip=True","Sort=True")</f>
        <v>13.594345096023446</v>
      </c>
      <c r="U3558" s="43">
        <f ca="1">_xll.BInterpol('Base CDI'!$H$4:$H$28,'Base CDI'!$I$4:$I$29,S3558,"Cubic","Extrapolate=Linear","MultiX=Average","Skip=True","Sort=True")</f>
        <v>13.648955516000536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49510</v>
      </c>
      <c r="T3559" s="43">
        <f ca="1">_xll.BInterpol('Base CDI'!$H$4:$H$28,'Base CDI'!$J$4:$J$29,S3559,"Cubic","Extrapolate=Linear","MultiX=Average","Skip=True","Sort=True")</f>
        <v>13.594281561988156</v>
      </c>
      <c r="U3559" s="43">
        <f ca="1">_xll.BInterpol('Base CDI'!$H$4:$H$28,'Base CDI'!$I$4:$I$29,S3559,"Cubic","Extrapolate=Linear","MultiX=Average","Skip=True","Sort=True")</f>
        <v>13.648882155514201</v>
      </c>
    </row>
    <row r="3560" spans="16:21" x14ac:dyDescent="0.25">
      <c r="P3560" s="10">
        <v>39692</v>
      </c>
      <c r="Q3560">
        <v>19.48678</v>
      </c>
      <c r="S3560" s="42">
        <f t="shared" ca="1" si="60"/>
        <v>49511</v>
      </c>
      <c r="T3560" s="43">
        <f ca="1">_xll.BInterpol('Base CDI'!$H$4:$H$28,'Base CDI'!$J$4:$J$29,S3560,"Cubic","Extrapolate=Linear","MultiX=Average","Skip=True","Sort=True")</f>
        <v>13.594217896024054</v>
      </c>
      <c r="U3560" s="43">
        <f ca="1">_xll.BInterpol('Base CDI'!$H$4:$H$28,'Base CDI'!$I$4:$I$29,S3560,"Cubic","Extrapolate=Linear","MultiX=Average","Skip=True","Sort=True")</f>
        <v>13.648808638017305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49512</v>
      </c>
      <c r="T3561" s="43">
        <f ca="1">_xll.BInterpol('Base CDI'!$H$4:$H$28,'Base CDI'!$J$4:$J$29,S3561,"Cubic","Extrapolate=Linear","MultiX=Average","Skip=True","Sort=True")</f>
        <v>13.594154098379125</v>
      </c>
      <c r="U3561" s="43">
        <f ca="1">_xll.BInterpol('Base CDI'!$H$4:$H$28,'Base CDI'!$I$4:$I$29,S3561,"Cubic","Extrapolate=Linear","MultiX=Average","Skip=True","Sort=True")</f>
        <v>13.648734963804978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49513</v>
      </c>
      <c r="T3562" s="43">
        <f ca="1">_xll.BInterpol('Base CDI'!$H$4:$H$28,'Base CDI'!$J$4:$J$29,S3562,"Cubic","Extrapolate=Linear","MultiX=Average","Skip=True","Sort=True")</f>
        <v>13.594090169301355</v>
      </c>
      <c r="U3562" s="43">
        <f ca="1">_xll.BInterpol('Base CDI'!$H$4:$H$28,'Base CDI'!$I$4:$I$29,S3562,"Cubic","Extrapolate=Linear","MultiX=Average","Skip=True","Sort=True")</f>
        <v>13.648661133172356</v>
      </c>
    </row>
    <row r="3563" spans="16:21" x14ac:dyDescent="0.25">
      <c r="P3563" s="10">
        <v>39695</v>
      </c>
      <c r="Q3563">
        <v>19.51484</v>
      </c>
      <c r="S3563" s="42">
        <f t="shared" ca="1" si="60"/>
        <v>49514</v>
      </c>
      <c r="T3563" s="43">
        <f ca="1">_xll.BInterpol('Base CDI'!$H$4:$H$28,'Base CDI'!$J$4:$J$29,S3563,"Cubic","Extrapolate=Linear","MultiX=Average","Skip=True","Sort=True")</f>
        <v>13.594026109038731</v>
      </c>
      <c r="U3563" s="43">
        <f ca="1">_xll.BInterpol('Base CDI'!$H$4:$H$28,'Base CDI'!$I$4:$I$29,S3563,"Cubic","Extrapolate=Linear","MultiX=Average","Skip=True","Sort=True")</f>
        <v>13.648587146414568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49515</v>
      </c>
      <c r="T3564" s="43">
        <f ca="1">_xll.BInterpol('Base CDI'!$H$4:$H$28,'Base CDI'!$J$4:$J$29,S3564,"Cubic","Extrapolate=Linear","MultiX=Average","Skip=True","Sort=True")</f>
        <v>13.593961917839239</v>
      </c>
      <c r="U3564" s="43">
        <f ca="1">_xll.BInterpol('Base CDI'!$H$4:$H$28,'Base CDI'!$I$4:$I$29,S3564,"Cubic","Extrapolate=Linear","MultiX=Average","Skip=True","Sort=True")</f>
        <v>13.648513003826748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49516</v>
      </c>
      <c r="T3565" s="43">
        <f ca="1">_xll.BInterpol('Base CDI'!$H$4:$H$28,'Base CDI'!$J$4:$J$29,S3565,"Cubic","Extrapolate=Linear","MultiX=Average","Skip=True","Sort=True")</f>
        <v>13.593897595950867</v>
      </c>
      <c r="U3565" s="43">
        <f ca="1">_xll.BInterpol('Base CDI'!$H$4:$H$28,'Base CDI'!$I$4:$I$29,S3565,"Cubic","Extrapolate=Linear","MultiX=Average","Skip=True","Sort=True")</f>
        <v>13.648438705704029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49517</v>
      </c>
      <c r="T3566" s="43">
        <f ca="1">_xll.BInterpol('Base CDI'!$H$4:$H$28,'Base CDI'!$J$4:$J$29,S3566,"Cubic","Extrapolate=Linear","MultiX=Average","Skip=True","Sort=True")</f>
        <v>13.593833143621602</v>
      </c>
      <c r="U3566" s="43">
        <f ca="1">_xll.BInterpol('Base CDI'!$H$4:$H$28,'Base CDI'!$I$4:$I$29,S3566,"Cubic","Extrapolate=Linear","MultiX=Average","Skip=True","Sort=True")</f>
        <v>13.648364252341544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49518</v>
      </c>
      <c r="T3567" s="43">
        <f ca="1">_xll.BInterpol('Base CDI'!$H$4:$H$28,'Base CDI'!$J$4:$J$29,S3567,"Cubic","Extrapolate=Linear","MultiX=Average","Skip=True","Sort=True")</f>
        <v>13.593768561099427</v>
      </c>
      <c r="U3567" s="43">
        <f ca="1">_xll.BInterpol('Base CDI'!$H$4:$H$28,'Base CDI'!$I$4:$I$29,S3567,"Cubic","Extrapolate=Linear","MultiX=Average","Skip=True","Sort=True")</f>
        <v>13.648289644034424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49519</v>
      </c>
      <c r="T3568" s="43">
        <f ca="1">_xll.BInterpol('Base CDI'!$H$4:$H$28,'Base CDI'!$J$4:$J$29,S3568,"Cubic","Extrapolate=Linear","MultiX=Average","Skip=True","Sort=True")</f>
        <v>13.59370384863233</v>
      </c>
      <c r="U3568" s="43">
        <f ca="1">_xll.BInterpol('Base CDI'!$H$4:$H$28,'Base CDI'!$I$4:$I$29,S3568,"Cubic","Extrapolate=Linear","MultiX=Average","Skip=True","Sort=True")</f>
        <v>13.648214881077804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49520</v>
      </c>
      <c r="T3569" s="43">
        <f ca="1">_xll.BInterpol('Base CDI'!$H$4:$H$28,'Base CDI'!$J$4:$J$29,S3569,"Cubic","Extrapolate=Linear","MultiX=Average","Skip=True","Sort=True")</f>
        <v>13.593639006468299</v>
      </c>
      <c r="U3569" s="43">
        <f ca="1">_xll.BInterpol('Base CDI'!$H$4:$H$28,'Base CDI'!$I$4:$I$29,S3569,"Cubic","Extrapolate=Linear","MultiX=Average","Skip=True","Sort=True")</f>
        <v>13.648139963766814</v>
      </c>
    </row>
    <row r="3570" spans="16:21" x14ac:dyDescent="0.25">
      <c r="P3570" s="10">
        <v>39706</v>
      </c>
      <c r="Q3570">
        <v>19.58154</v>
      </c>
      <c r="S3570" s="42">
        <f t="shared" ca="1" si="60"/>
        <v>49521</v>
      </c>
      <c r="T3570" s="43">
        <f ca="1">_xll.BInterpol('Base CDI'!$H$4:$H$28,'Base CDI'!$J$4:$J$29,S3570,"Cubic","Extrapolate=Linear","MultiX=Average","Skip=True","Sort=True")</f>
        <v>13.593574034855321</v>
      </c>
      <c r="U3570" s="43">
        <f ca="1">_xll.BInterpol('Base CDI'!$H$4:$H$28,'Base CDI'!$I$4:$I$29,S3570,"Cubic","Extrapolate=Linear","MultiX=Average","Skip=True","Sort=True")</f>
        <v>13.648064892396588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49522</v>
      </c>
      <c r="T3571" s="43">
        <f ca="1">_xll.BInterpol('Base CDI'!$H$4:$H$28,'Base CDI'!$J$4:$J$29,S3571,"Cubic","Extrapolate=Linear","MultiX=Average","Skip=True","Sort=True")</f>
        <v>13.593508934041379</v>
      </c>
      <c r="U3571" s="43">
        <f ca="1">_xll.BInterpol('Base CDI'!$H$4:$H$28,'Base CDI'!$I$4:$I$29,S3571,"Cubic","Extrapolate=Linear","MultiX=Average","Skip=True","Sort=True")</f>
        <v>13.64798966726226</v>
      </c>
    </row>
    <row r="3572" spans="16:21" x14ac:dyDescent="0.25">
      <c r="P3572" s="10">
        <v>39708</v>
      </c>
      <c r="Q3572">
        <v>19.60136</v>
      </c>
      <c r="S3572" s="42">
        <f t="shared" ca="1" si="60"/>
        <v>49523</v>
      </c>
      <c r="T3572" s="43">
        <f ca="1">_xll.BInterpol('Base CDI'!$H$4:$H$28,'Base CDI'!$J$4:$J$29,S3572,"Cubic","Extrapolate=Linear","MultiX=Average","Skip=True","Sort=True")</f>
        <v>13.593443704274462</v>
      </c>
      <c r="U3572" s="43">
        <f ca="1">_xll.BInterpol('Base CDI'!$H$4:$H$28,'Base CDI'!$I$4:$I$29,S3572,"Cubic","Extrapolate=Linear","MultiX=Average","Skip=True","Sort=True")</f>
        <v>13.64791428865896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49524</v>
      </c>
      <c r="T3573" s="43">
        <f ca="1">_xll.BInterpol('Base CDI'!$H$4:$H$28,'Base CDI'!$J$4:$J$29,S3573,"Cubic","Extrapolate=Linear","MultiX=Average","Skip=True","Sort=True")</f>
        <v>13.593378345802556</v>
      </c>
      <c r="U3573" s="43">
        <f ca="1">_xll.BInterpol('Base CDI'!$H$4:$H$28,'Base CDI'!$I$4:$I$29,S3573,"Cubic","Extrapolate=Linear","MultiX=Average","Skip=True","Sort=True")</f>
        <v>13.647838756881821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49525</v>
      </c>
      <c r="T3574" s="43">
        <f ca="1">_xll.BInterpol('Base CDI'!$H$4:$H$28,'Base CDI'!$J$4:$J$29,S3574,"Cubic","Extrapolate=Linear","MultiX=Average","Skip=True","Sort=True")</f>
        <v>13.593312858873647</v>
      </c>
      <c r="U3574" s="43">
        <f ca="1">_xll.BInterpol('Base CDI'!$H$4:$H$28,'Base CDI'!$I$4:$I$29,S3574,"Cubic","Extrapolate=Linear","MultiX=Average","Skip=True","Sort=True")</f>
        <v>13.647763072225979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49526</v>
      </c>
      <c r="T3575" s="43">
        <f ca="1">_xll.BInterpol('Base CDI'!$H$4:$H$28,'Base CDI'!$J$4:$J$29,S3575,"Cubic","Extrapolate=Linear","MultiX=Average","Skip=True","Sort=True")</f>
        <v>13.593247243735723</v>
      </c>
      <c r="U3575" s="43">
        <f ca="1">_xll.BInterpol('Base CDI'!$H$4:$H$28,'Base CDI'!$I$4:$I$29,S3575,"Cubic","Extrapolate=Linear","MultiX=Average","Skip=True","Sort=True")</f>
        <v>13.647687234986563</v>
      </c>
    </row>
    <row r="3576" spans="16:21" x14ac:dyDescent="0.25">
      <c r="P3576" s="10">
        <v>39714</v>
      </c>
      <c r="Q3576">
        <v>19.64114</v>
      </c>
      <c r="S3576" s="42">
        <f t="shared" ca="1" si="60"/>
        <v>49527</v>
      </c>
      <c r="T3576" s="43">
        <f ca="1">_xll.BInterpol('Base CDI'!$H$4:$H$28,'Base CDI'!$J$4:$J$29,S3576,"Cubic","Extrapolate=Linear","MultiX=Average","Skip=True","Sort=True")</f>
        <v>13.593181500636769</v>
      </c>
      <c r="U3576" s="43">
        <f ca="1">_xll.BInterpol('Base CDI'!$H$4:$H$28,'Base CDI'!$I$4:$I$29,S3576,"Cubic","Extrapolate=Linear","MultiX=Average","Skip=True","Sort=True")</f>
        <v>13.647611245458705</v>
      </c>
    </row>
    <row r="3577" spans="16:21" x14ac:dyDescent="0.25">
      <c r="P3577" s="10">
        <v>39715</v>
      </c>
      <c r="Q3577">
        <v>19.65109</v>
      </c>
      <c r="S3577" s="42">
        <f t="shared" ca="1" si="60"/>
        <v>49528</v>
      </c>
      <c r="T3577" s="43">
        <f ca="1">_xll.BInterpol('Base CDI'!$H$4:$H$28,'Base CDI'!$J$4:$J$29,S3577,"Cubic","Extrapolate=Linear","MultiX=Average","Skip=True","Sort=True")</f>
        <v>13.593115629824771</v>
      </c>
      <c r="U3577" s="43">
        <f ca="1">_xll.BInterpol('Base CDI'!$H$4:$H$28,'Base CDI'!$I$4:$I$29,S3577,"Cubic","Extrapolate=Linear","MultiX=Average","Skip=True","Sort=True")</f>
        <v>13.647535103937543</v>
      </c>
    </row>
    <row r="3578" spans="16:21" x14ac:dyDescent="0.25">
      <c r="P3578" s="10">
        <v>39716</v>
      </c>
      <c r="Q3578">
        <v>19.66103</v>
      </c>
      <c r="S3578" s="42">
        <f t="shared" ca="1" si="60"/>
        <v>49529</v>
      </c>
      <c r="T3578" s="43">
        <f ca="1">_xll.BInterpol('Base CDI'!$H$4:$H$28,'Base CDI'!$J$4:$J$29,S3578,"Cubic","Extrapolate=Linear","MultiX=Average","Skip=True","Sort=True")</f>
        <v>13.593049631547718</v>
      </c>
      <c r="U3578" s="43">
        <f ca="1">_xll.BInterpol('Base CDI'!$H$4:$H$28,'Base CDI'!$I$4:$I$29,S3578,"Cubic","Extrapolate=Linear","MultiX=Average","Skip=True","Sort=True")</f>
        <v>13.647458810718202</v>
      </c>
    </row>
    <row r="3579" spans="16:21" x14ac:dyDescent="0.25">
      <c r="P3579" s="10">
        <v>39717</v>
      </c>
      <c r="Q3579">
        <v>19.67098</v>
      </c>
      <c r="S3579" s="42">
        <f t="shared" ca="1" si="60"/>
        <v>49530</v>
      </c>
      <c r="T3579" s="43">
        <f ca="1">_xll.BInterpol('Base CDI'!$H$4:$H$28,'Base CDI'!$J$4:$J$29,S3579,"Cubic","Extrapolate=Linear","MultiX=Average","Skip=True","Sort=True")</f>
        <v>13.592983506053594</v>
      </c>
      <c r="U3579" s="43">
        <f ca="1">_xll.BInterpol('Base CDI'!$H$4:$H$28,'Base CDI'!$I$4:$I$29,S3579,"Cubic","Extrapolate=Linear","MultiX=Average","Skip=True","Sort=True")</f>
        <v>13.647382366095821</v>
      </c>
    </row>
    <row r="3580" spans="16:21" x14ac:dyDescent="0.25">
      <c r="P3580" s="10">
        <v>39720</v>
      </c>
      <c r="Q3580">
        <v>19.68094</v>
      </c>
      <c r="S3580" s="42">
        <f t="shared" ca="1" si="60"/>
        <v>49531</v>
      </c>
      <c r="T3580" s="43">
        <f ca="1">_xll.BInterpol('Base CDI'!$H$4:$H$28,'Base CDI'!$J$4:$J$29,S3580,"Cubic","Extrapolate=Linear","MultiX=Average","Skip=True","Sort=True")</f>
        <v>13.592917253590386</v>
      </c>
      <c r="U3580" s="43">
        <f ca="1">_xll.BInterpol('Base CDI'!$H$4:$H$28,'Base CDI'!$I$4:$I$29,S3580,"Cubic","Extrapolate=Linear","MultiX=Average","Skip=True","Sort=True")</f>
        <v>13.647305770365531</v>
      </c>
    </row>
    <row r="3581" spans="16:21" x14ac:dyDescent="0.25">
      <c r="P3581" s="10">
        <v>39721</v>
      </c>
      <c r="Q3581">
        <v>19.69089</v>
      </c>
      <c r="S3581" s="42">
        <f t="shared" ca="1" si="60"/>
        <v>49532</v>
      </c>
      <c r="T3581" s="43">
        <f ca="1">_xll.BInterpol('Base CDI'!$H$4:$H$28,'Base CDI'!$J$4:$J$29,S3581,"Cubic","Extrapolate=Linear","MultiX=Average","Skip=True","Sort=True")</f>
        <v>13.592850874406082</v>
      </c>
      <c r="U3581" s="43">
        <f ca="1">_xll.BInterpol('Base CDI'!$H$4:$H$28,'Base CDI'!$I$4:$I$29,S3581,"Cubic","Extrapolate=Linear","MultiX=Average","Skip=True","Sort=True")</f>
        <v>13.647229023822462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49533</v>
      </c>
      <c r="T3582" s="43">
        <f ca="1">_xll.BInterpol('Base CDI'!$H$4:$H$28,'Base CDI'!$J$4:$J$29,S3582,"Cubic","Extrapolate=Linear","MultiX=Average","Skip=True","Sort=True")</f>
        <v>13.592784368748665</v>
      </c>
      <c r="U3582" s="43">
        <f ca="1">_xll.BInterpol('Base CDI'!$H$4:$H$28,'Base CDI'!$I$4:$I$29,S3582,"Cubic","Extrapolate=Linear","MultiX=Average","Skip=True","Sort=True")</f>
        <v>13.64715212676175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49534</v>
      </c>
      <c r="T3583" s="43">
        <f ca="1">_xll.BInterpol('Base CDI'!$H$4:$H$28,'Base CDI'!$J$4:$J$29,S3583,"Cubic","Extrapolate=Linear","MultiX=Average","Skip=True","Sort=True")</f>
        <v>13.592717736866128</v>
      </c>
      <c r="U3583" s="43">
        <f ca="1">_xll.BInterpol('Base CDI'!$H$4:$H$28,'Base CDI'!$I$4:$I$29,S3583,"Cubic","Extrapolate=Linear","MultiX=Average","Skip=True","Sort=True")</f>
        <v>13.647075079478524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49535</v>
      </c>
      <c r="T3584" s="43">
        <f ca="1">_xll.BInterpol('Base CDI'!$H$4:$H$28,'Base CDI'!$J$4:$J$29,S3584,"Cubic","Extrapolate=Linear","MultiX=Average","Skip=True","Sort=True")</f>
        <v>13.59265097900645</v>
      </c>
      <c r="U3584" s="43">
        <f ca="1">_xll.BInterpol('Base CDI'!$H$4:$H$28,'Base CDI'!$I$4:$I$29,S3584,"Cubic","Extrapolate=Linear","MultiX=Average","Skip=True","Sort=True")</f>
        <v>13.646997882267922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49536</v>
      </c>
      <c r="T3585" s="43">
        <f ca="1">_xll.BInterpol('Base CDI'!$H$4:$H$28,'Base CDI'!$J$4:$J$29,S3585,"Cubic","Extrapolate=Linear","MultiX=Average","Skip=True","Sort=True")</f>
        <v>13.592584095417623</v>
      </c>
      <c r="U3585" s="43">
        <f ca="1">_xll.BInterpol('Base CDI'!$H$4:$H$28,'Base CDI'!$I$4:$I$29,S3585,"Cubic","Extrapolate=Linear","MultiX=Average","Skip=True","Sort=True")</f>
        <v>13.646920535425071</v>
      </c>
    </row>
    <row r="3586" spans="16:21" x14ac:dyDescent="0.25">
      <c r="P3586" s="10">
        <v>39728</v>
      </c>
      <c r="Q3586">
        <v>19.74089</v>
      </c>
      <c r="S3586" s="42">
        <f t="shared" ca="1" si="60"/>
        <v>49537</v>
      </c>
      <c r="T3586" s="43">
        <f ca="1">_xll.BInterpol('Base CDI'!$H$4:$H$28,'Base CDI'!$J$4:$J$29,S3586,"Cubic","Extrapolate=Linear","MultiX=Average","Skip=True","Sort=True")</f>
        <v>13.59251708634763</v>
      </c>
      <c r="U3586" s="43">
        <f ca="1">_xll.BInterpol('Base CDI'!$H$4:$H$28,'Base CDI'!$I$4:$I$29,S3586,"Cubic","Extrapolate=Linear","MultiX=Average","Skip=True","Sort=True")</f>
        <v>13.646843039245107</v>
      </c>
    </row>
    <row r="3587" spans="16:21" x14ac:dyDescent="0.25">
      <c r="P3587" s="10">
        <v>39729</v>
      </c>
      <c r="Q3587">
        <v>19.75095</v>
      </c>
      <c r="S3587" s="42">
        <f t="shared" ca="1" si="60"/>
        <v>49538</v>
      </c>
      <c r="T3587" s="43">
        <f ca="1">_xll.BInterpol('Base CDI'!$H$4:$H$28,'Base CDI'!$J$4:$J$29,S3587,"Cubic","Extrapolate=Linear","MultiX=Average","Skip=True","Sort=True")</f>
        <v>13.592449952044459</v>
      </c>
      <c r="U3587" s="43">
        <f ca="1">_xll.BInterpol('Base CDI'!$H$4:$H$28,'Base CDI'!$I$4:$I$29,S3587,"Cubic","Extrapolate=Linear","MultiX=Average","Skip=True","Sort=True")</f>
        <v>13.646765394023161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49539</v>
      </c>
      <c r="T3588" s="43">
        <f ca="1">_xll.BInterpol('Base CDI'!$H$4:$H$28,'Base CDI'!$J$4:$J$29,S3588,"Cubic","Extrapolate=Linear","MultiX=Average","Skip=True","Sort=True")</f>
        <v>13.592382692756097</v>
      </c>
      <c r="U3588" s="43">
        <f ca="1">_xll.BInterpol('Base CDI'!$H$4:$H$28,'Base CDI'!$I$4:$I$29,S3588,"Cubic","Extrapolate=Linear","MultiX=Average","Skip=True","Sort=True")</f>
        <v>13.646687600054367</v>
      </c>
    </row>
    <row r="3589" spans="16:21" x14ac:dyDescent="0.25">
      <c r="P3589" s="10">
        <v>39731</v>
      </c>
      <c r="Q3589">
        <v>19.77103</v>
      </c>
      <c r="S3589" s="42">
        <f t="shared" ca="1" si="60"/>
        <v>49540</v>
      </c>
      <c r="T3589" s="43">
        <f ca="1">_xll.BInterpol('Base CDI'!$H$4:$H$28,'Base CDI'!$J$4:$J$29,S3589,"Cubic","Extrapolate=Linear","MultiX=Average","Skip=True","Sort=True")</f>
        <v>13.592315308730528</v>
      </c>
      <c r="U3589" s="43">
        <f ca="1">_xll.BInterpol('Base CDI'!$H$4:$H$28,'Base CDI'!$I$4:$I$29,S3589,"Cubic","Extrapolate=Linear","MultiX=Average","Skip=True","Sort=True")</f>
        <v>13.646609657633858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49541</v>
      </c>
      <c r="T3590" s="43">
        <f ca="1">_xll.BInterpol('Base CDI'!$H$4:$H$28,'Base CDI'!$J$4:$J$29,S3590,"Cubic","Extrapolate=Linear","MultiX=Average","Skip=True","Sort=True")</f>
        <v>13.592247800215743</v>
      </c>
      <c r="U3590" s="43">
        <f ca="1">_xll.BInterpol('Base CDI'!$H$4:$H$28,'Base CDI'!$I$4:$I$29,S3590,"Cubic","Extrapolate=Linear","MultiX=Average","Skip=True","Sort=True")</f>
        <v>13.646531567056766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49542</v>
      </c>
      <c r="T3591" s="43">
        <f ca="1">_xll.BInterpol('Base CDI'!$H$4:$H$28,'Base CDI'!$J$4:$J$29,S3591,"Cubic","Extrapolate=Linear","MultiX=Average","Skip=True","Sort=True")</f>
        <v>13.592180167459725</v>
      </c>
      <c r="U3591" s="43">
        <f ca="1">_xll.BInterpol('Base CDI'!$H$4:$H$28,'Base CDI'!$I$4:$I$29,S3591,"Cubic","Extrapolate=Linear","MultiX=Average","Skip=True","Sort=True")</f>
        <v>13.646453328618222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49543</v>
      </c>
      <c r="T3592" s="43">
        <f ca="1">_xll.BInterpol('Base CDI'!$H$4:$H$28,'Base CDI'!$J$4:$J$29,S3592,"Cubic","Extrapolate=Linear","MultiX=Average","Skip=True","Sort=True")</f>
        <v>13.59211241071046</v>
      </c>
      <c r="U3592" s="43">
        <f ca="1">_xll.BInterpol('Base CDI'!$H$4:$H$28,'Base CDI'!$I$4:$I$29,S3592,"Cubic","Extrapolate=Linear","MultiX=Average","Skip=True","Sort=True")</f>
        <v>13.64637494261336</v>
      </c>
    </row>
    <row r="3593" spans="16:21" x14ac:dyDescent="0.25">
      <c r="P3593" s="10">
        <v>39737</v>
      </c>
      <c r="Q3593">
        <v>19.81129</v>
      </c>
      <c r="S3593" s="42">
        <f t="shared" ca="1" si="60"/>
        <v>49544</v>
      </c>
      <c r="T3593" s="43">
        <f ca="1">_xll.BInterpol('Base CDI'!$H$4:$H$28,'Base CDI'!$J$4:$J$29,S3593,"Cubic","Extrapolate=Linear","MultiX=Average","Skip=True","Sort=True")</f>
        <v>13.592044530215937</v>
      </c>
      <c r="U3593" s="43">
        <f ca="1">_xll.BInterpol('Base CDI'!$H$4:$H$28,'Base CDI'!$I$4:$I$29,S3593,"Cubic","Extrapolate=Linear","MultiX=Average","Skip=True","Sort=True")</f>
        <v>13.646296409337312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49545</v>
      </c>
      <c r="T3594" s="43">
        <f ca="1">_xll.BInterpol('Base CDI'!$H$4:$H$28,'Base CDI'!$J$4:$J$29,S3594,"Cubic","Extrapolate=Linear","MultiX=Average","Skip=True","Sort=True")</f>
        <v>13.591976526224141</v>
      </c>
      <c r="U3594" s="43">
        <f ca="1">_xll.BInterpol('Base CDI'!$H$4:$H$28,'Base CDI'!$I$4:$I$29,S3594,"Cubic","Extrapolate=Linear","MultiX=Average","Skip=True","Sort=True")</f>
        <v>13.646217729085212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49546</v>
      </c>
      <c r="T3595" s="43">
        <f ca="1">_xll.BInterpol('Base CDI'!$H$4:$H$28,'Base CDI'!$J$4:$J$29,S3595,"Cubic","Extrapolate=Linear","MultiX=Average","Skip=True","Sort=True")</f>
        <v>13.591908398983058</v>
      </c>
      <c r="U3595" s="43">
        <f ca="1">_xll.BInterpol('Base CDI'!$H$4:$H$28,'Base CDI'!$I$4:$I$29,S3595,"Cubic","Extrapolate=Linear","MultiX=Average","Skip=True","Sort=True")</f>
        <v>13.646138902152192</v>
      </c>
    </row>
    <row r="3596" spans="16:21" x14ac:dyDescent="0.25">
      <c r="P3596" s="10">
        <v>39742</v>
      </c>
      <c r="Q3596">
        <v>19.84151</v>
      </c>
      <c r="S3596" s="42">
        <f t="shared" ca="1" si="61"/>
        <v>49547</v>
      </c>
      <c r="T3596" s="43">
        <f ca="1">_xll.BInterpol('Base CDI'!$H$4:$H$28,'Base CDI'!$J$4:$J$29,S3596,"Cubic","Extrapolate=Linear","MultiX=Average","Skip=True","Sort=True")</f>
        <v>13.591840148740678</v>
      </c>
      <c r="U3596" s="43">
        <f ca="1">_xll.BInterpol('Base CDI'!$H$4:$H$28,'Base CDI'!$I$4:$I$29,S3596,"Cubic","Extrapolate=Linear","MultiX=Average","Skip=True","Sort=True")</f>
        <v>13.646059928833383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49548</v>
      </c>
      <c r="T3597" s="43">
        <f ca="1">_xll.BInterpol('Base CDI'!$H$4:$H$28,'Base CDI'!$J$4:$J$29,S3597,"Cubic","Extrapolate=Linear","MultiX=Average","Skip=True","Sort=True")</f>
        <v>13.591771775744983</v>
      </c>
      <c r="U3597" s="43">
        <f ca="1">_xll.BInterpol('Base CDI'!$H$4:$H$28,'Base CDI'!$I$4:$I$29,S3597,"Cubic","Extrapolate=Linear","MultiX=Average","Skip=True","Sort=True")</f>
        <v>13.64598080942392</v>
      </c>
    </row>
    <row r="3598" spans="16:21" x14ac:dyDescent="0.25">
      <c r="P3598" s="10">
        <v>39744</v>
      </c>
      <c r="Q3598">
        <v>19.86157</v>
      </c>
      <c r="S3598" s="42">
        <f t="shared" ca="1" si="61"/>
        <v>49549</v>
      </c>
      <c r="T3598" s="43">
        <f ca="1">_xll.BInterpol('Base CDI'!$H$4:$H$28,'Base CDI'!$J$4:$J$29,S3598,"Cubic","Extrapolate=Linear","MultiX=Average","Skip=True","Sort=True")</f>
        <v>13.59170328024396</v>
      </c>
      <c r="U3598" s="43">
        <f ca="1">_xll.BInterpol('Base CDI'!$H$4:$H$28,'Base CDI'!$I$4:$I$29,S3598,"Cubic","Extrapolate=Linear","MultiX=Average","Skip=True","Sort=True")</f>
        <v>13.645901544218935</v>
      </c>
    </row>
    <row r="3599" spans="16:21" x14ac:dyDescent="0.25">
      <c r="P3599" s="10">
        <v>39745</v>
      </c>
      <c r="Q3599">
        <v>19.87163</v>
      </c>
      <c r="S3599" s="42">
        <f t="shared" ca="1" si="61"/>
        <v>49550</v>
      </c>
      <c r="T3599" s="43">
        <f ca="1">_xll.BInterpol('Base CDI'!$H$4:$H$28,'Base CDI'!$J$4:$J$29,S3599,"Cubic","Extrapolate=Linear","MultiX=Average","Skip=True","Sort=True")</f>
        <v>13.591634662485598</v>
      </c>
      <c r="U3599" s="43">
        <f ca="1">_xll.BInterpol('Base CDI'!$H$4:$H$28,'Base CDI'!$I$4:$I$29,S3599,"Cubic","Extrapolate=Linear","MultiX=Average","Skip=True","Sort=True")</f>
        <v>13.64582213351356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49551</v>
      </c>
      <c r="T3600" s="43">
        <f ca="1">_xll.BInterpol('Base CDI'!$H$4:$H$28,'Base CDI'!$J$4:$J$29,S3600,"Cubic","Extrapolate=Linear","MultiX=Average","Skip=True","Sort=True")</f>
        <v>13.591565922717882</v>
      </c>
      <c r="U3600" s="43">
        <f ca="1">_xll.BInterpol('Base CDI'!$H$4:$H$28,'Base CDI'!$I$4:$I$29,S3600,"Cubic","Extrapolate=Linear","MultiX=Average","Skip=True","Sort=True")</f>
        <v>13.645742577602929</v>
      </c>
    </row>
    <row r="3601" spans="16:21" x14ac:dyDescent="0.25">
      <c r="P3601" s="10">
        <v>39749</v>
      </c>
      <c r="Q3601">
        <v>19.89179</v>
      </c>
      <c r="S3601" s="42">
        <f t="shared" ca="1" si="61"/>
        <v>49552</v>
      </c>
      <c r="T3601" s="43">
        <f ca="1">_xll.BInterpol('Base CDI'!$H$4:$H$28,'Base CDI'!$J$4:$J$29,S3601,"Cubic","Extrapolate=Linear","MultiX=Average","Skip=True","Sort=True")</f>
        <v>13.591497061188798</v>
      </c>
      <c r="U3601" s="43">
        <f ca="1">_xll.BInterpol('Base CDI'!$H$4:$H$28,'Base CDI'!$I$4:$I$29,S3601,"Cubic","Extrapolate=Linear","MultiX=Average","Skip=True","Sort=True")</f>
        <v>13.645662876782174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49553</v>
      </c>
      <c r="T3602" s="43">
        <f ca="1">_xll.BInterpol('Base CDI'!$H$4:$H$28,'Base CDI'!$J$4:$J$29,S3602,"Cubic","Extrapolate=Linear","MultiX=Average","Skip=True","Sort=True")</f>
        <v>13.591428078146336</v>
      </c>
      <c r="U3602" s="43">
        <f ca="1">_xll.BInterpol('Base CDI'!$H$4:$H$28,'Base CDI'!$I$4:$I$29,S3602,"Cubic","Extrapolate=Linear","MultiX=Average","Skip=True","Sort=True")</f>
        <v>13.645583031346426</v>
      </c>
    </row>
    <row r="3603" spans="16:21" x14ac:dyDescent="0.25">
      <c r="P3603" s="10">
        <v>39751</v>
      </c>
      <c r="Q3603">
        <v>19.91197</v>
      </c>
      <c r="S3603" s="42">
        <f t="shared" ca="1" si="61"/>
        <v>49554</v>
      </c>
      <c r="T3603" s="43">
        <f ca="1">_xll.BInterpol('Base CDI'!$H$4:$H$28,'Base CDI'!$J$4:$J$29,S3603,"Cubic","Extrapolate=Linear","MultiX=Average","Skip=True","Sort=True")</f>
        <v>13.591358973838478</v>
      </c>
      <c r="U3603" s="43">
        <f ca="1">_xll.BInterpol('Base CDI'!$H$4:$H$28,'Base CDI'!$I$4:$I$29,S3603,"Cubic","Extrapolate=Linear","MultiX=Average","Skip=True","Sort=True")</f>
        <v>13.645503041590819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49555</v>
      </c>
      <c r="T3604" s="43">
        <f ca="1">_xll.BInterpol('Base CDI'!$H$4:$H$28,'Base CDI'!$J$4:$J$29,S3604,"Cubic","Extrapolate=Linear","MultiX=Average","Skip=True","Sort=True")</f>
        <v>13.591289748513212</v>
      </c>
      <c r="U3604" s="43">
        <f ca="1">_xll.BInterpol('Base CDI'!$H$4:$H$28,'Base CDI'!$I$4:$I$29,S3604,"Cubic","Extrapolate=Linear","MultiX=Average","Skip=True","Sort=True")</f>
        <v>13.645422907810486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49556</v>
      </c>
      <c r="T3605" s="43">
        <f ca="1">_xll.BInterpol('Base CDI'!$H$4:$H$28,'Base CDI'!$J$4:$J$29,S3605,"Cubic","Extrapolate=Linear","MultiX=Average","Skip=True","Sort=True")</f>
        <v>13.591220402418523</v>
      </c>
      <c r="U3605" s="43">
        <f ca="1">_xll.BInterpol('Base CDI'!$H$4:$H$28,'Base CDI'!$I$4:$I$29,S3605,"Cubic","Extrapolate=Linear","MultiX=Average","Skip=True","Sort=True")</f>
        <v>13.645342630300558</v>
      </c>
    </row>
    <row r="3606" spans="16:21" x14ac:dyDescent="0.25">
      <c r="P3606" s="10">
        <v>39756</v>
      </c>
      <c r="Q3606">
        <v>19.94218</v>
      </c>
      <c r="S3606" s="42">
        <f t="shared" ca="1" si="61"/>
        <v>49557</v>
      </c>
      <c r="T3606" s="43">
        <f ca="1">_xll.BInterpol('Base CDI'!$H$4:$H$28,'Base CDI'!$J$4:$J$29,S3606,"Cubic","Extrapolate=Linear","MultiX=Average","Skip=True","Sort=True")</f>
        <v>13.591150935802402</v>
      </c>
      <c r="U3606" s="43">
        <f ca="1">_xll.BInterpol('Base CDI'!$H$4:$H$28,'Base CDI'!$I$4:$I$29,S3606,"Cubic","Extrapolate=Linear","MultiX=Average","Skip=True","Sort=True")</f>
        <v>13.64526220935617</v>
      </c>
    </row>
    <row r="3607" spans="16:21" x14ac:dyDescent="0.25">
      <c r="P3607" s="10">
        <v>39757</v>
      </c>
      <c r="Q3607">
        <v>19.95224</v>
      </c>
      <c r="S3607" s="42">
        <f t="shared" ca="1" si="61"/>
        <v>49558</v>
      </c>
      <c r="T3607" s="43">
        <f ca="1">_xll.BInterpol('Base CDI'!$H$4:$H$28,'Base CDI'!$J$4:$J$29,S3607,"Cubic","Extrapolate=Linear","MultiX=Average","Skip=True","Sort=True")</f>
        <v>13.591081348912832</v>
      </c>
      <c r="U3607" s="43">
        <f ca="1">_xll.BInterpol('Base CDI'!$H$4:$H$28,'Base CDI'!$I$4:$I$29,S3607,"Cubic","Extrapolate=Linear","MultiX=Average","Skip=True","Sort=True")</f>
        <v>13.645181645272453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49559</v>
      </c>
      <c r="T3608" s="43">
        <f ca="1">_xll.BInterpol('Base CDI'!$H$4:$H$28,'Base CDI'!$J$4:$J$29,S3608,"Cubic","Extrapolate=Linear","MultiX=Average","Skip=True","Sort=True")</f>
        <v>13.591011641997799</v>
      </c>
      <c r="U3608" s="43">
        <f ca="1">_xll.BInterpol('Base CDI'!$H$4:$H$28,'Base CDI'!$I$4:$I$29,S3608,"Cubic","Extrapolate=Linear","MultiX=Average","Skip=True","Sort=True")</f>
        <v>13.645100938344541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49560</v>
      </c>
      <c r="T3609" s="43">
        <f ca="1">_xll.BInterpol('Base CDI'!$H$4:$H$28,'Base CDI'!$J$4:$J$29,S3609,"Cubic","Extrapolate=Linear","MultiX=Average","Skip=True","Sort=True")</f>
        <v>13.590941815305293</v>
      </c>
      <c r="U3609" s="43">
        <f ca="1">_xll.BInterpol('Base CDI'!$H$4:$H$28,'Base CDI'!$I$4:$I$29,S3609,"Cubic","Extrapolate=Linear","MultiX=Average","Skip=True","Sort=True")</f>
        <v>13.645020088867565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49561</v>
      </c>
      <c r="T3610" s="43">
        <f ca="1">_xll.BInterpol('Base CDI'!$H$4:$H$28,'Base CDI'!$J$4:$J$29,S3610,"Cubic","Extrapolate=Linear","MultiX=Average","Skip=True","Sort=True")</f>
        <v>13.590871869083296</v>
      </c>
      <c r="U3610" s="43">
        <f ca="1">_xll.BInterpol('Base CDI'!$H$4:$H$28,'Base CDI'!$I$4:$I$29,S3610,"Cubic","Extrapolate=Linear","MultiX=Average","Skip=True","Sort=True")</f>
        <v>13.644939097136659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49562</v>
      </c>
      <c r="T3611" s="43">
        <f ca="1">_xll.BInterpol('Base CDI'!$H$4:$H$28,'Base CDI'!$J$4:$J$29,S3611,"Cubic","Extrapolate=Linear","MultiX=Average","Skip=True","Sort=True")</f>
        <v>13.590801803579797</v>
      </c>
      <c r="U3611" s="43">
        <f ca="1">_xll.BInterpol('Base CDI'!$H$4:$H$28,'Base CDI'!$I$4:$I$29,S3611,"Cubic","Extrapolate=Linear","MultiX=Average","Skip=True","Sort=True")</f>
        <v>13.644857963446954</v>
      </c>
    </row>
    <row r="3612" spans="16:21" x14ac:dyDescent="0.25">
      <c r="P3612" s="10">
        <v>39764</v>
      </c>
      <c r="Q3612">
        <v>20.00245</v>
      </c>
      <c r="S3612" s="42">
        <f t="shared" ca="1" si="61"/>
        <v>49563</v>
      </c>
      <c r="T3612" s="43">
        <f ca="1">_xll.BInterpol('Base CDI'!$H$4:$H$28,'Base CDI'!$J$4:$J$29,S3612,"Cubic","Extrapolate=Linear","MultiX=Average","Skip=True","Sort=True")</f>
        <v>13.590731619042783</v>
      </c>
      <c r="U3612" s="43">
        <f ca="1">_xll.BInterpol('Base CDI'!$H$4:$H$28,'Base CDI'!$I$4:$I$29,S3612,"Cubic","Extrapolate=Linear","MultiX=Average","Skip=True","Sort=True")</f>
        <v>13.644776688093584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49564</v>
      </c>
      <c r="T3613" s="43">
        <f ca="1">_xll.BInterpol('Base CDI'!$H$4:$H$28,'Base CDI'!$J$4:$J$29,S3613,"Cubic","Extrapolate=Linear","MultiX=Average","Skip=True","Sort=True")</f>
        <v>13.590661315720238</v>
      </c>
      <c r="U3613" s="43">
        <f ca="1">_xll.BInterpol('Base CDI'!$H$4:$H$28,'Base CDI'!$I$4:$I$29,S3613,"Cubic","Extrapolate=Linear","MultiX=Average","Skip=True","Sort=True")</f>
        <v>13.644695271371683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49565</v>
      </c>
      <c r="T3614" s="43">
        <f ca="1">_xll.BInterpol('Base CDI'!$H$4:$H$28,'Base CDI'!$J$4:$J$29,S3614,"Cubic","Extrapolate=Linear","MultiX=Average","Skip=True","Sort=True")</f>
        <v>13.590590893860153</v>
      </c>
      <c r="U3614" s="43">
        <f ca="1">_xll.BInterpol('Base CDI'!$H$4:$H$28,'Base CDI'!$I$4:$I$29,S3614,"Cubic","Extrapolate=Linear","MultiX=Average","Skip=True","Sort=True")</f>
        <v>13.64461371357638</v>
      </c>
    </row>
    <row r="3615" spans="16:21" x14ac:dyDescent="0.25">
      <c r="P3615" s="10">
        <v>39769</v>
      </c>
      <c r="Q3615">
        <v>20.03219</v>
      </c>
      <c r="S3615" s="42">
        <f t="shared" ca="1" si="61"/>
        <v>49566</v>
      </c>
      <c r="T3615" s="43">
        <f ca="1">_xll.BInterpol('Base CDI'!$H$4:$H$28,'Base CDI'!$J$4:$J$29,S3615,"Cubic","Extrapolate=Linear","MultiX=Average","Skip=True","Sort=True")</f>
        <v>13.590520353710509</v>
      </c>
      <c r="U3615" s="43">
        <f ca="1">_xll.BInterpol('Base CDI'!$H$4:$H$28,'Base CDI'!$I$4:$I$29,S3615,"Cubic","Extrapolate=Linear","MultiX=Average","Skip=True","Sort=True")</f>
        <v>13.64453201500281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49567</v>
      </c>
      <c r="T3616" s="43">
        <f ca="1">_xll.BInterpol('Base CDI'!$H$4:$H$28,'Base CDI'!$J$4:$J$29,S3616,"Cubic","Extrapolate=Linear","MultiX=Average","Skip=True","Sort=True")</f>
        <v>13.590449695519295</v>
      </c>
      <c r="U3616" s="43">
        <f ca="1">_xll.BInterpol('Base CDI'!$H$4:$H$28,'Base CDI'!$I$4:$I$29,S3616,"Cubic","Extrapolate=Linear","MultiX=Average","Skip=True","Sort=True")</f>
        <v>13.644450175946105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49568</v>
      </c>
      <c r="T3617" s="43">
        <f ca="1">_xll.BInterpol('Base CDI'!$H$4:$H$28,'Base CDI'!$J$4:$J$29,S3617,"Cubic","Extrapolate=Linear","MultiX=Average","Skip=True","Sort=True")</f>
        <v>13.5903789195345</v>
      </c>
      <c r="U3617" s="43">
        <f ca="1">_xll.BInterpol('Base CDI'!$H$4:$H$28,'Base CDI'!$I$4:$I$29,S3617,"Cubic","Extrapolate=Linear","MultiX=Average","Skip=True","Sort=True")</f>
        <v>13.644368196701398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49569</v>
      </c>
      <c r="T3618" s="43">
        <f ca="1">_xll.BInterpol('Base CDI'!$H$4:$H$28,'Base CDI'!$J$4:$J$29,S3618,"Cubic","Extrapolate=Linear","MultiX=Average","Skip=True","Sort=True")</f>
        <v>13.590308026004106</v>
      </c>
      <c r="U3618" s="43">
        <f ca="1">_xll.BInterpol('Base CDI'!$H$4:$H$28,'Base CDI'!$I$4:$I$29,S3618,"Cubic","Extrapolate=Linear","MultiX=Average","Skip=True","Sort=True")</f>
        <v>13.644286077563821</v>
      </c>
    </row>
    <row r="3619" spans="16:21" x14ac:dyDescent="0.25">
      <c r="P3619" s="10">
        <v>39773</v>
      </c>
      <c r="Q3619">
        <v>20.07132</v>
      </c>
      <c r="S3619" s="42">
        <f t="shared" ca="1" si="61"/>
        <v>49570</v>
      </c>
      <c r="T3619" s="43">
        <f ca="1">_xll.BInterpol('Base CDI'!$H$4:$H$28,'Base CDI'!$J$4:$J$29,S3619,"Cubic","Extrapolate=Linear","MultiX=Average","Skip=True","Sort=True")</f>
        <v>13.590237015176102</v>
      </c>
      <c r="U3619" s="43">
        <f ca="1">_xll.BInterpol('Base CDI'!$H$4:$H$28,'Base CDI'!$I$4:$I$29,S3619,"Cubic","Extrapolate=Linear","MultiX=Average","Skip=True","Sort=True")</f>
        <v>13.644203818828508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49571</v>
      </c>
      <c r="T3620" s="43">
        <f ca="1">_xll.BInterpol('Base CDI'!$H$4:$H$28,'Base CDI'!$J$4:$J$29,S3620,"Cubic","Extrapolate=Linear","MultiX=Average","Skip=True","Sort=True")</f>
        <v>13.590165887298474</v>
      </c>
      <c r="U3620" s="43">
        <f ca="1">_xll.BInterpol('Base CDI'!$H$4:$H$28,'Base CDI'!$I$4:$I$29,S3620,"Cubic","Extrapolate=Linear","MultiX=Average","Skip=True","Sort=True")</f>
        <v>13.64412142079059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49572</v>
      </c>
      <c r="T3621" s="43">
        <f ca="1">_xll.BInterpol('Base CDI'!$H$4:$H$28,'Base CDI'!$J$4:$J$29,S3621,"Cubic","Extrapolate=Linear","MultiX=Average","Skip=True","Sort=True")</f>
        <v>13.59009464261921</v>
      </c>
      <c r="U3621" s="43">
        <f ca="1">_xll.BInterpol('Base CDI'!$H$4:$H$28,'Base CDI'!$I$4:$I$29,S3621,"Cubic","Extrapolate=Linear","MultiX=Average","Skip=True","Sort=True")</f>
        <v>13.644038883745202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49573</v>
      </c>
      <c r="T3622" s="43">
        <f ca="1">_xll.BInterpol('Base CDI'!$H$4:$H$28,'Base CDI'!$J$4:$J$29,S3622,"Cubic","Extrapolate=Linear","MultiX=Average","Skip=True","Sort=True")</f>
        <v>13.590023281386292</v>
      </c>
      <c r="U3622" s="43">
        <f ca="1">_xll.BInterpol('Base CDI'!$H$4:$H$28,'Base CDI'!$I$4:$I$29,S3622,"Cubic","Extrapolate=Linear","MultiX=Average","Skip=True","Sort=True")</f>
        <v>13.643956207987474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49574</v>
      </c>
      <c r="T3623" s="43">
        <f ca="1">_xll.BInterpol('Base CDI'!$H$4:$H$28,'Base CDI'!$J$4:$J$29,S3623,"Cubic","Extrapolate=Linear","MultiX=Average","Skip=True","Sort=True")</f>
        <v>13.589951803847713</v>
      </c>
      <c r="U3623" s="43">
        <f ca="1">_xll.BInterpol('Base CDI'!$H$4:$H$28,'Base CDI'!$I$4:$I$29,S3623,"Cubic","Extrapolate=Linear","MultiX=Average","Skip=True","Sort=True")</f>
        <v>13.643873393812539</v>
      </c>
    </row>
    <row r="3624" spans="16:21" x14ac:dyDescent="0.25">
      <c r="P3624" s="10">
        <v>39780</v>
      </c>
      <c r="Q3624">
        <v>20.12058</v>
      </c>
      <c r="S3624" s="42">
        <f t="shared" ca="1" si="61"/>
        <v>49575</v>
      </c>
      <c r="T3624" s="43">
        <f ca="1">_xll.BInterpol('Base CDI'!$H$4:$H$28,'Base CDI'!$J$4:$J$29,S3624,"Cubic","Extrapolate=Linear","MultiX=Average","Skip=True","Sort=True")</f>
        <v>13.589880210251454</v>
      </c>
      <c r="U3624" s="43">
        <f ca="1">_xll.BInterpol('Base CDI'!$H$4:$H$28,'Base CDI'!$I$4:$I$29,S3624,"Cubic","Extrapolate=Linear","MultiX=Average","Skip=True","Sort=True")</f>
        <v>13.643790441515531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49576</v>
      </c>
      <c r="T3625" s="43">
        <f ca="1">_xll.BInterpol('Base CDI'!$H$4:$H$28,'Base CDI'!$J$4:$J$29,S3625,"Cubic","Extrapolate=Linear","MultiX=Average","Skip=True","Sort=True")</f>
        <v>13.589808500845505</v>
      </c>
      <c r="U3625" s="43">
        <f ca="1">_xll.BInterpol('Base CDI'!$H$4:$H$28,'Base CDI'!$I$4:$I$29,S3625,"Cubic","Extrapolate=Linear","MultiX=Average","Skip=True","Sort=True")</f>
        <v>13.643707351391582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49577</v>
      </c>
      <c r="T3626" s="43">
        <f ca="1">_xll.BInterpol('Base CDI'!$H$4:$H$28,'Base CDI'!$J$4:$J$29,S3626,"Cubic","Extrapolate=Linear","MultiX=Average","Skip=True","Sort=True")</f>
        <v>13.58973667587785</v>
      </c>
      <c r="U3626" s="43">
        <f ca="1">_xll.BInterpol('Base CDI'!$H$4:$H$28,'Base CDI'!$I$4:$I$29,S3626,"Cubic","Extrapolate=Linear","MultiX=Average","Skip=True","Sort=True")</f>
        <v>13.643624123735824</v>
      </c>
    </row>
    <row r="3627" spans="16:21" x14ac:dyDescent="0.25">
      <c r="P3627" s="10">
        <v>39785</v>
      </c>
      <c r="Q3627">
        <v>20.1508</v>
      </c>
      <c r="S3627" s="42">
        <f t="shared" ca="1" si="61"/>
        <v>49578</v>
      </c>
      <c r="T3627" s="43">
        <f ca="1">_xll.BInterpol('Base CDI'!$H$4:$H$28,'Base CDI'!$J$4:$J$29,S3627,"Cubic","Extrapolate=Linear","MultiX=Average","Skip=True","Sort=True")</f>
        <v>13.589664735596475</v>
      </c>
      <c r="U3627" s="43">
        <f ca="1">_xll.BInterpol('Base CDI'!$H$4:$H$28,'Base CDI'!$I$4:$I$29,S3627,"Cubic","Extrapolate=Linear","MultiX=Average","Skip=True","Sort=True")</f>
        <v>13.64354075884339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49579</v>
      </c>
      <c r="T3628" s="43">
        <f ca="1">_xll.BInterpol('Base CDI'!$H$4:$H$28,'Base CDI'!$J$4:$J$29,S3628,"Cubic","Extrapolate=Linear","MultiX=Average","Skip=True","Sort=True")</f>
        <v>13.589592680249371</v>
      </c>
      <c r="U3628" s="43">
        <f ca="1">_xll.BInterpol('Base CDI'!$H$4:$H$28,'Base CDI'!$I$4:$I$29,S3628,"Cubic","Extrapolate=Linear","MultiX=Average","Skip=True","Sort=True")</f>
        <v>13.643457257009413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49580</v>
      </c>
      <c r="T3629" s="43">
        <f ca="1">_xll.BInterpol('Base CDI'!$H$4:$H$28,'Base CDI'!$J$4:$J$29,S3629,"Cubic","Extrapolate=Linear","MultiX=Average","Skip=True","Sort=True")</f>
        <v>13.589520510084521</v>
      </c>
      <c r="U3629" s="43">
        <f ca="1">_xll.BInterpol('Base CDI'!$H$4:$H$28,'Base CDI'!$I$4:$I$29,S3629,"Cubic","Extrapolate=Linear","MultiX=Average","Skip=True","Sort=True")</f>
        <v>13.643373618529026</v>
      </c>
    </row>
    <row r="3630" spans="16:21" x14ac:dyDescent="0.25">
      <c r="P3630" s="10">
        <v>39790</v>
      </c>
      <c r="Q3630">
        <v>20.18113</v>
      </c>
      <c r="S3630" s="42">
        <f t="shared" ca="1" si="61"/>
        <v>49581</v>
      </c>
      <c r="T3630" s="43">
        <f ca="1">_xll.BInterpol('Base CDI'!$H$4:$H$28,'Base CDI'!$J$4:$J$29,S3630,"Cubic","Extrapolate=Linear","MultiX=Average","Skip=True","Sort=True")</f>
        <v>13.58944822534991</v>
      </c>
      <c r="U3630" s="43">
        <f ca="1">_xll.BInterpol('Base CDI'!$H$4:$H$28,'Base CDI'!$I$4:$I$29,S3630,"Cubic","Extrapolate=Linear","MultiX=Average","Skip=True","Sort=True")</f>
        <v>13.64328984369736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49582</v>
      </c>
      <c r="T3631" s="43">
        <f ca="1">_xll.BInterpol('Base CDI'!$H$4:$H$28,'Base CDI'!$J$4:$J$29,S3631,"Cubic","Extrapolate=Linear","MultiX=Average","Skip=True","Sort=True")</f>
        <v>13.589375826293528</v>
      </c>
      <c r="U3631" s="43">
        <f ca="1">_xll.BInterpol('Base CDI'!$H$4:$H$28,'Base CDI'!$I$4:$I$29,S3631,"Cubic","Extrapolate=Linear","MultiX=Average","Skip=True","Sort=True")</f>
        <v>13.643205932809551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49583</v>
      </c>
      <c r="T3632" s="43">
        <f ca="1">_xll.BInterpol('Base CDI'!$H$4:$H$28,'Base CDI'!$J$4:$J$29,S3632,"Cubic","Extrapolate=Linear","MultiX=Average","Skip=True","Sort=True")</f>
        <v>13.589303313163359</v>
      </c>
      <c r="U3632" s="43">
        <f ca="1">_xll.BInterpol('Base CDI'!$H$4:$H$28,'Base CDI'!$I$4:$I$29,S3632,"Cubic","Extrapolate=Linear","MultiX=Average","Skip=True","Sort=True")</f>
        <v>13.643121886160728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49584</v>
      </c>
      <c r="T3633" s="43">
        <f ca="1">_xll.BInterpol('Base CDI'!$H$4:$H$28,'Base CDI'!$J$4:$J$29,S3633,"Cubic","Extrapolate=Linear","MultiX=Average","Skip=True","Sort=True")</f>
        <v>13.58923068620739</v>
      </c>
      <c r="U3633" s="43">
        <f ca="1">_xll.BInterpol('Base CDI'!$H$4:$H$28,'Base CDI'!$I$4:$I$29,S3633,"Cubic","Extrapolate=Linear","MultiX=Average","Skip=True","Sort=True")</f>
        <v>13.643037704046025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49585</v>
      </c>
      <c r="T3634" s="43">
        <f ca="1">_xll.BInterpol('Base CDI'!$H$4:$H$28,'Base CDI'!$J$4:$J$29,S3634,"Cubic","Extrapolate=Linear","MultiX=Average","Skip=True","Sort=True")</f>
        <v>13.589157945673611</v>
      </c>
      <c r="U3634" s="43">
        <f ca="1">_xll.BInterpol('Base CDI'!$H$4:$H$28,'Base CDI'!$I$4:$I$29,S3634,"Cubic","Extrapolate=Linear","MultiX=Average","Skip=True","Sort=True")</f>
        <v>13.642953386760574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49586</v>
      </c>
      <c r="T3635" s="43">
        <f ca="1">_xll.BInterpol('Base CDI'!$H$4:$H$28,'Base CDI'!$J$4:$J$29,S3635,"Cubic","Extrapolate=Linear","MultiX=Average","Skip=True","Sort=True")</f>
        <v>13.589085091810002</v>
      </c>
      <c r="U3635" s="43">
        <f ca="1">_xll.BInterpol('Base CDI'!$H$4:$H$28,'Base CDI'!$I$4:$I$29,S3635,"Cubic","Extrapolate=Linear","MultiX=Average","Skip=True","Sort=True")</f>
        <v>13.642868934599509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49587</v>
      </c>
      <c r="T3636" s="43">
        <f ca="1">_xll.BInterpol('Base CDI'!$H$4:$H$28,'Base CDI'!$J$4:$J$29,S3636,"Cubic","Extrapolate=Linear","MultiX=Average","Skip=True","Sort=True")</f>
        <v>13.589012124864555</v>
      </c>
      <c r="U3636" s="43">
        <f ca="1">_xll.BInterpol('Base CDI'!$H$4:$H$28,'Base CDI'!$I$4:$I$29,S3636,"Cubic","Extrapolate=Linear","MultiX=Average","Skip=True","Sort=True")</f>
        <v>13.642784347857962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49588</v>
      </c>
      <c r="T3637" s="43">
        <f ca="1">_xll.BInterpol('Base CDI'!$H$4:$H$28,'Base CDI'!$J$4:$J$29,S3637,"Cubic","Extrapolate=Linear","MultiX=Average","Skip=True","Sort=True")</f>
        <v>13.588939045085253</v>
      </c>
      <c r="U3637" s="43">
        <f ca="1">_xll.BInterpol('Base CDI'!$H$4:$H$28,'Base CDI'!$I$4:$I$29,S3637,"Cubic","Extrapolate=Linear","MultiX=Average","Skip=True","Sort=True")</f>
        <v>13.642699626831064</v>
      </c>
    </row>
    <row r="3638" spans="16:21" x14ac:dyDescent="0.25">
      <c r="P3638" s="10">
        <v>39800</v>
      </c>
      <c r="Q3638">
        <v>20.26221</v>
      </c>
      <c r="S3638" s="42">
        <f t="shared" ca="1" si="61"/>
        <v>49589</v>
      </c>
      <c r="T3638" s="43">
        <f ca="1">_xll.BInterpol('Base CDI'!$H$4:$H$28,'Base CDI'!$J$4:$J$29,S3638,"Cubic","Extrapolate=Linear","MultiX=Average","Skip=True","Sort=True")</f>
        <v>13.588865852720085</v>
      </c>
      <c r="U3638" s="43">
        <f ca="1">_xll.BInterpol('Base CDI'!$H$4:$H$28,'Base CDI'!$I$4:$I$29,S3638,"Cubic","Extrapolate=Linear","MultiX=Average","Skip=True","Sort=True")</f>
        <v>13.642614771813951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49590</v>
      </c>
      <c r="T3639" s="43">
        <f ca="1">_xll.BInterpol('Base CDI'!$H$4:$H$28,'Base CDI'!$J$4:$J$29,S3639,"Cubic","Extrapolate=Linear","MultiX=Average","Skip=True","Sort=True")</f>
        <v>13.588792548017036</v>
      </c>
      <c r="U3639" s="43">
        <f ca="1">_xll.BInterpol('Base CDI'!$H$4:$H$28,'Base CDI'!$I$4:$I$29,S3639,"Cubic","Extrapolate=Linear","MultiX=Average","Skip=True","Sort=True")</f>
        <v>13.642529783101754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49591</v>
      </c>
      <c r="T3640" s="43">
        <f ca="1">_xll.BInterpol('Base CDI'!$H$4:$H$28,'Base CDI'!$J$4:$J$29,S3640,"Cubic","Extrapolate=Linear","MultiX=Average","Skip=True","Sort=True")</f>
        <v>13.588719131224094</v>
      </c>
      <c r="U3640" s="43">
        <f ca="1">_xll.BInterpol('Base CDI'!$H$4:$H$28,'Base CDI'!$I$4:$I$29,S3640,"Cubic","Extrapolate=Linear","MultiX=Average","Skip=True","Sort=True")</f>
        <v>13.642444660989604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49592</v>
      </c>
      <c r="T3641" s="43">
        <f ca="1">_xll.BInterpol('Base CDI'!$H$4:$H$28,'Base CDI'!$J$4:$J$29,S3641,"Cubic","Extrapolate=Linear","MultiX=Average","Skip=True","Sort=True")</f>
        <v>13.588645602589242</v>
      </c>
      <c r="U3641" s="43">
        <f ca="1">_xll.BInterpol('Base CDI'!$H$4:$H$28,'Base CDI'!$I$4:$I$29,S3641,"Cubic","Extrapolate=Linear","MultiX=Average","Skip=True","Sort=True")</f>
        <v>13.642359405772636</v>
      </c>
    </row>
    <row r="3642" spans="16:21" x14ac:dyDescent="0.25">
      <c r="P3642" s="10">
        <v>39806</v>
      </c>
      <c r="Q3642">
        <v>20.30293</v>
      </c>
      <c r="S3642" s="42">
        <f t="shared" ca="1" si="61"/>
        <v>49593</v>
      </c>
      <c r="T3642" s="43">
        <f ca="1">_xll.BInterpol('Base CDI'!$H$4:$H$28,'Base CDI'!$J$4:$J$29,S3642,"Cubic","Extrapolate=Linear","MultiX=Average","Skip=True","Sort=True")</f>
        <v>13.58857196236047</v>
      </c>
      <c r="U3642" s="43">
        <f ca="1">_xll.BInterpol('Base CDI'!$H$4:$H$28,'Base CDI'!$I$4:$I$29,S3642,"Cubic","Extrapolate=Linear","MultiX=Average","Skip=True","Sort=True")</f>
        <v>13.642274017745981</v>
      </c>
    </row>
    <row r="3643" spans="16:21" x14ac:dyDescent="0.25">
      <c r="P3643" s="10">
        <v>39808</v>
      </c>
      <c r="Q3643">
        <v>20.31315</v>
      </c>
      <c r="S3643" s="42">
        <f t="shared" ca="1" si="61"/>
        <v>49594</v>
      </c>
      <c r="T3643" s="43">
        <f ca="1">_xll.BInterpol('Base CDI'!$H$4:$H$28,'Base CDI'!$J$4:$J$29,S3643,"Cubic","Extrapolate=Linear","MultiX=Average","Skip=True","Sort=True")</f>
        <v>13.588498210785765</v>
      </c>
      <c r="U3643" s="43">
        <f ca="1">_xll.BInterpol('Base CDI'!$H$4:$H$28,'Base CDI'!$I$4:$I$29,S3643,"Cubic","Extrapolate=Linear","MultiX=Average","Skip=True","Sort=True")</f>
        <v>13.642188497204774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49595</v>
      </c>
      <c r="T3644" s="43">
        <f ca="1">_xll.BInterpol('Base CDI'!$H$4:$H$28,'Base CDI'!$J$4:$J$29,S3644,"Cubic","Extrapolate=Linear","MultiX=Average","Skip=True","Sort=True")</f>
        <v>13.58842434811311</v>
      </c>
      <c r="U3644" s="43">
        <f ca="1">_xll.BInterpol('Base CDI'!$H$4:$H$28,'Base CDI'!$I$4:$I$29,S3644,"Cubic","Extrapolate=Linear","MultiX=Average","Skip=True","Sort=True")</f>
        <v>13.642102844444144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49596</v>
      </c>
      <c r="T3645" s="43">
        <f ca="1">_xll.BInterpol('Base CDI'!$H$4:$H$28,'Base CDI'!$J$4:$J$29,S3645,"Cubic","Extrapolate=Linear","MultiX=Average","Skip=True","Sort=True")</f>
        <v>13.588350374590494</v>
      </c>
      <c r="U3645" s="43">
        <f ca="1">_xll.BInterpol('Base CDI'!$H$4:$H$28,'Base CDI'!$I$4:$I$29,S3645,"Cubic","Extrapolate=Linear","MultiX=Average","Skip=True","Sort=True")</f>
        <v>13.642017059759228</v>
      </c>
    </row>
    <row r="3646" spans="16:21" x14ac:dyDescent="0.25">
      <c r="P3646" s="10">
        <v>39813</v>
      </c>
      <c r="Q3646">
        <v>20.34395</v>
      </c>
      <c r="S3646" s="42">
        <f t="shared" ca="1" si="61"/>
        <v>49597</v>
      </c>
      <c r="T3646" s="43">
        <f ca="1">_xll.BInterpol('Base CDI'!$H$4:$H$28,'Base CDI'!$J$4:$J$29,S3646,"Cubic","Extrapolate=Linear","MultiX=Average","Skip=True","Sort=True")</f>
        <v>13.588276290465902</v>
      </c>
      <c r="U3646" s="43">
        <f ca="1">_xll.BInterpol('Base CDI'!$H$4:$H$28,'Base CDI'!$I$4:$I$29,S3646,"Cubic","Extrapolate=Linear","MultiX=Average","Skip=True","Sort=True")</f>
        <v>13.641931143445154</v>
      </c>
    </row>
    <row r="3647" spans="16:21" x14ac:dyDescent="0.25">
      <c r="P3647" s="10">
        <v>39815</v>
      </c>
      <c r="Q3647">
        <v>20.35426</v>
      </c>
      <c r="S3647" s="42">
        <f t="shared" ca="1" si="61"/>
        <v>49598</v>
      </c>
      <c r="T3647" s="43">
        <f ca="1">_xll.BInterpol('Base CDI'!$H$4:$H$28,'Base CDI'!$J$4:$J$29,S3647,"Cubic","Extrapolate=Linear","MultiX=Average","Skip=True","Sort=True")</f>
        <v>13.588202095987324</v>
      </c>
      <c r="U3647" s="43">
        <f ca="1">_xll.BInterpol('Base CDI'!$H$4:$H$28,'Base CDI'!$I$4:$I$29,S3647,"Cubic","Extrapolate=Linear","MultiX=Average","Skip=True","Sort=True")</f>
        <v>13.641845095797059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49599</v>
      </c>
      <c r="T3648" s="43">
        <f ca="1">_xll.BInterpol('Base CDI'!$H$4:$H$28,'Base CDI'!$J$4:$J$29,S3648,"Cubic","Extrapolate=Linear","MultiX=Average","Skip=True","Sort=True")</f>
        <v>13.588127791402741</v>
      </c>
      <c r="U3648" s="43">
        <f ca="1">_xll.BInterpol('Base CDI'!$H$4:$H$28,'Base CDI'!$I$4:$I$29,S3648,"Cubic","Extrapolate=Linear","MultiX=Average","Skip=True","Sort=True")</f>
        <v>13.641758917110073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49600</v>
      </c>
      <c r="T3649" s="43">
        <f ca="1">_xll.BInterpol('Base CDI'!$H$4:$H$28,'Base CDI'!$J$4:$J$29,S3649,"Cubic","Extrapolate=Linear","MultiX=Average","Skip=True","Sort=True")</f>
        <v>13.588053376960143</v>
      </c>
      <c r="U3649" s="43">
        <f ca="1">_xll.BInterpol('Base CDI'!$H$4:$H$28,'Base CDI'!$I$4:$I$29,S3649,"Cubic","Extrapolate=Linear","MultiX=Average","Skip=True","Sort=True")</f>
        <v>13.641672607679327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49601</v>
      </c>
      <c r="T3650" s="43">
        <f ca="1">_xll.BInterpol('Base CDI'!$H$4:$H$28,'Base CDI'!$J$4:$J$29,S3650,"Cubic","Extrapolate=Linear","MultiX=Average","Skip=True","Sort=True")</f>
        <v>13.587978852907517</v>
      </c>
      <c r="U3650" s="43">
        <f ca="1">_xll.BInterpol('Base CDI'!$H$4:$H$28,'Base CDI'!$I$4:$I$29,S3650,"Cubic","Extrapolate=Linear","MultiX=Average","Skip=True","Sort=True")</f>
        <v>13.641586167799959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49602</v>
      </c>
      <c r="T3651" s="43">
        <f ca="1">_xll.BInterpol('Base CDI'!$H$4:$H$28,'Base CDI'!$J$4:$J$29,S3651,"Cubic","Extrapolate=Linear","MultiX=Average","Skip=True","Sort=True")</f>
        <v>13.587904219492847</v>
      </c>
      <c r="U3651" s="43">
        <f ca="1">_xll.BInterpol('Base CDI'!$H$4:$H$28,'Base CDI'!$I$4:$I$29,S3651,"Cubic","Extrapolate=Linear","MultiX=Average","Skip=True","Sort=True")</f>
        <v>13.641499597767096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49603</v>
      </c>
      <c r="T3652" s="43">
        <f ca="1">_xll.BInterpol('Base CDI'!$H$4:$H$28,'Base CDI'!$J$4:$J$29,S3652,"Cubic","Extrapolate=Linear","MultiX=Average","Skip=True","Sort=True")</f>
        <v>13.587829476964121</v>
      </c>
      <c r="U3652" s="43">
        <f ca="1">_xll.BInterpol('Base CDI'!$H$4:$H$28,'Base CDI'!$I$4:$I$29,S3652,"Cubic","Extrapolate=Linear","MultiX=Average","Skip=True","Sort=True")</f>
        <v>13.641412897875874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49604</v>
      </c>
      <c r="T3653" s="43">
        <f ca="1">_xll.BInterpol('Base CDI'!$H$4:$H$28,'Base CDI'!$J$4:$J$29,S3653,"Cubic","Extrapolate=Linear","MultiX=Average","Skip=True","Sort=True")</f>
        <v>13.587754625569325</v>
      </c>
      <c r="U3653" s="43">
        <f ca="1">_xll.BInterpol('Base CDI'!$H$4:$H$28,'Base CDI'!$I$4:$I$29,S3653,"Cubic","Extrapolate=Linear","MultiX=Average","Skip=True","Sort=True")</f>
        <v>13.641326068421424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49605</v>
      </c>
      <c r="T3654" s="43">
        <f ca="1">_xll.BInterpol('Base CDI'!$H$4:$H$28,'Base CDI'!$J$4:$J$29,S3654,"Cubic","Extrapolate=Linear","MultiX=Average","Skip=True","Sort=True")</f>
        <v>13.587679665556447</v>
      </c>
      <c r="U3654" s="43">
        <f ca="1">_xll.BInterpol('Base CDI'!$H$4:$H$28,'Base CDI'!$I$4:$I$29,S3654,"Cubic","Extrapolate=Linear","MultiX=Average","Skip=True","Sort=True")</f>
        <v>13.641239109698882</v>
      </c>
    </row>
    <row r="3655" spans="16:21" x14ac:dyDescent="0.25">
      <c r="P3655" s="10">
        <v>39827</v>
      </c>
      <c r="Q3655">
        <v>20.43684</v>
      </c>
      <c r="S3655" s="42">
        <f t="shared" ca="1" si="61"/>
        <v>49606</v>
      </c>
      <c r="T3655" s="43">
        <f ca="1">_xll.BInterpol('Base CDI'!$H$4:$H$28,'Base CDI'!$J$4:$J$29,S3655,"Cubic","Extrapolate=Linear","MultiX=Average","Skip=True","Sort=True")</f>
        <v>13.58760459717347</v>
      </c>
      <c r="U3655" s="43">
        <f ca="1">_xll.BInterpol('Base CDI'!$H$4:$H$28,'Base CDI'!$I$4:$I$29,S3655,"Cubic","Extrapolate=Linear","MultiX=Average","Skip=True","Sort=True")</f>
        <v>13.641152022003375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49607</v>
      </c>
      <c r="T3656" s="43">
        <f ca="1">_xll.BInterpol('Base CDI'!$H$4:$H$28,'Base CDI'!$J$4:$J$29,S3656,"Cubic","Extrapolate=Linear","MultiX=Average","Skip=True","Sort=True")</f>
        <v>13.587529420668385</v>
      </c>
      <c r="U3656" s="43">
        <f ca="1">_xll.BInterpol('Base CDI'!$H$4:$H$28,'Base CDI'!$I$4:$I$29,S3656,"Cubic","Extrapolate=Linear","MultiX=Average","Skip=True","Sort=True")</f>
        <v>13.641064805630041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49608</v>
      </c>
      <c r="T3657" s="43">
        <f ca="1">_xll.BInterpol('Base CDI'!$H$4:$H$28,'Base CDI'!$J$4:$J$29,S3657,"Cubic","Extrapolate=Linear","MultiX=Average","Skip=True","Sort=True")</f>
        <v>13.587454136289177</v>
      </c>
      <c r="U3657" s="43">
        <f ca="1">_xll.BInterpol('Base CDI'!$H$4:$H$28,'Base CDI'!$I$4:$I$29,S3657,"Cubic","Extrapolate=Linear","MultiX=Average","Skip=True","Sort=True")</f>
        <v>13.640977460874009</v>
      </c>
    </row>
    <row r="3658" spans="16:21" x14ac:dyDescent="0.25">
      <c r="P3658" s="10">
        <v>39832</v>
      </c>
      <c r="Q3658">
        <v>20.46791</v>
      </c>
      <c r="S3658" s="42">
        <f t="shared" ca="1" si="61"/>
        <v>49609</v>
      </c>
      <c r="T3658" s="43">
        <f ca="1">_xll.BInterpol('Base CDI'!$H$4:$H$28,'Base CDI'!$J$4:$J$29,S3658,"Cubic","Extrapolate=Linear","MultiX=Average","Skip=True","Sort=True")</f>
        <v>13.587378744283829</v>
      </c>
      <c r="U3658" s="43">
        <f ca="1">_xll.BInterpol('Base CDI'!$H$4:$H$28,'Base CDI'!$I$4:$I$29,S3658,"Cubic","Extrapolate=Linear","MultiX=Average","Skip=True","Sort=True")</f>
        <v>13.640889988030413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49610</v>
      </c>
      <c r="T3659" s="43">
        <f ca="1">_xll.BInterpol('Base CDI'!$H$4:$H$28,'Base CDI'!$J$4:$J$29,S3659,"Cubic","Extrapolate=Linear","MultiX=Average","Skip=True","Sort=True")</f>
        <v>13.587303244900331</v>
      </c>
      <c r="U3659" s="43">
        <f ca="1">_xll.BInterpol('Base CDI'!$H$4:$H$28,'Base CDI'!$I$4:$I$29,S3659,"Cubic","Extrapolate=Linear","MultiX=Average","Skip=True","Sort=True")</f>
        <v>13.640802387394386</v>
      </c>
    </row>
    <row r="3660" spans="16:21" x14ac:dyDescent="0.25">
      <c r="P3660" s="10">
        <v>39834</v>
      </c>
      <c r="Q3660">
        <v>20.48837</v>
      </c>
      <c r="S3660" s="42">
        <f t="shared" ca="1" si="62"/>
        <v>49611</v>
      </c>
      <c r="T3660" s="43">
        <f ca="1">_xll.BInterpol('Base CDI'!$H$4:$H$28,'Base CDI'!$J$4:$J$29,S3660,"Cubic","Extrapolate=Linear","MultiX=Average","Skip=True","Sort=True")</f>
        <v>13.58722763838667</v>
      </c>
      <c r="U3660" s="43">
        <f ca="1">_xll.BInterpol('Base CDI'!$H$4:$H$28,'Base CDI'!$I$4:$I$29,S3660,"Cubic","Extrapolate=Linear","MultiX=Average","Skip=True","Sort=True")</f>
        <v>13.640714659261059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49612</v>
      </c>
      <c r="T3661" s="43">
        <f ca="1">_xll.BInterpol('Base CDI'!$H$4:$H$28,'Base CDI'!$J$4:$J$29,S3661,"Cubic","Extrapolate=Linear","MultiX=Average","Skip=True","Sort=True")</f>
        <v>13.587151924990831</v>
      </c>
      <c r="U3661" s="43">
        <f ca="1">_xll.BInterpol('Base CDI'!$H$4:$H$28,'Base CDI'!$I$4:$I$29,S3661,"Cubic","Extrapolate=Linear","MultiX=Average","Skip=True","Sort=True")</f>
        <v>13.640626803925567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49613</v>
      </c>
      <c r="T3662" s="43">
        <f ca="1">_xll.BInterpol('Base CDI'!$H$4:$H$28,'Base CDI'!$J$4:$J$29,S3662,"Cubic","Extrapolate=Linear","MultiX=Average","Skip=True","Sort=True")</f>
        <v>13.587076104960799</v>
      </c>
      <c r="U3662" s="43">
        <f ca="1">_xll.BInterpol('Base CDI'!$H$4:$H$28,'Base CDI'!$I$4:$I$29,S3662,"Cubic","Extrapolate=Linear","MultiX=Average","Skip=True","Sort=True")</f>
        <v>13.640538821683041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49614</v>
      </c>
      <c r="T3663" s="43">
        <f ca="1">_xll.BInterpol('Base CDI'!$H$4:$H$28,'Base CDI'!$J$4:$J$29,S3663,"Cubic","Extrapolate=Linear","MultiX=Average","Skip=True","Sort=True")</f>
        <v>13.587000178544564</v>
      </c>
      <c r="U3663" s="43">
        <f ca="1">_xll.BInterpol('Base CDI'!$H$4:$H$28,'Base CDI'!$I$4:$I$29,S3663,"Cubic","Extrapolate=Linear","MultiX=Average","Skip=True","Sort=True")</f>
        <v>13.640450712828613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49615</v>
      </c>
      <c r="T3664" s="43">
        <f ca="1">_xll.BInterpol('Base CDI'!$H$4:$H$28,'Base CDI'!$J$4:$J$29,S3664,"Cubic","Extrapolate=Linear","MultiX=Average","Skip=True","Sort=True")</f>
        <v>13.58692414599011</v>
      </c>
      <c r="U3664" s="43">
        <f ca="1">_xll.BInterpol('Base CDI'!$H$4:$H$28,'Base CDI'!$I$4:$I$29,S3664,"Cubic","Extrapolate=Linear","MultiX=Average","Skip=True","Sort=True")</f>
        <v>13.640362477657419</v>
      </c>
    </row>
    <row r="3665" spans="16:21" x14ac:dyDescent="0.25">
      <c r="P3665" s="10">
        <v>39841</v>
      </c>
      <c r="Q3665">
        <v>20.53744</v>
      </c>
      <c r="S3665" s="42">
        <f t="shared" ca="1" si="62"/>
        <v>49616</v>
      </c>
      <c r="T3665" s="43">
        <f ca="1">_xll.BInterpol('Base CDI'!$H$4:$H$28,'Base CDI'!$J$4:$J$29,S3665,"Cubic","Extrapolate=Linear","MultiX=Average","Skip=True","Sort=True")</f>
        <v>13.586848007545424</v>
      </c>
      <c r="U3665" s="43">
        <f ca="1">_xll.BInterpol('Base CDI'!$H$4:$H$28,'Base CDI'!$I$4:$I$29,S3665,"Cubic","Extrapolate=Linear","MultiX=Average","Skip=True","Sort=True")</f>
        <v>13.640274116464587</v>
      </c>
    </row>
    <row r="3666" spans="16:21" x14ac:dyDescent="0.25">
      <c r="P3666" s="10">
        <v>39842</v>
      </c>
      <c r="Q3666">
        <v>20.54712</v>
      </c>
      <c r="S3666" s="42">
        <f t="shared" ca="1" si="62"/>
        <v>49617</v>
      </c>
      <c r="T3666" s="43">
        <f ca="1">_xll.BInterpol('Base CDI'!$H$4:$H$28,'Base CDI'!$J$4:$J$29,S3666,"Cubic","Extrapolate=Linear","MultiX=Average","Skip=True","Sort=True")</f>
        <v>13.586771763458493</v>
      </c>
      <c r="U3666" s="43">
        <f ca="1">_xll.BInterpol('Base CDI'!$H$4:$H$28,'Base CDI'!$I$4:$I$29,S3666,"Cubic","Extrapolate=Linear","MultiX=Average","Skip=True","Sort=True")</f>
        <v>13.640185629545254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49618</v>
      </c>
      <c r="T3667" s="43">
        <f ca="1">_xll.BInterpol('Base CDI'!$H$4:$H$28,'Base CDI'!$J$4:$J$29,S3667,"Cubic","Extrapolate=Linear","MultiX=Average","Skip=True","Sort=True")</f>
        <v>13.586695413977303</v>
      </c>
      <c r="U3667" s="43">
        <f ca="1">_xll.BInterpol('Base CDI'!$H$4:$H$28,'Base CDI'!$I$4:$I$29,S3667,"Cubic","Extrapolate=Linear","MultiX=Average","Skip=True","Sort=True")</f>
        <v>13.640097017194551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49619</v>
      </c>
      <c r="T3668" s="43">
        <f ca="1">_xll.BInterpol('Base CDI'!$H$4:$H$28,'Base CDI'!$J$4:$J$29,S3668,"Cubic","Extrapolate=Linear","MultiX=Average","Skip=True","Sort=True")</f>
        <v>13.586618959349842</v>
      </c>
      <c r="U3668" s="43">
        <f ca="1">_xll.BInterpol('Base CDI'!$H$4:$H$28,'Base CDI'!$I$4:$I$29,S3668,"Cubic","Extrapolate=Linear","MultiX=Average","Skip=True","Sort=True")</f>
        <v>13.640008279707608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49620</v>
      </c>
      <c r="T3669" s="43">
        <f ca="1">_xll.BInterpol('Base CDI'!$H$4:$H$28,'Base CDI'!$J$4:$J$29,S3669,"Cubic","Extrapolate=Linear","MultiX=Average","Skip=True","Sort=True")</f>
        <v>13.586542399824094</v>
      </c>
      <c r="U3669" s="43">
        <f ca="1">_xll.BInterpol('Base CDI'!$H$4:$H$28,'Base CDI'!$I$4:$I$29,S3669,"Cubic","Extrapolate=Linear","MultiX=Average","Skip=True","Sort=True")</f>
        <v>13.639919417379561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49621</v>
      </c>
      <c r="T3670" s="43">
        <f ca="1">_xll.BInterpol('Base CDI'!$H$4:$H$28,'Base CDI'!$J$4:$J$29,S3670,"Cubic","Extrapolate=Linear","MultiX=Average","Skip=True","Sort=True")</f>
        <v>13.586465735648046</v>
      </c>
      <c r="U3670" s="43">
        <f ca="1">_xll.BInterpol('Base CDI'!$H$4:$H$28,'Base CDI'!$I$4:$I$29,S3670,"Cubic","Extrapolate=Linear","MultiX=Average","Skip=True","Sort=True")</f>
        <v>13.639830430505542</v>
      </c>
    </row>
    <row r="3671" spans="16:21" x14ac:dyDescent="0.25">
      <c r="P3671" s="10">
        <v>39849</v>
      </c>
      <c r="Q3671">
        <v>20.59564</v>
      </c>
      <c r="S3671" s="42">
        <f t="shared" ca="1" si="62"/>
        <v>49622</v>
      </c>
      <c r="T3671" s="43">
        <f ca="1">_xll.BInterpol('Base CDI'!$H$4:$H$28,'Base CDI'!$J$4:$J$29,S3671,"Cubic","Extrapolate=Linear","MultiX=Average","Skip=True","Sort=True")</f>
        <v>13.586388967069686</v>
      </c>
      <c r="U3671" s="43">
        <f ca="1">_xll.BInterpol('Base CDI'!$H$4:$H$28,'Base CDI'!$I$4:$I$29,S3671,"Cubic","Extrapolate=Linear","MultiX=Average","Skip=True","Sort=True")</f>
        <v>13.639741319380683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49623</v>
      </c>
      <c r="T3672" s="43">
        <f ca="1">_xll.BInterpol('Base CDI'!$H$4:$H$28,'Base CDI'!$J$4:$J$29,S3672,"Cubic","Extrapolate=Linear","MultiX=Average","Skip=True","Sort=True")</f>
        <v>13.586312094336998</v>
      </c>
      <c r="U3672" s="43">
        <f ca="1">_xll.BInterpol('Base CDI'!$H$4:$H$28,'Base CDI'!$I$4:$I$29,S3672,"Cubic","Extrapolate=Linear","MultiX=Average","Skip=True","Sort=True")</f>
        <v>13.639652084300117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49624</v>
      </c>
      <c r="T3673" s="43">
        <f ca="1">_xll.BInterpol('Base CDI'!$H$4:$H$28,'Base CDI'!$J$4:$J$29,S3673,"Cubic","Extrapolate=Linear","MultiX=Average","Skip=True","Sort=True")</f>
        <v>13.586235117697973</v>
      </c>
      <c r="U3673" s="43">
        <f ca="1">_xll.BInterpol('Base CDI'!$H$4:$H$28,'Base CDI'!$I$4:$I$29,S3673,"Cubic","Extrapolate=Linear","MultiX=Average","Skip=True","Sort=True")</f>
        <v>13.639562725558974</v>
      </c>
    </row>
    <row r="3674" spans="16:21" x14ac:dyDescent="0.25">
      <c r="P3674" s="10">
        <v>39854</v>
      </c>
      <c r="Q3674">
        <v>20.62482</v>
      </c>
      <c r="S3674" s="42">
        <f t="shared" ca="1" si="62"/>
        <v>49625</v>
      </c>
      <c r="T3674" s="43">
        <f ca="1">_xll.BInterpol('Base CDI'!$H$4:$H$28,'Base CDI'!$J$4:$J$29,S3674,"Cubic","Extrapolate=Linear","MultiX=Average","Skip=True","Sort=True")</f>
        <v>13.586158037400592</v>
      </c>
      <c r="U3674" s="43">
        <f ca="1">_xll.BInterpol('Base CDI'!$H$4:$H$28,'Base CDI'!$I$4:$I$29,S3674,"Cubic","Extrapolate=Linear","MultiX=Average","Skip=True","Sort=True")</f>
        <v>13.639473243452393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49626</v>
      </c>
      <c r="T3675" s="43">
        <f ca="1">_xll.BInterpol('Base CDI'!$H$4:$H$28,'Base CDI'!$J$4:$J$29,S3675,"Cubic","Extrapolate=Linear","MultiX=Average","Skip=True","Sort=True")</f>
        <v>13.586080853692845</v>
      </c>
      <c r="U3675" s="43">
        <f ca="1">_xll.BInterpol('Base CDI'!$H$4:$H$28,'Base CDI'!$I$4:$I$29,S3675,"Cubic","Extrapolate=Linear","MultiX=Average","Skip=True","Sort=True")</f>
        <v>13.6393836382755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49627</v>
      </c>
      <c r="T3676" s="43">
        <f ca="1">_xll.BInterpol('Base CDI'!$H$4:$H$28,'Base CDI'!$J$4:$J$29,S3676,"Cubic","Extrapolate=Linear","MultiX=Average","Skip=True","Sort=True")</f>
        <v>13.586003566822718</v>
      </c>
      <c r="U3676" s="43">
        <f ca="1">_xll.BInterpol('Base CDI'!$H$4:$H$28,'Base CDI'!$I$4:$I$29,S3676,"Cubic","Extrapolate=Linear","MultiX=Average","Skip=True","Sort=True")</f>
        <v>13.639293910323431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49628</v>
      </c>
      <c r="T3677" s="43">
        <f ca="1">_xll.BInterpol('Base CDI'!$H$4:$H$28,'Base CDI'!$J$4:$J$29,S3677,"Cubic","Extrapolate=Linear","MultiX=Average","Skip=True","Sort=True")</f>
        <v>13.585926177038196</v>
      </c>
      <c r="U3677" s="43">
        <f ca="1">_xll.BInterpol('Base CDI'!$H$4:$H$28,'Base CDI'!$I$4:$I$29,S3677,"Cubic","Extrapolate=Linear","MultiX=Average","Skip=True","Sort=True")</f>
        <v>13.63920405989132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49629</v>
      </c>
      <c r="T3678" s="43">
        <f ca="1">_xll.BInterpol('Base CDI'!$H$4:$H$28,'Base CDI'!$J$4:$J$29,S3678,"Cubic","Extrapolate=Linear","MultiX=Average","Skip=True","Sort=True")</f>
        <v>13.585848684587269</v>
      </c>
      <c r="U3678" s="43">
        <f ca="1">_xll.BInterpol('Base CDI'!$H$4:$H$28,'Base CDI'!$I$4:$I$29,S3678,"Cubic","Extrapolate=Linear","MultiX=Average","Skip=True","Sort=True")</f>
        <v>13.639114087274296</v>
      </c>
    </row>
    <row r="3679" spans="16:21" x14ac:dyDescent="0.25">
      <c r="P3679" s="10">
        <v>39861</v>
      </c>
      <c r="Q3679">
        <v>20.67353</v>
      </c>
      <c r="S3679" s="42">
        <f t="shared" ca="1" si="62"/>
        <v>49630</v>
      </c>
      <c r="T3679" s="43">
        <f ca="1">_xll.BInterpol('Base CDI'!$H$4:$H$28,'Base CDI'!$J$4:$J$29,S3679,"Cubic","Extrapolate=Linear","MultiX=Average","Skip=True","Sort=True")</f>
        <v>13.58577108971792</v>
      </c>
      <c r="U3679" s="43">
        <f ca="1">_xll.BInterpol('Base CDI'!$H$4:$H$28,'Base CDI'!$I$4:$I$29,S3679,"Cubic","Extrapolate=Linear","MultiX=Average","Skip=True","Sort=True")</f>
        <v>13.639023992767493</v>
      </c>
    </row>
    <row r="3680" spans="16:21" x14ac:dyDescent="0.25">
      <c r="P3680" s="10">
        <v>39862</v>
      </c>
      <c r="Q3680">
        <v>20.68328</v>
      </c>
      <c r="S3680" s="42">
        <f t="shared" ca="1" si="62"/>
        <v>49631</v>
      </c>
      <c r="T3680" s="43">
        <f ca="1">_xll.BInterpol('Base CDI'!$H$4:$H$28,'Base CDI'!$J$4:$J$29,S3680,"Cubic","Extrapolate=Linear","MultiX=Average","Skip=True","Sort=True")</f>
        <v>13.585693392678134</v>
      </c>
      <c r="U3680" s="43">
        <f ca="1">_xll.BInterpol('Base CDI'!$H$4:$H$28,'Base CDI'!$I$4:$I$29,S3680,"Cubic","Extrapolate=Linear","MultiX=Average","Skip=True","Sort=True")</f>
        <v>13.638933776666043</v>
      </c>
    </row>
    <row r="3681" spans="16:21" x14ac:dyDescent="0.25">
      <c r="P3681" s="10">
        <v>39863</v>
      </c>
      <c r="Q3681">
        <v>20.69304</v>
      </c>
      <c r="S3681" s="42">
        <f t="shared" ca="1" si="62"/>
        <v>49632</v>
      </c>
      <c r="T3681" s="43">
        <f ca="1">_xll.BInterpol('Base CDI'!$H$4:$H$28,'Base CDI'!$J$4:$J$29,S3681,"Cubic","Extrapolate=Linear","MultiX=Average","Skip=True","Sort=True")</f>
        <v>13.585615593715904</v>
      </c>
      <c r="U3681" s="43">
        <f ca="1">_xll.BInterpol('Base CDI'!$H$4:$H$28,'Base CDI'!$I$4:$I$29,S3681,"Cubic","Extrapolate=Linear","MultiX=Average","Skip=True","Sort=True")</f>
        <v>13.638843439265081</v>
      </c>
    </row>
    <row r="3682" spans="16:21" x14ac:dyDescent="0.25">
      <c r="P3682" s="10">
        <v>39864</v>
      </c>
      <c r="Q3682">
        <v>20.7028</v>
      </c>
      <c r="S3682" s="42">
        <f t="shared" ca="1" si="62"/>
        <v>49633</v>
      </c>
      <c r="T3682" s="43">
        <f ca="1">_xll.BInterpol('Base CDI'!$H$4:$H$28,'Base CDI'!$J$4:$J$29,S3682,"Cubic","Extrapolate=Linear","MultiX=Average","Skip=True","Sort=True")</f>
        <v>13.58553769307921</v>
      </c>
      <c r="U3682" s="43">
        <f ca="1">_xll.BInterpol('Base CDI'!$H$4:$H$28,'Base CDI'!$I$4:$I$29,S3682,"Cubic","Extrapolate=Linear","MultiX=Average","Skip=True","Sort=True")</f>
        <v>13.638752980859739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49634</v>
      </c>
      <c r="T3683" s="43">
        <f ca="1">_xll.BInterpol('Base CDI'!$H$4:$H$28,'Base CDI'!$J$4:$J$29,S3683,"Cubic","Extrapolate=Linear","MultiX=Average","Skip=True","Sort=True")</f>
        <v>13.585459691016041</v>
      </c>
      <c r="U3683" s="43">
        <f ca="1">_xll.BInterpol('Base CDI'!$H$4:$H$28,'Base CDI'!$I$4:$I$29,S3683,"Cubic","Extrapolate=Linear","MultiX=Average","Skip=True","Sort=True")</f>
        <v>13.638662401745146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49635</v>
      </c>
      <c r="T3684" s="43">
        <f ca="1">_xll.BInterpol('Base CDI'!$H$4:$H$28,'Base CDI'!$J$4:$J$29,S3684,"Cubic","Extrapolate=Linear","MultiX=Average","Skip=True","Sort=True")</f>
        <v>13.585381587774384</v>
      </c>
      <c r="U3684" s="43">
        <f ca="1">_xll.BInterpol('Base CDI'!$H$4:$H$28,'Base CDI'!$I$4:$I$29,S3684,"Cubic","Extrapolate=Linear","MultiX=Average","Skip=True","Sort=True")</f>
        <v>13.63857170221644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49636</v>
      </c>
      <c r="T3685" s="43">
        <f ca="1">_xll.BInterpol('Base CDI'!$H$4:$H$28,'Base CDI'!$J$4:$J$29,S3685,"Cubic","Extrapolate=Linear","MultiX=Average","Skip=True","Sort=True")</f>
        <v>13.585303383602225</v>
      </c>
      <c r="U3685" s="43">
        <f ca="1">_xll.BInterpol('Base CDI'!$H$4:$H$28,'Base CDI'!$I$4:$I$29,S3685,"Cubic","Extrapolate=Linear","MultiX=Average","Skip=True","Sort=True")</f>
        <v>13.63848088256875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49637</v>
      </c>
      <c r="T3686" s="43">
        <f ca="1">_xll.BInterpol('Base CDI'!$H$4:$H$28,'Base CDI'!$J$4:$J$29,S3686,"Cubic","Extrapolate=Linear","MultiX=Average","Skip=True","Sort=True")</f>
        <v>13.585225078747552</v>
      </c>
      <c r="U3686" s="43">
        <f ca="1">_xll.BInterpol('Base CDI'!$H$4:$H$28,'Base CDI'!$I$4:$I$29,S3686,"Cubic","Extrapolate=Linear","MultiX=Average","Skip=True","Sort=True")</f>
        <v>13.638389943097209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49638</v>
      </c>
      <c r="T3687" s="43">
        <f ca="1">_xll.BInterpol('Base CDI'!$H$4:$H$28,'Base CDI'!$J$4:$J$29,S3687,"Cubic","Extrapolate=Linear","MultiX=Average","Skip=True","Sort=True")</f>
        <v>13.585146673458349</v>
      </c>
      <c r="U3687" s="43">
        <f ca="1">_xll.BInterpol('Base CDI'!$H$4:$H$28,'Base CDI'!$I$4:$I$29,S3687,"Cubic","Extrapolate=Linear","MultiX=Average","Skip=True","Sort=True")</f>
        <v>13.638298884096953</v>
      </c>
    </row>
    <row r="3688" spans="16:21" x14ac:dyDescent="0.25">
      <c r="P3688" s="10">
        <v>39876</v>
      </c>
      <c r="Q3688">
        <v>20.76145</v>
      </c>
      <c r="S3688" s="42">
        <f t="shared" ca="1" si="62"/>
        <v>49639</v>
      </c>
      <c r="T3688" s="43">
        <f ca="1">_xll.BInterpol('Base CDI'!$H$4:$H$28,'Base CDI'!$J$4:$J$29,S3688,"Cubic","Extrapolate=Linear","MultiX=Average","Skip=True","Sort=True")</f>
        <v>13.585068167982602</v>
      </c>
      <c r="U3688" s="43">
        <f ca="1">_xll.BInterpol('Base CDI'!$H$4:$H$28,'Base CDI'!$I$4:$I$29,S3688,"Cubic","Extrapolate=Linear","MultiX=Average","Skip=True","Sort=True")</f>
        <v>13.63820770586311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49640</v>
      </c>
      <c r="T3689" s="43">
        <f ca="1">_xll.BInterpol('Base CDI'!$H$4:$H$28,'Base CDI'!$J$4:$J$29,S3689,"Cubic","Extrapolate=Linear","MultiX=Average","Skip=True","Sort=True")</f>
        <v>13.5849895625683</v>
      </c>
      <c r="U3689" s="43">
        <f ca="1">_xll.BInterpol('Base CDI'!$H$4:$H$28,'Base CDI'!$I$4:$I$29,S3689,"Cubic","Extrapolate=Linear","MultiX=Average","Skip=True","Sort=True")</f>
        <v>13.638116408690815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49641</v>
      </c>
      <c r="T3690" s="43">
        <f ca="1">_xll.BInterpol('Base CDI'!$H$4:$H$28,'Base CDI'!$J$4:$J$29,S3690,"Cubic","Extrapolate=Linear","MultiX=Average","Skip=True","Sort=True")</f>
        <v>13.584910857463429</v>
      </c>
      <c r="U3690" s="43">
        <f ca="1">_xll.BInterpol('Base CDI'!$H$4:$H$28,'Base CDI'!$I$4:$I$29,S3690,"Cubic","Extrapolate=Linear","MultiX=Average","Skip=True","Sort=True")</f>
        <v>13.6380249928752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49642</v>
      </c>
      <c r="T3691" s="43">
        <f ca="1">_xll.BInterpol('Base CDI'!$H$4:$H$28,'Base CDI'!$J$4:$J$29,S3691,"Cubic","Extrapolate=Linear","MultiX=Average","Skip=True","Sort=True")</f>
        <v>13.584832052915974</v>
      </c>
      <c r="U3691" s="43">
        <f ca="1">_xll.BInterpol('Base CDI'!$H$4:$H$28,'Base CDI'!$I$4:$I$29,S3691,"Cubic","Extrapolate=Linear","MultiX=Average","Skip=True","Sort=True")</f>
        <v>13.637933458711398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49643</v>
      </c>
      <c r="T3692" s="43">
        <f ca="1">_xll.BInterpol('Base CDI'!$H$4:$H$28,'Base CDI'!$J$4:$J$29,S3692,"Cubic","Extrapolate=Linear","MultiX=Average","Skip=True","Sort=True")</f>
        <v>13.584753149173924</v>
      </c>
      <c r="U3692" s="43">
        <f ca="1">_xll.BInterpol('Base CDI'!$H$4:$H$28,'Base CDI'!$I$4:$I$29,S3692,"Cubic","Extrapolate=Linear","MultiX=Average","Skip=True","Sort=True")</f>
        <v>13.637841806494542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49644</v>
      </c>
      <c r="T3693" s="43">
        <f ca="1">_xll.BInterpol('Base CDI'!$H$4:$H$28,'Base CDI'!$J$4:$J$29,S3693,"Cubic","Extrapolate=Linear","MultiX=Average","Skip=True","Sort=True")</f>
        <v>13.584674146485263</v>
      </c>
      <c r="U3693" s="43">
        <f ca="1">_xll.BInterpol('Base CDI'!$H$4:$H$28,'Base CDI'!$I$4:$I$29,S3693,"Cubic","Extrapolate=Linear","MultiX=Average","Skip=True","Sort=True")</f>
        <v>13.637750036519764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49645</v>
      </c>
      <c r="T3694" s="43">
        <f ca="1">_xll.BInterpol('Base CDI'!$H$4:$H$28,'Base CDI'!$J$4:$J$29,S3694,"Cubic","Extrapolate=Linear","MultiX=Average","Skip=True","Sort=True")</f>
        <v>13.584595045097979</v>
      </c>
      <c r="U3694" s="43">
        <f ca="1">_xll.BInterpol('Base CDI'!$H$4:$H$28,'Base CDI'!$I$4:$I$29,S3694,"Cubic","Extrapolate=Linear","MultiX=Average","Skip=True","Sort=True")</f>
        <v>13.637658149082196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49646</v>
      </c>
      <c r="T3695" s="43">
        <f ca="1">_xll.BInterpol('Base CDI'!$H$4:$H$28,'Base CDI'!$J$4:$J$29,S3695,"Cubic","Extrapolate=Linear","MultiX=Average","Skip=True","Sort=True")</f>
        <v>13.584515845260057</v>
      </c>
      <c r="U3695" s="43">
        <f ca="1">_xll.BInterpol('Base CDI'!$H$4:$H$28,'Base CDI'!$I$4:$I$29,S3695,"Cubic","Extrapolate=Linear","MultiX=Average","Skip=True","Sort=True")</f>
        <v>13.637566144476972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49647</v>
      </c>
      <c r="T3696" s="43">
        <f ca="1">_xll.BInterpol('Base CDI'!$H$4:$H$28,'Base CDI'!$J$4:$J$29,S3696,"Cubic","Extrapolate=Linear","MultiX=Average","Skip=True","Sort=True")</f>
        <v>13.584436547219484</v>
      </c>
      <c r="U3696" s="43">
        <f ca="1">_xll.BInterpol('Base CDI'!$H$4:$H$28,'Base CDI'!$I$4:$I$29,S3696,"Cubic","Extrapolate=Linear","MultiX=Average","Skip=True","Sort=True")</f>
        <v>13.637474022999225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49648</v>
      </c>
      <c r="T3697" s="43">
        <f ca="1">_xll.BInterpol('Base CDI'!$H$4:$H$28,'Base CDI'!$J$4:$J$29,S3697,"Cubic","Extrapolate=Linear","MultiX=Average","Skip=True","Sort=True")</f>
        <v>13.584357151224248</v>
      </c>
      <c r="U3697" s="43">
        <f ca="1">_xll.BInterpol('Base CDI'!$H$4:$H$28,'Base CDI'!$I$4:$I$29,S3697,"Cubic","Extrapolate=Linear","MultiX=Average","Skip=True","Sort=True")</f>
        <v>13.637381784944086</v>
      </c>
    </row>
    <row r="3698" spans="16:21" x14ac:dyDescent="0.25">
      <c r="P3698" s="10">
        <v>39890</v>
      </c>
      <c r="Q3698">
        <v>20.85501</v>
      </c>
      <c r="S3698" s="42">
        <f t="shared" ca="1" si="62"/>
        <v>49649</v>
      </c>
      <c r="T3698" s="43">
        <f ca="1">_xll.BInterpol('Base CDI'!$H$4:$H$28,'Base CDI'!$J$4:$J$29,S3698,"Cubic","Extrapolate=Linear","MultiX=Average","Skip=True","Sort=True")</f>
        <v>13.584277657522334</v>
      </c>
      <c r="U3698" s="43">
        <f ca="1">_xll.BInterpol('Base CDI'!$H$4:$H$28,'Base CDI'!$I$4:$I$29,S3698,"Cubic","Extrapolate=Linear","MultiX=Average","Skip=True","Sort=True")</f>
        <v>13.637289430606687</v>
      </c>
    </row>
    <row r="3699" spans="16:21" x14ac:dyDescent="0.25">
      <c r="P3699" s="10">
        <v>39891</v>
      </c>
      <c r="Q3699">
        <v>20.86373</v>
      </c>
      <c r="S3699" s="42">
        <f t="shared" ca="1" si="62"/>
        <v>49650</v>
      </c>
      <c r="T3699" s="43">
        <f ca="1">_xll.BInterpol('Base CDI'!$H$4:$H$28,'Base CDI'!$J$4:$J$29,S3699,"Cubic","Extrapolate=Linear","MultiX=Average","Skip=True","Sort=True")</f>
        <v>13.584198066361729</v>
      </c>
      <c r="U3699" s="43">
        <f ca="1">_xll.BInterpol('Base CDI'!$H$4:$H$28,'Base CDI'!$I$4:$I$29,S3699,"Cubic","Extrapolate=Linear","MultiX=Average","Skip=True","Sort=True")</f>
        <v>13.637196960282164</v>
      </c>
    </row>
    <row r="3700" spans="16:21" x14ac:dyDescent="0.25">
      <c r="P3700" s="10">
        <v>39892</v>
      </c>
      <c r="Q3700">
        <v>20.87247</v>
      </c>
      <c r="S3700" s="42">
        <f t="shared" ca="1" si="62"/>
        <v>49651</v>
      </c>
      <c r="T3700" s="43">
        <f ca="1">_xll.BInterpol('Base CDI'!$H$4:$H$28,'Base CDI'!$J$4:$J$29,S3700,"Cubic","Extrapolate=Linear","MultiX=Average","Skip=True","Sort=True")</f>
        <v>13.58411837799042</v>
      </c>
      <c r="U3700" s="43">
        <f ca="1">_xll.BInterpol('Base CDI'!$H$4:$H$28,'Base CDI'!$I$4:$I$29,S3700,"Cubic","Extrapolate=Linear","MultiX=Average","Skip=True","Sort=True")</f>
        <v>13.637104374265647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49652</v>
      </c>
      <c r="T3701" s="43">
        <f ca="1">_xll.BInterpol('Base CDI'!$H$4:$H$28,'Base CDI'!$J$4:$J$29,S3701,"Cubic","Extrapolate=Linear","MultiX=Average","Skip=True","Sort=True")</f>
        <v>13.584038592656391</v>
      </c>
      <c r="U3701" s="43">
        <f ca="1">_xll.BInterpol('Base CDI'!$H$4:$H$28,'Base CDI'!$I$4:$I$29,S3701,"Cubic","Extrapolate=Linear","MultiX=Average","Skip=True","Sort=True")</f>
        <v>13.637011672852269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49653</v>
      </c>
      <c r="T3702" s="43">
        <f ca="1">_xll.BInterpol('Base CDI'!$H$4:$H$28,'Base CDI'!$J$4:$J$29,S3702,"Cubic","Extrapolate=Linear","MultiX=Average","Skip=True","Sort=True")</f>
        <v>13.583958710607632</v>
      </c>
      <c r="U3702" s="43">
        <f ca="1">_xll.BInterpol('Base CDI'!$H$4:$H$28,'Base CDI'!$I$4:$I$29,S3702,"Cubic","Extrapolate=Linear","MultiX=Average","Skip=True","Sort=True")</f>
        <v>13.636918856337163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49654</v>
      </c>
      <c r="T3703" s="43">
        <f ca="1">_xll.BInterpol('Base CDI'!$H$4:$H$28,'Base CDI'!$J$4:$J$29,S3703,"Cubic","Extrapolate=Linear","MultiX=Average","Skip=True","Sort=True")</f>
        <v>13.583878732092128</v>
      </c>
      <c r="U3703" s="43">
        <f ca="1">_xll.BInterpol('Base CDI'!$H$4:$H$28,'Base CDI'!$I$4:$I$29,S3703,"Cubic","Extrapolate=Linear","MultiX=Average","Skip=True","Sort=True")</f>
        <v>13.636825925015462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49655</v>
      </c>
      <c r="T3704" s="43">
        <f ca="1">_xll.BInterpol('Base CDI'!$H$4:$H$28,'Base CDI'!$J$4:$J$29,S3704,"Cubic","Extrapolate=Linear","MultiX=Average","Skip=True","Sort=True")</f>
        <v>13.583798657357864</v>
      </c>
      <c r="U3704" s="43">
        <f ca="1">_xll.BInterpol('Base CDI'!$H$4:$H$28,'Base CDI'!$I$4:$I$29,S3704,"Cubic","Extrapolate=Linear","MultiX=Average","Skip=True","Sort=True")</f>
        <v>13.636732879182297</v>
      </c>
    </row>
    <row r="3705" spans="16:21" x14ac:dyDescent="0.25">
      <c r="P3705" s="10">
        <v>39899</v>
      </c>
      <c r="Q3705">
        <v>20.9162</v>
      </c>
      <c r="S3705" s="42">
        <f t="shared" ca="1" si="62"/>
        <v>49656</v>
      </c>
      <c r="T3705" s="43">
        <f ca="1">_xll.BInterpol('Base CDI'!$H$4:$H$28,'Base CDI'!$J$4:$J$29,S3705,"Cubic","Extrapolate=Linear","MultiX=Average","Skip=True","Sort=True")</f>
        <v>13.583718486652829</v>
      </c>
      <c r="U3705" s="43">
        <f ca="1">_xll.BInterpol('Base CDI'!$H$4:$H$28,'Base CDI'!$I$4:$I$29,S3705,"Cubic","Extrapolate=Linear","MultiX=Average","Skip=True","Sort=True")</f>
        <v>13.636639719132804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49657</v>
      </c>
      <c r="T3706" s="43">
        <f ca="1">_xll.BInterpol('Base CDI'!$H$4:$H$28,'Base CDI'!$J$4:$J$29,S3706,"Cubic","Extrapolate=Linear","MultiX=Average","Skip=True","Sort=True")</f>
        <v>13.583638220225009</v>
      </c>
      <c r="U3706" s="43">
        <f ca="1">_xll.BInterpol('Base CDI'!$H$4:$H$28,'Base CDI'!$I$4:$I$29,S3706,"Cubic","Extrapolate=Linear","MultiX=Average","Skip=True","Sort=True")</f>
        <v>13.636546445162111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49658</v>
      </c>
      <c r="T3707" s="43">
        <f ca="1">_xll.BInterpol('Base CDI'!$H$4:$H$28,'Base CDI'!$J$4:$J$29,S3707,"Cubic","Extrapolate=Linear","MultiX=Average","Skip=True","Sort=True")</f>
        <v>13.583557858322388</v>
      </c>
      <c r="U3707" s="43">
        <f ca="1">_xll.BInterpol('Base CDI'!$H$4:$H$28,'Base CDI'!$I$4:$I$29,S3707,"Cubic","Extrapolate=Linear","MultiX=Average","Skip=True","Sort=True")</f>
        <v>13.636453057565355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49659</v>
      </c>
      <c r="T3708" s="43">
        <f ca="1">_xll.BInterpol('Base CDI'!$H$4:$H$28,'Base CDI'!$J$4:$J$29,S3708,"Cubic","Extrapolate=Linear","MultiX=Average","Skip=True","Sort=True")</f>
        <v>13.583477401192955</v>
      </c>
      <c r="U3708" s="43">
        <f ca="1">_xll.BInterpol('Base CDI'!$H$4:$H$28,'Base CDI'!$I$4:$I$29,S3708,"Cubic","Extrapolate=Linear","MultiX=Average","Skip=True","Sort=True")</f>
        <v>13.636359556637666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49660</v>
      </c>
      <c r="T3709" s="43">
        <f ca="1">_xll.BInterpol('Base CDI'!$H$4:$H$28,'Base CDI'!$J$4:$J$29,S3709,"Cubic","Extrapolate=Linear","MultiX=Average","Skip=True","Sort=True")</f>
        <v>13.583396849084696</v>
      </c>
      <c r="U3709" s="43">
        <f ca="1">_xll.BInterpol('Base CDI'!$H$4:$H$28,'Base CDI'!$I$4:$I$29,S3709,"Cubic","Extrapolate=Linear","MultiX=Average","Skip=True","Sort=True")</f>
        <v>13.636265942674177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49661</v>
      </c>
      <c r="T3710" s="43">
        <f ca="1">_xll.BInterpol('Base CDI'!$H$4:$H$28,'Base CDI'!$J$4:$J$29,S3710,"Cubic","Extrapolate=Linear","MultiX=Average","Skip=True","Sort=True")</f>
        <v>13.583316202245598</v>
      </c>
      <c r="U3710" s="43">
        <f ca="1">_xll.BInterpol('Base CDI'!$H$4:$H$28,'Base CDI'!$I$4:$I$29,S3710,"Cubic","Extrapolate=Linear","MultiX=Average","Skip=True","Sort=True")</f>
        <v>13.636172215970021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49662</v>
      </c>
      <c r="T3711" s="43">
        <f ca="1">_xll.BInterpol('Base CDI'!$H$4:$H$28,'Base CDI'!$J$4:$J$29,S3711,"Cubic","Extrapolate=Linear","MultiX=Average","Skip=True","Sort=True")</f>
        <v>13.583235460923646</v>
      </c>
      <c r="U3711" s="43">
        <f ca="1">_xll.BInterpol('Base CDI'!$H$4:$H$28,'Base CDI'!$I$4:$I$29,S3711,"Cubic","Extrapolate=Linear","MultiX=Average","Skip=True","Sort=True")</f>
        <v>13.636078376820331</v>
      </c>
    </row>
    <row r="3712" spans="16:21" x14ac:dyDescent="0.25">
      <c r="P3712" s="10">
        <v>39910</v>
      </c>
      <c r="Q3712">
        <v>20.97747</v>
      </c>
      <c r="S3712" s="42">
        <f t="shared" ca="1" si="62"/>
        <v>49663</v>
      </c>
      <c r="T3712" s="43">
        <f ca="1">_xll.BInterpol('Base CDI'!$H$4:$H$28,'Base CDI'!$J$4:$J$29,S3712,"Cubic","Extrapolate=Linear","MultiX=Average","Skip=True","Sort=True")</f>
        <v>13.583154625366827</v>
      </c>
      <c r="U3712" s="43">
        <f ca="1">_xll.BInterpol('Base CDI'!$H$4:$H$28,'Base CDI'!$I$4:$I$29,S3712,"Cubic","Extrapolate=Linear","MultiX=Average","Skip=True","Sort=True")</f>
        <v>13.63598442552024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49664</v>
      </c>
      <c r="T3713" s="43">
        <f ca="1">_xll.BInterpol('Base CDI'!$H$4:$H$28,'Base CDI'!$J$4:$J$29,S3713,"Cubic","Extrapolate=Linear","MultiX=Average","Skip=True","Sort=True")</f>
        <v>13.583073695823128</v>
      </c>
      <c r="U3713" s="43">
        <f ca="1">_xll.BInterpol('Base CDI'!$H$4:$H$28,'Base CDI'!$I$4:$I$29,S3713,"Cubic","Extrapolate=Linear","MultiX=Average","Skip=True","Sort=True")</f>
        <v>13.635890362364878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49665</v>
      </c>
      <c r="T3714" s="43">
        <f ca="1">_xll.BInterpol('Base CDI'!$H$4:$H$28,'Base CDI'!$J$4:$J$29,S3714,"Cubic","Extrapolate=Linear","MultiX=Average","Skip=True","Sort=True")</f>
        <v>13.582992672540534</v>
      </c>
      <c r="U3714" s="43">
        <f ca="1">_xll.BInterpol('Base CDI'!$H$4:$H$28,'Base CDI'!$I$4:$I$29,S3714,"Cubic","Extrapolate=Linear","MultiX=Average","Skip=True","Sort=True")</f>
        <v>13.635796187649381</v>
      </c>
    </row>
    <row r="3715" spans="16:21" x14ac:dyDescent="0.25">
      <c r="P3715" s="10">
        <v>39916</v>
      </c>
      <c r="Q3715">
        <v>21.00384</v>
      </c>
      <c r="S3715" s="42">
        <f t="shared" ca="1" si="62"/>
        <v>49666</v>
      </c>
      <c r="T3715" s="43">
        <f ca="1">_xll.BInterpol('Base CDI'!$H$4:$H$28,'Base CDI'!$J$4:$J$29,S3715,"Cubic","Extrapolate=Linear","MultiX=Average","Skip=True","Sort=True")</f>
        <v>13.582911555767035</v>
      </c>
      <c r="U3715" s="43">
        <f ca="1">_xll.BInterpol('Base CDI'!$H$4:$H$28,'Base CDI'!$I$4:$I$29,S3715,"Cubic","Extrapolate=Linear","MultiX=Average","Skip=True","Sort=True")</f>
        <v>13.635701901668879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49667</v>
      </c>
      <c r="T3716" s="43">
        <f ca="1">_xll.BInterpol('Base CDI'!$H$4:$H$28,'Base CDI'!$J$4:$J$29,S3716,"Cubic","Extrapolate=Linear","MultiX=Average","Skip=True","Sort=True")</f>
        <v>13.582830345750615</v>
      </c>
      <c r="U3716" s="43">
        <f ca="1">_xll.BInterpol('Base CDI'!$H$4:$H$28,'Base CDI'!$I$4:$I$29,S3716,"Cubic","Extrapolate=Linear","MultiX=Average","Skip=True","Sort=True")</f>
        <v>13.635607504718507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49668</v>
      </c>
      <c r="T3717" s="43">
        <f ca="1">_xll.BInterpol('Base CDI'!$H$4:$H$28,'Base CDI'!$J$4:$J$29,S3717,"Cubic","Extrapolate=Linear","MultiX=Average","Skip=True","Sort=True")</f>
        <v>13.582749042739259</v>
      </c>
      <c r="U3717" s="43">
        <f ca="1">_xll.BInterpol('Base CDI'!$H$4:$H$28,'Base CDI'!$I$4:$I$29,S3717,"Cubic","Extrapolate=Linear","MultiX=Average","Skip=True","Sort=True")</f>
        <v>13.635512997093397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49669</v>
      </c>
      <c r="T3718" s="43">
        <f ca="1">_xll.BInterpol('Base CDI'!$H$4:$H$28,'Base CDI'!$J$4:$J$29,S3718,"Cubic","Extrapolate=Linear","MultiX=Average","Skip=True","Sort=True")</f>
        <v>13.582667646980957</v>
      </c>
      <c r="U3718" s="43">
        <f ca="1">_xll.BInterpol('Base CDI'!$H$4:$H$28,'Base CDI'!$I$4:$I$29,S3718,"Cubic","Extrapolate=Linear","MultiX=Average","Skip=True","Sort=True")</f>
        <v>13.63541837908868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49670</v>
      </c>
      <c r="T3719" s="43">
        <f ca="1">_xll.BInterpol('Base CDI'!$H$4:$H$28,'Base CDI'!$J$4:$J$29,S3719,"Cubic","Extrapolate=Linear","MultiX=Average","Skip=True","Sort=True")</f>
        <v>13.582586158723693</v>
      </c>
      <c r="U3719" s="43">
        <f ca="1">_xll.BInterpol('Base CDI'!$H$4:$H$28,'Base CDI'!$I$4:$I$29,S3719,"Cubic","Extrapolate=Linear","MultiX=Average","Skip=True","Sort=True")</f>
        <v>13.635323650999489</v>
      </c>
    </row>
    <row r="3720" spans="16:21" x14ac:dyDescent="0.25">
      <c r="P3720" s="10">
        <v>39923</v>
      </c>
      <c r="Q3720">
        <v>21.04766</v>
      </c>
      <c r="S3720" s="42">
        <f t="shared" ca="1" si="62"/>
        <v>49671</v>
      </c>
      <c r="T3720" s="43">
        <f ca="1">_xll.BInterpol('Base CDI'!$H$4:$H$28,'Base CDI'!$J$4:$J$29,S3720,"Cubic","Extrapolate=Linear","MultiX=Average","Skip=True","Sort=True")</f>
        <v>13.582504578215454</v>
      </c>
      <c r="U3720" s="43">
        <f ca="1">_xll.BInterpol('Base CDI'!$H$4:$H$28,'Base CDI'!$I$4:$I$29,S3720,"Cubic","Extrapolate=Linear","MultiX=Average","Skip=True","Sort=True")</f>
        <v>13.635228813120959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49672</v>
      </c>
      <c r="T3721" s="43">
        <f ca="1">_xll.BInterpol('Base CDI'!$H$4:$H$28,'Base CDI'!$J$4:$J$29,S3721,"Cubic","Extrapolate=Linear","MultiX=Average","Skip=True","Sort=True")</f>
        <v>13.582422905704227</v>
      </c>
      <c r="U3721" s="43">
        <f ca="1">_xll.BInterpol('Base CDI'!$H$4:$H$28,'Base CDI'!$I$4:$I$29,S3721,"Cubic","Extrapolate=Linear","MultiX=Average","Skip=True","Sort=True")</f>
        <v>13.63513386574822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49673</v>
      </c>
      <c r="T3722" s="43">
        <f ca="1">_xll.BInterpol('Base CDI'!$H$4:$H$28,'Base CDI'!$J$4:$J$29,S3722,"Cubic","Extrapolate=Linear","MultiX=Average","Skip=True","Sort=True")</f>
        <v>13.582341141437999</v>
      </c>
      <c r="U3722" s="43">
        <f ca="1">_xll.BInterpol('Base CDI'!$H$4:$H$28,'Base CDI'!$I$4:$I$29,S3722,"Cubic","Extrapolate=Linear","MultiX=Average","Skip=True","Sort=True")</f>
        <v>13.635038809176406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49674</v>
      </c>
      <c r="T3723" s="43">
        <f ca="1">_xll.BInterpol('Base CDI'!$H$4:$H$28,'Base CDI'!$J$4:$J$29,S3723,"Cubic","Extrapolate=Linear","MultiX=Average","Skip=True","Sort=True")</f>
        <v>13.582259285664755</v>
      </c>
      <c r="U3723" s="43">
        <f ca="1">_xll.BInterpol('Base CDI'!$H$4:$H$28,'Base CDI'!$I$4:$I$29,S3723,"Cubic","Extrapolate=Linear","MultiX=Average","Skip=True","Sort=True")</f>
        <v>13.634943643700648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49675</v>
      </c>
      <c r="T3724" s="43">
        <f ca="1">_xll.BInterpol('Base CDI'!$H$4:$H$28,'Base CDI'!$J$4:$J$29,S3724,"Cubic","Extrapolate=Linear","MultiX=Average","Skip=True","Sort=True")</f>
        <v>13.582177338632482</v>
      </c>
      <c r="U3724" s="43">
        <f ca="1">_xll.BInterpol('Base CDI'!$H$4:$H$28,'Base CDI'!$I$4:$I$29,S3724,"Cubic","Extrapolate=Linear","MultiX=Average","Skip=True","Sort=True")</f>
        <v>13.634848369616082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49676</v>
      </c>
      <c r="T3725" s="43">
        <f ca="1">_xll.BInterpol('Base CDI'!$H$4:$H$28,'Base CDI'!$J$4:$J$29,S3725,"Cubic","Extrapolate=Linear","MultiX=Average","Skip=True","Sort=True")</f>
        <v>13.582095300589165</v>
      </c>
      <c r="U3725" s="43">
        <f ca="1">_xll.BInterpol('Base CDI'!$H$4:$H$28,'Base CDI'!$I$4:$I$29,S3725,"Cubic","Extrapolate=Linear","MultiX=Average","Skip=True","Sort=True")</f>
        <v>13.634752987217837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49677</v>
      </c>
      <c r="T3726" s="43">
        <f ca="1">_xll.BInterpol('Base CDI'!$H$4:$H$28,'Base CDI'!$J$4:$J$29,S3726,"Cubic","Extrapolate=Linear","MultiX=Average","Skip=True","Sort=True")</f>
        <v>13.582013171782794</v>
      </c>
      <c r="U3726" s="43">
        <f ca="1">_xll.BInterpol('Base CDI'!$H$4:$H$28,'Base CDI'!$I$4:$I$29,S3726,"Cubic","Extrapolate=Linear","MultiX=Average","Skip=True","Sort=True")</f>
        <v>13.634657496801049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49678</v>
      </c>
      <c r="T3727" s="43">
        <f ca="1">_xll.BInterpol('Base CDI'!$H$4:$H$28,'Base CDI'!$J$4:$J$29,S3727,"Cubic","Extrapolate=Linear","MultiX=Average","Skip=True","Sort=True")</f>
        <v>13.581930952461354</v>
      </c>
      <c r="U3727" s="43">
        <f ca="1">_xll.BInterpol('Base CDI'!$H$4:$H$28,'Base CDI'!$I$4:$I$29,S3727,"Cubic","Extrapolate=Linear","MultiX=Average","Skip=True","Sort=True")</f>
        <v>13.634561898660847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49679</v>
      </c>
      <c r="T3728" s="43">
        <f ca="1">_xll.BInterpol('Base CDI'!$H$4:$H$28,'Base CDI'!$J$4:$J$29,S3728,"Cubic","Extrapolate=Linear","MultiX=Average","Skip=True","Sort=True")</f>
        <v>13.581848642872831</v>
      </c>
      <c r="U3728" s="43">
        <f ca="1">_xll.BInterpol('Base CDI'!$H$4:$H$28,'Base CDI'!$I$4:$I$29,S3728,"Cubic","Extrapolate=Linear","MultiX=Average","Skip=True","Sort=True")</f>
        <v>13.634466193092365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49680</v>
      </c>
      <c r="T3729" s="43">
        <f ca="1">_xll.BInterpol('Base CDI'!$H$4:$H$28,'Base CDI'!$J$4:$J$29,S3729,"Cubic","Extrapolate=Linear","MultiX=Average","Skip=True","Sort=True")</f>
        <v>13.581766243265211</v>
      </c>
      <c r="U3729" s="43">
        <f ca="1">_xll.BInterpol('Base CDI'!$H$4:$H$28,'Base CDI'!$I$4:$I$29,S3729,"Cubic","Extrapolate=Linear","MultiX=Average","Skip=True","Sort=True")</f>
        <v>13.634370380390738</v>
      </c>
    </row>
    <row r="3730" spans="16:21" x14ac:dyDescent="0.25">
      <c r="P3730" s="10">
        <v>39939</v>
      </c>
      <c r="Q3730">
        <v>21.13353</v>
      </c>
      <c r="S3730" s="42">
        <f t="shared" ca="1" si="63"/>
        <v>49681</v>
      </c>
      <c r="T3730" s="43">
        <f ca="1">_xll.BInterpol('Base CDI'!$H$4:$H$28,'Base CDI'!$J$4:$J$29,S3730,"Cubic","Extrapolate=Linear","MultiX=Average","Skip=True","Sort=True")</f>
        <v>13.581683753886482</v>
      </c>
      <c r="U3730" s="43">
        <f ca="1">_xll.BInterpol('Base CDI'!$H$4:$H$28,'Base CDI'!$I$4:$I$29,S3730,"Cubic","Extrapolate=Linear","MultiX=Average","Skip=True","Sort=True")</f>
        <v>13.634274460851096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49682</v>
      </c>
      <c r="T3731" s="43">
        <f ca="1">_xll.BInterpol('Base CDI'!$H$4:$H$28,'Base CDI'!$J$4:$J$29,S3731,"Cubic","Extrapolate=Linear","MultiX=Average","Skip=True","Sort=True")</f>
        <v>13.581601174984629</v>
      </c>
      <c r="U3731" s="43">
        <f ca="1">_xll.BInterpol('Base CDI'!$H$4:$H$28,'Base CDI'!$I$4:$I$29,S3731,"Cubic","Extrapolate=Linear","MultiX=Average","Skip=True","Sort=True")</f>
        <v>13.634178434768572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49683</v>
      </c>
      <c r="T3732" s="43">
        <f ca="1">_xll.BInterpol('Base CDI'!$H$4:$H$28,'Base CDI'!$J$4:$J$29,S3732,"Cubic","Extrapolate=Linear","MultiX=Average","Skip=True","Sort=True")</f>
        <v>13.581518506807639</v>
      </c>
      <c r="U3732" s="43">
        <f ca="1">_xll.BInterpol('Base CDI'!$H$4:$H$28,'Base CDI'!$I$4:$I$29,S3732,"Cubic","Extrapolate=Linear","MultiX=Average","Skip=True","Sort=True")</f>
        <v>13.6340823024383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49684</v>
      </c>
      <c r="T3733" s="43">
        <f ca="1">_xll.BInterpol('Base CDI'!$H$4:$H$28,'Base CDI'!$J$4:$J$29,S3733,"Cubic","Extrapolate=Linear","MultiX=Average","Skip=True","Sort=True")</f>
        <v>13.581435749603498</v>
      </c>
      <c r="U3733" s="43">
        <f ca="1">_xll.BInterpol('Base CDI'!$H$4:$H$28,'Base CDI'!$I$4:$I$29,S3733,"Cubic","Extrapolate=Linear","MultiX=Average","Skip=True","Sort=True")</f>
        <v>13.63398606415541</v>
      </c>
    </row>
    <row r="3734" spans="16:21" x14ac:dyDescent="0.25">
      <c r="P3734" s="10">
        <v>39945</v>
      </c>
      <c r="Q3734">
        <v>21.16591</v>
      </c>
      <c r="S3734" s="42">
        <f t="shared" ca="1" si="63"/>
        <v>49685</v>
      </c>
      <c r="T3734" s="43">
        <f ca="1">_xll.BInterpol('Base CDI'!$H$4:$H$28,'Base CDI'!$J$4:$J$29,S3734,"Cubic","Extrapolate=Linear","MultiX=Average","Skip=True","Sort=True")</f>
        <v>13.581352903620195</v>
      </c>
      <c r="U3734" s="43">
        <f ca="1">_xll.BInterpol('Base CDI'!$H$4:$H$28,'Base CDI'!$I$4:$I$29,S3734,"Cubic","Extrapolate=Linear","MultiX=Average","Skip=True","Sort=True")</f>
        <v>13.633889720215036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49686</v>
      </c>
      <c r="T3735" s="43">
        <f ca="1">_xll.BInterpol('Base CDI'!$H$4:$H$28,'Base CDI'!$J$4:$J$29,S3735,"Cubic","Extrapolate=Linear","MultiX=Average","Skip=True","Sort=True")</f>
        <v>13.581269969105712</v>
      </c>
      <c r="U3735" s="43">
        <f ca="1">_xll.BInterpol('Base CDI'!$H$4:$H$28,'Base CDI'!$I$4:$I$29,S3735,"Cubic","Extrapolate=Linear","MultiX=Average","Skip=True","Sort=True")</f>
        <v>13.633793270912312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49687</v>
      </c>
      <c r="T3736" s="43">
        <f ca="1">_xll.BInterpol('Base CDI'!$H$4:$H$28,'Base CDI'!$J$4:$J$29,S3736,"Cubic","Extrapolate=Linear","MultiX=Average","Skip=True","Sort=True")</f>
        <v>13.581186946308041</v>
      </c>
      <c r="U3736" s="43">
        <f ca="1">_xll.BInterpol('Base CDI'!$H$4:$H$28,'Base CDI'!$I$4:$I$29,S3736,"Cubic","Extrapolate=Linear","MultiX=Average","Skip=True","Sort=True")</f>
        <v>13.633696716542369</v>
      </c>
    </row>
    <row r="3737" spans="16:21" x14ac:dyDescent="0.25">
      <c r="P3737" s="10">
        <v>39948</v>
      </c>
      <c r="Q3737">
        <v>21.19022</v>
      </c>
      <c r="S3737" s="42">
        <f t="shared" ca="1" si="63"/>
        <v>49688</v>
      </c>
      <c r="T3737" s="43">
        <f ca="1">_xll.BInterpol('Base CDI'!$H$4:$H$28,'Base CDI'!$J$4:$J$29,S3737,"Cubic","Extrapolate=Linear","MultiX=Average","Skip=True","Sort=True")</f>
        <v>13.581103835475163</v>
      </c>
      <c r="U3737" s="43">
        <f ca="1">_xll.BInterpol('Base CDI'!$H$4:$H$28,'Base CDI'!$I$4:$I$29,S3737,"Cubic","Extrapolate=Linear","MultiX=Average","Skip=True","Sort=True")</f>
        <v>13.633600057400342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49689</v>
      </c>
      <c r="T3738" s="43">
        <f ca="1">_xll.BInterpol('Base CDI'!$H$4:$H$28,'Base CDI'!$J$4:$J$29,S3738,"Cubic","Extrapolate=Linear","MultiX=Average","Skip=True","Sort=True")</f>
        <v>13.581020636855069</v>
      </c>
      <c r="U3738" s="43">
        <f ca="1">_xll.BInterpol('Base CDI'!$H$4:$H$28,'Base CDI'!$I$4:$I$29,S3738,"Cubic","Extrapolate=Linear","MultiX=Average","Skip=True","Sort=True")</f>
        <v>13.633503293781359</v>
      </c>
    </row>
    <row r="3739" spans="16:21" x14ac:dyDescent="0.25">
      <c r="P3739" s="10">
        <v>39952</v>
      </c>
      <c r="Q3739">
        <v>21.20645</v>
      </c>
      <c r="S3739" s="42">
        <f t="shared" ca="1" si="63"/>
        <v>49690</v>
      </c>
      <c r="T3739" s="43">
        <f ca="1">_xll.BInterpol('Base CDI'!$H$4:$H$28,'Base CDI'!$J$4:$J$29,S3739,"Cubic","Extrapolate=Linear","MultiX=Average","Skip=True","Sort=True")</f>
        <v>13.580937350695741</v>
      </c>
      <c r="U3739" s="43">
        <f ca="1">_xll.BInterpol('Base CDI'!$H$4:$H$28,'Base CDI'!$I$4:$I$29,S3739,"Cubic","Extrapolate=Linear","MultiX=Average","Skip=True","Sort=True")</f>
        <v>13.633406425980558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49691</v>
      </c>
      <c r="T3740" s="43">
        <f ca="1">_xll.BInterpol('Base CDI'!$H$4:$H$28,'Base CDI'!$J$4:$J$29,S3740,"Cubic","Extrapolate=Linear","MultiX=Average","Skip=True","Sort=True")</f>
        <v>13.58085397724517</v>
      </c>
      <c r="U3740" s="43">
        <f ca="1">_xll.BInterpol('Base CDI'!$H$4:$H$28,'Base CDI'!$I$4:$I$29,S3740,"Cubic","Extrapolate=Linear","MultiX=Average","Skip=True","Sort=True")</f>
        <v>13.633309454293068</v>
      </c>
    </row>
    <row r="3741" spans="16:21" x14ac:dyDescent="0.25">
      <c r="P3741" s="10">
        <v>39954</v>
      </c>
      <c r="Q3741">
        <v>21.2227</v>
      </c>
      <c r="S3741" s="42">
        <f t="shared" ca="1" si="63"/>
        <v>49692</v>
      </c>
      <c r="T3741" s="43">
        <f ca="1">_xll.BInterpol('Base CDI'!$H$4:$H$28,'Base CDI'!$J$4:$J$29,S3741,"Cubic","Extrapolate=Linear","MultiX=Average","Skip=True","Sort=True")</f>
        <v>13.58077051675134</v>
      </c>
      <c r="U3741" s="43">
        <f ca="1">_xll.BInterpol('Base CDI'!$H$4:$H$28,'Base CDI'!$I$4:$I$29,S3741,"Cubic","Extrapolate=Linear","MultiX=Average","Skip=True","Sort=True")</f>
        <v>13.633212379014022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49693</v>
      </c>
      <c r="T3742" s="43">
        <f ca="1">_xll.BInterpol('Base CDI'!$H$4:$H$28,'Base CDI'!$J$4:$J$29,S3742,"Cubic","Extrapolate=Linear","MultiX=Average","Skip=True","Sort=True")</f>
        <v>13.580686969462239</v>
      </c>
      <c r="U3742" s="43">
        <f ca="1">_xll.BInterpol('Base CDI'!$H$4:$H$28,'Base CDI'!$I$4:$I$29,S3742,"Cubic","Extrapolate=Linear","MultiX=Average","Skip=True","Sort=True")</f>
        <v>13.633115200438555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49694</v>
      </c>
      <c r="T3743" s="43">
        <f ca="1">_xll.BInterpol('Base CDI'!$H$4:$H$28,'Base CDI'!$J$4:$J$29,S3743,"Cubic","Extrapolate=Linear","MultiX=Average","Skip=True","Sort=True")</f>
        <v>13.580603335625851</v>
      </c>
      <c r="U3743" s="43">
        <f ca="1">_xll.BInterpol('Base CDI'!$H$4:$H$28,'Base CDI'!$I$4:$I$29,S3743,"Cubic","Extrapolate=Linear","MultiX=Average","Skip=True","Sort=True")</f>
        <v>13.633017918861796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49695</v>
      </c>
      <c r="T3744" s="43">
        <f ca="1">_xll.BInterpol('Base CDI'!$H$4:$H$28,'Base CDI'!$J$4:$J$29,S3744,"Cubic","Extrapolate=Linear","MultiX=Average","Skip=True","Sort=True")</f>
        <v>13.580519615490164</v>
      </c>
      <c r="U3744" s="43">
        <f ca="1">_xll.BInterpol('Base CDI'!$H$4:$H$28,'Base CDI'!$I$4:$I$29,S3744,"Cubic","Extrapolate=Linear","MultiX=Average","Skip=True","Sort=True")</f>
        <v>13.632920534578881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49696</v>
      </c>
      <c r="T3745" s="43">
        <f ca="1">_xll.BInterpol('Base CDI'!$H$4:$H$28,'Base CDI'!$J$4:$J$29,S3745,"Cubic","Extrapolate=Linear","MultiX=Average","Skip=True","Sort=True")</f>
        <v>13.580435809303166</v>
      </c>
      <c r="U3745" s="43">
        <f ca="1">_xll.BInterpol('Base CDI'!$H$4:$H$28,'Base CDI'!$I$4:$I$29,S3745,"Cubic","Extrapolate=Linear","MultiX=Average","Skip=True","Sort=True")</f>
        <v>13.632823047884941</v>
      </c>
    </row>
    <row r="3746" spans="16:21" x14ac:dyDescent="0.25">
      <c r="P3746" s="10">
        <v>39961</v>
      </c>
      <c r="Q3746">
        <v>21.26304</v>
      </c>
      <c r="S3746" s="42">
        <f t="shared" ca="1" si="63"/>
        <v>49697</v>
      </c>
      <c r="T3746" s="43">
        <f ca="1">_xll.BInterpol('Base CDI'!$H$4:$H$28,'Base CDI'!$J$4:$J$29,S3746,"Cubic","Extrapolate=Linear","MultiX=Average","Skip=True","Sort=True")</f>
        <v>13.580351917312841</v>
      </c>
      <c r="U3746" s="43">
        <f ca="1">_xll.BInterpol('Base CDI'!$H$4:$H$28,'Base CDI'!$I$4:$I$29,S3746,"Cubic","Extrapolate=Linear","MultiX=Average","Skip=True","Sort=True")</f>
        <v>13.632725459075109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49698</v>
      </c>
      <c r="T3747" s="43">
        <f ca="1">_xll.BInterpol('Base CDI'!$H$4:$H$28,'Base CDI'!$J$4:$J$29,S3747,"Cubic","Extrapolate=Linear","MultiX=Average","Skip=True","Sort=True")</f>
        <v>13.580267939767177</v>
      </c>
      <c r="U3747" s="43">
        <f ca="1">_xll.BInterpol('Base CDI'!$H$4:$H$28,'Base CDI'!$I$4:$I$29,S3747,"Cubic","Extrapolate=Linear","MultiX=Average","Skip=True","Sort=True")</f>
        <v>13.632627768444516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49699</v>
      </c>
      <c r="T3748" s="43">
        <f ca="1">_xll.BInterpol('Base CDI'!$H$4:$H$28,'Base CDI'!$J$4:$J$29,S3748,"Cubic","Extrapolate=Linear","MultiX=Average","Skip=True","Sort=True")</f>
        <v>13.580183876914161</v>
      </c>
      <c r="U3748" s="43">
        <f ca="1">_xll.BInterpol('Base CDI'!$H$4:$H$28,'Base CDI'!$I$4:$I$29,S3748,"Cubic","Extrapolate=Linear","MultiX=Average","Skip=True","Sort=True")</f>
        <v>13.632529976288298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49700</v>
      </c>
      <c r="T3749" s="43">
        <f ca="1">_xll.BInterpol('Base CDI'!$H$4:$H$28,'Base CDI'!$J$4:$J$29,S3749,"Cubic","Extrapolate=Linear","MultiX=Average","Skip=True","Sort=True")</f>
        <v>13.580099729001777</v>
      </c>
      <c r="U3749" s="43">
        <f ca="1">_xll.BInterpol('Base CDI'!$H$4:$H$28,'Base CDI'!$I$4:$I$29,S3749,"Cubic","Extrapolate=Linear","MultiX=Average","Skip=True","Sort=True")</f>
        <v>13.632432082901586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49701</v>
      </c>
      <c r="T3750" s="43">
        <f ca="1">_xll.BInterpol('Base CDI'!$H$4:$H$28,'Base CDI'!$J$4:$J$29,S3750,"Cubic","Extrapolate=Linear","MultiX=Average","Skip=True","Sort=True")</f>
        <v>13.580015496278012</v>
      </c>
      <c r="U3750" s="43">
        <f ca="1">_xll.BInterpol('Base CDI'!$H$4:$H$28,'Base CDI'!$I$4:$I$29,S3750,"Cubic","Extrapolate=Linear","MultiX=Average","Skip=True","Sort=True")</f>
        <v>13.632334088579512</v>
      </c>
    </row>
    <row r="3751" spans="16:21" x14ac:dyDescent="0.25">
      <c r="P3751" s="10">
        <v>39968</v>
      </c>
      <c r="Q3751">
        <v>21.30349</v>
      </c>
      <c r="S3751" s="42">
        <f t="shared" ca="1" si="63"/>
        <v>49702</v>
      </c>
      <c r="T3751" s="43">
        <f ca="1">_xll.BInterpol('Base CDI'!$H$4:$H$28,'Base CDI'!$J$4:$J$29,S3751,"Cubic","Extrapolate=Linear","MultiX=Average","Skip=True","Sort=True")</f>
        <v>13.579931178990854</v>
      </c>
      <c r="U3751" s="43">
        <f ca="1">_xll.BInterpol('Base CDI'!$H$4:$H$28,'Base CDI'!$I$4:$I$29,S3751,"Cubic","Extrapolate=Linear","MultiX=Average","Skip=True","Sort=True")</f>
        <v>13.632235993617208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49703</v>
      </c>
      <c r="T3752" s="43">
        <f ca="1">_xll.BInterpol('Base CDI'!$H$4:$H$28,'Base CDI'!$J$4:$J$29,S3752,"Cubic","Extrapolate=Linear","MultiX=Average","Skip=True","Sort=True")</f>
        <v>13.57984677738829</v>
      </c>
      <c r="U3752" s="43">
        <f ca="1">_xll.BInterpol('Base CDI'!$H$4:$H$28,'Base CDI'!$I$4:$I$29,S3752,"Cubic","Extrapolate=Linear","MultiX=Average","Skip=True","Sort=True")</f>
        <v>13.63213779830981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49704</v>
      </c>
      <c r="T3753" s="43">
        <f ca="1">_xll.BInterpol('Base CDI'!$H$4:$H$28,'Base CDI'!$J$4:$J$29,S3753,"Cubic","Extrapolate=Linear","MultiX=Average","Skip=True","Sort=True")</f>
        <v>13.579762291718305</v>
      </c>
      <c r="U3753" s="43">
        <f ca="1">_xll.BInterpol('Base CDI'!$H$4:$H$28,'Base CDI'!$I$4:$I$29,S3753,"Cubic","Extrapolate=Linear","MultiX=Average","Skip=True","Sort=True")</f>
        <v>13.632039502952447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49705</v>
      </c>
      <c r="T3754" s="43">
        <f ca="1">_xll.BInterpol('Base CDI'!$H$4:$H$28,'Base CDI'!$J$4:$J$29,S3754,"Cubic","Extrapolate=Linear","MultiX=Average","Skip=True","Sort=True")</f>
        <v>13.579677722228887</v>
      </c>
      <c r="U3754" s="43">
        <f ca="1">_xll.BInterpol('Base CDI'!$H$4:$H$28,'Base CDI'!$I$4:$I$29,S3754,"Cubic","Extrapolate=Linear","MultiX=Average","Skip=True","Sort=True")</f>
        <v>13.631941107840252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49706</v>
      </c>
      <c r="T3755" s="43">
        <f ca="1">_xll.BInterpol('Base CDI'!$H$4:$H$28,'Base CDI'!$J$4:$J$29,S3755,"Cubic","Extrapolate=Linear","MultiX=Average","Skip=True","Sort=True")</f>
        <v>13.57959306916802</v>
      </c>
      <c r="U3755" s="43">
        <f ca="1">_xll.BInterpol('Base CDI'!$H$4:$H$28,'Base CDI'!$I$4:$I$29,S3755,"Cubic","Extrapolate=Linear","MultiX=Average","Skip=True","Sort=True")</f>
        <v>13.631842613268359</v>
      </c>
    </row>
    <row r="3756" spans="16:21" x14ac:dyDescent="0.25">
      <c r="P3756" s="10">
        <v>39976</v>
      </c>
      <c r="Q3756">
        <v>21.34385</v>
      </c>
      <c r="S3756" s="42">
        <f t="shared" ca="1" si="63"/>
        <v>49707</v>
      </c>
      <c r="T3756" s="43">
        <f ca="1">_xll.BInterpol('Base CDI'!$H$4:$H$28,'Base CDI'!$J$4:$J$29,S3756,"Cubic","Extrapolate=Linear","MultiX=Average","Skip=True","Sort=True")</f>
        <v>13.579508332783691</v>
      </c>
      <c r="U3756" s="43">
        <f ca="1">_xll.BInterpol('Base CDI'!$H$4:$H$28,'Base CDI'!$I$4:$I$29,S3756,"Cubic","Extrapolate=Linear","MultiX=Average","Skip=True","Sort=True")</f>
        <v>13.631744019531901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49708</v>
      </c>
      <c r="T3757" s="43">
        <f ca="1">_xll.BInterpol('Base CDI'!$H$4:$H$28,'Base CDI'!$J$4:$J$29,S3757,"Cubic","Extrapolate=Linear","MultiX=Average","Skip=True","Sort=True")</f>
        <v>13.579423513323889</v>
      </c>
      <c r="U3757" s="43">
        <f ca="1">_xll.BInterpol('Base CDI'!$H$4:$H$28,'Base CDI'!$I$4:$I$29,S3757,"Cubic","Extrapolate=Linear","MultiX=Average","Skip=True","Sort=True")</f>
        <v>13.631645326926009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49709</v>
      </c>
      <c r="T3758" s="43">
        <f ca="1">_xll.BInterpol('Base CDI'!$H$4:$H$28,'Base CDI'!$J$4:$J$29,S3758,"Cubic","Extrapolate=Linear","MultiX=Average","Skip=True","Sort=True")</f>
        <v>13.579338611036599</v>
      </c>
      <c r="U3758" s="43">
        <f ca="1">_xll.BInterpol('Base CDI'!$H$4:$H$28,'Base CDI'!$I$4:$I$29,S3758,"Cubic","Extrapolate=Linear","MultiX=Average","Skip=True","Sort=True")</f>
        <v>13.631546535745818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49710</v>
      </c>
      <c r="T3759" s="43">
        <f ca="1">_xll.BInterpol('Base CDI'!$H$4:$H$28,'Base CDI'!$J$4:$J$29,S3759,"Cubic","Extrapolate=Linear","MultiX=Average","Skip=True","Sort=True")</f>
        <v>13.579253626169805</v>
      </c>
      <c r="U3759" s="43">
        <f ca="1">_xll.BInterpol('Base CDI'!$H$4:$H$28,'Base CDI'!$I$4:$I$29,S3759,"Cubic","Extrapolate=Linear","MultiX=Average","Skip=True","Sort=True")</f>
        <v>13.631447646286459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49711</v>
      </c>
      <c r="T3760" s="43">
        <f ca="1">_xll.BInterpol('Base CDI'!$H$4:$H$28,'Base CDI'!$J$4:$J$29,S3760,"Cubic","Extrapolate=Linear","MultiX=Average","Skip=True","Sort=True")</f>
        <v>13.579168558971499</v>
      </c>
      <c r="U3760" s="43">
        <f ca="1">_xll.BInterpol('Base CDI'!$H$4:$H$28,'Base CDI'!$I$4:$I$29,S3760,"Cubic","Extrapolate=Linear","MultiX=Average","Skip=True","Sort=True")</f>
        <v>13.631348658843063</v>
      </c>
    </row>
    <row r="3761" spans="16:21" x14ac:dyDescent="0.25">
      <c r="P3761" s="10">
        <v>39983</v>
      </c>
      <c r="Q3761">
        <v>21.38045</v>
      </c>
      <c r="S3761" s="42">
        <f t="shared" ca="1" si="63"/>
        <v>49712</v>
      </c>
      <c r="T3761" s="43">
        <f ca="1">_xll.BInterpol('Base CDI'!$H$4:$H$28,'Base CDI'!$J$4:$J$29,S3761,"Cubic","Extrapolate=Linear","MultiX=Average","Skip=True","Sort=True")</f>
        <v>13.579083409689662</v>
      </c>
      <c r="U3761" s="43">
        <f ca="1">_xll.BInterpol('Base CDI'!$H$4:$H$28,'Base CDI'!$I$4:$I$29,S3761,"Cubic","Extrapolate=Linear","MultiX=Average","Skip=True","Sort=True")</f>
        <v>13.631249573710766</v>
      </c>
    </row>
    <row r="3762" spans="16:21" x14ac:dyDescent="0.25">
      <c r="P3762" s="10">
        <v>39986</v>
      </c>
      <c r="Q3762">
        <v>21.38777</v>
      </c>
      <c r="S3762" s="42">
        <f t="shared" ca="1" si="63"/>
        <v>49713</v>
      </c>
      <c r="T3762" s="43">
        <f ca="1">_xll.BInterpol('Base CDI'!$H$4:$H$28,'Base CDI'!$J$4:$J$29,S3762,"Cubic","Extrapolate=Linear","MultiX=Average","Skip=True","Sort=True")</f>
        <v>13.578998178572284</v>
      </c>
      <c r="U3762" s="43">
        <f ca="1">_xll.BInterpol('Base CDI'!$H$4:$H$28,'Base CDI'!$I$4:$I$29,S3762,"Cubic","Extrapolate=Linear","MultiX=Average","Skip=True","Sort=True")</f>
        <v>13.631150391184699</v>
      </c>
    </row>
    <row r="3763" spans="16:21" x14ac:dyDescent="0.25">
      <c r="P3763" s="10">
        <v>39987</v>
      </c>
      <c r="Q3763">
        <v>21.39507</v>
      </c>
      <c r="S3763" s="42">
        <f t="shared" ca="1" si="63"/>
        <v>49714</v>
      </c>
      <c r="T3763" s="43">
        <f ca="1">_xll.BInterpol('Base CDI'!$H$4:$H$28,'Base CDI'!$J$4:$J$29,S3763,"Cubic","Extrapolate=Linear","MultiX=Average","Skip=True","Sort=True")</f>
        <v>13.57891286586735</v>
      </c>
      <c r="U3763" s="43">
        <f ca="1">_xll.BInterpol('Base CDI'!$H$4:$H$28,'Base CDI'!$I$4:$I$29,S3763,"Cubic","Extrapolate=Linear","MultiX=Average","Skip=True","Sort=True")</f>
        <v>13.631051111559994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49715</v>
      </c>
      <c r="T3764" s="43">
        <f ca="1">_xll.BInterpol('Base CDI'!$H$4:$H$28,'Base CDI'!$J$4:$J$29,S3764,"Cubic","Extrapolate=Linear","MultiX=Average","Skip=True","Sort=True")</f>
        <v>13.578827471822848</v>
      </c>
      <c r="U3764" s="43">
        <f ca="1">_xll.BInterpol('Base CDI'!$H$4:$H$28,'Base CDI'!$I$4:$I$29,S3764,"Cubic","Extrapolate=Linear","MultiX=Average","Skip=True","Sort=True")</f>
        <v>13.630951735131784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49716</v>
      </c>
      <c r="T3765" s="43">
        <f ca="1">_xll.BInterpol('Base CDI'!$H$4:$H$28,'Base CDI'!$J$4:$J$29,S3765,"Cubic","Extrapolate=Linear","MultiX=Average","Skip=True","Sort=True")</f>
        <v>13.578741996686762</v>
      </c>
      <c r="U3765" s="43">
        <f ca="1">_xll.BInterpol('Base CDI'!$H$4:$H$28,'Base CDI'!$I$4:$I$29,S3765,"Cubic","Extrapolate=Linear","MultiX=Average","Skip=True","Sort=True")</f>
        <v>13.630852262195203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49717</v>
      </c>
      <c r="T3766" s="43">
        <f ca="1">_xll.BInterpol('Base CDI'!$H$4:$H$28,'Base CDI'!$J$4:$J$29,S3766,"Cubic","Extrapolate=Linear","MultiX=Average","Skip=True","Sort=True")</f>
        <v>13.57865644070708</v>
      </c>
      <c r="U3766" s="43">
        <f ca="1">_xll.BInterpol('Base CDI'!$H$4:$H$28,'Base CDI'!$I$4:$I$29,S3766,"Cubic","Extrapolate=Linear","MultiX=Average","Skip=True","Sort=True")</f>
        <v>13.630752693045382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49718</v>
      </c>
      <c r="T3767" s="43">
        <f ca="1">_xll.BInterpol('Base CDI'!$H$4:$H$28,'Base CDI'!$J$4:$J$29,S3767,"Cubic","Extrapolate=Linear","MultiX=Average","Skip=True","Sort=True")</f>
        <v>13.57857080413179</v>
      </c>
      <c r="U3767" s="43">
        <f ca="1">_xll.BInterpol('Base CDI'!$H$4:$H$28,'Base CDI'!$I$4:$I$29,S3767,"Cubic","Extrapolate=Linear","MultiX=Average","Skip=True","Sort=True")</f>
        <v>13.630653027977456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49719</v>
      </c>
      <c r="T3768" s="43">
        <f ca="1">_xll.BInterpol('Base CDI'!$H$4:$H$28,'Base CDI'!$J$4:$J$29,S3768,"Cubic","Extrapolate=Linear","MultiX=Average","Skip=True","Sort=True")</f>
        <v>13.578485087208874</v>
      </c>
      <c r="U3768" s="43">
        <f ca="1">_xll.BInterpol('Base CDI'!$H$4:$H$28,'Base CDI'!$I$4:$I$29,S3768,"Cubic","Extrapolate=Linear","MultiX=Average","Skip=True","Sort=True")</f>
        <v>13.630553267286553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49720</v>
      </c>
      <c r="T3769" s="43">
        <f ca="1">_xll.BInterpol('Base CDI'!$H$4:$H$28,'Base CDI'!$J$4:$J$29,S3769,"Cubic","Extrapolate=Linear","MultiX=Average","Skip=True","Sort=True")</f>
        <v>13.578399290186322</v>
      </c>
      <c r="U3769" s="43">
        <f ca="1">_xll.BInterpol('Base CDI'!$H$4:$H$28,'Base CDI'!$I$4:$I$29,S3769,"Cubic","Extrapolate=Linear","MultiX=Average","Skip=True","Sort=True")</f>
        <v>13.63045341126781</v>
      </c>
    </row>
    <row r="3770" spans="16:21" x14ac:dyDescent="0.25">
      <c r="P3770" s="10">
        <v>39996</v>
      </c>
      <c r="Q3770">
        <v>21.44651</v>
      </c>
      <c r="S3770" s="42">
        <f t="shared" ca="1" si="63"/>
        <v>49721</v>
      </c>
      <c r="T3770" s="43">
        <f ca="1">_xll.BInterpol('Base CDI'!$H$4:$H$28,'Base CDI'!$J$4:$J$29,S3770,"Cubic","Extrapolate=Linear","MultiX=Average","Skip=True","Sort=True")</f>
        <v>13.57831341331212</v>
      </c>
      <c r="U3770" s="43">
        <f ca="1">_xll.BInterpol('Base CDI'!$H$4:$H$28,'Base CDI'!$I$4:$I$29,S3770,"Cubic","Extrapolate=Linear","MultiX=Average","Skip=True","Sort=True")</f>
        <v>13.630353460216359</v>
      </c>
    </row>
    <row r="3771" spans="16:21" x14ac:dyDescent="0.25">
      <c r="P3771" s="10">
        <v>39997</v>
      </c>
      <c r="Q3771">
        <v>21.45393</v>
      </c>
      <c r="S3771" s="42">
        <f t="shared" ca="1" si="63"/>
        <v>49722</v>
      </c>
      <c r="T3771" s="43">
        <f ca="1">_xll.BInterpol('Base CDI'!$H$4:$H$28,'Base CDI'!$J$4:$J$29,S3771,"Cubic","Extrapolate=Linear","MultiX=Average","Skip=True","Sort=True")</f>
        <v>13.578227456834256</v>
      </c>
      <c r="U3771" s="43">
        <f ca="1">_xll.BInterpol('Base CDI'!$H$4:$H$28,'Base CDI'!$I$4:$I$29,S3771,"Cubic","Extrapolate=Linear","MultiX=Average","Skip=True","Sort=True")</f>
        <v>13.630253414427331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49723</v>
      </c>
      <c r="T3772" s="43">
        <f ca="1">_xll.BInterpol('Base CDI'!$H$4:$H$28,'Base CDI'!$J$4:$J$29,S3772,"Cubic","Extrapolate=Linear","MultiX=Average","Skip=True","Sort=True")</f>
        <v>13.578141421000712</v>
      </c>
      <c r="U3772" s="43">
        <f ca="1">_xll.BInterpol('Base CDI'!$H$4:$H$28,'Base CDI'!$I$4:$I$29,S3772,"Cubic","Extrapolate=Linear","MultiX=Average","Skip=True","Sort=True")</f>
        <v>13.630153274195859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49724</v>
      </c>
      <c r="T3773" s="43">
        <f ca="1">_xll.BInterpol('Base CDI'!$H$4:$H$28,'Base CDI'!$J$4:$J$29,S3773,"Cubic","Extrapolate=Linear","MultiX=Average","Skip=True","Sort=True")</f>
        <v>13.578055306059479</v>
      </c>
      <c r="U3773" s="43">
        <f ca="1">_xll.BInterpol('Base CDI'!$H$4:$H$28,'Base CDI'!$I$4:$I$29,S3773,"Cubic","Extrapolate=Linear","MultiX=Average","Skip=True","Sort=True")</f>
        <v>13.630053039817076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49725</v>
      </c>
      <c r="T3774" s="43">
        <f ca="1">_xll.BInterpol('Base CDI'!$H$4:$H$28,'Base CDI'!$J$4:$J$29,S3774,"Cubic","Extrapolate=Linear","MultiX=Average","Skip=True","Sort=True")</f>
        <v>13.577969112258542</v>
      </c>
      <c r="U3774" s="43">
        <f ca="1">_xll.BInterpol('Base CDI'!$H$4:$H$28,'Base CDI'!$I$4:$I$29,S3774,"Cubic","Extrapolate=Linear","MultiX=Average","Skip=True","Sort=True")</f>
        <v>13.629952711586116</v>
      </c>
    </row>
    <row r="3775" spans="16:21" x14ac:dyDescent="0.25">
      <c r="P3775" s="10">
        <v>40003</v>
      </c>
      <c r="Q3775">
        <v>21.48358</v>
      </c>
      <c r="S3775" s="42">
        <f t="shared" ca="1" si="63"/>
        <v>49726</v>
      </c>
      <c r="T3775" s="43">
        <f ca="1">_xll.BInterpol('Base CDI'!$H$4:$H$28,'Base CDI'!$J$4:$J$29,S3775,"Cubic","Extrapolate=Linear","MultiX=Average","Skip=True","Sort=True")</f>
        <v>13.577882839845886</v>
      </c>
      <c r="U3775" s="43">
        <f ca="1">_xll.BInterpol('Base CDI'!$H$4:$H$28,'Base CDI'!$I$4:$I$29,S3775,"Cubic","Extrapolate=Linear","MultiX=Average","Skip=True","Sort=True")</f>
        <v>13.629852289798109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49727</v>
      </c>
      <c r="T3776" s="43">
        <f ca="1">_xll.BInterpol('Base CDI'!$H$4:$H$28,'Base CDI'!$J$4:$J$29,S3776,"Cubic","Extrapolate=Linear","MultiX=Average","Skip=True","Sort=True")</f>
        <v>13.577796489069501</v>
      </c>
      <c r="U3776" s="43">
        <f ca="1">_xll.BInterpol('Base CDI'!$H$4:$H$28,'Base CDI'!$I$4:$I$29,S3776,"Cubic","Extrapolate=Linear","MultiX=Average","Skip=True","Sort=True")</f>
        <v>13.62975177474819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49728</v>
      </c>
      <c r="T3777" s="43">
        <f ca="1">_xll.BInterpol('Base CDI'!$H$4:$H$28,'Base CDI'!$J$4:$J$29,S3777,"Cubic","Extrapolate=Linear","MultiX=Average","Skip=True","Sort=True")</f>
        <v>13.577710060177369</v>
      </c>
      <c r="U3777" s="43">
        <f ca="1">_xll.BInterpol('Base CDI'!$H$4:$H$28,'Base CDI'!$I$4:$I$29,S3777,"Cubic","Extrapolate=Linear","MultiX=Average","Skip=True","Sort=True")</f>
        <v>13.62965116673149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49729</v>
      </c>
      <c r="T3778" s="43">
        <f ca="1">_xll.BInterpol('Base CDI'!$H$4:$H$28,'Base CDI'!$J$4:$J$29,S3778,"Cubic","Extrapolate=Linear","MultiX=Average","Skip=True","Sort=True")</f>
        <v>13.577623553417478</v>
      </c>
      <c r="U3778" s="43">
        <f ca="1">_xll.BInterpol('Base CDI'!$H$4:$H$28,'Base CDI'!$I$4:$I$29,S3778,"Cubic","Extrapolate=Linear","MultiX=Average","Skip=True","Sort=True")</f>
        <v>13.629550466043142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49730</v>
      </c>
      <c r="T3779" s="43">
        <f ca="1">_xll.BInterpol('Base CDI'!$H$4:$H$28,'Base CDI'!$J$4:$J$29,S3779,"Cubic","Extrapolate=Linear","MultiX=Average","Skip=True","Sort=True")</f>
        <v>13.577536969037817</v>
      </c>
      <c r="U3779" s="43">
        <f ca="1">_xll.BInterpol('Base CDI'!$H$4:$H$28,'Base CDI'!$I$4:$I$29,S3779,"Cubic","Extrapolate=Linear","MultiX=Average","Skip=True","Sort=True")</f>
        <v>13.629449672978279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49731</v>
      </c>
      <c r="T3780" s="43">
        <f ca="1">_xll.BInterpol('Base CDI'!$H$4:$H$28,'Base CDI'!$J$4:$J$29,S3780,"Cubic","Extrapolate=Linear","MultiX=Average","Skip=True","Sort=True")</f>
        <v>13.577450307286369</v>
      </c>
      <c r="U3780" s="43">
        <f ca="1">_xll.BInterpol('Base CDI'!$H$4:$H$28,'Base CDI'!$I$4:$I$29,S3780,"Cubic","Extrapolate=Linear","MultiX=Average","Skip=True","Sort=True")</f>
        <v>13.629348787832035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49732</v>
      </c>
      <c r="T3781" s="43">
        <f ca="1">_xll.BInterpol('Base CDI'!$H$4:$H$28,'Base CDI'!$J$4:$J$29,S3781,"Cubic","Extrapolate=Linear","MultiX=Average","Skip=True","Sort=True")</f>
        <v>13.577363568411124</v>
      </c>
      <c r="U3781" s="43">
        <f ca="1">_xll.BInterpol('Base CDI'!$H$4:$H$28,'Base CDI'!$I$4:$I$29,S3781,"Cubic","Extrapolate=Linear","MultiX=Average","Skip=True","Sort=True")</f>
        <v>13.629247810899539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49733</v>
      </c>
      <c r="T3782" s="43">
        <f ca="1">_xll.BInterpol('Base CDI'!$H$4:$H$28,'Base CDI'!$J$4:$J$29,S3782,"Cubic","Extrapolate=Linear","MultiX=Average","Skip=True","Sort=True")</f>
        <v>13.577276752660067</v>
      </c>
      <c r="U3782" s="43">
        <f ca="1">_xll.BInterpol('Base CDI'!$H$4:$H$28,'Base CDI'!$I$4:$I$29,S3782,"Cubic","Extrapolate=Linear","MultiX=Average","Skip=True","Sort=True")</f>
        <v>13.629146742475927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49734</v>
      </c>
      <c r="T3783" s="43">
        <f ca="1">_xll.BInterpol('Base CDI'!$H$4:$H$28,'Base CDI'!$J$4:$J$29,S3783,"Cubic","Extrapolate=Linear","MultiX=Average","Skip=True","Sort=True")</f>
        <v>13.577189860281182</v>
      </c>
      <c r="U3783" s="43">
        <f ca="1">_xll.BInterpol('Base CDI'!$H$4:$H$28,'Base CDI'!$I$4:$I$29,S3783,"Cubic","Extrapolate=Linear","MultiX=Average","Skip=True","Sort=True")</f>
        <v>13.62904558285633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49735</v>
      </c>
      <c r="T3784" s="43">
        <f ca="1">_xll.BInterpol('Base CDI'!$H$4:$H$28,'Base CDI'!$J$4:$J$29,S3784,"Cubic","Extrapolate=Linear","MultiX=Average","Skip=True","Sort=True")</f>
        <v>13.577102891522459</v>
      </c>
      <c r="U3784" s="43">
        <f ca="1">_xll.BInterpol('Base CDI'!$H$4:$H$28,'Base CDI'!$I$4:$I$29,S3784,"Cubic","Extrapolate=Linear","MultiX=Average","Skip=True","Sort=True")</f>
        <v>13.628944332335882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49736</v>
      </c>
      <c r="T3785" s="43">
        <f ca="1">_xll.BInterpol('Base CDI'!$H$4:$H$28,'Base CDI'!$J$4:$J$29,S3785,"Cubic","Extrapolate=Linear","MultiX=Average","Skip=True","Sort=True")</f>
        <v>13.577015846631884</v>
      </c>
      <c r="U3785" s="43">
        <f ca="1">_xll.BInterpol('Base CDI'!$H$4:$H$28,'Base CDI'!$I$4:$I$29,S3785,"Cubic","Extrapolate=Linear","MultiX=Average","Skip=True","Sort=True")</f>
        <v>13.628842991209714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49737</v>
      </c>
      <c r="T3786" s="43">
        <f ca="1">_xll.BInterpol('Base CDI'!$H$4:$H$28,'Base CDI'!$J$4:$J$29,S3786,"Cubic","Extrapolate=Linear","MultiX=Average","Skip=True","Sort=True")</f>
        <v>13.57692872585744</v>
      </c>
      <c r="U3786" s="43">
        <f ca="1">_xll.BInterpol('Base CDI'!$H$4:$H$28,'Base CDI'!$I$4:$I$29,S3786,"Cubic","Extrapolate=Linear","MultiX=Average","Skip=True","Sort=True")</f>
        <v>13.628741559772958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49738</v>
      </c>
      <c r="T3787" s="43">
        <f ca="1">_xll.BInterpol('Base CDI'!$H$4:$H$28,'Base CDI'!$J$4:$J$29,S3787,"Cubic","Extrapolate=Linear","MultiX=Average","Skip=True","Sort=True")</f>
        <v>13.576841529447119</v>
      </c>
      <c r="U3787" s="43">
        <f ca="1">_xll.BInterpol('Base CDI'!$H$4:$H$28,'Base CDI'!$I$4:$I$29,S3787,"Cubic","Extrapolate=Linear","MultiX=Average","Skip=True","Sort=True")</f>
        <v>13.62864003832075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49739</v>
      </c>
      <c r="T3788" s="43">
        <f ca="1">_xll.BInterpol('Base CDI'!$H$4:$H$28,'Base CDI'!$J$4:$J$29,S3788,"Cubic","Extrapolate=Linear","MultiX=Average","Skip=True","Sort=True")</f>
        <v>13.576754257648904</v>
      </c>
      <c r="U3788" s="43">
        <f ca="1">_xll.BInterpol('Base CDI'!$H$4:$H$28,'Base CDI'!$I$4:$I$29,S3788,"Cubic","Extrapolate=Linear","MultiX=Average","Skip=True","Sort=True")</f>
        <v>13.62853842714822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49740</v>
      </c>
      <c r="T3789" s="43">
        <f ca="1">_xll.BInterpol('Base CDI'!$H$4:$H$28,'Base CDI'!$J$4:$J$29,S3789,"Cubic","Extrapolate=Linear","MultiX=Average","Skip=True","Sort=True")</f>
        <v>13.576666910710781</v>
      </c>
      <c r="U3789" s="43">
        <f ca="1">_xll.BInterpol('Base CDI'!$H$4:$H$28,'Base CDI'!$I$4:$I$29,S3789,"Cubic","Extrapolate=Linear","MultiX=Average","Skip=True","Sort=True")</f>
        <v>13.6284367265505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49741</v>
      </c>
      <c r="T3790" s="43">
        <f ca="1">_xll.BInterpol('Base CDI'!$H$4:$H$28,'Base CDI'!$J$4:$J$29,S3790,"Cubic","Extrapolate=Linear","MultiX=Average","Skip=True","Sort=True")</f>
        <v>13.576579488880737</v>
      </c>
      <c r="U3790" s="43">
        <f ca="1">_xll.BInterpol('Base CDI'!$H$4:$H$28,'Base CDI'!$I$4:$I$29,S3790,"Cubic","Extrapolate=Linear","MultiX=Average","Skip=True","Sort=True")</f>
        <v>13.628334936822727</v>
      </c>
    </row>
    <row r="3791" spans="16:21" x14ac:dyDescent="0.25">
      <c r="P3791" s="10">
        <v>40025</v>
      </c>
      <c r="Q3791">
        <v>21.60014</v>
      </c>
      <c r="S3791" s="42">
        <f t="shared" ca="1" si="64"/>
        <v>49742</v>
      </c>
      <c r="T3791" s="43">
        <f ca="1">_xll.BInterpol('Base CDI'!$H$4:$H$28,'Base CDI'!$J$4:$J$29,S3791,"Cubic","Extrapolate=Linear","MultiX=Average","Skip=True","Sort=True")</f>
        <v>13.576491992406762</v>
      </c>
      <c r="U3791" s="43">
        <f ca="1">_xll.BInterpol('Base CDI'!$H$4:$H$28,'Base CDI'!$I$4:$I$29,S3791,"Cubic","Extrapolate=Linear","MultiX=Average","Skip=True","Sort=True")</f>
        <v>13.628233058260028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49743</v>
      </c>
      <c r="T3792" s="43">
        <f ca="1">_xll.BInterpol('Base CDI'!$H$4:$H$28,'Base CDI'!$J$4:$J$29,S3792,"Cubic","Extrapolate=Linear","MultiX=Average","Skip=True","Sort=True")</f>
        <v>13.576404421536838</v>
      </c>
      <c r="U3792" s="43">
        <f ca="1">_xll.BInterpol('Base CDI'!$H$4:$H$28,'Base CDI'!$I$4:$I$29,S3792,"Cubic","Extrapolate=Linear","MultiX=Average","Skip=True","Sort=True")</f>
        <v>13.628131091157538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49744</v>
      </c>
      <c r="T3793" s="43">
        <f ca="1">_xll.BInterpol('Base CDI'!$H$4:$H$28,'Base CDI'!$J$4:$J$29,S3793,"Cubic","Extrapolate=Linear","MultiX=Average","Skip=True","Sort=True")</f>
        <v>13.576316776518953</v>
      </c>
      <c r="U3793" s="43">
        <f ca="1">_xll.BInterpol('Base CDI'!$H$4:$H$28,'Base CDI'!$I$4:$I$29,S3793,"Cubic","Extrapolate=Linear","MultiX=Average","Skip=True","Sort=True")</f>
        <v>13.628029035810391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49745</v>
      </c>
      <c r="T3794" s="43">
        <f ca="1">_xll.BInterpol('Base CDI'!$H$4:$H$28,'Base CDI'!$J$4:$J$29,S3794,"Cubic","Extrapolate=Linear","MultiX=Average","Skip=True","Sort=True")</f>
        <v>13.576229057601093</v>
      </c>
      <c r="U3794" s="43">
        <f ca="1">_xll.BInterpol('Base CDI'!$H$4:$H$28,'Base CDI'!$I$4:$I$29,S3794,"Cubic","Extrapolate=Linear","MultiX=Average","Skip=True","Sort=True")</f>
        <v>13.627926892513717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49746</v>
      </c>
      <c r="T3795" s="43">
        <f ca="1">_xll.BInterpol('Base CDI'!$H$4:$H$28,'Base CDI'!$J$4:$J$29,S3795,"Cubic","Extrapolate=Linear","MultiX=Average","Skip=True","Sort=True")</f>
        <v>13.576141265031245</v>
      </c>
      <c r="U3795" s="43">
        <f ca="1">_xll.BInterpol('Base CDI'!$H$4:$H$28,'Base CDI'!$I$4:$I$29,S3795,"Cubic","Extrapolate=Linear","MultiX=Average","Skip=True","Sort=True")</f>
        <v>13.627824661562652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49747</v>
      </c>
      <c r="T3796" s="43">
        <f ca="1">_xll.BInterpol('Base CDI'!$H$4:$H$28,'Base CDI'!$J$4:$J$29,S3796,"Cubic","Extrapolate=Linear","MultiX=Average","Skip=True","Sort=True")</f>
        <v>13.576053399057397</v>
      </c>
      <c r="U3796" s="43">
        <f ca="1">_xll.BInterpol('Base CDI'!$H$4:$H$28,'Base CDI'!$I$4:$I$29,S3796,"Cubic","Extrapolate=Linear","MultiX=Average","Skip=True","Sort=True")</f>
        <v>13.627722343252325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49748</v>
      </c>
      <c r="T3797" s="43">
        <f ca="1">_xll.BInterpol('Base CDI'!$H$4:$H$28,'Base CDI'!$J$4:$J$29,S3797,"Cubic","Extrapolate=Linear","MultiX=Average","Skip=True","Sort=True")</f>
        <v>13.575965459927533</v>
      </c>
      <c r="U3797" s="43">
        <f ca="1">_xll.BInterpol('Base CDI'!$H$4:$H$28,'Base CDI'!$I$4:$I$29,S3797,"Cubic","Extrapolate=Linear","MultiX=Average","Skip=True","Sort=True")</f>
        <v>13.627619937877871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49749</v>
      </c>
      <c r="T3798" s="43">
        <f ca="1">_xll.BInterpol('Base CDI'!$H$4:$H$28,'Base CDI'!$J$4:$J$29,S3798,"Cubic","Extrapolate=Linear","MultiX=Average","Skip=True","Sort=True")</f>
        <v>13.57587744788964</v>
      </c>
      <c r="U3798" s="43">
        <f ca="1">_xll.BInterpol('Base CDI'!$H$4:$H$28,'Base CDI'!$I$4:$I$29,S3798,"Cubic","Extrapolate=Linear","MultiX=Average","Skip=True","Sort=True")</f>
        <v>13.627517445734423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49750</v>
      </c>
      <c r="T3799" s="43">
        <f ca="1">_xll.BInterpol('Base CDI'!$H$4:$H$28,'Base CDI'!$J$4:$J$29,S3799,"Cubic","Extrapolate=Linear","MultiX=Average","Skip=True","Sort=True")</f>
        <v>13.575789363191706</v>
      </c>
      <c r="U3799" s="43">
        <f ca="1">_xll.BInterpol('Base CDI'!$H$4:$H$28,'Base CDI'!$I$4:$I$29,S3799,"Cubic","Extrapolate=Linear","MultiX=Average","Skip=True","Sort=True")</f>
        <v>13.62741486711711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49751</v>
      </c>
      <c r="T3800" s="43">
        <f ca="1">_xll.BInterpol('Base CDI'!$H$4:$H$28,'Base CDI'!$J$4:$J$29,S3800,"Cubic","Extrapolate=Linear","MultiX=Average","Skip=True","Sort=True")</f>
        <v>13.575701206081716</v>
      </c>
      <c r="U3800" s="43">
        <f ca="1">_xll.BInterpol('Base CDI'!$H$4:$H$28,'Base CDI'!$I$4:$I$29,S3800,"Cubic","Extrapolate=Linear","MultiX=Average","Skip=True","Sort=True")</f>
        <v>13.62731220232107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49752</v>
      </c>
      <c r="T3801" s="43">
        <f ca="1">_xll.BInterpol('Base CDI'!$H$4:$H$28,'Base CDI'!$J$4:$J$29,S3801,"Cubic","Extrapolate=Linear","MultiX=Average","Skip=True","Sort=True")</f>
        <v>13.575612976807657</v>
      </c>
      <c r="U3801" s="43">
        <f ca="1">_xll.BInterpol('Base CDI'!$H$4:$H$28,'Base CDI'!$I$4:$I$29,S3801,"Cubic","Extrapolate=Linear","MultiX=Average","Skip=True","Sort=True")</f>
        <v>13.627209451641431</v>
      </c>
    </row>
    <row r="3802" spans="16:21" x14ac:dyDescent="0.25">
      <c r="P3802" s="10">
        <v>40042</v>
      </c>
      <c r="Q3802">
        <v>21.67822</v>
      </c>
      <c r="S3802" s="42">
        <f t="shared" ca="1" si="64"/>
        <v>49753</v>
      </c>
      <c r="T3802" s="43">
        <f ca="1">_xll.BInterpol('Base CDI'!$H$4:$H$28,'Base CDI'!$J$4:$J$29,S3802,"Cubic","Extrapolate=Linear","MultiX=Average","Skip=True","Sort=True")</f>
        <v>13.575524675617515</v>
      </c>
      <c r="U3802" s="43">
        <f ca="1">_xll.BInterpol('Base CDI'!$H$4:$H$28,'Base CDI'!$I$4:$I$29,S3802,"Cubic","Extrapolate=Linear","MultiX=Average","Skip=True","Sort=True")</f>
        <v>13.627106615373329</v>
      </c>
    </row>
    <row r="3803" spans="16:21" x14ac:dyDescent="0.25">
      <c r="P3803" s="10">
        <v>40043</v>
      </c>
      <c r="Q3803">
        <v>21.68534</v>
      </c>
      <c r="S3803" s="42">
        <f t="shared" ca="1" si="64"/>
        <v>49754</v>
      </c>
      <c r="T3803" s="43">
        <f ca="1">_xll.BInterpol('Base CDI'!$H$4:$H$28,'Base CDI'!$J$4:$J$29,S3803,"Cubic","Extrapolate=Linear","MultiX=Average","Skip=True","Sort=True")</f>
        <v>13.575436302759279</v>
      </c>
      <c r="U3803" s="43">
        <f ca="1">_xll.BInterpol('Base CDI'!$H$4:$H$28,'Base CDI'!$I$4:$I$29,S3803,"Cubic","Extrapolate=Linear","MultiX=Average","Skip=True","Sort=True")</f>
        <v>13.627003693811893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49755</v>
      </c>
      <c r="T3804" s="43">
        <f ca="1">_xll.BInterpol('Base CDI'!$H$4:$H$28,'Base CDI'!$J$4:$J$29,S3804,"Cubic","Extrapolate=Linear","MultiX=Average","Skip=True","Sort=True")</f>
        <v>13.575347858480932</v>
      </c>
      <c r="U3804" s="43">
        <f ca="1">_xll.BInterpol('Base CDI'!$H$4:$H$28,'Base CDI'!$I$4:$I$29,S3804,"Cubic","Extrapolate=Linear","MultiX=Average","Skip=True","Sort=True")</f>
        <v>13.62690068725226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49756</v>
      </c>
      <c r="T3805" s="43">
        <f ca="1">_xll.BInterpol('Base CDI'!$H$4:$H$28,'Base CDI'!$J$4:$J$29,S3805,"Cubic","Extrapolate=Linear","MultiX=Average","Skip=True","Sort=True")</f>
        <v>13.575259343030462</v>
      </c>
      <c r="U3805" s="43">
        <f ca="1">_xll.BInterpol('Base CDI'!$H$4:$H$28,'Base CDI'!$I$4:$I$29,S3805,"Cubic","Extrapolate=Linear","MultiX=Average","Skip=True","Sort=True")</f>
        <v>13.62679759598956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49757</v>
      </c>
      <c r="T3806" s="43">
        <f ca="1">_xll.BInterpol('Base CDI'!$H$4:$H$28,'Base CDI'!$J$4:$J$29,S3806,"Cubic","Extrapolate=Linear","MultiX=Average","Skip=True","Sort=True")</f>
        <v>13.575170756655856</v>
      </c>
      <c r="U3806" s="43">
        <f ca="1">_xll.BInterpol('Base CDI'!$H$4:$H$28,'Base CDI'!$I$4:$I$29,S3806,"Cubic","Extrapolate=Linear","MultiX=Average","Skip=True","Sort=True")</f>
        <v>13.626694420318925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49758</v>
      </c>
      <c r="T3807" s="43">
        <f ca="1">_xll.BInterpol('Base CDI'!$H$4:$H$28,'Base CDI'!$J$4:$J$29,S3807,"Cubic","Extrapolate=Linear","MultiX=Average","Skip=True","Sort=True")</f>
        <v>13.575082099605099</v>
      </c>
      <c r="U3807" s="43">
        <f ca="1">_xll.BInterpol('Base CDI'!$H$4:$H$28,'Base CDI'!$I$4:$I$29,S3807,"Cubic","Extrapolate=Linear","MultiX=Average","Skip=True","Sort=True")</f>
        <v>13.62659116053549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49759</v>
      </c>
      <c r="T3808" s="43">
        <f ca="1">_xll.BInterpol('Base CDI'!$H$4:$H$28,'Base CDI'!$J$4:$J$29,S3808,"Cubic","Extrapolate=Linear","MultiX=Average","Skip=True","Sort=True")</f>
        <v>13.57499337212618</v>
      </c>
      <c r="U3808" s="43">
        <f ca="1">_xll.BInterpol('Base CDI'!$H$4:$H$28,'Base CDI'!$I$4:$I$29,S3808,"Cubic","Extrapolate=Linear","MultiX=Average","Skip=True","Sort=True")</f>
        <v>13.626487816934386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49760</v>
      </c>
      <c r="T3809" s="43">
        <f ca="1">_xll.BInterpol('Base CDI'!$H$4:$H$28,'Base CDI'!$J$4:$J$29,S3809,"Cubic","Extrapolate=Linear","MultiX=Average","Skip=True","Sort=True")</f>
        <v>13.574904574467082</v>
      </c>
      <c r="U3809" s="43">
        <f ca="1">_xll.BInterpol('Base CDI'!$H$4:$H$28,'Base CDI'!$I$4:$I$29,S3809,"Cubic","Extrapolate=Linear","MultiX=Average","Skip=True","Sort=True")</f>
        <v>13.626384389810745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49761</v>
      </c>
      <c r="T3810" s="43">
        <f ca="1">_xll.BInterpol('Base CDI'!$H$4:$H$28,'Base CDI'!$J$4:$J$29,S3810,"Cubic","Extrapolate=Linear","MultiX=Average","Skip=True","Sort=True")</f>
        <v>13.574815706875794</v>
      </c>
      <c r="U3810" s="43">
        <f ca="1">_xll.BInterpol('Base CDI'!$H$4:$H$28,'Base CDI'!$I$4:$I$29,S3810,"Cubic","Extrapolate=Linear","MultiX=Average","Skip=True","Sort=True")</f>
        <v>13.626280879459703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49762</v>
      </c>
      <c r="T3811" s="43">
        <f ca="1">_xll.BInterpol('Base CDI'!$H$4:$H$28,'Base CDI'!$J$4:$J$29,S3811,"Cubic","Extrapolate=Linear","MultiX=Average","Skip=True","Sort=True")</f>
        <v>13.574726769600304</v>
      </c>
      <c r="U3811" s="43">
        <f ca="1">_xll.BInterpol('Base CDI'!$H$4:$H$28,'Base CDI'!$I$4:$I$29,S3811,"Cubic","Extrapolate=Linear","MultiX=Average","Skip=True","Sort=True")</f>
        <v>13.626177286176388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49763</v>
      </c>
      <c r="T3812" s="43">
        <f ca="1">_xll.BInterpol('Base CDI'!$H$4:$H$28,'Base CDI'!$J$4:$J$29,S3812,"Cubic","Extrapolate=Linear","MultiX=Average","Skip=True","Sort=True")</f>
        <v>13.574637762888594</v>
      </c>
      <c r="U3812" s="43">
        <f ca="1">_xll.BInterpol('Base CDI'!$H$4:$H$28,'Base CDI'!$I$4:$I$29,S3812,"Cubic","Extrapolate=Linear","MultiX=Average","Skip=True","Sort=True")</f>
        <v>13.626073610255935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49764</v>
      </c>
      <c r="T3813" s="43">
        <f ca="1">_xll.BInterpol('Base CDI'!$H$4:$H$28,'Base CDI'!$J$4:$J$29,S3813,"Cubic","Extrapolate=Linear","MultiX=Average","Skip=True","Sort=True")</f>
        <v>13.574548686988654</v>
      </c>
      <c r="U3813" s="43">
        <f ca="1">_xll.BInterpol('Base CDI'!$H$4:$H$28,'Base CDI'!$I$4:$I$29,S3813,"Cubic","Extrapolate=Linear","MultiX=Average","Skip=True","Sort=True")</f>
        <v>13.625969851993478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49765</v>
      </c>
      <c r="T3814" s="43">
        <f ca="1">_xll.BInterpol('Base CDI'!$H$4:$H$28,'Base CDI'!$J$4:$J$29,S3814,"Cubic","Extrapolate=Linear","MultiX=Average","Skip=True","Sort=True")</f>
        <v>13.574459542148469</v>
      </c>
      <c r="U3814" s="43">
        <f ca="1">_xll.BInterpol('Base CDI'!$H$4:$H$28,'Base CDI'!$I$4:$I$29,S3814,"Cubic","Extrapolate=Linear","MultiX=Average","Skip=True","Sort=True")</f>
        <v>13.625866011684145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49766</v>
      </c>
      <c r="T3815" s="43">
        <f ca="1">_xll.BInterpol('Base CDI'!$H$4:$H$28,'Base CDI'!$J$4:$J$29,S3815,"Cubic","Extrapolate=Linear","MultiX=Average","Skip=True","Sort=True")</f>
        <v>13.574370328616025</v>
      </c>
      <c r="U3815" s="43">
        <f ca="1">_xll.BInterpol('Base CDI'!$H$4:$H$28,'Base CDI'!$I$4:$I$29,S3815,"Cubic","Extrapolate=Linear","MultiX=Average","Skip=True","Sort=True")</f>
        <v>13.625762089623075</v>
      </c>
    </row>
    <row r="3816" spans="16:21" x14ac:dyDescent="0.25">
      <c r="P3816" s="10">
        <v>40060</v>
      </c>
      <c r="Q3816">
        <v>21.77805</v>
      </c>
      <c r="S3816" s="42">
        <f t="shared" ca="1" si="64"/>
        <v>49767</v>
      </c>
      <c r="T3816" s="43">
        <f ca="1">_xll.BInterpol('Base CDI'!$H$4:$H$28,'Base CDI'!$J$4:$J$29,S3816,"Cubic","Extrapolate=Linear","MultiX=Average","Skip=True","Sort=True")</f>
        <v>13.574281046639312</v>
      </c>
      <c r="U3816" s="43">
        <f ca="1">_xll.BInterpol('Base CDI'!$H$4:$H$28,'Base CDI'!$I$4:$I$29,S3816,"Cubic","Extrapolate=Linear","MultiX=Average","Skip=True","Sort=True")</f>
        <v>13.625658086105396</v>
      </c>
    </row>
    <row r="3817" spans="16:21" x14ac:dyDescent="0.25">
      <c r="P3817" s="10">
        <v>40064</v>
      </c>
      <c r="Q3817">
        <v>21.7852</v>
      </c>
      <c r="S3817" s="42">
        <f t="shared" ca="1" si="64"/>
        <v>49768</v>
      </c>
      <c r="T3817" s="43">
        <f ca="1">_xll.BInterpol('Base CDI'!$H$4:$H$28,'Base CDI'!$J$4:$J$29,S3817,"Cubic","Extrapolate=Linear","MultiX=Average","Skip=True","Sort=True")</f>
        <v>13.574191696466311</v>
      </c>
      <c r="U3817" s="43">
        <f ca="1">_xll.BInterpol('Base CDI'!$H$4:$H$28,'Base CDI'!$I$4:$I$29,S3817,"Cubic","Extrapolate=Linear","MultiX=Average","Skip=True","Sort=True")</f>
        <v>13.625554001426243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49769</v>
      </c>
      <c r="T3818" s="43">
        <f ca="1">_xll.BInterpol('Base CDI'!$H$4:$H$28,'Base CDI'!$J$4:$J$29,S3818,"Cubic","Extrapolate=Linear","MultiX=Average","Skip=True","Sort=True")</f>
        <v>13.574102278345013</v>
      </c>
      <c r="U3818" s="43">
        <f ca="1">_xll.BInterpol('Base CDI'!$H$4:$H$28,'Base CDI'!$I$4:$I$29,S3818,"Cubic","Extrapolate=Linear","MultiX=Average","Skip=True","Sort=True")</f>
        <v>13.625449835880747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49770</v>
      </c>
      <c r="T3819" s="43">
        <f ca="1">_xll.BInterpol('Base CDI'!$H$4:$H$28,'Base CDI'!$J$4:$J$29,S3819,"Cubic","Extrapolate=Linear","MultiX=Average","Skip=True","Sort=True")</f>
        <v>13.574012792523403</v>
      </c>
      <c r="U3819" s="43">
        <f ca="1">_xll.BInterpol('Base CDI'!$H$4:$H$28,'Base CDI'!$I$4:$I$29,S3819,"Cubic","Extrapolate=Linear","MultiX=Average","Skip=True","Sort=True")</f>
        <v>13.625345589764041</v>
      </c>
    </row>
    <row r="3820" spans="16:21" x14ac:dyDescent="0.25">
      <c r="P3820" s="10">
        <v>40067</v>
      </c>
      <c r="Q3820">
        <v>21.80667</v>
      </c>
      <c r="S3820" s="42">
        <f t="shared" ca="1" si="64"/>
        <v>49771</v>
      </c>
      <c r="T3820" s="43">
        <f ca="1">_xll.BInterpol('Base CDI'!$H$4:$H$28,'Base CDI'!$J$4:$J$29,S3820,"Cubic","Extrapolate=Linear","MultiX=Average","Skip=True","Sort=True")</f>
        <v>13.573923239249467</v>
      </c>
      <c r="U3820" s="43">
        <f ca="1">_xll.BInterpol('Base CDI'!$H$4:$H$28,'Base CDI'!$I$4:$I$29,S3820,"Cubic","Extrapolate=Linear","MultiX=Average","Skip=True","Sort=True")</f>
        <v>13.625241263371258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49772</v>
      </c>
      <c r="T3821" s="43">
        <f ca="1">_xll.BInterpol('Base CDI'!$H$4:$H$28,'Base CDI'!$J$4:$J$29,S3821,"Cubic","Extrapolate=Linear","MultiX=Average","Skip=True","Sort=True")</f>
        <v>13.573833618771191</v>
      </c>
      <c r="U3821" s="43">
        <f ca="1">_xll.BInterpol('Base CDI'!$H$4:$H$28,'Base CDI'!$I$4:$I$29,S3821,"Cubic","Extrapolate=Linear","MultiX=Average","Skip=True","Sort=True")</f>
        <v>13.625136856997532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49773</v>
      </c>
      <c r="T3822" s="43">
        <f ca="1">_xll.BInterpol('Base CDI'!$H$4:$H$28,'Base CDI'!$J$4:$J$29,S3822,"Cubic","Extrapolate=Linear","MultiX=Average","Skip=True","Sort=True")</f>
        <v>13.573743931336564</v>
      </c>
      <c r="U3822" s="43">
        <f ca="1">_xll.BInterpol('Base CDI'!$H$4:$H$28,'Base CDI'!$I$4:$I$29,S3822,"Cubic","Extrapolate=Linear","MultiX=Average","Skip=True","Sort=True")</f>
        <v>13.625032370937994</v>
      </c>
    </row>
    <row r="3823" spans="16:21" x14ac:dyDescent="0.25">
      <c r="P3823" s="10">
        <v>40072</v>
      </c>
      <c r="Q3823">
        <v>21.82816</v>
      </c>
      <c r="S3823" s="42">
        <f t="shared" ca="1" si="64"/>
        <v>49774</v>
      </c>
      <c r="T3823" s="43">
        <f ca="1">_xll.BInterpol('Base CDI'!$H$4:$H$28,'Base CDI'!$J$4:$J$29,S3823,"Cubic","Extrapolate=Linear","MultiX=Average","Skip=True","Sort=True")</f>
        <v>13.573654177193569</v>
      </c>
      <c r="U3823" s="43">
        <f ca="1">_xll.BInterpol('Base CDI'!$H$4:$H$28,'Base CDI'!$I$4:$I$29,S3823,"Cubic","Extrapolate=Linear","MultiX=Average","Skip=True","Sort=True")</f>
        <v>13.624927805487776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49775</v>
      </c>
      <c r="T3824" s="43">
        <f ca="1">_xll.BInterpol('Base CDI'!$H$4:$H$28,'Base CDI'!$J$4:$J$29,S3824,"Cubic","Extrapolate=Linear","MultiX=Average","Skip=True","Sort=True")</f>
        <v>13.573564356590195</v>
      </c>
      <c r="U3824" s="43">
        <f ca="1">_xll.BInterpol('Base CDI'!$H$4:$H$28,'Base CDI'!$I$4:$I$29,S3824,"Cubic","Extrapolate=Linear","MultiX=Average","Skip=True","Sort=True")</f>
        <v>13.624823160942011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49776</v>
      </c>
      <c r="T3825" s="43">
        <f ca="1">_xll.BInterpol('Base CDI'!$H$4:$H$28,'Base CDI'!$J$4:$J$29,S3825,"Cubic","Extrapolate=Linear","MultiX=Average","Skip=True","Sort=True")</f>
        <v>13.573474469774428</v>
      </c>
      <c r="U3825" s="43">
        <f ca="1">_xll.BInterpol('Base CDI'!$H$4:$H$28,'Base CDI'!$I$4:$I$29,S3825,"Cubic","Extrapolate=Linear","MultiX=Average","Skip=True","Sort=True")</f>
        <v>13.624718437595833</v>
      </c>
    </row>
    <row r="3826" spans="16:21" x14ac:dyDescent="0.25">
      <c r="P3826" s="10">
        <v>40077</v>
      </c>
      <c r="Q3826">
        <v>21.84967</v>
      </c>
      <c r="S3826" s="42">
        <f t="shared" ca="1" si="64"/>
        <v>49777</v>
      </c>
      <c r="T3826" s="43">
        <f ca="1">_xll.BInterpol('Base CDI'!$H$4:$H$28,'Base CDI'!$J$4:$J$29,S3826,"Cubic","Extrapolate=Linear","MultiX=Average","Skip=True","Sort=True")</f>
        <v>13.573384516994254</v>
      </c>
      <c r="U3826" s="43">
        <f ca="1">_xll.BInterpol('Base CDI'!$H$4:$H$28,'Base CDI'!$I$4:$I$29,S3826,"Cubic","Extrapolate=Linear","MultiX=Average","Skip=True","Sort=True")</f>
        <v>13.624613635744373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49778</v>
      </c>
      <c r="T3827" s="43">
        <f ca="1">_xll.BInterpol('Base CDI'!$H$4:$H$28,'Base CDI'!$J$4:$J$29,S3827,"Cubic","Extrapolate=Linear","MultiX=Average","Skip=True","Sort=True")</f>
        <v>13.57329449849766</v>
      </c>
      <c r="U3827" s="43">
        <f ca="1">_xll.BInterpol('Base CDI'!$H$4:$H$28,'Base CDI'!$I$4:$I$29,S3827,"Cubic","Extrapolate=Linear","MultiX=Average","Skip=True","Sort=True")</f>
        <v>13.624508755682765</v>
      </c>
    </row>
    <row r="3828" spans="16:21" x14ac:dyDescent="0.25">
      <c r="P3828" s="10">
        <v>40079</v>
      </c>
      <c r="Q3828">
        <v>21.86403</v>
      </c>
      <c r="S3828" s="42">
        <f t="shared" ca="1" si="64"/>
        <v>49779</v>
      </c>
      <c r="T3828" s="43">
        <f ca="1">_xll.BInterpol('Base CDI'!$H$4:$H$28,'Base CDI'!$J$4:$J$29,S3828,"Cubic","Extrapolate=Linear","MultiX=Average","Skip=True","Sort=True")</f>
        <v>13.573204414532633</v>
      </c>
      <c r="U3828" s="43">
        <f ca="1">_xll.BInterpol('Base CDI'!$H$4:$H$28,'Base CDI'!$I$4:$I$29,S3828,"Cubic","Extrapolate=Linear","MultiX=Average","Skip=True","Sort=True")</f>
        <v>13.624403797706142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49780</v>
      </c>
      <c r="T3829" s="43">
        <f ca="1">_xll.BInterpol('Base CDI'!$H$4:$H$28,'Base CDI'!$J$4:$J$29,S3829,"Cubic","Extrapolate=Linear","MultiX=Average","Skip=True","Sort=True")</f>
        <v>13.573114265347158</v>
      </c>
      <c r="U3829" s="43">
        <f ca="1">_xll.BInterpol('Base CDI'!$H$4:$H$28,'Base CDI'!$I$4:$I$29,S3829,"Cubic","Extrapolate=Linear","MultiX=Average","Skip=True","Sort=True")</f>
        <v>13.624298762109634</v>
      </c>
    </row>
    <row r="3830" spans="16:21" x14ac:dyDescent="0.25">
      <c r="P3830" s="10">
        <v>40081</v>
      </c>
      <c r="Q3830">
        <v>21.87839</v>
      </c>
      <c r="S3830" s="42">
        <f t="shared" ca="1" si="64"/>
        <v>49781</v>
      </c>
      <c r="T3830" s="43">
        <f ca="1">_xll.BInterpol('Base CDI'!$H$4:$H$28,'Base CDI'!$J$4:$J$29,S3830,"Cubic","Extrapolate=Linear","MultiX=Average","Skip=True","Sort=True")</f>
        <v>13.573024051189222</v>
      </c>
      <c r="U3830" s="43">
        <f ca="1">_xll.BInterpol('Base CDI'!$H$4:$H$28,'Base CDI'!$I$4:$I$29,S3830,"Cubic","Extrapolate=Linear","MultiX=Average","Skip=True","Sort=True")</f>
        <v>13.624193649188376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49782</v>
      </c>
      <c r="T3831" s="43">
        <f ca="1">_xll.BInterpol('Base CDI'!$H$4:$H$28,'Base CDI'!$J$4:$J$29,S3831,"Cubic","Extrapolate=Linear","MultiX=Average","Skip=True","Sort=True")</f>
        <v>13.572933772306813</v>
      </c>
      <c r="U3831" s="43">
        <f ca="1">_xll.BInterpol('Base CDI'!$H$4:$H$28,'Base CDI'!$I$4:$I$29,S3831,"Cubic","Extrapolate=Linear","MultiX=Average","Skip=True","Sort=True")</f>
        <v>13.6240884592375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49783</v>
      </c>
      <c r="T3832" s="43">
        <f ca="1">_xll.BInterpol('Base CDI'!$H$4:$H$28,'Base CDI'!$J$4:$J$29,S3832,"Cubic","Extrapolate=Linear","MultiX=Average","Skip=True","Sort=True")</f>
        <v>13.572843428947914</v>
      </c>
      <c r="U3832" s="43">
        <f ca="1">_xll.BInterpol('Base CDI'!$H$4:$H$28,'Base CDI'!$I$4:$I$29,S3832,"Cubic","Extrapolate=Linear","MultiX=Average","Skip=True","Sort=True")</f>
        <v>13.623983192552139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49784</v>
      </c>
      <c r="T3833" s="43">
        <f ca="1">_xll.BInterpol('Base CDI'!$H$4:$H$28,'Base CDI'!$J$4:$J$29,S3833,"Cubic","Extrapolate=Linear","MultiX=Average","Skip=True","Sort=True")</f>
        <v>13.572753021360516</v>
      </c>
      <c r="U3833" s="43">
        <f ca="1">_xll.BInterpol('Base CDI'!$H$4:$H$28,'Base CDI'!$I$4:$I$29,S3833,"Cubic","Extrapolate=Linear","MultiX=Average","Skip=True","Sort=True")</f>
        <v>13.623877849427425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49785</v>
      </c>
      <c r="T3834" s="43">
        <f ca="1">_xll.BInterpol('Base CDI'!$H$4:$H$28,'Base CDI'!$J$4:$J$29,S3834,"Cubic","Extrapolate=Linear","MultiX=Average","Skip=True","Sort=True")</f>
        <v>13.572662549792602</v>
      </c>
      <c r="U3834" s="43">
        <f ca="1">_xll.BInterpol('Base CDI'!$H$4:$H$28,'Base CDI'!$I$4:$I$29,S3834,"Cubic","Extrapolate=Linear","MultiX=Average","Skip=True","Sort=True")</f>
        <v>13.623772430158491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49786</v>
      </c>
      <c r="T3835" s="43">
        <f ca="1">_xll.BInterpol('Base CDI'!$H$4:$H$28,'Base CDI'!$J$4:$J$29,S3835,"Cubic","Extrapolate=Linear","MultiX=Average","Skip=True","Sort=True")</f>
        <v>13.57257201449216</v>
      </c>
      <c r="U3835" s="43">
        <f ca="1">_xll.BInterpol('Base CDI'!$H$4:$H$28,'Base CDI'!$I$4:$I$29,S3835,"Cubic","Extrapolate=Linear","MultiX=Average","Skip=True","Sort=True")</f>
        <v>13.62366693504047</v>
      </c>
    </row>
    <row r="3836" spans="16:21" x14ac:dyDescent="0.25">
      <c r="P3836" s="10">
        <v>40091</v>
      </c>
      <c r="Q3836">
        <v>21.92146</v>
      </c>
      <c r="S3836" s="42">
        <f t="shared" ca="1" si="64"/>
        <v>49787</v>
      </c>
      <c r="T3836" s="43">
        <f ca="1">_xll.BInterpol('Base CDI'!$H$4:$H$28,'Base CDI'!$J$4:$J$29,S3836,"Cubic","Extrapolate=Linear","MultiX=Average","Skip=True","Sort=True")</f>
        <v>13.572481415707177</v>
      </c>
      <c r="U3836" s="43">
        <f ca="1">_xll.BInterpol('Base CDI'!$H$4:$H$28,'Base CDI'!$I$4:$I$29,S3836,"Cubic","Extrapolate=Linear","MultiX=Average","Skip=True","Sort=True")</f>
        <v>13.623561364368493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49788</v>
      </c>
      <c r="T3837" s="43">
        <f ca="1">_xll.BInterpol('Base CDI'!$H$4:$H$28,'Base CDI'!$J$4:$J$29,S3837,"Cubic","Extrapolate=Linear","MultiX=Average","Skip=True","Sort=True")</f>
        <v>13.572390753685637</v>
      </c>
      <c r="U3837" s="43">
        <f ca="1">_xll.BInterpol('Base CDI'!$H$4:$H$28,'Base CDI'!$I$4:$I$29,S3837,"Cubic","Extrapolate=Linear","MultiX=Average","Skip=True","Sort=True")</f>
        <v>13.623455718437693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49789</v>
      </c>
      <c r="T3838" s="43">
        <f ca="1">_xll.BInterpol('Base CDI'!$H$4:$H$28,'Base CDI'!$J$4:$J$29,S3838,"Cubic","Extrapolate=Linear","MultiX=Average","Skip=True","Sort=True")</f>
        <v>13.57230002867553</v>
      </c>
      <c r="U3838" s="43">
        <f ca="1">_xll.BInterpol('Base CDI'!$H$4:$H$28,'Base CDI'!$I$4:$I$29,S3838,"Cubic","Extrapolate=Linear","MultiX=Average","Skip=True","Sort=True")</f>
        <v>13.623349997543206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49790</v>
      </c>
      <c r="T3839" s="43">
        <f ca="1">_xll.BInterpol('Base CDI'!$H$4:$H$28,'Base CDI'!$J$4:$J$29,S3839,"Cubic","Extrapolate=Linear","MultiX=Average","Skip=True","Sort=True")</f>
        <v>13.57220924092484</v>
      </c>
      <c r="U3839" s="43">
        <f ca="1">_xll.BInterpol('Base CDI'!$H$4:$H$28,'Base CDI'!$I$4:$I$29,S3839,"Cubic","Extrapolate=Linear","MultiX=Average","Skip=True","Sort=True")</f>
        <v>13.62324420198016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49791</v>
      </c>
      <c r="T3840" s="43">
        <f ca="1">_xll.BInterpol('Base CDI'!$H$4:$H$28,'Base CDI'!$J$4:$J$29,S3840,"Cubic","Extrapolate=Linear","MultiX=Average","Skip=True","Sort=True")</f>
        <v>13.572118390681553</v>
      </c>
      <c r="U3840" s="43">
        <f ca="1">_xll.BInterpol('Base CDI'!$H$4:$H$28,'Base CDI'!$I$4:$I$29,S3840,"Cubic","Extrapolate=Linear","MultiX=Average","Skip=True","Sort=True")</f>
        <v>13.623138332043691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49792</v>
      </c>
      <c r="T3841" s="43">
        <f ca="1">_xll.BInterpol('Base CDI'!$H$4:$H$28,'Base CDI'!$J$4:$J$29,S3841,"Cubic","Extrapolate=Linear","MultiX=Average","Skip=True","Sort=True")</f>
        <v>13.572027478193657</v>
      </c>
      <c r="U3841" s="43">
        <f ca="1">_xll.BInterpol('Base CDI'!$H$4:$H$28,'Base CDI'!$I$4:$I$29,S3841,"Cubic","Extrapolate=Linear","MultiX=Average","Skip=True","Sort=True")</f>
        <v>13.62303238802893</v>
      </c>
    </row>
    <row r="3842" spans="16:21" x14ac:dyDescent="0.25">
      <c r="P3842" s="10">
        <v>40100</v>
      </c>
      <c r="Q3842">
        <v>21.96463</v>
      </c>
      <c r="S3842" s="42">
        <f t="shared" ca="1" si="64"/>
        <v>49793</v>
      </c>
      <c r="T3842" s="43">
        <f ca="1">_xll.BInterpol('Base CDI'!$H$4:$H$28,'Base CDI'!$J$4:$J$29,S3842,"Cubic","Extrapolate=Linear","MultiX=Average","Skip=True","Sort=True")</f>
        <v>13.571936503709139</v>
      </c>
      <c r="U3842" s="43">
        <f ca="1">_xll.BInterpol('Base CDI'!$H$4:$H$28,'Base CDI'!$I$4:$I$29,S3842,"Cubic","Extrapolate=Linear","MultiX=Average","Skip=True","Sort=True")</f>
        <v>13.62292637023101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49794</v>
      </c>
      <c r="T3843" s="43">
        <f ca="1">_xll.BInterpol('Base CDI'!$H$4:$H$28,'Base CDI'!$J$4:$J$29,S3843,"Cubic","Extrapolate=Linear","MultiX=Average","Skip=True","Sort=True")</f>
        <v>13.571845467475985</v>
      </c>
      <c r="U3843" s="43">
        <f ca="1">_xll.BInterpol('Base CDI'!$H$4:$H$28,'Base CDI'!$I$4:$I$29,S3843,"Cubic","Extrapolate=Linear","MultiX=Average","Skip=True","Sort=True")</f>
        <v>13.622820278945063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49795</v>
      </c>
      <c r="T3844" s="43">
        <f ca="1">_xll.BInterpol('Base CDI'!$H$4:$H$28,'Base CDI'!$J$4:$J$29,S3844,"Cubic","Extrapolate=Linear","MultiX=Average","Skip=True","Sort=True")</f>
        <v>13.57175436974218</v>
      </c>
      <c r="U3844" s="43">
        <f ca="1">_xll.BInterpol('Base CDI'!$H$4:$H$28,'Base CDI'!$I$4:$I$29,S3844,"Cubic","Extrapolate=Linear","MultiX=Average","Skip=True","Sort=True")</f>
        <v>13.622714114466222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49796</v>
      </c>
      <c r="T3845" s="43">
        <f ca="1">_xll.BInterpol('Base CDI'!$H$4:$H$28,'Base CDI'!$J$4:$J$29,S3845,"Cubic","Extrapolate=Linear","MultiX=Average","Skip=True","Sort=True")</f>
        <v>13.571663210755712</v>
      </c>
      <c r="U3845" s="43">
        <f ca="1">_xll.BInterpol('Base CDI'!$H$4:$H$28,'Base CDI'!$I$4:$I$29,S3845,"Cubic","Extrapolate=Linear","MultiX=Average","Skip=True","Sort=True")</f>
        <v>13.622607877089621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49797</v>
      </c>
      <c r="T3846" s="43">
        <f ca="1">_xll.BInterpol('Base CDI'!$H$4:$H$28,'Base CDI'!$J$4:$J$29,S3846,"Cubic","Extrapolate=Linear","MultiX=Average","Skip=True","Sort=True")</f>
        <v>13.571571990764568</v>
      </c>
      <c r="U3846" s="43">
        <f ca="1">_xll.BInterpol('Base CDI'!$H$4:$H$28,'Base CDI'!$I$4:$I$29,S3846,"Cubic","Extrapolate=Linear","MultiX=Average","Skip=True","Sort=True")</f>
        <v>13.62250156711039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49798</v>
      </c>
      <c r="T3847" s="43">
        <f ca="1">_xll.BInterpol('Base CDI'!$H$4:$H$28,'Base CDI'!$J$4:$J$29,S3847,"Cubic","Extrapolate=Linear","MultiX=Average","Skip=True","Sort=True")</f>
        <v>13.571480710016733</v>
      </c>
      <c r="U3847" s="43">
        <f ca="1">_xll.BInterpol('Base CDI'!$H$4:$H$28,'Base CDI'!$I$4:$I$29,S3847,"Cubic","Extrapolate=Linear","MultiX=Average","Skip=True","Sort=True")</f>
        <v>13.622395184823665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49799</v>
      </c>
      <c r="T3848" s="43">
        <f ca="1">_xll.BInterpol('Base CDI'!$H$4:$H$28,'Base CDI'!$J$4:$J$29,S3848,"Cubic","Extrapolate=Linear","MultiX=Average","Skip=True","Sort=True")</f>
        <v>13.571389368760194</v>
      </c>
      <c r="U3848" s="43">
        <f ca="1">_xll.BInterpol('Base CDI'!$H$4:$H$28,'Base CDI'!$I$4:$I$29,S3848,"Cubic","Extrapolate=Linear","MultiX=Average","Skip=True","Sort=True")</f>
        <v>13.622288730524575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49800</v>
      </c>
      <c r="T3849" s="43">
        <f ca="1">_xll.BInterpol('Base CDI'!$H$4:$H$28,'Base CDI'!$J$4:$J$29,S3849,"Cubic","Extrapolate=Linear","MultiX=Average","Skip=True","Sort=True")</f>
        <v>13.571297967242938</v>
      </c>
      <c r="U3849" s="43">
        <f ca="1">_xll.BInterpol('Base CDI'!$H$4:$H$28,'Base CDI'!$I$4:$I$29,S3849,"Cubic","Extrapolate=Linear","MultiX=Average","Skip=True","Sort=True")</f>
        <v>13.622182204508256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49801</v>
      </c>
      <c r="T3850" s="43">
        <f ca="1">_xll.BInterpol('Base CDI'!$H$4:$H$28,'Base CDI'!$J$4:$J$29,S3850,"Cubic","Extrapolate=Linear","MultiX=Average","Skip=True","Sort=True")</f>
        <v>13.571206505712951</v>
      </c>
      <c r="U3850" s="43">
        <f ca="1">_xll.BInterpol('Base CDI'!$H$4:$H$28,'Base CDI'!$I$4:$I$29,S3850,"Cubic","Extrapolate=Linear","MultiX=Average","Skip=True","Sort=True")</f>
        <v>13.622075607069839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49802</v>
      </c>
      <c r="T3851" s="43">
        <f ca="1">_xll.BInterpol('Base CDI'!$H$4:$H$28,'Base CDI'!$J$4:$J$29,S3851,"Cubic","Extrapolate=Linear","MultiX=Average","Skip=True","Sort=True")</f>
        <v>13.57111498441822</v>
      </c>
      <c r="U3851" s="43">
        <f ca="1">_xll.BInterpol('Base CDI'!$H$4:$H$28,'Base CDI'!$I$4:$I$29,S3851,"Cubic","Extrapolate=Linear","MultiX=Average","Skip=True","Sort=True")</f>
        <v>13.621968938504455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49803</v>
      </c>
      <c r="T3852" s="43">
        <f ca="1">_xll.BInterpol('Base CDI'!$H$4:$H$28,'Base CDI'!$J$4:$J$29,S3852,"Cubic","Extrapolate=Linear","MultiX=Average","Skip=True","Sort=True")</f>
        <v>13.571023403606731</v>
      </c>
      <c r="U3852" s="43">
        <f ca="1">_xll.BInterpol('Base CDI'!$H$4:$H$28,'Base CDI'!$I$4:$I$29,S3852,"Cubic","Extrapolate=Linear","MultiX=Average","Skip=True","Sort=True")</f>
        <v>13.621862199107239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49804</v>
      </c>
      <c r="T3853" s="43">
        <f ca="1">_xll.BInterpol('Base CDI'!$H$4:$H$28,'Base CDI'!$J$4:$J$29,S3853,"Cubic","Extrapolate=Linear","MultiX=Average","Skip=True","Sort=True")</f>
        <v>13.570931763526469</v>
      </c>
      <c r="U3853" s="43">
        <f ca="1">_xll.BInterpol('Base CDI'!$H$4:$H$28,'Base CDI'!$I$4:$I$29,S3853,"Cubic","Extrapolate=Linear","MultiX=Average","Skip=True","Sort=True")</f>
        <v>13.621755389173323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49805</v>
      </c>
      <c r="T3854" s="43">
        <f ca="1">_xll.BInterpol('Base CDI'!$H$4:$H$28,'Base CDI'!$J$4:$J$29,S3854,"Cubic","Extrapolate=Linear","MultiX=Average","Skip=True","Sort=True")</f>
        <v>13.570840064425422</v>
      </c>
      <c r="U3854" s="43">
        <f ca="1">_xll.BInterpol('Base CDI'!$H$4:$H$28,'Base CDI'!$I$4:$I$29,S3854,"Cubic","Extrapolate=Linear","MultiX=Average","Skip=True","Sort=True")</f>
        <v>13.621648508997842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49806</v>
      </c>
      <c r="T3855" s="43">
        <f ca="1">_xll.BInterpol('Base CDI'!$H$4:$H$28,'Base CDI'!$J$4:$J$29,S3855,"Cubic","Extrapolate=Linear","MultiX=Average","Skip=True","Sort=True")</f>
        <v>13.570748306551579</v>
      </c>
      <c r="U3855" s="43">
        <f ca="1">_xll.BInterpol('Base CDI'!$H$4:$H$28,'Base CDI'!$I$4:$I$29,S3855,"Cubic","Extrapolate=Linear","MultiX=Average","Skip=True","Sort=True")</f>
        <v>13.621541558875924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49807</v>
      </c>
      <c r="T3856" s="43">
        <f ca="1">_xll.BInterpol('Base CDI'!$H$4:$H$28,'Base CDI'!$J$4:$J$29,S3856,"Cubic","Extrapolate=Linear","MultiX=Average","Skip=True","Sort=True")</f>
        <v>13.570656490152922</v>
      </c>
      <c r="U3856" s="43">
        <f ca="1">_xll.BInterpol('Base CDI'!$H$4:$H$28,'Base CDI'!$I$4:$I$29,S3856,"Cubic","Extrapolate=Linear","MultiX=Average","Skip=True","Sort=True")</f>
        <v>13.621434539102703</v>
      </c>
    </row>
    <row r="3857" spans="16:21" x14ac:dyDescent="0.25">
      <c r="P3857" s="10">
        <v>40122</v>
      </c>
      <c r="Q3857">
        <v>22.073</v>
      </c>
      <c r="S3857" s="42">
        <f t="shared" ca="1" si="65"/>
        <v>49808</v>
      </c>
      <c r="T3857" s="43">
        <f ca="1">_xll.BInterpol('Base CDI'!$H$4:$H$28,'Base CDI'!$J$4:$J$29,S3857,"Cubic","Extrapolate=Linear","MultiX=Average","Skip=True","Sort=True")</f>
        <v>13.570564615477441</v>
      </c>
      <c r="U3857" s="43">
        <f ca="1">_xll.BInterpol('Base CDI'!$H$4:$H$28,'Base CDI'!$I$4:$I$29,S3857,"Cubic","Extrapolate=Linear","MultiX=Average","Skip=True","Sort=True")</f>
        <v>13.621327449973315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49809</v>
      </c>
      <c r="T3858" s="43">
        <f ca="1">_xll.BInterpol('Base CDI'!$H$4:$H$28,'Base CDI'!$J$4:$J$29,S3858,"Cubic","Extrapolate=Linear","MultiX=Average","Skip=True","Sort=True")</f>
        <v>13.570472682773119</v>
      </c>
      <c r="U3858" s="43">
        <f ca="1">_xll.BInterpol('Base CDI'!$H$4:$H$28,'Base CDI'!$I$4:$I$29,S3858,"Cubic","Extrapolate=Linear","MultiX=Average","Skip=True","Sort=True")</f>
        <v>13.621220291782887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49810</v>
      </c>
      <c r="T3859" s="43">
        <f ca="1">_xll.BInterpol('Base CDI'!$H$4:$H$28,'Base CDI'!$J$4:$J$29,S3859,"Cubic","Extrapolate=Linear","MultiX=Average","Skip=True","Sort=True")</f>
        <v>13.570380692287946</v>
      </c>
      <c r="U3859" s="43">
        <f ca="1">_xll.BInterpol('Base CDI'!$H$4:$H$28,'Base CDI'!$I$4:$I$29,S3859,"Cubic","Extrapolate=Linear","MultiX=Average","Skip=True","Sort=True")</f>
        <v>13.621113064826558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49811</v>
      </c>
      <c r="T3860" s="43">
        <f ca="1">_xll.BInterpol('Base CDI'!$H$4:$H$28,'Base CDI'!$J$4:$J$29,S3860,"Cubic","Extrapolate=Linear","MultiX=Average","Skip=True","Sort=True")</f>
        <v>13.570288644269906</v>
      </c>
      <c r="U3860" s="43">
        <f ca="1">_xll.BInterpol('Base CDI'!$H$4:$H$28,'Base CDI'!$I$4:$I$29,S3860,"Cubic","Extrapolate=Linear","MultiX=Average","Skip=True","Sort=True")</f>
        <v>13.621005769399455</v>
      </c>
    </row>
    <row r="3861" spans="16:21" x14ac:dyDescent="0.25">
      <c r="P3861" s="10">
        <v>40128</v>
      </c>
      <c r="Q3861">
        <v>22.10202</v>
      </c>
      <c r="S3861" s="42">
        <f t="shared" ca="1" si="65"/>
        <v>49812</v>
      </c>
      <c r="T3861" s="43">
        <f ca="1">_xll.BInterpol('Base CDI'!$H$4:$H$28,'Base CDI'!$J$4:$J$29,S3861,"Cubic","Extrapolate=Linear","MultiX=Average","Skip=True","Sort=True")</f>
        <v>13.570196538966988</v>
      </c>
      <c r="U3861" s="43">
        <f ca="1">_xll.BInterpol('Base CDI'!$H$4:$H$28,'Base CDI'!$I$4:$I$29,S3861,"Cubic","Extrapolate=Linear","MultiX=Average","Skip=True","Sort=True")</f>
        <v>13.620898405796714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49813</v>
      </c>
      <c r="T3862" s="43">
        <f ca="1">_xll.BInterpol('Base CDI'!$H$4:$H$28,'Base CDI'!$J$4:$J$29,S3862,"Cubic","Extrapolate=Linear","MultiX=Average","Skip=True","Sort=True")</f>
        <v>13.570104376627176</v>
      </c>
      <c r="U3862" s="43">
        <f ca="1">_xll.BInterpol('Base CDI'!$H$4:$H$28,'Base CDI'!$I$4:$I$29,S3862,"Cubic","Extrapolate=Linear","MultiX=Average","Skip=True","Sort=True")</f>
        <v>13.620790974313467</v>
      </c>
    </row>
    <row r="3863" spans="16:21" x14ac:dyDescent="0.25">
      <c r="P3863" s="10">
        <v>40130</v>
      </c>
      <c r="Q3863">
        <v>22.11655</v>
      </c>
      <c r="S3863" s="42">
        <f t="shared" ca="1" si="65"/>
        <v>49814</v>
      </c>
      <c r="T3863" s="43">
        <f ca="1">_xll.BInterpol('Base CDI'!$H$4:$H$28,'Base CDI'!$J$4:$J$29,S3863,"Cubic","Extrapolate=Linear","MultiX=Average","Skip=True","Sort=True")</f>
        <v>13.570012157498457</v>
      </c>
      <c r="U3863" s="43">
        <f ca="1">_xll.BInterpol('Base CDI'!$H$4:$H$28,'Base CDI'!$I$4:$I$29,S3863,"Cubic","Extrapolate=Linear","MultiX=Average","Skip=True","Sort=True")</f>
        <v>13.620683475244846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49815</v>
      </c>
      <c r="T3864" s="43">
        <f ca="1">_xll.BInterpol('Base CDI'!$H$4:$H$28,'Base CDI'!$J$4:$J$29,S3864,"Cubic","Extrapolate=Linear","MultiX=Average","Skip=True","Sort=True")</f>
        <v>13.569919881828818</v>
      </c>
      <c r="U3864" s="43">
        <f ca="1">_xll.BInterpol('Base CDI'!$H$4:$H$28,'Base CDI'!$I$4:$I$29,S3864,"Cubic","Extrapolate=Linear","MultiX=Average","Skip=True","Sort=True")</f>
        <v>13.620575908885984</v>
      </c>
    </row>
    <row r="3865" spans="16:21" x14ac:dyDescent="0.25">
      <c r="P3865" s="10">
        <v>40134</v>
      </c>
      <c r="Q3865">
        <v>22.13109</v>
      </c>
      <c r="S3865" s="42">
        <f t="shared" ca="1" si="65"/>
        <v>49816</v>
      </c>
      <c r="T3865" s="43">
        <f ca="1">_xll.BInterpol('Base CDI'!$H$4:$H$28,'Base CDI'!$J$4:$J$29,S3865,"Cubic","Extrapolate=Linear","MultiX=Average","Skip=True","Sort=True")</f>
        <v>13.569827549866247</v>
      </c>
      <c r="U3865" s="43">
        <f ca="1">_xll.BInterpol('Base CDI'!$H$4:$H$28,'Base CDI'!$I$4:$I$29,S3865,"Cubic","Extrapolate=Linear","MultiX=Average","Skip=True","Sort=True")</f>
        <v>13.620468275532012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49817</v>
      </c>
      <c r="T3866" s="43">
        <f ca="1">_xll.BInterpol('Base CDI'!$H$4:$H$28,'Base CDI'!$J$4:$J$29,S3866,"Cubic","Extrapolate=Linear","MultiX=Average","Skip=True","Sort=True")</f>
        <v>13.569735161858729</v>
      </c>
      <c r="U3866" s="43">
        <f ca="1">_xll.BInterpol('Base CDI'!$H$4:$H$28,'Base CDI'!$I$4:$I$29,S3866,"Cubic","Extrapolate=Linear","MultiX=Average","Skip=True","Sort=True")</f>
        <v>13.620360575478067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49818</v>
      </c>
      <c r="T3867" s="43">
        <f ca="1">_xll.BInterpol('Base CDI'!$H$4:$H$28,'Base CDI'!$J$4:$J$29,S3867,"Cubic","Extrapolate=Linear","MultiX=Average","Skip=True","Sort=True")</f>
        <v>13.569642718054249</v>
      </c>
      <c r="U3867" s="43">
        <f ca="1">_xll.BInterpol('Base CDI'!$H$4:$H$28,'Base CDI'!$I$4:$I$29,S3867,"Cubic","Extrapolate=Linear","MultiX=Average","Skip=True","Sort=True")</f>
        <v>13.620252809019277</v>
      </c>
    </row>
    <row r="3868" spans="16:21" x14ac:dyDescent="0.25">
      <c r="P3868" s="10">
        <v>40137</v>
      </c>
      <c r="Q3868">
        <v>22.15288</v>
      </c>
      <c r="S3868" s="42">
        <f t="shared" ca="1" si="65"/>
        <v>49819</v>
      </c>
      <c r="T3868" s="43">
        <f ca="1">_xll.BInterpol('Base CDI'!$H$4:$H$28,'Base CDI'!$J$4:$J$29,S3868,"Cubic","Extrapolate=Linear","MultiX=Average","Skip=True","Sort=True")</f>
        <v>13.569550218700796</v>
      </c>
      <c r="U3868" s="43">
        <f ca="1">_xll.BInterpol('Base CDI'!$H$4:$H$28,'Base CDI'!$I$4:$I$29,S3868,"Cubic","Extrapolate=Linear","MultiX=Average","Skip=True","Sort=True")</f>
        <v>13.620144976450778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49820</v>
      </c>
      <c r="T3869" s="43">
        <f ca="1">_xll.BInterpol('Base CDI'!$H$4:$H$28,'Base CDI'!$J$4:$J$29,S3869,"Cubic","Extrapolate=Linear","MultiX=Average","Skip=True","Sort=True")</f>
        <v>13.569457664046354</v>
      </c>
      <c r="U3869" s="43">
        <f ca="1">_xll.BInterpol('Base CDI'!$H$4:$H$28,'Base CDI'!$I$4:$I$29,S3869,"Cubic","Extrapolate=Linear","MultiX=Average","Skip=True","Sort=True")</f>
        <v>13.6200370780677</v>
      </c>
    </row>
    <row r="3870" spans="16:21" x14ac:dyDescent="0.25">
      <c r="P3870" s="10">
        <v>40141</v>
      </c>
      <c r="Q3870">
        <v>22.16742</v>
      </c>
      <c r="S3870" s="42">
        <f t="shared" ca="1" si="65"/>
        <v>49821</v>
      </c>
      <c r="T3870" s="43">
        <f ca="1">_xll.BInterpol('Base CDI'!$H$4:$H$28,'Base CDI'!$J$4:$J$29,S3870,"Cubic","Extrapolate=Linear","MultiX=Average","Skip=True","Sort=True")</f>
        <v>13.569365054338911</v>
      </c>
      <c r="U3870" s="43">
        <f ca="1">_xll.BInterpol('Base CDI'!$H$4:$H$28,'Base CDI'!$I$4:$I$29,S3870,"Cubic","Extrapolate=Linear","MultiX=Average","Skip=True","Sort=True")</f>
        <v>13.619929114165176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49822</v>
      </c>
      <c r="T3871" s="43">
        <f ca="1">_xll.BInterpol('Base CDI'!$H$4:$H$28,'Base CDI'!$J$4:$J$29,S3871,"Cubic","Extrapolate=Linear","MultiX=Average","Skip=True","Sort=True")</f>
        <v>13.569272389826455</v>
      </c>
      <c r="U3871" s="43">
        <f ca="1">_xll.BInterpol('Base CDI'!$H$4:$H$28,'Base CDI'!$I$4:$I$29,S3871,"Cubic","Extrapolate=Linear","MultiX=Average","Skip=True","Sort=True")</f>
        <v>13.619821085038341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49823</v>
      </c>
      <c r="T3872" s="43">
        <f ca="1">_xll.BInterpol('Base CDI'!$H$4:$H$28,'Base CDI'!$J$4:$J$29,S3872,"Cubic","Extrapolate=Linear","MultiX=Average","Skip=True","Sort=True")</f>
        <v>13.56917967075697</v>
      </c>
      <c r="U3872" s="43">
        <f ca="1">_xll.BInterpol('Base CDI'!$H$4:$H$28,'Base CDI'!$I$4:$I$29,S3872,"Cubic","Extrapolate=Linear","MultiX=Average","Skip=True","Sort=True")</f>
        <v>13.619712990982325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49824</v>
      </c>
      <c r="T3873" s="43">
        <f ca="1">_xll.BInterpol('Base CDI'!$H$4:$H$28,'Base CDI'!$J$4:$J$29,S3873,"Cubic","Extrapolate=Linear","MultiX=Average","Skip=True","Sort=True")</f>
        <v>13.569086897378444</v>
      </c>
      <c r="U3873" s="43">
        <f ca="1">_xll.BInterpol('Base CDI'!$H$4:$H$28,'Base CDI'!$I$4:$I$29,S3873,"Cubic","Extrapolate=Linear","MultiX=Average","Skip=True","Sort=True")</f>
        <v>13.619604832292262</v>
      </c>
    </row>
    <row r="3874" spans="16:21" x14ac:dyDescent="0.25">
      <c r="P3874" s="10">
        <v>40147</v>
      </c>
      <c r="Q3874">
        <v>22.19659</v>
      </c>
      <c r="S3874" s="42">
        <f t="shared" ca="1" si="65"/>
        <v>49825</v>
      </c>
      <c r="T3874" s="43">
        <f ca="1">_xll.BInterpol('Base CDI'!$H$4:$H$28,'Base CDI'!$J$4:$J$29,S3874,"Cubic","Extrapolate=Linear","MultiX=Average","Skip=True","Sort=True")</f>
        <v>13.568994069938862</v>
      </c>
      <c r="U3874" s="43">
        <f ca="1">_xll.BInterpol('Base CDI'!$H$4:$H$28,'Base CDI'!$I$4:$I$29,S3874,"Cubic","Extrapolate=Linear","MultiX=Average","Skip=True","Sort=True")</f>
        <v>13.619496609263285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49826</v>
      </c>
      <c r="T3875" s="43">
        <f ca="1">_xll.BInterpol('Base CDI'!$H$4:$H$28,'Base CDI'!$J$4:$J$29,S3875,"Cubic","Extrapolate=Linear","MultiX=Average","Skip=True","Sort=True")</f>
        <v>13.568901188686212</v>
      </c>
      <c r="U3875" s="43">
        <f ca="1">_xll.BInterpol('Base CDI'!$H$4:$H$28,'Base CDI'!$I$4:$I$29,S3875,"Cubic","Extrapolate=Linear","MultiX=Average","Skip=True","Sort=True")</f>
        <v>13.619388322190526</v>
      </c>
    </row>
    <row r="3876" spans="16:21" x14ac:dyDescent="0.25">
      <c r="P3876" s="10">
        <v>40149</v>
      </c>
      <c r="Q3876">
        <v>22.21114</v>
      </c>
      <c r="S3876" s="42">
        <f t="shared" ca="1" si="65"/>
        <v>49827</v>
      </c>
      <c r="T3876" s="43">
        <f ca="1">_xll.BInterpol('Base CDI'!$H$4:$H$28,'Base CDI'!$J$4:$J$29,S3876,"Cubic","Extrapolate=Linear","MultiX=Average","Skip=True","Sort=True")</f>
        <v>13.568808253868479</v>
      </c>
      <c r="U3876" s="43">
        <f ca="1">_xll.BInterpol('Base CDI'!$H$4:$H$28,'Base CDI'!$I$4:$I$29,S3876,"Cubic","Extrapolate=Linear","MultiX=Average","Skip=True","Sort=True")</f>
        <v>13.619279971369117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49828</v>
      </c>
      <c r="T3877" s="43">
        <f ca="1">_xll.BInterpol('Base CDI'!$H$4:$H$28,'Base CDI'!$J$4:$J$29,S3877,"Cubic","Extrapolate=Linear","MultiX=Average","Skip=True","Sort=True")</f>
        <v>13.568715265733651</v>
      </c>
      <c r="U3877" s="43">
        <f ca="1">_xll.BInterpol('Base CDI'!$H$4:$H$28,'Base CDI'!$I$4:$I$29,S3877,"Cubic","Extrapolate=Linear","MultiX=Average","Skip=True","Sort=True")</f>
        <v>13.619171557094191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49829</v>
      </c>
      <c r="T3878" s="43">
        <f ca="1">_xll.BInterpol('Base CDI'!$H$4:$H$28,'Base CDI'!$J$4:$J$29,S3878,"Cubic","Extrapolate=Linear","MultiX=Average","Skip=True","Sort=True")</f>
        <v>13.568622224529713</v>
      </c>
      <c r="U3878" s="43">
        <f ca="1">_xll.BInterpol('Base CDI'!$H$4:$H$28,'Base CDI'!$I$4:$I$29,S3878,"Cubic","Extrapolate=Linear","MultiX=Average","Skip=True","Sort=True")</f>
        <v>13.619063079660881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49830</v>
      </c>
      <c r="T3879" s="43">
        <f ca="1">_xll.BInterpol('Base CDI'!$H$4:$H$28,'Base CDI'!$J$4:$J$29,S3879,"Cubic","Extrapolate=Linear","MultiX=Average","Skip=True","Sort=True")</f>
        <v>13.568529130504654</v>
      </c>
      <c r="U3879" s="43">
        <f ca="1">_xll.BInterpol('Base CDI'!$H$4:$H$28,'Base CDI'!$I$4:$I$29,S3879,"Cubic","Extrapolate=Linear","MultiX=Average","Skip=True","Sort=True")</f>
        <v>13.618954539364319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49831</v>
      </c>
      <c r="T3880" s="43">
        <f ca="1">_xll.BInterpol('Base CDI'!$H$4:$H$28,'Base CDI'!$J$4:$J$29,S3880,"Cubic","Extrapolate=Linear","MultiX=Average","Skip=True","Sort=True")</f>
        <v>13.568435983906458</v>
      </c>
      <c r="U3880" s="43">
        <f ca="1">_xll.BInterpol('Base CDI'!$H$4:$H$28,'Base CDI'!$I$4:$I$29,S3880,"Cubic","Extrapolate=Linear","MultiX=Average","Skip=True","Sort=True")</f>
        <v>13.618845936499639</v>
      </c>
    </row>
    <row r="3881" spans="16:21" x14ac:dyDescent="0.25">
      <c r="P3881" s="10">
        <v>40156</v>
      </c>
      <c r="Q3881">
        <v>22.24757</v>
      </c>
      <c r="S3881" s="42">
        <f t="shared" ca="1" si="65"/>
        <v>49832</v>
      </c>
      <c r="T3881" s="43">
        <f ca="1">_xll.BInterpol('Base CDI'!$H$4:$H$28,'Base CDI'!$J$4:$J$29,S3881,"Cubic","Extrapolate=Linear","MultiX=Average","Skip=True","Sort=True")</f>
        <v>13.568342784983113</v>
      </c>
      <c r="U3881" s="43">
        <f ca="1">_xll.BInterpol('Base CDI'!$H$4:$H$28,'Base CDI'!$I$4:$I$29,S3881,"Cubic","Extrapolate=Linear","MultiX=Average","Skip=True","Sort=True")</f>
        <v>13.618737271361972</v>
      </c>
    </row>
    <row r="3882" spans="16:21" x14ac:dyDescent="0.25">
      <c r="P3882" s="10">
        <v>40157</v>
      </c>
      <c r="Q3882">
        <v>22.25488</v>
      </c>
      <c r="S3882" s="42">
        <f t="shared" ca="1" si="65"/>
        <v>49833</v>
      </c>
      <c r="T3882" s="43">
        <f ca="1">_xll.BInterpol('Base CDI'!$H$4:$H$28,'Base CDI'!$J$4:$J$29,S3882,"Cubic","Extrapolate=Linear","MultiX=Average","Skip=True","Sort=True")</f>
        <v>13.568249533982604</v>
      </c>
      <c r="U3882" s="43">
        <f ca="1">_xll.BInterpol('Base CDI'!$H$4:$H$28,'Base CDI'!$I$4:$I$29,S3882,"Cubic","Extrapolate=Linear","MultiX=Average","Skip=True","Sort=True")</f>
        <v>13.618628544246453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49834</v>
      </c>
      <c r="T3883" s="43">
        <f ca="1">_xll.BInterpol('Base CDI'!$H$4:$H$28,'Base CDI'!$J$4:$J$29,S3883,"Cubic","Extrapolate=Linear","MultiX=Average","Skip=True","Sort=True")</f>
        <v>13.568156231152917</v>
      </c>
      <c r="U3883" s="43">
        <f ca="1">_xll.BInterpol('Base CDI'!$H$4:$H$28,'Base CDI'!$I$4:$I$29,S3883,"Cubic","Extrapolate=Linear","MultiX=Average","Skip=True","Sort=True")</f>
        <v>13.618519755448212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49835</v>
      </c>
      <c r="T3884" s="43">
        <f ca="1">_xll.BInterpol('Base CDI'!$H$4:$H$28,'Base CDI'!$J$4:$J$29,S3884,"Cubic","Extrapolate=Linear","MultiX=Average","Skip=True","Sort=True")</f>
        <v>13.568062876742042</v>
      </c>
      <c r="U3884" s="43">
        <f ca="1">_xll.BInterpol('Base CDI'!$H$4:$H$28,'Base CDI'!$I$4:$I$29,S3884,"Cubic","Extrapolate=Linear","MultiX=Average","Skip=True","Sort=True")</f>
        <v>13.618410905262383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49836</v>
      </c>
      <c r="T3885" s="43">
        <f ca="1">_xll.BInterpol('Base CDI'!$H$4:$H$28,'Base CDI'!$J$4:$J$29,S3885,"Cubic","Extrapolate=Linear","MultiX=Average","Skip=True","Sort=True")</f>
        <v>13.567969470997962</v>
      </c>
      <c r="U3885" s="43">
        <f ca="1">_xll.BInterpol('Base CDI'!$H$4:$H$28,'Base CDI'!$I$4:$I$29,S3885,"Cubic","Extrapolate=Linear","MultiX=Average","Skip=True","Sort=True")</f>
        <v>13.618301993984097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49837</v>
      </c>
      <c r="T3886" s="43">
        <f ca="1">_xll.BInterpol('Base CDI'!$H$4:$H$28,'Base CDI'!$J$4:$J$29,S3886,"Cubic","Extrapolate=Linear","MultiX=Average","Skip=True","Sort=True")</f>
        <v>13.567876014168666</v>
      </c>
      <c r="U3886" s="43">
        <f ca="1">_xll.BInterpol('Base CDI'!$H$4:$H$28,'Base CDI'!$I$4:$I$29,S3886,"Cubic","Extrapolate=Linear","MultiX=Average","Skip=True","Sort=True")</f>
        <v>13.618193021908491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49838</v>
      </c>
      <c r="T3887" s="43">
        <f ca="1">_xll.BInterpol('Base CDI'!$H$4:$H$28,'Base CDI'!$J$4:$J$29,S3887,"Cubic","Extrapolate=Linear","MultiX=Average","Skip=True","Sort=True")</f>
        <v>13.567782506502137</v>
      </c>
      <c r="U3887" s="43">
        <f ca="1">_xll.BInterpol('Base CDI'!$H$4:$H$28,'Base CDI'!$I$4:$I$29,S3887,"Cubic","Extrapolate=Linear","MultiX=Average","Skip=True","Sort=True")</f>
        <v>13.618083989330691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49839</v>
      </c>
      <c r="T3888" s="43">
        <f ca="1">_xll.BInterpol('Base CDI'!$H$4:$H$28,'Base CDI'!$J$4:$J$29,S3888,"Cubic","Extrapolate=Linear","MultiX=Average","Skip=True","Sort=True")</f>
        <v>13.567688948246367</v>
      </c>
      <c r="U3888" s="43">
        <f ca="1">_xll.BInterpol('Base CDI'!$H$4:$H$28,'Base CDI'!$I$4:$I$29,S3888,"Cubic","Extrapolate=Linear","MultiX=Average","Skip=True","Sort=True")</f>
        <v>13.617974896545835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49840</v>
      </c>
      <c r="T3889" s="43">
        <f ca="1">_xll.BInterpol('Base CDI'!$H$4:$H$28,'Base CDI'!$J$4:$J$29,S3889,"Cubic","Extrapolate=Linear","MultiX=Average","Skip=True","Sort=True")</f>
        <v>13.567595339649337</v>
      </c>
      <c r="U3889" s="43">
        <f ca="1">_xll.BInterpol('Base CDI'!$H$4:$H$28,'Base CDI'!$I$4:$I$29,S3889,"Cubic","Extrapolate=Linear","MultiX=Average","Skip=True","Sort=True")</f>
        <v>13.617865743849054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49841</v>
      </c>
      <c r="T3890" s="43">
        <f ca="1">_xll.BInterpol('Base CDI'!$H$4:$H$28,'Base CDI'!$J$4:$J$29,S3890,"Cubic","Extrapolate=Linear","MultiX=Average","Skip=True","Sort=True")</f>
        <v>13.567501680959037</v>
      </c>
      <c r="U3890" s="43">
        <f ca="1">_xll.BInterpol('Base CDI'!$H$4:$H$28,'Base CDI'!$I$4:$I$29,S3890,"Cubic","Extrapolate=Linear","MultiX=Average","Skip=True","Sort=True")</f>
        <v>13.61775653153548</v>
      </c>
    </row>
    <row r="3891" spans="16:21" x14ac:dyDescent="0.25">
      <c r="P3891" s="10">
        <v>40170</v>
      </c>
      <c r="Q3891">
        <v>22.32075</v>
      </c>
      <c r="S3891" s="42">
        <f t="shared" ca="1" si="65"/>
        <v>49842</v>
      </c>
      <c r="T3891" s="43">
        <f ca="1">_xll.BInterpol('Base CDI'!$H$4:$H$28,'Base CDI'!$J$4:$J$29,S3891,"Cubic","Extrapolate=Linear","MultiX=Average","Skip=True","Sort=True")</f>
        <v>13.567407972423451</v>
      </c>
      <c r="U3891" s="43">
        <f ca="1">_xll.BInterpol('Base CDI'!$H$4:$H$28,'Base CDI'!$I$4:$I$29,S3891,"Cubic","Extrapolate=Linear","MultiX=Average","Skip=True","Sort=True")</f>
        <v>13.617647259900247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49843</v>
      </c>
      <c r="T3892" s="43">
        <f ca="1">_xll.BInterpol('Base CDI'!$H$4:$H$28,'Base CDI'!$J$4:$J$29,S3892,"Cubic","Extrapolate=Linear","MultiX=Average","Skip=True","Sort=True")</f>
        <v>13.567314214290567</v>
      </c>
      <c r="U3892" s="43">
        <f ca="1">_xll.BInterpol('Base CDI'!$H$4:$H$28,'Base CDI'!$I$4:$I$29,S3892,"Cubic","Extrapolate=Linear","MultiX=Average","Skip=True","Sort=True")</f>
        <v>13.617537929238486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49844</v>
      </c>
      <c r="T3893" s="43">
        <f ca="1">_xll.BInterpol('Base CDI'!$H$4:$H$28,'Base CDI'!$J$4:$J$29,S3893,"Cubic","Extrapolate=Linear","MultiX=Average","Skip=True","Sort=True")</f>
        <v>13.567220406808371</v>
      </c>
      <c r="U3893" s="43">
        <f ca="1">_xll.BInterpol('Base CDI'!$H$4:$H$28,'Base CDI'!$I$4:$I$29,S3893,"Cubic","Extrapolate=Linear","MultiX=Average","Skip=True","Sort=True")</f>
        <v>13.61742853984533</v>
      </c>
    </row>
    <row r="3894" spans="16:21" x14ac:dyDescent="0.25">
      <c r="P3894" s="10">
        <v>40176</v>
      </c>
      <c r="Q3894">
        <v>22.34271</v>
      </c>
      <c r="S3894" s="42">
        <f t="shared" ca="1" si="65"/>
        <v>49845</v>
      </c>
      <c r="T3894" s="43">
        <f ca="1">_xll.BInterpol('Base CDI'!$H$4:$H$28,'Base CDI'!$J$4:$J$29,S3894,"Cubic","Extrapolate=Linear","MultiX=Average","Skip=True","Sort=True")</f>
        <v>13.567126550224851</v>
      </c>
      <c r="U3894" s="43">
        <f ca="1">_xll.BInterpol('Base CDI'!$H$4:$H$28,'Base CDI'!$I$4:$I$29,S3894,"Cubic","Extrapolate=Linear","MultiX=Average","Skip=True","Sort=True")</f>
        <v>13.617319092015913</v>
      </c>
    </row>
    <row r="3895" spans="16:21" x14ac:dyDescent="0.25">
      <c r="P3895" s="10">
        <v>40177</v>
      </c>
      <c r="Q3895">
        <v>22.35004</v>
      </c>
      <c r="S3895" s="42">
        <f t="shared" ca="1" si="65"/>
        <v>49846</v>
      </c>
      <c r="T3895" s="43">
        <f ca="1">_xll.BInterpol('Base CDI'!$H$4:$H$28,'Base CDI'!$J$4:$J$29,S3895,"Cubic","Extrapolate=Linear","MultiX=Average","Skip=True","Sort=True")</f>
        <v>13.567032644787991</v>
      </c>
      <c r="U3895" s="43">
        <f ca="1">_xll.BInterpol('Base CDI'!$H$4:$H$28,'Base CDI'!$I$4:$I$29,S3895,"Cubic","Extrapolate=Linear","MultiX=Average","Skip=True","Sort=True")</f>
        <v>13.617209586045366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49847</v>
      </c>
      <c r="T3896" s="43">
        <f ca="1">_xll.BInterpol('Base CDI'!$H$4:$H$28,'Base CDI'!$J$4:$J$29,S3896,"Cubic","Extrapolate=Linear","MultiX=Average","Skip=True","Sort=True")</f>
        <v>13.566938690745779</v>
      </c>
      <c r="U3896" s="43">
        <f ca="1">_xll.BInterpol('Base CDI'!$H$4:$H$28,'Base CDI'!$I$4:$I$29,S3896,"Cubic","Extrapolate=Linear","MultiX=Average","Skip=True","Sort=True")</f>
        <v>13.617100022228822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49848</v>
      </c>
      <c r="T3897" s="43">
        <f ca="1">_xll.BInterpol('Base CDI'!$H$4:$H$28,'Base CDI'!$J$4:$J$29,S3897,"Cubic","Extrapolate=Linear","MultiX=Average","Skip=True","Sort=True")</f>
        <v>13.566844688346201</v>
      </c>
      <c r="U3897" s="43">
        <f ca="1">_xll.BInterpol('Base CDI'!$H$4:$H$28,'Base CDI'!$I$4:$I$29,S3897,"Cubic","Extrapolate=Linear","MultiX=Average","Skip=True","Sort=True")</f>
        <v>13.616990400861415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49849</v>
      </c>
      <c r="T3898" s="43">
        <f ca="1">_xll.BInterpol('Base CDI'!$H$4:$H$28,'Base CDI'!$J$4:$J$29,S3898,"Cubic","Extrapolate=Linear","MultiX=Average","Skip=True","Sort=True")</f>
        <v>13.566750637837243</v>
      </c>
      <c r="U3898" s="43">
        <f ca="1">_xll.BInterpol('Base CDI'!$H$4:$H$28,'Base CDI'!$I$4:$I$29,S3898,"Cubic","Extrapolate=Linear","MultiX=Average","Skip=True","Sort=True")</f>
        <v>13.616880722238276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49850</v>
      </c>
      <c r="T3899" s="43">
        <f ca="1">_xll.BInterpol('Base CDI'!$H$4:$H$28,'Base CDI'!$J$4:$J$29,S3899,"Cubic","Extrapolate=Linear","MultiX=Average","Skip=True","Sort=True")</f>
        <v>13.566656539466894</v>
      </c>
      <c r="U3899" s="43">
        <f ca="1">_xll.BInterpol('Base CDI'!$H$4:$H$28,'Base CDI'!$I$4:$I$29,S3899,"Cubic","Extrapolate=Linear","MultiX=Average","Skip=True","Sort=True")</f>
        <v>13.616770986654538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49851</v>
      </c>
      <c r="T3900" s="43">
        <f ca="1">_xll.BInterpol('Base CDI'!$H$4:$H$28,'Base CDI'!$J$4:$J$29,S3900,"Cubic","Extrapolate=Linear","MultiX=Average","Skip=True","Sort=True")</f>
        <v>13.566562393483139</v>
      </c>
      <c r="U3900" s="43">
        <f ca="1">_xll.BInterpol('Base CDI'!$H$4:$H$28,'Base CDI'!$I$4:$I$29,S3900,"Cubic","Extrapolate=Linear","MultiX=Average","Skip=True","Sort=True")</f>
        <v>13.616661194405335</v>
      </c>
    </row>
    <row r="3901" spans="16:21" x14ac:dyDescent="0.25">
      <c r="P3901" s="10">
        <v>40186</v>
      </c>
      <c r="Q3901">
        <v>22.39395</v>
      </c>
      <c r="S3901" s="42">
        <f t="shared" ca="1" si="65"/>
        <v>49852</v>
      </c>
      <c r="T3901" s="43">
        <f ca="1">_xll.BInterpol('Base CDI'!$H$4:$H$28,'Base CDI'!$J$4:$J$29,S3901,"Cubic","Extrapolate=Linear","MultiX=Average","Skip=True","Sort=True")</f>
        <v>13.566468200133961</v>
      </c>
      <c r="U3901" s="43">
        <f ca="1">_xll.BInterpol('Base CDI'!$H$4:$H$28,'Base CDI'!$I$4:$I$29,S3901,"Cubic","Extrapolate=Linear","MultiX=Average","Skip=True","Sort=True")</f>
        <v>13.616551345785798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49853</v>
      </c>
      <c r="T3902" s="43">
        <f ca="1">_xll.BInterpol('Base CDI'!$H$4:$H$28,'Base CDI'!$J$4:$J$29,S3902,"Cubic","Extrapolate=Linear","MultiX=Average","Skip=True","Sort=True")</f>
        <v>13.566373959667352</v>
      </c>
      <c r="U3902" s="43">
        <f ca="1">_xll.BInterpol('Base CDI'!$H$4:$H$28,'Base CDI'!$I$4:$I$29,S3902,"Cubic","Extrapolate=Linear","MultiX=Average","Skip=True","Sort=True")</f>
        <v>13.616441441091059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49854</v>
      </c>
      <c r="T3903" s="43">
        <f ca="1">_xll.BInterpol('Base CDI'!$H$4:$H$28,'Base CDI'!$J$4:$J$29,S3903,"Cubic","Extrapolate=Linear","MultiX=Average","Skip=True","Sort=True")</f>
        <v>13.566279672331296</v>
      </c>
      <c r="U3903" s="43">
        <f ca="1">_xll.BInterpol('Base CDI'!$H$4:$H$28,'Base CDI'!$I$4:$I$29,S3903,"Cubic","Extrapolate=Linear","MultiX=Average","Skip=True","Sort=True")</f>
        <v>13.616331480616253</v>
      </c>
    </row>
    <row r="3904" spans="16:21" x14ac:dyDescent="0.25">
      <c r="P3904" s="10">
        <v>40191</v>
      </c>
      <c r="Q3904">
        <v>22.416</v>
      </c>
      <c r="S3904" s="42">
        <f t="shared" ca="1" si="65"/>
        <v>49855</v>
      </c>
      <c r="T3904" s="43">
        <f ca="1">_xll.BInterpol('Base CDI'!$H$4:$H$28,'Base CDI'!$J$4:$J$29,S3904,"Cubic","Extrapolate=Linear","MultiX=Average","Skip=True","Sort=True")</f>
        <v>13.56618533837378</v>
      </c>
      <c r="U3904" s="43">
        <f ca="1">_xll.BInterpol('Base CDI'!$H$4:$H$28,'Base CDI'!$I$4:$I$29,S3904,"Cubic","Extrapolate=Linear","MultiX=Average","Skip=True","Sort=True")</f>
        <v>13.61622146465651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49856</v>
      </c>
      <c r="T3905" s="43">
        <f ca="1">_xll.BInterpol('Base CDI'!$H$4:$H$28,'Base CDI'!$J$4:$J$29,S3905,"Cubic","Extrapolate=Linear","MultiX=Average","Skip=True","Sort=True")</f>
        <v>13.566090958042789</v>
      </c>
      <c r="U3905" s="43">
        <f ca="1">_xll.BInterpol('Base CDI'!$H$4:$H$28,'Base CDI'!$I$4:$I$29,S3905,"Cubic","Extrapolate=Linear","MultiX=Average","Skip=True","Sort=True")</f>
        <v>13.616111393506966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49857</v>
      </c>
      <c r="T3906" s="43">
        <f ca="1">_xll.BInterpol('Base CDI'!$H$4:$H$28,'Base CDI'!$J$4:$J$29,S3906,"Cubic","Extrapolate=Linear","MultiX=Average","Skip=True","Sort=True")</f>
        <v>13.565996531586311</v>
      </c>
      <c r="U3906" s="43">
        <f ca="1">_xll.BInterpol('Base CDI'!$H$4:$H$28,'Base CDI'!$I$4:$I$29,S3906,"Cubic","Extrapolate=Linear","MultiX=Average","Skip=True","Sort=True")</f>
        <v>13.61600126746275</v>
      </c>
    </row>
    <row r="3907" spans="16:21" x14ac:dyDescent="0.25">
      <c r="P3907" s="10">
        <v>40196</v>
      </c>
      <c r="Q3907">
        <v>22.43807</v>
      </c>
      <c r="S3907" s="42">
        <f t="shared" ca="1" si="65"/>
        <v>49858</v>
      </c>
      <c r="T3907" s="43">
        <f ca="1">_xll.BInterpol('Base CDI'!$H$4:$H$28,'Base CDI'!$J$4:$J$29,S3907,"Cubic","Extrapolate=Linear","MultiX=Average","Skip=True","Sort=True")</f>
        <v>13.565902059252332</v>
      </c>
      <c r="U3907" s="43">
        <f ca="1">_xll.BInterpol('Base CDI'!$H$4:$H$28,'Base CDI'!$I$4:$I$29,S3907,"Cubic","Extrapolate=Linear","MultiX=Average","Skip=True","Sort=True")</f>
        <v>13.615891086818998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49859</v>
      </c>
      <c r="T3908" s="43">
        <f ca="1">_xll.BInterpol('Base CDI'!$H$4:$H$28,'Base CDI'!$J$4:$J$29,S3908,"Cubic","Extrapolate=Linear","MultiX=Average","Skip=True","Sort=True")</f>
        <v>13.565807541288839</v>
      </c>
      <c r="U3908" s="43">
        <f ca="1">_xll.BInterpol('Base CDI'!$H$4:$H$28,'Base CDI'!$I$4:$I$29,S3908,"Cubic","Extrapolate=Linear","MultiX=Average","Skip=True","Sort=True")</f>
        <v>13.61578085187084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49860</v>
      </c>
      <c r="T3909" s="43">
        <f ca="1">_xll.BInterpol('Base CDI'!$H$4:$H$28,'Base CDI'!$J$4:$J$29,S3909,"Cubic","Extrapolate=Linear","MultiX=Average","Skip=True","Sort=True")</f>
        <v>13.565712977943818</v>
      </c>
      <c r="U3909" s="43">
        <f ca="1">_xll.BInterpol('Base CDI'!$H$4:$H$28,'Base CDI'!$I$4:$I$29,S3909,"Cubic","Extrapolate=Linear","MultiX=Average","Skip=True","Sort=True")</f>
        <v>13.615670562913408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49861</v>
      </c>
      <c r="T3910" s="43">
        <f ca="1">_xll.BInterpol('Base CDI'!$H$4:$H$28,'Base CDI'!$J$4:$J$29,S3910,"Cubic","Extrapolate=Linear","MultiX=Average","Skip=True","Sort=True")</f>
        <v>13.565618369465255</v>
      </c>
      <c r="U3910" s="43">
        <f ca="1">_xll.BInterpol('Base CDI'!$H$4:$H$28,'Base CDI'!$I$4:$I$29,S3910,"Cubic","Extrapolate=Linear","MultiX=Average","Skip=True","Sort=True")</f>
        <v>13.615560220241839</v>
      </c>
    </row>
    <row r="3911" spans="16:21" x14ac:dyDescent="0.25">
      <c r="P3911" s="10">
        <v>40200</v>
      </c>
      <c r="Q3911">
        <v>22.46752</v>
      </c>
      <c r="S3911" s="42">
        <f t="shared" ca="1" si="65"/>
        <v>49862</v>
      </c>
      <c r="T3911" s="43">
        <f ca="1">_xll.BInterpol('Base CDI'!$H$4:$H$28,'Base CDI'!$J$4:$J$29,S3911,"Cubic","Extrapolate=Linear","MultiX=Average","Skip=True","Sort=True")</f>
        <v>13.565523716101136</v>
      </c>
      <c r="U3911" s="43">
        <f ca="1">_xll.BInterpol('Base CDI'!$H$4:$H$28,'Base CDI'!$I$4:$I$29,S3911,"Cubic","Extrapolate=Linear","MultiX=Average","Skip=True","Sort=True")</f>
        <v>13.615449824151261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49863</v>
      </c>
      <c r="T3912" s="43">
        <f ca="1">_xll.BInterpol('Base CDI'!$H$4:$H$28,'Base CDI'!$J$4:$J$29,S3912,"Cubic","Extrapolate=Linear","MultiX=Average","Skip=True","Sort=True")</f>
        <v>13.565429018099451</v>
      </c>
      <c r="U3912" s="43">
        <f ca="1">_xll.BInterpol('Base CDI'!$H$4:$H$28,'Base CDI'!$I$4:$I$29,S3912,"Cubic","Extrapolate=Linear","MultiX=Average","Skip=True","Sort=True")</f>
        <v>13.615339374936809</v>
      </c>
    </row>
    <row r="3913" spans="16:21" x14ac:dyDescent="0.25">
      <c r="P3913" s="10">
        <v>40204</v>
      </c>
      <c r="Q3913">
        <v>22.48227</v>
      </c>
      <c r="S3913" s="42">
        <f t="shared" ca="1" si="65"/>
        <v>49864</v>
      </c>
      <c r="T3913" s="43">
        <f ca="1">_xll.BInterpol('Base CDI'!$H$4:$H$28,'Base CDI'!$J$4:$J$29,S3913,"Cubic","Extrapolate=Linear","MultiX=Average","Skip=True","Sort=True")</f>
        <v>13.565334275708183</v>
      </c>
      <c r="U3913" s="43">
        <f ca="1">_xll.BInterpol('Base CDI'!$H$4:$H$28,'Base CDI'!$I$4:$I$29,S3913,"Cubic","Extrapolate=Linear","MultiX=Average","Skip=True","Sort=True")</f>
        <v>13.615228872893615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49865</v>
      </c>
      <c r="T3914" s="43">
        <f ca="1">_xll.BInterpol('Base CDI'!$H$4:$H$28,'Base CDI'!$J$4:$J$29,S3914,"Cubic","Extrapolate=Linear","MultiX=Average","Skip=True","Sort=True")</f>
        <v>13.565239489175319</v>
      </c>
      <c r="U3914" s="43">
        <f ca="1">_xll.BInterpol('Base CDI'!$H$4:$H$28,'Base CDI'!$I$4:$I$29,S3914,"Cubic","Extrapolate=Linear","MultiX=Average","Skip=True","Sort=True")</f>
        <v>13.615118318316812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49866</v>
      </c>
      <c r="T3915" s="43">
        <f ca="1">_xll.BInterpol('Base CDI'!$H$4:$H$28,'Base CDI'!$J$4:$J$29,S3915,"Cubic","Extrapolate=Linear","MultiX=Average","Skip=True","Sort=True")</f>
        <v>13.565144658748848</v>
      </c>
      <c r="U3915" s="43">
        <f ca="1">_xll.BInterpol('Base CDI'!$H$4:$H$28,'Base CDI'!$I$4:$I$29,S3915,"Cubic","Extrapolate=Linear","MultiX=Average","Skip=True","Sort=True")</f>
        <v>13.615007711501534</v>
      </c>
    </row>
    <row r="3916" spans="16:21" x14ac:dyDescent="0.25">
      <c r="P3916" s="10">
        <v>40207</v>
      </c>
      <c r="Q3916">
        <v>22.50441</v>
      </c>
      <c r="S3916" s="42">
        <f t="shared" ca="1" si="66"/>
        <v>49867</v>
      </c>
      <c r="T3916" s="43">
        <f ca="1">_xll.BInterpol('Base CDI'!$H$4:$H$28,'Base CDI'!$J$4:$J$29,S3916,"Cubic","Extrapolate=Linear","MultiX=Average","Skip=True","Sort=True")</f>
        <v>13.565049784676752</v>
      </c>
      <c r="U3916" s="43">
        <f ca="1">_xll.BInterpol('Base CDI'!$H$4:$H$28,'Base CDI'!$I$4:$I$29,S3916,"Cubic","Extrapolate=Linear","MultiX=Average","Skip=True","Sort=True")</f>
        <v>13.61489705274291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49868</v>
      </c>
      <c r="T3917" s="43">
        <f ca="1">_xll.BInterpol('Base CDI'!$H$4:$H$28,'Base CDI'!$J$4:$J$29,S3917,"Cubic","Extrapolate=Linear","MultiX=Average","Skip=True","Sort=True")</f>
        <v>13.564954867207021</v>
      </c>
      <c r="U3917" s="43">
        <f ca="1">_xll.BInterpol('Base CDI'!$H$4:$H$28,'Base CDI'!$I$4:$I$29,S3917,"Cubic","Extrapolate=Linear","MultiX=Average","Skip=True","Sort=True")</f>
        <v>13.614786342336075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49869</v>
      </c>
      <c r="T3918" s="43">
        <f ca="1">_xll.BInterpol('Base CDI'!$H$4:$H$28,'Base CDI'!$J$4:$J$29,S3918,"Cubic","Extrapolate=Linear","MultiX=Average","Skip=True","Sort=True")</f>
        <v>13.564859906587641</v>
      </c>
      <c r="U3918" s="43">
        <f ca="1">_xll.BInterpol('Base CDI'!$H$4:$H$28,'Base CDI'!$I$4:$I$29,S3918,"Cubic","Extrapolate=Linear","MultiX=Average","Skip=True","Sort=True")</f>
        <v>13.614675580576161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49870</v>
      </c>
      <c r="T3919" s="43">
        <f ca="1">_xll.BInterpol('Base CDI'!$H$4:$H$28,'Base CDI'!$J$4:$J$29,S3919,"Cubic","Extrapolate=Linear","MultiX=Average","Skip=True","Sort=True")</f>
        <v>13.564764903066598</v>
      </c>
      <c r="U3919" s="43">
        <f ca="1">_xll.BInterpol('Base CDI'!$H$4:$H$28,'Base CDI'!$I$4:$I$29,S3919,"Cubic","Extrapolate=Linear","MultiX=Average","Skip=True","Sort=True")</f>
        <v>13.614564767758301</v>
      </c>
    </row>
    <row r="3920" spans="16:21" x14ac:dyDescent="0.25">
      <c r="P3920" s="10">
        <v>40213</v>
      </c>
      <c r="Q3920">
        <v>22.53398</v>
      </c>
      <c r="S3920" s="42">
        <f t="shared" ca="1" si="66"/>
        <v>49871</v>
      </c>
      <c r="T3920" s="43">
        <f ca="1">_xll.BInterpol('Base CDI'!$H$4:$H$28,'Base CDI'!$J$4:$J$29,S3920,"Cubic","Extrapolate=Linear","MultiX=Average","Skip=True","Sort=True")</f>
        <v>13.564669856891877</v>
      </c>
      <c r="U3920" s="43">
        <f ca="1">_xll.BInterpol('Base CDI'!$H$4:$H$28,'Base CDI'!$I$4:$I$29,S3920,"Cubic","Extrapolate=Linear","MultiX=Average","Skip=True","Sort=True")</f>
        <v>13.614453904177628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49872</v>
      </c>
      <c r="T3921" s="43">
        <f ca="1">_xll.BInterpol('Base CDI'!$H$4:$H$28,'Base CDI'!$J$4:$J$29,S3921,"Cubic","Extrapolate=Linear","MultiX=Average","Skip=True","Sort=True")</f>
        <v>13.564574768311468</v>
      </c>
      <c r="U3921" s="43">
        <f ca="1">_xll.BInterpol('Base CDI'!$H$4:$H$28,'Base CDI'!$I$4:$I$29,S3921,"Cubic","Extrapolate=Linear","MultiX=Average","Skip=True","Sort=True")</f>
        <v>13.614342990129275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49873</v>
      </c>
      <c r="T3922" s="43">
        <f ca="1">_xll.BInterpol('Base CDI'!$H$4:$H$28,'Base CDI'!$J$4:$J$29,S3922,"Cubic","Extrapolate=Linear","MultiX=Average","Skip=True","Sort=True")</f>
        <v>13.564479637573355</v>
      </c>
      <c r="U3922" s="43">
        <f ca="1">_xll.BInterpol('Base CDI'!$H$4:$H$28,'Base CDI'!$I$4:$I$29,S3922,"Cubic","Extrapolate=Linear","MultiX=Average","Skip=True","Sort=True")</f>
        <v>13.614232025908374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49874</v>
      </c>
      <c r="T3923" s="43">
        <f ca="1">_xll.BInterpol('Base CDI'!$H$4:$H$28,'Base CDI'!$J$4:$J$29,S3923,"Cubic","Extrapolate=Linear","MultiX=Average","Skip=True","Sort=True")</f>
        <v>13.564384464925524</v>
      </c>
      <c r="U3923" s="43">
        <f ca="1">_xll.BInterpol('Base CDI'!$H$4:$H$28,'Base CDI'!$I$4:$I$29,S3923,"Cubic","Extrapolate=Linear","MultiX=Average","Skip=True","Sort=True")</f>
        <v>13.614121011810056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49875</v>
      </c>
      <c r="T3924" s="43">
        <f ca="1">_xll.BInterpol('Base CDI'!$H$4:$H$28,'Base CDI'!$J$4:$J$29,S3924,"Cubic","Extrapolate=Linear","MultiX=Average","Skip=True","Sort=True")</f>
        <v>13.564289250615962</v>
      </c>
      <c r="U3924" s="43">
        <f ca="1">_xll.BInterpol('Base CDI'!$H$4:$H$28,'Base CDI'!$I$4:$I$29,S3924,"Cubic","Extrapolate=Linear","MultiX=Average","Skip=True","Sort=True")</f>
        <v>13.614009948129455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49876</v>
      </c>
      <c r="T3925" s="43">
        <f ca="1">_xll.BInterpol('Base CDI'!$H$4:$H$28,'Base CDI'!$J$4:$J$29,S3925,"Cubic","Extrapolate=Linear","MultiX=Average","Skip=True","Sort=True")</f>
        <v>13.564193994892657</v>
      </c>
      <c r="U3925" s="43">
        <f ca="1">_xll.BInterpol('Base CDI'!$H$4:$H$28,'Base CDI'!$I$4:$I$29,S3925,"Cubic","Extrapolate=Linear","MultiX=Average","Skip=True","Sort=True")</f>
        <v>13.613898835161704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49877</v>
      </c>
      <c r="T3926" s="43">
        <f ca="1">_xll.BInterpol('Base CDI'!$H$4:$H$28,'Base CDI'!$J$4:$J$29,S3926,"Cubic","Extrapolate=Linear","MultiX=Average","Skip=True","Sort=True")</f>
        <v>13.564098698003594</v>
      </c>
      <c r="U3926" s="43">
        <f ca="1">_xll.BInterpol('Base CDI'!$H$4:$H$28,'Base CDI'!$I$4:$I$29,S3926,"Cubic","Extrapolate=Linear","MultiX=Average","Skip=True","Sort=True")</f>
        <v>13.613787673201937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49878</v>
      </c>
      <c r="T3927" s="43">
        <f ca="1">_xll.BInterpol('Base CDI'!$H$4:$H$28,'Base CDI'!$J$4:$J$29,S3927,"Cubic","Extrapolate=Linear","MultiX=Average","Skip=True","Sort=True")</f>
        <v>13.564003360196761</v>
      </c>
      <c r="U3927" s="43">
        <f ca="1">_xll.BInterpol('Base CDI'!$H$4:$H$28,'Base CDI'!$I$4:$I$29,S3927,"Cubic","Extrapolate=Linear","MultiX=Average","Skip=True","Sort=True")</f>
        <v>13.613676462545284</v>
      </c>
    </row>
    <row r="3928" spans="16:21" x14ac:dyDescent="0.25">
      <c r="P3928" s="10">
        <v>40227</v>
      </c>
      <c r="Q3928">
        <v>22.5932</v>
      </c>
      <c r="S3928" s="42">
        <f t="shared" ca="1" si="66"/>
        <v>49879</v>
      </c>
      <c r="T3928" s="43">
        <f ca="1">_xll.BInterpol('Base CDI'!$H$4:$H$28,'Base CDI'!$J$4:$J$29,S3928,"Cubic","Extrapolate=Linear","MultiX=Average","Skip=True","Sort=True")</f>
        <v>13.563907981720142</v>
      </c>
      <c r="U3928" s="43">
        <f ca="1">_xll.BInterpol('Base CDI'!$H$4:$H$28,'Base CDI'!$I$4:$I$29,S3928,"Cubic","Extrapolate=Linear","MultiX=Average","Skip=True","Sort=True")</f>
        <v>13.613565203486878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49880</v>
      </c>
      <c r="T3929" s="43">
        <f ca="1">_xll.BInterpol('Base CDI'!$H$4:$H$28,'Base CDI'!$J$4:$J$29,S3929,"Cubic","Extrapolate=Linear","MultiX=Average","Skip=True","Sort=True")</f>
        <v>13.563812562821726</v>
      </c>
      <c r="U3929" s="43">
        <f ca="1">_xll.BInterpol('Base CDI'!$H$4:$H$28,'Base CDI'!$I$4:$I$29,S3929,"Cubic","Extrapolate=Linear","MultiX=Average","Skip=True","Sort=True")</f>
        <v>13.613453896321852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49881</v>
      </c>
      <c r="T3930" s="43">
        <f ca="1">_xll.BInterpol('Base CDI'!$H$4:$H$28,'Base CDI'!$J$4:$J$29,S3930,"Cubic","Extrapolate=Linear","MultiX=Average","Skip=True","Sort=True")</f>
        <v>13.563717103749498</v>
      </c>
      <c r="U3930" s="43">
        <f ca="1">_xll.BInterpol('Base CDI'!$H$4:$H$28,'Base CDI'!$I$4:$I$29,S3930,"Cubic","Extrapolate=Linear","MultiX=Average","Skip=True","Sort=True")</f>
        <v>13.613342541345341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49882</v>
      </c>
      <c r="T3931" s="43">
        <f ca="1">_xll.BInterpol('Base CDI'!$H$4:$H$28,'Base CDI'!$J$4:$J$29,S3931,"Cubic","Extrapolate=Linear","MultiX=Average","Skip=True","Sort=True")</f>
        <v>13.563621604751445</v>
      </c>
      <c r="U3931" s="43">
        <f ca="1">_xll.BInterpol('Base CDI'!$H$4:$H$28,'Base CDI'!$I$4:$I$29,S3931,"Cubic","Extrapolate=Linear","MultiX=Average","Skip=True","Sort=True")</f>
        <v>13.613231138852473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49883</v>
      </c>
      <c r="T3932" s="43">
        <f ca="1">_xll.BInterpol('Base CDI'!$H$4:$H$28,'Base CDI'!$J$4:$J$29,S3932,"Cubic","Extrapolate=Linear","MultiX=Average","Skip=True","Sort=True")</f>
        <v>13.563526066075553</v>
      </c>
      <c r="U3932" s="43">
        <f ca="1">_xll.BInterpol('Base CDI'!$H$4:$H$28,'Base CDI'!$I$4:$I$29,S3932,"Cubic","Extrapolate=Linear","MultiX=Average","Skip=True","Sort=True")</f>
        <v>13.613119689138385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49884</v>
      </c>
      <c r="T3933" s="43">
        <f ca="1">_xll.BInterpol('Base CDI'!$H$4:$H$28,'Base CDI'!$J$4:$J$29,S3933,"Cubic","Extrapolate=Linear","MultiX=Average","Skip=True","Sort=True")</f>
        <v>13.563430487969809</v>
      </c>
      <c r="U3933" s="43">
        <f ca="1">_xll.BInterpol('Base CDI'!$H$4:$H$28,'Base CDI'!$I$4:$I$29,S3933,"Cubic","Extrapolate=Linear","MultiX=Average","Skip=True","Sort=True")</f>
        <v>13.613008192498208</v>
      </c>
    </row>
    <row r="3934" spans="16:21" x14ac:dyDescent="0.25">
      <c r="P3934" s="10">
        <v>40235</v>
      </c>
      <c r="Q3934">
        <v>22.63776</v>
      </c>
      <c r="S3934" s="42">
        <f t="shared" ca="1" si="66"/>
        <v>49885</v>
      </c>
      <c r="T3934" s="43">
        <f ca="1">_xll.BInterpol('Base CDI'!$H$4:$H$28,'Base CDI'!$J$4:$J$29,S3934,"Cubic","Extrapolate=Linear","MultiX=Average","Skip=True","Sort=True")</f>
        <v>13.563334870682199</v>
      </c>
      <c r="U3934" s="43">
        <f ca="1">_xll.BInterpol('Base CDI'!$H$4:$H$28,'Base CDI'!$I$4:$I$29,S3934,"Cubic","Extrapolate=Linear","MultiX=Average","Skip=True","Sort=True")</f>
        <v>13.612896649227073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49886</v>
      </c>
      <c r="T3935" s="43">
        <f ca="1">_xll.BInterpol('Base CDI'!$H$4:$H$28,'Base CDI'!$J$4:$J$29,S3935,"Cubic","Extrapolate=Linear","MultiX=Average","Skip=True","Sort=True")</f>
        <v>13.563239214460712</v>
      </c>
      <c r="U3935" s="43">
        <f ca="1">_xll.BInterpol('Base CDI'!$H$4:$H$28,'Base CDI'!$I$4:$I$29,S3935,"Cubic","Extrapolate=Linear","MultiX=Average","Skip=True","Sort=True")</f>
        <v>13.612785059620116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49887</v>
      </c>
      <c r="T3936" s="43">
        <f ca="1">_xll.BInterpol('Base CDI'!$H$4:$H$28,'Base CDI'!$J$4:$J$29,S3936,"Cubic","Extrapolate=Linear","MultiX=Average","Skip=True","Sort=True")</f>
        <v>13.56314351955333</v>
      </c>
      <c r="U3936" s="43">
        <f ca="1">_xll.BInterpol('Base CDI'!$H$4:$H$28,'Base CDI'!$I$4:$I$29,S3936,"Cubic","Extrapolate=Linear","MultiX=Average","Skip=True","Sort=True")</f>
        <v>13.612673423972467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49888</v>
      </c>
      <c r="T3937" s="43">
        <f ca="1">_xll.BInterpol('Base CDI'!$H$4:$H$28,'Base CDI'!$J$4:$J$29,S3937,"Cubic","Extrapolate=Linear","MultiX=Average","Skip=True","Sort=True")</f>
        <v>13.563047786208042</v>
      </c>
      <c r="U3937" s="43">
        <f ca="1">_xll.BInterpol('Base CDI'!$H$4:$H$28,'Base CDI'!$I$4:$I$29,S3937,"Cubic","Extrapolate=Linear","MultiX=Average","Skip=True","Sort=True")</f>
        <v>13.61256174257926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49889</v>
      </c>
      <c r="T3938" s="43">
        <f ca="1">_xll.BInterpol('Base CDI'!$H$4:$H$28,'Base CDI'!$J$4:$J$29,S3938,"Cubic","Extrapolate=Linear","MultiX=Average","Skip=True","Sort=True")</f>
        <v>13.562952014672835</v>
      </c>
      <c r="U3938" s="43">
        <f ca="1">_xll.BInterpol('Base CDI'!$H$4:$H$28,'Base CDI'!$I$4:$I$29,S3938,"Cubic","Extrapolate=Linear","MultiX=Average","Skip=True","Sort=True")</f>
        <v>13.612450015735625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49890</v>
      </c>
      <c r="T3939" s="43">
        <f ca="1">_xll.BInterpol('Base CDI'!$H$4:$H$28,'Base CDI'!$J$4:$J$29,S3939,"Cubic","Extrapolate=Linear","MultiX=Average","Skip=True","Sort=True")</f>
        <v>13.562856205195695</v>
      </c>
      <c r="U3939" s="43">
        <f ca="1">_xll.BInterpol('Base CDI'!$H$4:$H$28,'Base CDI'!$I$4:$I$29,S3939,"Cubic","Extrapolate=Linear","MultiX=Average","Skip=True","Sort=True")</f>
        <v>13.612338243736698</v>
      </c>
    </row>
    <row r="3940" spans="16:21" x14ac:dyDescent="0.25">
      <c r="P3940" s="10">
        <v>40245</v>
      </c>
      <c r="Q3940">
        <v>22.68234</v>
      </c>
      <c r="S3940" s="42">
        <f t="shared" ca="1" si="66"/>
        <v>49891</v>
      </c>
      <c r="T3940" s="43">
        <f ca="1">_xll.BInterpol('Base CDI'!$H$4:$H$28,'Base CDI'!$J$4:$J$29,S3940,"Cubic","Extrapolate=Linear","MultiX=Average","Skip=True","Sort=True")</f>
        <v>13.562760358024608</v>
      </c>
      <c r="U3940" s="43">
        <f ca="1">_xll.BInterpol('Base CDI'!$H$4:$H$28,'Base CDI'!$I$4:$I$29,S3940,"Cubic","Extrapolate=Linear","MultiX=Average","Skip=True","Sort=True")</f>
        <v>13.61222642687761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49892</v>
      </c>
      <c r="T3941" s="43">
        <f ca="1">_xll.BInterpol('Base CDI'!$H$4:$H$28,'Base CDI'!$J$4:$J$29,S3941,"Cubic","Extrapolate=Linear","MultiX=Average","Skip=True","Sort=True")</f>
        <v>13.56266447340756</v>
      </c>
      <c r="U3941" s="43">
        <f ca="1">_xll.BInterpol('Base CDI'!$H$4:$H$28,'Base CDI'!$I$4:$I$29,S3941,"Cubic","Extrapolate=Linear","MultiX=Average","Skip=True","Sort=True")</f>
        <v>13.612114565453496</v>
      </c>
    </row>
    <row r="3942" spans="16:21" x14ac:dyDescent="0.25">
      <c r="P3942" s="10">
        <v>40247</v>
      </c>
      <c r="Q3942">
        <v>22.69725</v>
      </c>
      <c r="S3942" s="42">
        <f t="shared" ca="1" si="66"/>
        <v>49893</v>
      </c>
      <c r="T3942" s="43">
        <f ca="1">_xll.BInterpol('Base CDI'!$H$4:$H$28,'Base CDI'!$J$4:$J$29,S3942,"Cubic","Extrapolate=Linear","MultiX=Average","Skip=True","Sort=True")</f>
        <v>13.562568551592539</v>
      </c>
      <c r="U3942" s="43">
        <f ca="1">_xll.BInterpol('Base CDI'!$H$4:$H$28,'Base CDI'!$I$4:$I$29,S3942,"Cubic","Extrapolate=Linear","MultiX=Average","Skip=True","Sort=True")</f>
        <v>13.612002659759483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49894</v>
      </c>
      <c r="T3943" s="43">
        <f ca="1">_xll.BInterpol('Base CDI'!$H$4:$H$28,'Base CDI'!$J$4:$J$29,S3943,"Cubic","Extrapolate=Linear","MultiX=Average","Skip=True","Sort=True")</f>
        <v>13.562472592827531</v>
      </c>
      <c r="U3943" s="43">
        <f ca="1">_xll.BInterpol('Base CDI'!$H$4:$H$28,'Base CDI'!$I$4:$I$29,S3943,"Cubic","Extrapolate=Linear","MultiX=Average","Skip=True","Sort=True")</f>
        <v>13.61189071009071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49895</v>
      </c>
      <c r="T3944" s="43">
        <f ca="1">_xll.BInterpol('Base CDI'!$H$4:$H$28,'Base CDI'!$J$4:$J$29,S3944,"Cubic","Extrapolate=Linear","MultiX=Average","Skip=True","Sort=True")</f>
        <v>13.562376597360522</v>
      </c>
      <c r="U3944" s="43">
        <f ca="1">_xll.BInterpol('Base CDI'!$H$4:$H$28,'Base CDI'!$I$4:$I$29,S3944,"Cubic","Extrapolate=Linear","MultiX=Average","Skip=True","Sort=True")</f>
        <v>13.611778716742306</v>
      </c>
    </row>
    <row r="3945" spans="16:21" x14ac:dyDescent="0.25">
      <c r="P3945" s="10">
        <v>40252</v>
      </c>
      <c r="Q3945">
        <v>22.7196</v>
      </c>
      <c r="S3945" s="42">
        <f t="shared" ca="1" si="66"/>
        <v>49896</v>
      </c>
      <c r="T3945" s="43">
        <f ca="1">_xll.BInterpol('Base CDI'!$H$4:$H$28,'Base CDI'!$J$4:$J$29,S3945,"Cubic","Extrapolate=Linear","MultiX=Average","Skip=True","Sort=True")</f>
        <v>13.562280565439499</v>
      </c>
      <c r="U3945" s="43">
        <f ca="1">_xll.BInterpol('Base CDI'!$H$4:$H$28,'Base CDI'!$I$4:$I$29,S3945,"Cubic","Extrapolate=Linear","MultiX=Average","Skip=True","Sort=True")</f>
        <v>13.611666680009403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49897</v>
      </c>
      <c r="T3946" s="43">
        <f ca="1">_xll.BInterpol('Base CDI'!$H$4:$H$28,'Base CDI'!$J$4:$J$29,S3946,"Cubic","Extrapolate=Linear","MultiX=Average","Skip=True","Sort=True")</f>
        <v>13.562184497312449</v>
      </c>
      <c r="U3946" s="43">
        <f ca="1">_xll.BInterpol('Base CDI'!$H$4:$H$28,'Base CDI'!$I$4:$I$29,S3946,"Cubic","Extrapolate=Linear","MultiX=Average","Skip=True","Sort=True")</f>
        <v>13.611554600187137</v>
      </c>
    </row>
    <row r="3947" spans="16:21" x14ac:dyDescent="0.25">
      <c r="P3947" s="10">
        <v>40254</v>
      </c>
      <c r="Q3947">
        <v>22.73451</v>
      </c>
      <c r="S3947" s="42">
        <f t="shared" ca="1" si="66"/>
        <v>49898</v>
      </c>
      <c r="T3947" s="43">
        <f ca="1">_xll.BInterpol('Base CDI'!$H$4:$H$28,'Base CDI'!$J$4:$J$29,S3947,"Cubic","Extrapolate=Linear","MultiX=Average","Skip=True","Sort=True")</f>
        <v>13.562088393227357</v>
      </c>
      <c r="U3947" s="43">
        <f ca="1">_xll.BInterpol('Base CDI'!$H$4:$H$28,'Base CDI'!$I$4:$I$29,S3947,"Cubic","Extrapolate=Linear","MultiX=Average","Skip=True","Sort=True")</f>
        <v>13.611442477570639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49899</v>
      </c>
      <c r="T3948" s="43">
        <f ca="1">_xll.BInterpol('Base CDI'!$H$4:$H$28,'Base CDI'!$J$4:$J$29,S3948,"Cubic","Extrapolate=Linear","MultiX=Average","Skip=True","Sort=True")</f>
        <v>13.56199225343221</v>
      </c>
      <c r="U3948" s="43">
        <f ca="1">_xll.BInterpol('Base CDI'!$H$4:$H$28,'Base CDI'!$I$4:$I$29,S3948,"Cubic","Extrapolate=Linear","MultiX=Average","Skip=True","Sort=True")</f>
        <v>13.61133031245504</v>
      </c>
    </row>
    <row r="3949" spans="16:21" x14ac:dyDescent="0.25">
      <c r="P3949" s="10">
        <v>40256</v>
      </c>
      <c r="Q3949">
        <v>22.74943</v>
      </c>
      <c r="S3949" s="42">
        <f t="shared" ca="1" si="66"/>
        <v>49900</v>
      </c>
      <c r="T3949" s="43">
        <f ca="1">_xll.BInterpol('Base CDI'!$H$4:$H$28,'Base CDI'!$J$4:$J$29,S3949,"Cubic","Extrapolate=Linear","MultiX=Average","Skip=True","Sort=True")</f>
        <v>13.561896078174994</v>
      </c>
      <c r="U3949" s="43">
        <f ca="1">_xll.BInterpol('Base CDI'!$H$4:$H$28,'Base CDI'!$I$4:$I$29,S3949,"Cubic","Extrapolate=Linear","MultiX=Average","Skip=True","Sort=True")</f>
        <v>13.611218105135475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49901</v>
      </c>
      <c r="T3950" s="43">
        <f ca="1">_xll.BInterpol('Base CDI'!$H$4:$H$28,'Base CDI'!$J$4:$J$29,S3950,"Cubic","Extrapolate=Linear","MultiX=Average","Skip=True","Sort=True")</f>
        <v>13.561799867703698</v>
      </c>
      <c r="U3950" s="43">
        <f ca="1">_xll.BInterpol('Base CDI'!$H$4:$H$28,'Base CDI'!$I$4:$I$29,S3950,"Cubic","Extrapolate=Linear","MultiX=Average","Skip=True","Sort=True")</f>
        <v>13.611105855907075</v>
      </c>
    </row>
    <row r="3951" spans="16:21" x14ac:dyDescent="0.25">
      <c r="P3951" s="10">
        <v>40260</v>
      </c>
      <c r="Q3951">
        <v>22.76436</v>
      </c>
      <c r="S3951" s="42">
        <f t="shared" ca="1" si="66"/>
        <v>49902</v>
      </c>
      <c r="T3951" s="43">
        <f ca="1">_xll.BInterpol('Base CDI'!$H$4:$H$28,'Base CDI'!$J$4:$J$29,S3951,"Cubic","Extrapolate=Linear","MultiX=Average","Skip=True","Sort=True")</f>
        <v>13.561703622266306</v>
      </c>
      <c r="U3951" s="43">
        <f ca="1">_xll.BInterpol('Base CDI'!$H$4:$H$28,'Base CDI'!$I$4:$I$29,S3951,"Cubic","Extrapolate=Linear","MultiX=Average","Skip=True","Sort=True")</f>
        <v>13.610993565064973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49903</v>
      </c>
      <c r="T3952" s="43">
        <f ca="1">_xll.BInterpol('Base CDI'!$H$4:$H$28,'Base CDI'!$J$4:$J$29,S3952,"Cubic","Extrapolate=Linear","MultiX=Average","Skip=True","Sort=True")</f>
        <v>13.561607342110804</v>
      </c>
      <c r="U3952" s="43">
        <f ca="1">_xll.BInterpol('Base CDI'!$H$4:$H$28,'Base CDI'!$I$4:$I$29,S3952,"Cubic","Extrapolate=Linear","MultiX=Average","Skip=True","Sort=True")</f>
        <v>13.610881232904303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49904</v>
      </c>
      <c r="T3953" s="43">
        <f ca="1">_xll.BInterpol('Base CDI'!$H$4:$H$28,'Base CDI'!$J$4:$J$29,S3953,"Cubic","Extrapolate=Linear","MultiX=Average","Skip=True","Sort=True")</f>
        <v>13.561511027485182</v>
      </c>
      <c r="U3953" s="43">
        <f ca="1">_xll.BInterpol('Base CDI'!$H$4:$H$28,'Base CDI'!$I$4:$I$29,S3953,"Cubic","Extrapolate=Linear","MultiX=Average","Skip=True","Sort=True")</f>
        <v>13.610768859720197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49905</v>
      </c>
      <c r="T3954" s="43">
        <f ca="1">_xll.BInterpol('Base CDI'!$H$4:$H$28,'Base CDI'!$J$4:$J$29,S3954,"Cubic","Extrapolate=Linear","MultiX=Average","Skip=True","Sort=True")</f>
        <v>13.561414678637423</v>
      </c>
      <c r="U3954" s="43">
        <f ca="1">_xll.BInterpol('Base CDI'!$H$4:$H$28,'Base CDI'!$I$4:$I$29,S3954,"Cubic","Extrapolate=Linear","MultiX=Average","Skip=True","Sort=True")</f>
        <v>13.610656445807786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49906</v>
      </c>
      <c r="T3955" s="43">
        <f ca="1">_xll.BInterpol('Base CDI'!$H$4:$H$28,'Base CDI'!$J$4:$J$29,S3955,"Cubic","Extrapolate=Linear","MultiX=Average","Skip=True","Sort=True")</f>
        <v>13.561318295815514</v>
      </c>
      <c r="U3955" s="43">
        <f ca="1">_xll.BInterpol('Base CDI'!$H$4:$H$28,'Base CDI'!$I$4:$I$29,S3955,"Cubic","Extrapolate=Linear","MultiX=Average","Skip=True","Sort=True")</f>
        <v>13.610543991462205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49907</v>
      </c>
      <c r="T3956" s="43">
        <f ca="1">_xll.BInterpol('Base CDI'!$H$4:$H$28,'Base CDI'!$J$4:$J$29,S3956,"Cubic","Extrapolate=Linear","MultiX=Average","Skip=True","Sort=True")</f>
        <v>13.561221879267443</v>
      </c>
      <c r="U3956" s="43">
        <f ca="1">_xll.BInterpol('Base CDI'!$H$4:$H$28,'Base CDI'!$I$4:$I$29,S3956,"Cubic","Extrapolate=Linear","MultiX=Average","Skip=True","Sort=True")</f>
        <v>13.610431496978585</v>
      </c>
    </row>
    <row r="3957" spans="16:21" x14ac:dyDescent="0.25">
      <c r="P3957" s="10">
        <v>40268</v>
      </c>
      <c r="Q3957">
        <v>22.80912</v>
      </c>
      <c r="S3957" s="42">
        <f t="shared" ca="1" si="66"/>
        <v>49908</v>
      </c>
      <c r="T3957" s="43">
        <f ca="1">_xll.BInterpol('Base CDI'!$H$4:$H$28,'Base CDI'!$J$4:$J$29,S3957,"Cubic","Extrapolate=Linear","MultiX=Average","Skip=True","Sort=True")</f>
        <v>13.561125429241196</v>
      </c>
      <c r="U3957" s="43">
        <f ca="1">_xll.BInterpol('Base CDI'!$H$4:$H$28,'Base CDI'!$I$4:$I$29,S3957,"Cubic","Extrapolate=Linear","MultiX=Average","Skip=True","Sort=True")</f>
        <v>13.610318962652057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49909</v>
      </c>
      <c r="T3958" s="43">
        <f ca="1">_xll.BInterpol('Base CDI'!$H$4:$H$28,'Base CDI'!$J$4:$J$29,S3958,"Cubic","Extrapolate=Linear","MultiX=Average","Skip=True","Sort=True")</f>
        <v>13.561028945984757</v>
      </c>
      <c r="U3958" s="43">
        <f ca="1">_xll.BInterpol('Base CDI'!$H$4:$H$28,'Base CDI'!$I$4:$I$29,S3958,"Cubic","Extrapolate=Linear","MultiX=Average","Skip=True","Sort=True")</f>
        <v>13.610206388777758</v>
      </c>
    </row>
    <row r="3959" spans="16:21" x14ac:dyDescent="0.25">
      <c r="P3959" s="10">
        <v>40273</v>
      </c>
      <c r="Q3959">
        <v>22.82405</v>
      </c>
      <c r="S3959" s="42">
        <f t="shared" ca="1" si="66"/>
        <v>49910</v>
      </c>
      <c r="T3959" s="43">
        <f ca="1">_xll.BInterpol('Base CDI'!$H$4:$H$28,'Base CDI'!$J$4:$J$29,S3959,"Cubic","Extrapolate=Linear","MultiX=Average","Skip=True","Sort=True")</f>
        <v>13.560932429746117</v>
      </c>
      <c r="U3959" s="43">
        <f ca="1">_xll.BInterpol('Base CDI'!$H$4:$H$28,'Base CDI'!$I$4:$I$29,S3959,"Cubic","Extrapolate=Linear","MultiX=Average","Skip=True","Sort=True")</f>
        <v>13.610093775650819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49911</v>
      </c>
      <c r="T3960" s="43">
        <f ca="1">_xll.BInterpol('Base CDI'!$H$4:$H$28,'Base CDI'!$J$4:$J$29,S3960,"Cubic","Extrapolate=Linear","MultiX=Average","Skip=True","Sort=True")</f>
        <v>13.56083588077326</v>
      </c>
      <c r="U3960" s="43">
        <f ca="1">_xll.BInterpol('Base CDI'!$H$4:$H$28,'Base CDI'!$I$4:$I$29,S3960,"Cubic","Extrapolate=Linear","MultiX=Average","Skip=True","Sort=True")</f>
        <v>13.609981123566371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49912</v>
      </c>
      <c r="T3961" s="43">
        <f ca="1">_xll.BInterpol('Base CDI'!$H$4:$H$28,'Base CDI'!$J$4:$J$29,S3961,"Cubic","Extrapolate=Linear","MultiX=Average","Skip=True","Sort=True")</f>
        <v>13.560739299314172</v>
      </c>
      <c r="U3961" s="43">
        <f ca="1">_xll.BInterpol('Base CDI'!$H$4:$H$28,'Base CDI'!$I$4:$I$29,S3961,"Cubic","Extrapolate=Linear","MultiX=Average","Skip=True","Sort=True")</f>
        <v>13.609868432819546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49913</v>
      </c>
      <c r="T3962" s="43">
        <f ca="1">_xll.BInterpol('Base CDI'!$H$4:$H$28,'Base CDI'!$J$4:$J$29,S3962,"Cubic","Extrapolate=Linear","MultiX=Average","Skip=True","Sort=True")</f>
        <v>13.560642685616839</v>
      </c>
      <c r="U3962" s="43">
        <f ca="1">_xll.BInterpol('Base CDI'!$H$4:$H$28,'Base CDI'!$I$4:$I$29,S3962,"Cubic","Extrapolate=Linear","MultiX=Average","Skip=True","Sort=True")</f>
        <v>13.609755703705481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49914</v>
      </c>
      <c r="T3963" s="43">
        <f ca="1">_xll.BInterpol('Base CDI'!$H$4:$H$28,'Base CDI'!$J$4:$J$29,S3963,"Cubic","Extrapolate=Linear","MultiX=Average","Skip=True","Sort=True")</f>
        <v>13.56054603992925</v>
      </c>
      <c r="U3963" s="43">
        <f ca="1">_xll.BInterpol('Base CDI'!$H$4:$H$28,'Base CDI'!$I$4:$I$29,S3963,"Cubic","Extrapolate=Linear","MultiX=Average","Skip=True","Sort=True")</f>
        <v>13.609642936519306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49915</v>
      </c>
      <c r="T3964" s="43">
        <f ca="1">_xll.BInterpol('Base CDI'!$H$4:$H$28,'Base CDI'!$J$4:$J$29,S3964,"Cubic","Extrapolate=Linear","MultiX=Average","Skip=True","Sort=True")</f>
        <v>13.560449362499391</v>
      </c>
      <c r="U3964" s="43">
        <f ca="1">_xll.BInterpol('Base CDI'!$H$4:$H$28,'Base CDI'!$I$4:$I$29,S3964,"Cubic","Extrapolate=Linear","MultiX=Average","Skip=True","Sort=True")</f>
        <v>13.609530131556152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49916</v>
      </c>
      <c r="T3965" s="43">
        <f ca="1">_xll.BInterpol('Base CDI'!$H$4:$H$28,'Base CDI'!$J$4:$J$29,S3965,"Cubic","Extrapolate=Linear","MultiX=Average","Skip=True","Sort=True")</f>
        <v>13.560352653575245</v>
      </c>
      <c r="U3965" s="43">
        <f ca="1">_xll.BInterpol('Base CDI'!$H$4:$H$28,'Base CDI'!$I$4:$I$29,S3965,"Cubic","Extrapolate=Linear","MultiX=Average","Skip=True","Sort=True")</f>
        <v>13.609417289111153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49917</v>
      </c>
      <c r="T3966" s="43">
        <f ca="1">_xll.BInterpol('Base CDI'!$H$4:$H$28,'Base CDI'!$J$4:$J$29,S3966,"Cubic","Extrapolate=Linear","MultiX=Average","Skip=True","Sort=True")</f>
        <v>13.560255913404804</v>
      </c>
      <c r="U3966" s="43">
        <f ca="1">_xll.BInterpol('Base CDI'!$H$4:$H$28,'Base CDI'!$I$4:$I$29,S3966,"Cubic","Extrapolate=Linear","MultiX=Average","Skip=True","Sort=True")</f>
        <v>13.609304409479442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49918</v>
      </c>
      <c r="T3967" s="43">
        <f ca="1">_xll.BInterpol('Base CDI'!$H$4:$H$28,'Base CDI'!$J$4:$J$29,S3967,"Cubic","Extrapolate=Linear","MultiX=Average","Skip=True","Sort=True")</f>
        <v>13.560159142236049</v>
      </c>
      <c r="U3967" s="43">
        <f ca="1">_xll.BInterpol('Base CDI'!$H$4:$H$28,'Base CDI'!$I$4:$I$29,S3967,"Cubic","Extrapolate=Linear","MultiX=Average","Skip=True","Sort=True")</f>
        <v>13.609191492956153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49919</v>
      </c>
      <c r="T3968" s="43">
        <f ca="1">_xll.BInterpol('Base CDI'!$H$4:$H$28,'Base CDI'!$J$4:$J$29,S3968,"Cubic","Extrapolate=Linear","MultiX=Average","Skip=True","Sort=True")</f>
        <v>13.560062340316971</v>
      </c>
      <c r="U3968" s="43">
        <f ca="1">_xll.BInterpol('Base CDI'!$H$4:$H$28,'Base CDI'!$I$4:$I$29,S3968,"Cubic","Extrapolate=Linear","MultiX=Average","Skip=True","Sort=True")</f>
        <v>13.609078539836416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49920</v>
      </c>
      <c r="T3969" s="43">
        <f ca="1">_xll.BInterpol('Base CDI'!$H$4:$H$28,'Base CDI'!$J$4:$J$29,S3969,"Cubic","Extrapolate=Linear","MultiX=Average","Skip=True","Sort=True")</f>
        <v>13.559965507895553</v>
      </c>
      <c r="U3969" s="43">
        <f ca="1">_xll.BInterpol('Base CDI'!$H$4:$H$28,'Base CDI'!$I$4:$I$29,S3969,"Cubic","Extrapolate=Linear","MultiX=Average","Skip=True","Sort=True")</f>
        <v>13.608965550415364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49921</v>
      </c>
      <c r="T3970" s="43">
        <f ca="1">_xll.BInterpol('Base CDI'!$H$4:$H$28,'Base CDI'!$J$4:$J$29,S3970,"Cubic","Extrapolate=Linear","MultiX=Average","Skip=True","Sort=True")</f>
        <v>13.559868645219785</v>
      </c>
      <c r="U3970" s="43">
        <f ca="1">_xll.BInterpol('Base CDI'!$H$4:$H$28,'Base CDI'!$I$4:$I$29,S3970,"Cubic","Extrapolate=Linear","MultiX=Average","Skip=True","Sort=True")</f>
        <v>13.608852524988132</v>
      </c>
    </row>
    <row r="3971" spans="16:21" x14ac:dyDescent="0.25">
      <c r="P3971" s="10">
        <v>40290</v>
      </c>
      <c r="Q3971">
        <v>22.91412</v>
      </c>
      <c r="S3971" s="42">
        <f t="shared" ca="1" si="66"/>
        <v>49922</v>
      </c>
      <c r="T3971" s="43">
        <f ca="1">_xll.BInterpol('Base CDI'!$H$4:$H$28,'Base CDI'!$J$4:$J$29,S3971,"Cubic","Extrapolate=Linear","MultiX=Average","Skip=True","Sort=True")</f>
        <v>13.55977175253765</v>
      </c>
      <c r="U3971" s="43">
        <f ca="1">_xll.BInterpol('Base CDI'!$H$4:$H$28,'Base CDI'!$I$4:$I$29,S3971,"Cubic","Extrapolate=Linear","MultiX=Average","Skip=True","Sort=True")</f>
        <v>13.608739463849851</v>
      </c>
    </row>
    <row r="3972" spans="16:21" x14ac:dyDescent="0.25">
      <c r="P3972" s="10">
        <v>40291</v>
      </c>
      <c r="Q3972">
        <v>22.92164</v>
      </c>
      <c r="S3972" s="42">
        <f t="shared" ca="1" si="66"/>
        <v>49923</v>
      </c>
      <c r="T3972" s="43">
        <f ca="1">_xll.BInterpol('Base CDI'!$H$4:$H$28,'Base CDI'!$J$4:$J$29,S3972,"Cubic","Extrapolate=Linear","MultiX=Average","Skip=True","Sort=True")</f>
        <v>13.559674830097135</v>
      </c>
      <c r="U3972" s="43">
        <f ca="1">_xll.BInterpol('Base CDI'!$H$4:$H$28,'Base CDI'!$I$4:$I$29,S3972,"Cubic","Extrapolate=Linear","MultiX=Average","Skip=True","Sort=True")</f>
        <v>13.608626367295653</v>
      </c>
    </row>
    <row r="3973" spans="16:21" x14ac:dyDescent="0.25">
      <c r="P3973" s="10">
        <v>40294</v>
      </c>
      <c r="Q3973">
        <v>22.92916</v>
      </c>
      <c r="S3973" s="42">
        <f t="shared" ca="1" si="66"/>
        <v>49924</v>
      </c>
      <c r="T3973" s="43">
        <f ca="1">_xll.BInterpol('Base CDI'!$H$4:$H$28,'Base CDI'!$J$4:$J$29,S3973,"Cubic","Extrapolate=Linear","MultiX=Average","Skip=True","Sort=True")</f>
        <v>13.55957787814623</v>
      </c>
      <c r="U3973" s="43">
        <f ca="1">_xll.BInterpol('Base CDI'!$H$4:$H$28,'Base CDI'!$I$4:$I$29,S3973,"Cubic","Extrapolate=Linear","MultiX=Average","Skip=True","Sort=True")</f>
        <v>13.60851323562067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49925</v>
      </c>
      <c r="T3974" s="43">
        <f ca="1">_xll.BInterpol('Base CDI'!$H$4:$H$28,'Base CDI'!$J$4:$J$29,S3974,"Cubic","Extrapolate=Linear","MultiX=Average","Skip=True","Sort=True")</f>
        <v>13.559480896932918</v>
      </c>
      <c r="U3974" s="43">
        <f ca="1">_xll.BInterpol('Base CDI'!$H$4:$H$28,'Base CDI'!$I$4:$I$29,S3974,"Cubic","Extrapolate=Linear","MultiX=Average","Skip=True","Sort=True")</f>
        <v>13.608400069120037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49926</v>
      </c>
      <c r="T3975" s="43">
        <f ca="1">_xll.BInterpol('Base CDI'!$H$4:$H$28,'Base CDI'!$J$4:$J$29,S3975,"Cubic","Extrapolate=Linear","MultiX=Average","Skip=True","Sort=True")</f>
        <v>13.559383886705186</v>
      </c>
      <c r="U3975" s="43">
        <f ca="1">_xll.BInterpol('Base CDI'!$H$4:$H$28,'Base CDI'!$I$4:$I$29,S3975,"Cubic","Extrapolate=Linear","MultiX=Average","Skip=True","Sort=True")</f>
        <v>13.608286868088886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49927</v>
      </c>
      <c r="T3976" s="43">
        <f ca="1">_xll.BInterpol('Base CDI'!$H$4:$H$28,'Base CDI'!$J$4:$J$29,S3976,"Cubic","Extrapolate=Linear","MultiX=Average","Skip=True","Sort=True")</f>
        <v>13.559286847711022</v>
      </c>
      <c r="U3976" s="43">
        <f ca="1">_xll.BInterpol('Base CDI'!$H$4:$H$28,'Base CDI'!$I$4:$I$29,S3976,"Cubic","Extrapolate=Linear","MultiX=Average","Skip=True","Sort=True")</f>
        <v>13.60817363282235</v>
      </c>
    </row>
    <row r="3977" spans="16:21" x14ac:dyDescent="0.25">
      <c r="P3977" s="10">
        <v>40298</v>
      </c>
      <c r="Q3977">
        <v>22.95992</v>
      </c>
      <c r="S3977" s="42">
        <f t="shared" ca="1" si="66"/>
        <v>49928</v>
      </c>
      <c r="T3977" s="43">
        <f ca="1">_xll.BInterpol('Base CDI'!$H$4:$H$28,'Base CDI'!$J$4:$J$29,S3977,"Cubic","Extrapolate=Linear","MultiX=Average","Skip=True","Sort=True")</f>
        <v>13.559189780198411</v>
      </c>
      <c r="U3977" s="43">
        <f ca="1">_xll.BInterpol('Base CDI'!$H$4:$H$28,'Base CDI'!$I$4:$I$29,S3977,"Cubic","Extrapolate=Linear","MultiX=Average","Skip=True","Sort=True")</f>
        <v>13.608060363615559</v>
      </c>
    </row>
    <row r="3978" spans="16:21" x14ac:dyDescent="0.25">
      <c r="P3978" s="10">
        <v>40301</v>
      </c>
      <c r="Q3978">
        <v>22.96809</v>
      </c>
      <c r="S3978" s="42">
        <f t="shared" ca="1" si="66"/>
        <v>49929</v>
      </c>
      <c r="T3978" s="43">
        <f ca="1">_xll.BInterpol('Base CDI'!$H$4:$H$28,'Base CDI'!$J$4:$J$29,S3978,"Cubic","Extrapolate=Linear","MultiX=Average","Skip=True","Sort=True")</f>
        <v>13.55909268441534</v>
      </c>
      <c r="U3978" s="43">
        <f ca="1">_xll.BInterpol('Base CDI'!$H$4:$H$28,'Base CDI'!$I$4:$I$29,S3978,"Cubic","Extrapolate=Linear","MultiX=Average","Skip=True","Sort=True")</f>
        <v>13.607947060763649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49930</v>
      </c>
      <c r="T3979" s="43">
        <f ca="1">_xll.BInterpol('Base CDI'!$H$4:$H$28,'Base CDI'!$J$4:$J$29,S3979,"Cubic","Extrapolate=Linear","MultiX=Average","Skip=True","Sort=True")</f>
        <v>13.558995560609794</v>
      </c>
      <c r="U3979" s="43">
        <f ca="1">_xll.BInterpol('Base CDI'!$H$4:$H$28,'Base CDI'!$I$4:$I$29,S3979,"Cubic","Extrapolate=Linear","MultiX=Average","Skip=True","Sort=True")</f>
        <v>13.60783372456175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49931</v>
      </c>
      <c r="T3980" s="43">
        <f ca="1">_xll.BInterpol('Base CDI'!$H$4:$H$28,'Base CDI'!$J$4:$J$29,S3980,"Cubic","Extrapolate=Linear","MultiX=Average","Skip=True","Sort=True")</f>
        <v>13.558898409029764</v>
      </c>
      <c r="U3980" s="43">
        <f ca="1">_xll.BInterpol('Base CDI'!$H$4:$H$28,'Base CDI'!$I$4:$I$29,S3980,"Cubic","Extrapolate=Linear","MultiX=Average","Skip=True","Sort=True")</f>
        <v>13.607720355304997</v>
      </c>
    </row>
    <row r="3981" spans="16:21" x14ac:dyDescent="0.25">
      <c r="P3981" s="10">
        <v>40304</v>
      </c>
      <c r="Q3981">
        <v>22.99269</v>
      </c>
      <c r="S3981" s="42">
        <f t="shared" ca="1" si="67"/>
        <v>49932</v>
      </c>
      <c r="T3981" s="43">
        <f ca="1">_xll.BInterpol('Base CDI'!$H$4:$H$28,'Base CDI'!$J$4:$J$29,S3981,"Cubic","Extrapolate=Linear","MultiX=Average","Skip=True","Sort=True")</f>
        <v>13.558801229923231</v>
      </c>
      <c r="U3981" s="43">
        <f ca="1">_xll.BInterpol('Base CDI'!$H$4:$H$28,'Base CDI'!$I$4:$I$29,S3981,"Cubic","Extrapolate=Linear","MultiX=Average","Skip=True","Sort=True")</f>
        <v>13.607606953288521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49933</v>
      </c>
      <c r="T3982" s="43">
        <f ca="1">_xll.BInterpol('Base CDI'!$H$4:$H$28,'Base CDI'!$J$4:$J$29,S3982,"Cubic","Extrapolate=Linear","MultiX=Average","Skip=True","Sort=True")</f>
        <v>13.558704023538185</v>
      </c>
      <c r="U3982" s="43">
        <f ca="1">_xll.BInterpol('Base CDI'!$H$4:$H$28,'Base CDI'!$I$4:$I$29,S3982,"Cubic","Extrapolate=Linear","MultiX=Average","Skip=True","Sort=True")</f>
        <v>13.607493518807454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49934</v>
      </c>
      <c r="T3983" s="43">
        <f ca="1">_xll.BInterpol('Base CDI'!$H$4:$H$28,'Base CDI'!$J$4:$J$29,S3983,"Cubic","Extrapolate=Linear","MultiX=Average","Skip=True","Sort=True")</f>
        <v>13.558606790122612</v>
      </c>
      <c r="U3983" s="43">
        <f ca="1">_xll.BInterpol('Base CDI'!$H$4:$H$28,'Base CDI'!$I$4:$I$29,S3983,"Cubic","Extrapolate=Linear","MultiX=Average","Skip=True","Sort=True")</f>
        <v>13.60738005215693</v>
      </c>
    </row>
    <row r="3984" spans="16:21" x14ac:dyDescent="0.25">
      <c r="P3984" s="10">
        <v>40309</v>
      </c>
      <c r="Q3984">
        <v>23.01727</v>
      </c>
      <c r="S3984" s="42">
        <f t="shared" ca="1" si="67"/>
        <v>49935</v>
      </c>
      <c r="T3984" s="43">
        <f ca="1">_xll.BInterpol('Base CDI'!$H$4:$H$28,'Base CDI'!$J$4:$J$29,S3984,"Cubic","Extrapolate=Linear","MultiX=Average","Skip=True","Sort=True")</f>
        <v>13.558509529924496</v>
      </c>
      <c r="U3984" s="43">
        <f ca="1">_xll.BInterpol('Base CDI'!$H$4:$H$28,'Base CDI'!$I$4:$I$29,S3984,"Cubic","Extrapolate=Linear","MultiX=Average","Skip=True","Sort=True")</f>
        <v>13.607266553632082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49936</v>
      </c>
      <c r="T3985" s="43">
        <f ca="1">_xll.BInterpol('Base CDI'!$H$4:$H$28,'Base CDI'!$J$4:$J$29,S3985,"Cubic","Extrapolate=Linear","MultiX=Average","Skip=True","Sort=True")</f>
        <v>13.558412243191828</v>
      </c>
      <c r="U3985" s="43">
        <f ca="1">_xll.BInterpol('Base CDI'!$H$4:$H$28,'Base CDI'!$I$4:$I$29,S3985,"Cubic","Extrapolate=Linear","MultiX=Average","Skip=True","Sort=True")</f>
        <v>13.60715302352804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49937</v>
      </c>
      <c r="T3986" s="43">
        <f ca="1">_xll.BInterpol('Base CDI'!$H$4:$H$28,'Base CDI'!$J$4:$J$29,S3986,"Cubic","Extrapolate=Linear","MultiX=Average","Skip=True","Sort=True")</f>
        <v>13.558314930172589</v>
      </c>
      <c r="U3986" s="43">
        <f ca="1">_xll.BInterpol('Base CDI'!$H$4:$H$28,'Base CDI'!$I$4:$I$29,S3986,"Cubic","Extrapolate=Linear","MultiX=Average","Skip=True","Sort=True")</f>
        <v>13.607039462139941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49938</v>
      </c>
      <c r="T3987" s="43">
        <f ca="1">_xll.BInterpol('Base CDI'!$H$4:$H$28,'Base CDI'!$J$4:$J$29,S3987,"Cubic","Extrapolate=Linear","MultiX=Average","Skip=True","Sort=True")</f>
        <v>13.55821759111477</v>
      </c>
      <c r="U3987" s="43">
        <f ca="1">_xll.BInterpol('Base CDI'!$H$4:$H$28,'Base CDI'!$I$4:$I$29,S3987,"Cubic","Extrapolate=Linear","MultiX=Average","Skip=True","Sort=True")</f>
        <v>13.606925869762915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49939</v>
      </c>
      <c r="T3988" s="43">
        <f ca="1">_xll.BInterpol('Base CDI'!$H$4:$H$28,'Base CDI'!$J$4:$J$29,S3988,"Cubic","Extrapolate=Linear","MultiX=Average","Skip=True","Sort=True")</f>
        <v>13.558120226266357</v>
      </c>
      <c r="U3988" s="43">
        <f ca="1">_xll.BInterpol('Base CDI'!$H$4:$H$28,'Base CDI'!$I$4:$I$29,S3988,"Cubic","Extrapolate=Linear","MultiX=Average","Skip=True","Sort=True")</f>
        <v>13.606812246692094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49940</v>
      </c>
      <c r="T3989" s="43">
        <f ca="1">_xll.BInterpol('Base CDI'!$H$4:$H$28,'Base CDI'!$J$4:$J$29,S3989,"Cubic","Extrapolate=Linear","MultiX=Average","Skip=True","Sort=True")</f>
        <v>13.558022835875335</v>
      </c>
      <c r="U3989" s="43">
        <f ca="1">_xll.BInterpol('Base CDI'!$H$4:$H$28,'Base CDI'!$I$4:$I$29,S3989,"Cubic","Extrapolate=Linear","MultiX=Average","Skip=True","Sort=True")</f>
        <v>13.60669859322261</v>
      </c>
    </row>
    <row r="3990" spans="16:21" x14ac:dyDescent="0.25">
      <c r="P3990" s="10">
        <v>40317</v>
      </c>
      <c r="Q3990">
        <v>23.06644</v>
      </c>
      <c r="S3990" s="42">
        <f t="shared" ca="1" si="67"/>
        <v>49941</v>
      </c>
      <c r="T3990" s="43">
        <f ca="1">_xll.BInterpol('Base CDI'!$H$4:$H$28,'Base CDI'!$J$4:$J$29,S3990,"Cubic","Extrapolate=Linear","MultiX=Average","Skip=True","Sort=True")</f>
        <v>13.557925420189688</v>
      </c>
      <c r="U3990" s="43">
        <f ca="1">_xll.BInterpol('Base CDI'!$H$4:$H$28,'Base CDI'!$I$4:$I$29,S3990,"Cubic","Extrapolate=Linear","MultiX=Average","Skip=True","Sort=True")</f>
        <v>13.6065849096496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49942</v>
      </c>
      <c r="T3991" s="43">
        <f ca="1">_xll.BInterpol('Base CDI'!$H$4:$H$28,'Base CDI'!$J$4:$J$29,S3991,"Cubic","Extrapolate=Linear","MultiX=Average","Skip=True","Sort=True")</f>
        <v>13.557827979457409</v>
      </c>
      <c r="U3991" s="43">
        <f ca="1">_xll.BInterpol('Base CDI'!$H$4:$H$28,'Base CDI'!$I$4:$I$29,S3991,"Cubic","Extrapolate=Linear","MultiX=Average","Skip=True","Sort=True")</f>
        <v>13.606471196268192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49943</v>
      </c>
      <c r="T3992" s="43">
        <f ca="1">_xll.BInterpol('Base CDI'!$H$4:$H$28,'Base CDI'!$J$4:$J$29,S3992,"Cubic","Extrapolate=Linear","MultiX=Average","Skip=True","Sort=True")</f>
        <v>13.557730513926479</v>
      </c>
      <c r="U3992" s="43">
        <f ca="1">_xll.BInterpol('Base CDI'!$H$4:$H$28,'Base CDI'!$I$4:$I$29,S3992,"Cubic","Extrapolate=Linear","MultiX=Average","Skip=True","Sort=True")</f>
        <v>13.606357453373521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49944</v>
      </c>
      <c r="T3993" s="43">
        <f ca="1">_xll.BInterpol('Base CDI'!$H$4:$H$28,'Base CDI'!$J$4:$J$29,S3993,"Cubic","Extrapolate=Linear","MultiX=Average","Skip=True","Sort=True")</f>
        <v>13.557633023844886</v>
      </c>
      <c r="U3993" s="43">
        <f ca="1">_xll.BInterpol('Base CDI'!$H$4:$H$28,'Base CDI'!$I$4:$I$29,S3993,"Cubic","Extrapolate=Linear","MultiX=Average","Skip=True","Sort=True")</f>
        <v>13.606243681260718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49945</v>
      </c>
      <c r="T3994" s="43">
        <f ca="1">_xll.BInterpol('Base CDI'!$H$4:$H$28,'Base CDI'!$J$4:$J$29,S3994,"Cubic","Extrapolate=Linear","MultiX=Average","Skip=True","Sort=True")</f>
        <v>13.557535509460617</v>
      </c>
      <c r="U3994" s="43">
        <f ca="1">_xll.BInterpol('Base CDI'!$H$4:$H$28,'Base CDI'!$I$4:$I$29,S3994,"Cubic","Extrapolate=Linear","MultiX=Average","Skip=True","Sort=True")</f>
        <v>13.606129880224918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49946</v>
      </c>
      <c r="T3995" s="43">
        <f ca="1">_xll.BInterpol('Base CDI'!$H$4:$H$28,'Base CDI'!$J$4:$J$29,S3995,"Cubic","Extrapolate=Linear","MultiX=Average","Skip=True","Sort=True")</f>
        <v>13.55743797102166</v>
      </c>
      <c r="U3995" s="43">
        <f ca="1">_xll.BInterpol('Base CDI'!$H$4:$H$28,'Base CDI'!$I$4:$I$29,S3995,"Cubic","Extrapolate=Linear","MultiX=Average","Skip=True","Sort=True")</f>
        <v>13.606016050561252</v>
      </c>
    </row>
    <row r="3996" spans="16:21" x14ac:dyDescent="0.25">
      <c r="P3996" s="10">
        <v>40325</v>
      </c>
      <c r="Q3996">
        <v>23.1157</v>
      </c>
      <c r="S3996" s="42">
        <f t="shared" ca="1" si="67"/>
        <v>49947</v>
      </c>
      <c r="T3996" s="43">
        <f ca="1">_xll.BInterpol('Base CDI'!$H$4:$H$28,'Base CDI'!$J$4:$J$29,S3996,"Cubic","Extrapolate=Linear","MultiX=Average","Skip=True","Sort=True")</f>
        <v>13.557340408775998</v>
      </c>
      <c r="U3996" s="43">
        <f ca="1">_xll.BInterpol('Base CDI'!$H$4:$H$28,'Base CDI'!$I$4:$I$29,S3996,"Cubic","Extrapolate=Linear","MultiX=Average","Skip=True","Sort=True")</f>
        <v>13.605902192564853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49948</v>
      </c>
      <c r="T3997" s="43">
        <f ca="1">_xll.BInterpol('Base CDI'!$H$4:$H$28,'Base CDI'!$J$4:$J$29,S3997,"Cubic","Extrapolate=Linear","MultiX=Average","Skip=True","Sort=True")</f>
        <v>13.55724282297162</v>
      </c>
      <c r="U3997" s="43">
        <f ca="1">_xll.BInterpol('Base CDI'!$H$4:$H$28,'Base CDI'!$I$4:$I$29,S3997,"Cubic","Extrapolate=Linear","MultiX=Average","Skip=True","Sort=True")</f>
        <v>13.605788306530853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49949</v>
      </c>
      <c r="T3998" s="43">
        <f ca="1">_xll.BInterpol('Base CDI'!$H$4:$H$28,'Base CDI'!$J$4:$J$29,S3998,"Cubic","Extrapolate=Linear","MultiX=Average","Skip=True","Sort=True")</f>
        <v>13.557145213856511</v>
      </c>
      <c r="U3998" s="43">
        <f ca="1">_xll.BInterpol('Base CDI'!$H$4:$H$28,'Base CDI'!$I$4:$I$29,S3998,"Cubic","Extrapolate=Linear","MultiX=Average","Skip=True","Sort=True")</f>
        <v>13.605674392754386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49950</v>
      </c>
      <c r="T3999" s="43">
        <f ca="1">_xll.BInterpol('Base CDI'!$H$4:$H$28,'Base CDI'!$J$4:$J$29,S3999,"Cubic","Extrapolate=Linear","MultiX=Average","Skip=True","Sort=True")</f>
        <v>13.55704758167866</v>
      </c>
      <c r="U3999" s="43">
        <f ca="1">_xll.BInterpol('Base CDI'!$H$4:$H$28,'Base CDI'!$I$4:$I$29,S3999,"Cubic","Extrapolate=Linear","MultiX=Average","Skip=True","Sort=True")</f>
        <v>13.605560451530582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49951</v>
      </c>
      <c r="T4000" s="43">
        <f ca="1">_xll.BInterpol('Base CDI'!$H$4:$H$28,'Base CDI'!$J$4:$J$29,S4000,"Cubic","Extrapolate=Linear","MultiX=Average","Skip=True","Sort=True")</f>
        <v>13.556949926686052</v>
      </c>
      <c r="U4000" s="43">
        <f ca="1">_xll.BInterpol('Base CDI'!$H$4:$H$28,'Base CDI'!$I$4:$I$29,S4000,"Cubic","Extrapolate=Linear","MultiX=Average","Skip=True","Sort=True")</f>
        <v>13.605446483154578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49952</v>
      </c>
      <c r="T4001" s="43">
        <f ca="1">_xll.BInterpol('Base CDI'!$H$4:$H$28,'Base CDI'!$J$4:$J$29,S4001,"Cubic","Extrapolate=Linear","MultiX=Average","Skip=True","Sort=True")</f>
        <v>13.556852249126671</v>
      </c>
      <c r="U4001" s="43">
        <f ca="1">_xll.BInterpol('Base CDI'!$H$4:$H$28,'Base CDI'!$I$4:$I$29,S4001,"Cubic","Extrapolate=Linear","MultiX=Average","Skip=True","Sort=True")</f>
        <v>13.605332487921503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49953</v>
      </c>
      <c r="T4002" s="43">
        <f ca="1">_xll.BInterpol('Base CDI'!$H$4:$H$28,'Base CDI'!$J$4:$J$29,S4002,"Cubic","Extrapolate=Linear","MultiX=Average","Skip=True","Sort=True")</f>
        <v>13.556754549248508</v>
      </c>
      <c r="U4002" s="43">
        <f ca="1">_xll.BInterpol('Base CDI'!$H$4:$H$28,'Base CDI'!$I$4:$I$29,S4002,"Cubic","Extrapolate=Linear","MultiX=Average","Skip=True","Sort=True")</f>
        <v>13.605218466126491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49954</v>
      </c>
      <c r="T4003" s="43">
        <f ca="1">_xll.BInterpol('Base CDI'!$H$4:$H$28,'Base CDI'!$J$4:$J$29,S4003,"Cubic","Extrapolate=Linear","MultiX=Average","Skip=True","Sort=True")</f>
        <v>13.556656827299546</v>
      </c>
      <c r="U4003" s="43">
        <f ca="1">_xll.BInterpol('Base CDI'!$H$4:$H$28,'Base CDI'!$I$4:$I$29,S4003,"Cubic","Extrapolate=Linear","MultiX=Average","Skip=True","Sort=True")</f>
        <v>13.605104418064673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49955</v>
      </c>
      <c r="T4004" s="43">
        <f ca="1">_xll.BInterpol('Base CDI'!$H$4:$H$28,'Base CDI'!$J$4:$J$29,S4004,"Cubic","Extrapolate=Linear","MultiX=Average","Skip=True","Sort=True")</f>
        <v>13.556559083527773</v>
      </c>
      <c r="U4004" s="43">
        <f ca="1">_xll.BInterpol('Base CDI'!$H$4:$H$28,'Base CDI'!$I$4:$I$29,S4004,"Cubic","Extrapolate=Linear","MultiX=Average","Skip=True","Sort=True")</f>
        <v>13.604990344031185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49956</v>
      </c>
      <c r="T4005" s="43">
        <f ca="1">_xll.BInterpol('Base CDI'!$H$4:$H$28,'Base CDI'!$J$4:$J$29,S4005,"Cubic","Extrapolate=Linear","MultiX=Average","Skip=True","Sort=True")</f>
        <v>13.556461318181174</v>
      </c>
      <c r="U4005" s="43">
        <f ca="1">_xll.BInterpol('Base CDI'!$H$4:$H$28,'Base CDI'!$I$4:$I$29,S4005,"Cubic","Extrapolate=Linear","MultiX=Average","Skip=True","Sort=True")</f>
        <v>13.604876244321156</v>
      </c>
    </row>
    <row r="4006" spans="16:21" x14ac:dyDescent="0.25">
      <c r="P4006" s="10">
        <v>40340</v>
      </c>
      <c r="Q4006">
        <v>23.19876</v>
      </c>
      <c r="S4006" s="42">
        <f t="shared" ca="1" si="67"/>
        <v>49957</v>
      </c>
      <c r="T4006" s="43">
        <f ca="1">_xll.BInterpol('Base CDI'!$H$4:$H$28,'Base CDI'!$J$4:$J$29,S4006,"Cubic","Extrapolate=Linear","MultiX=Average","Skip=True","Sort=True")</f>
        <v>13.556363531507738</v>
      </c>
      <c r="U4006" s="43">
        <f ca="1">_xll.BInterpol('Base CDI'!$H$4:$H$28,'Base CDI'!$I$4:$I$29,S4006,"Cubic","Extrapolate=Linear","MultiX=Average","Skip=True","Sort=True")</f>
        <v>13.604762119229722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49958</v>
      </c>
      <c r="T4007" s="43">
        <f ca="1">_xll.BInterpol('Base CDI'!$H$4:$H$28,'Base CDI'!$J$4:$J$29,S4007,"Cubic","Extrapolate=Linear","MultiX=Average","Skip=True","Sort=True")</f>
        <v>13.556265723755452</v>
      </c>
      <c r="U4007" s="43">
        <f ca="1">_xll.BInterpol('Base CDI'!$H$4:$H$28,'Base CDI'!$I$4:$I$29,S4007,"Cubic","Extrapolate=Linear","MultiX=Average","Skip=True","Sort=True")</f>
        <v>13.604647969052012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49959</v>
      </c>
      <c r="T4008" s="43">
        <f ca="1">_xll.BInterpol('Base CDI'!$H$4:$H$28,'Base CDI'!$J$4:$J$29,S4008,"Cubic","Extrapolate=Linear","MultiX=Average","Skip=True","Sort=True")</f>
        <v>13.556167895172297</v>
      </c>
      <c r="U4008" s="43">
        <f ca="1">_xll.BInterpol('Base CDI'!$H$4:$H$28,'Base CDI'!$I$4:$I$29,S4008,"Cubic","Extrapolate=Linear","MultiX=Average","Skip=True","Sort=True")</f>
        <v>13.604533794083162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49960</v>
      </c>
      <c r="T4009" s="43">
        <f ca="1">_xll.BInterpol('Base CDI'!$H$4:$H$28,'Base CDI'!$J$4:$J$29,S4009,"Cubic","Extrapolate=Linear","MultiX=Average","Skip=True","Sort=True")</f>
        <v>13.556070046006266</v>
      </c>
      <c r="U4009" s="43">
        <f ca="1">_xll.BInterpol('Base CDI'!$H$4:$H$28,'Base CDI'!$I$4:$I$29,S4009,"Cubic","Extrapolate=Linear","MultiX=Average","Skip=True","Sort=True")</f>
        <v>13.604419594618303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49961</v>
      </c>
      <c r="T4010" s="43">
        <f ca="1">_xll.BInterpol('Base CDI'!$H$4:$H$28,'Base CDI'!$J$4:$J$29,S4010,"Cubic","Extrapolate=Linear","MultiX=Average","Skip=True","Sort=True")</f>
        <v>13.555972176505342</v>
      </c>
      <c r="U4010" s="43">
        <f ca="1">_xll.BInterpol('Base CDI'!$H$4:$H$28,'Base CDI'!$I$4:$I$29,S4010,"Cubic","Extrapolate=Linear","MultiX=Average","Skip=True","Sort=True")</f>
        <v>13.604305370952567</v>
      </c>
    </row>
    <row r="4011" spans="16:21" x14ac:dyDescent="0.25">
      <c r="P4011" s="10">
        <v>40347</v>
      </c>
      <c r="Q4011">
        <v>23.24314</v>
      </c>
      <c r="S4011" s="42">
        <f t="shared" ca="1" si="67"/>
        <v>49962</v>
      </c>
      <c r="T4011" s="43">
        <f ca="1">_xll.BInterpol('Base CDI'!$H$4:$H$28,'Base CDI'!$J$4:$J$29,S4011,"Cubic","Extrapolate=Linear","MultiX=Average","Skip=True","Sort=True")</f>
        <v>13.555874286917513</v>
      </c>
      <c r="U4011" s="43">
        <f ca="1">_xll.BInterpol('Base CDI'!$H$4:$H$28,'Base CDI'!$I$4:$I$29,S4011,"Cubic","Extrapolate=Linear","MultiX=Average","Skip=True","Sort=True")</f>
        <v>13.604191123381089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49963</v>
      </c>
      <c r="T4012" s="43">
        <f ca="1">_xll.BInterpol('Base CDI'!$H$4:$H$28,'Base CDI'!$J$4:$J$29,S4012,"Cubic","Extrapolate=Linear","MultiX=Average","Skip=True","Sort=True")</f>
        <v>13.555776377490764</v>
      </c>
      <c r="U4012" s="43">
        <f ca="1">_xll.BInterpol('Base CDI'!$H$4:$H$28,'Base CDI'!$I$4:$I$29,S4012,"Cubic","Extrapolate=Linear","MultiX=Average","Skip=True","Sort=True")</f>
        <v>13.604076852198999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49964</v>
      </c>
      <c r="T4013" s="43">
        <f ca="1">_xll.BInterpol('Base CDI'!$H$4:$H$28,'Base CDI'!$J$4:$J$29,S4013,"Cubic","Extrapolate=Linear","MultiX=Average","Skip=True","Sort=True")</f>
        <v>13.555678448473081</v>
      </c>
      <c r="U4013" s="43">
        <f ca="1">_xll.BInterpol('Base CDI'!$H$4:$H$28,'Base CDI'!$I$4:$I$29,S4013,"Cubic","Extrapolate=Linear","MultiX=Average","Skip=True","Sort=True")</f>
        <v>13.603962557701431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49965</v>
      </c>
      <c r="T4014" s="43">
        <f ca="1">_xll.BInterpol('Base CDI'!$H$4:$H$28,'Base CDI'!$J$4:$J$29,S4014,"Cubic","Extrapolate=Linear","MultiX=Average","Skip=True","Sort=True")</f>
        <v>13.555580500112452</v>
      </c>
      <c r="U4014" s="43">
        <f ca="1">_xll.BInterpol('Base CDI'!$H$4:$H$28,'Base CDI'!$I$4:$I$29,S4014,"Cubic","Extrapolate=Linear","MultiX=Average","Skip=True","Sort=True")</f>
        <v>13.603848240183517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49966</v>
      </c>
      <c r="T4015" s="43">
        <f ca="1">_xll.BInterpol('Base CDI'!$H$4:$H$28,'Base CDI'!$J$4:$J$29,S4015,"Cubic","Extrapolate=Linear","MultiX=Average","Skip=True","Sort=True")</f>
        <v>13.555482532656864</v>
      </c>
      <c r="U4015" s="43">
        <f ca="1">_xll.BInterpol('Base CDI'!$H$4:$H$28,'Base CDI'!$I$4:$I$29,S4015,"Cubic","Extrapolate=Linear","MultiX=Average","Skip=True","Sort=True")</f>
        <v>13.603733899940391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49967</v>
      </c>
      <c r="T4016" s="43">
        <f ca="1">_xll.BInterpol('Base CDI'!$H$4:$H$28,'Base CDI'!$J$4:$J$29,S4016,"Cubic","Extrapolate=Linear","MultiX=Average","Skip=True","Sort=True")</f>
        <v>13.555384546354302</v>
      </c>
      <c r="U4016" s="43">
        <f ca="1">_xll.BInterpol('Base CDI'!$H$4:$H$28,'Base CDI'!$I$4:$I$29,S4016,"Cubic","Extrapolate=Linear","MultiX=Average","Skip=True","Sort=True")</f>
        <v>13.603619537267184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49968</v>
      </c>
      <c r="T4017" s="43">
        <f ca="1">_xll.BInterpol('Base CDI'!$H$4:$H$28,'Base CDI'!$J$4:$J$29,S4017,"Cubic","Extrapolate=Linear","MultiX=Average","Skip=True","Sort=True")</f>
        <v>13.555286541452755</v>
      </c>
      <c r="U4017" s="43">
        <f ca="1">_xll.BInterpol('Base CDI'!$H$4:$H$28,'Base CDI'!$I$4:$I$29,S4017,"Cubic","Extrapolate=Linear","MultiX=Average","Skip=True","Sort=True")</f>
        <v>13.603505152459029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49969</v>
      </c>
      <c r="T4018" s="43">
        <f ca="1">_xll.BInterpol('Base CDI'!$H$4:$H$28,'Base CDI'!$J$4:$J$29,S4018,"Cubic","Extrapolate=Linear","MultiX=Average","Skip=True","Sort=True")</f>
        <v>13.555188518200206</v>
      </c>
      <c r="U4018" s="43">
        <f ca="1">_xll.BInterpol('Base CDI'!$H$4:$H$28,'Base CDI'!$I$4:$I$29,S4018,"Cubic","Extrapolate=Linear","MultiX=Average","Skip=True","Sort=True")</f>
        <v>13.603390745811058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49970</v>
      </c>
      <c r="T4019" s="43">
        <f ca="1">_xll.BInterpol('Base CDI'!$H$4:$H$28,'Base CDI'!$J$4:$J$29,S4019,"Cubic","Extrapolate=Linear","MultiX=Average","Skip=True","Sort=True")</f>
        <v>13.555090476844644</v>
      </c>
      <c r="U4019" s="43">
        <f ca="1">_xll.BInterpol('Base CDI'!$H$4:$H$28,'Base CDI'!$I$4:$I$29,S4019,"Cubic","Extrapolate=Linear","MultiX=Average","Skip=True","Sort=True")</f>
        <v>13.603276317618405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49971</v>
      </c>
      <c r="T4020" s="43">
        <f ca="1">_xll.BInterpol('Base CDI'!$H$4:$H$28,'Base CDI'!$J$4:$J$29,S4020,"Cubic","Extrapolate=Linear","MultiX=Average","Skip=True","Sort=True")</f>
        <v>13.554992417634052</v>
      </c>
      <c r="U4020" s="43">
        <f ca="1">_xll.BInterpol('Base CDI'!$H$4:$H$28,'Base CDI'!$I$4:$I$29,S4020,"Cubic","Extrapolate=Linear","MultiX=Average","Skip=True","Sort=True")</f>
        <v>13.603161868176205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49972</v>
      </c>
      <c r="T4021" s="43">
        <f ca="1">_xll.BInterpol('Base CDI'!$H$4:$H$28,'Base CDI'!$J$4:$J$29,S4021,"Cubic","Extrapolate=Linear","MultiX=Average","Skip=True","Sort=True")</f>
        <v>13.554894340816421</v>
      </c>
      <c r="U4021" s="43">
        <f ca="1">_xll.BInterpol('Base CDI'!$H$4:$H$28,'Base CDI'!$I$4:$I$29,S4021,"Cubic","Extrapolate=Linear","MultiX=Average","Skip=True","Sort=True")</f>
        <v>13.603047397779585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49973</v>
      </c>
      <c r="T4022" s="43">
        <f ca="1">_xll.BInterpol('Base CDI'!$H$4:$H$28,'Base CDI'!$J$4:$J$29,S4022,"Cubic","Extrapolate=Linear","MultiX=Average","Skip=True","Sort=True")</f>
        <v>13.554796246639738</v>
      </c>
      <c r="U4022" s="43">
        <f ca="1">_xll.BInterpol('Base CDI'!$H$4:$H$28,'Base CDI'!$I$4:$I$29,S4022,"Cubic","Extrapolate=Linear","MultiX=Average","Skip=True","Sort=True")</f>
        <v>13.60293290672368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49974</v>
      </c>
      <c r="T4023" s="43">
        <f ca="1">_xll.BInterpol('Base CDI'!$H$4:$H$28,'Base CDI'!$J$4:$J$29,S4023,"Cubic","Extrapolate=Linear","MultiX=Average","Skip=True","Sort=True")</f>
        <v>13.554698135351984</v>
      </c>
      <c r="U4023" s="43">
        <f ca="1">_xll.BInterpol('Base CDI'!$H$4:$H$28,'Base CDI'!$I$4:$I$29,S4023,"Cubic","Extrapolate=Linear","MultiX=Average","Skip=True","Sort=True")</f>
        <v>13.602818395303625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49975</v>
      </c>
      <c r="T4024" s="43">
        <f ca="1">_xll.BInterpol('Base CDI'!$H$4:$H$28,'Base CDI'!$J$4:$J$29,S4024,"Cubic","Extrapolate=Linear","MultiX=Average","Skip=True","Sort=True")</f>
        <v>13.554600007201149</v>
      </c>
      <c r="U4024" s="43">
        <f ca="1">_xll.BInterpol('Base CDI'!$H$4:$H$28,'Base CDI'!$I$4:$I$29,S4024,"Cubic","Extrapolate=Linear","MultiX=Average","Skip=True","Sort=True")</f>
        <v>13.602703863814551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49976</v>
      </c>
      <c r="T4025" s="43">
        <f ca="1">_xll.BInterpol('Base CDI'!$H$4:$H$28,'Base CDI'!$J$4:$J$29,S4025,"Cubic","Extrapolate=Linear","MultiX=Average","Skip=True","Sort=True")</f>
        <v>13.55450186243522</v>
      </c>
      <c r="U4025" s="43">
        <f ca="1">_xll.BInterpol('Base CDI'!$H$4:$H$28,'Base CDI'!$I$4:$I$29,S4025,"Cubic","Extrapolate=Linear","MultiX=Average","Skip=True","Sort=True")</f>
        <v>13.602589312551588</v>
      </c>
    </row>
    <row r="4026" spans="16:21" x14ac:dyDescent="0.25">
      <c r="P4026" s="10">
        <v>40368</v>
      </c>
      <c r="Q4026">
        <v>23.37707</v>
      </c>
      <c r="S4026" s="42">
        <f t="shared" ca="1" si="67"/>
        <v>49977</v>
      </c>
      <c r="T4026" s="43">
        <f ca="1">_xll.BInterpol('Base CDI'!$H$4:$H$28,'Base CDI'!$J$4:$J$29,S4026,"Cubic","Extrapolate=Linear","MultiX=Average","Skip=True","Sort=True")</f>
        <v>13.554403701302181</v>
      </c>
      <c r="U4026" s="43">
        <f ca="1">_xll.BInterpol('Base CDI'!$H$4:$H$28,'Base CDI'!$I$4:$I$29,S4026,"Cubic","Extrapolate=Linear","MultiX=Average","Skip=True","Sort=True")</f>
        <v>13.602474741809873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49978</v>
      </c>
      <c r="T4027" s="43">
        <f ca="1">_xll.BInterpol('Base CDI'!$H$4:$H$28,'Base CDI'!$J$4:$J$29,S4027,"Cubic","Extrapolate=Linear","MultiX=Average","Skip=True","Sort=True")</f>
        <v>13.554305524050022</v>
      </c>
      <c r="U4027" s="43">
        <f ca="1">_xll.BInterpol('Base CDI'!$H$4:$H$28,'Base CDI'!$I$4:$I$29,S4027,"Cubic","Extrapolate=Linear","MultiX=Average","Skip=True","Sort=True")</f>
        <v>13.602360151884536</v>
      </c>
    </row>
    <row r="4028" spans="16:21" x14ac:dyDescent="0.25">
      <c r="P4028" s="10">
        <v>40372</v>
      </c>
      <c r="Q4028">
        <v>23.395</v>
      </c>
      <c r="S4028" s="42">
        <f t="shared" ca="1" si="67"/>
        <v>49979</v>
      </c>
      <c r="T4028" s="43">
        <f ca="1">_xll.BInterpol('Base CDI'!$H$4:$H$28,'Base CDI'!$J$4:$J$29,S4028,"Cubic","Extrapolate=Linear","MultiX=Average","Skip=True","Sort=True")</f>
        <v>13.554207330926726</v>
      </c>
      <c r="U4028" s="43">
        <f ca="1">_xll.BInterpol('Base CDI'!$H$4:$H$28,'Base CDI'!$I$4:$I$29,S4028,"Cubic","Extrapolate=Linear","MultiX=Average","Skip=True","Sort=True")</f>
        <v>13.60224554307071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49980</v>
      </c>
      <c r="T4029" s="43">
        <f ca="1">_xll.BInterpol('Base CDI'!$H$4:$H$28,'Base CDI'!$J$4:$J$29,S4029,"Cubic","Extrapolate=Linear","MultiX=Average","Skip=True","Sort=True")</f>
        <v>13.554109122180282</v>
      </c>
      <c r="U4029" s="43">
        <f ca="1">_xll.BInterpol('Base CDI'!$H$4:$H$28,'Base CDI'!$I$4:$I$29,S4029,"Cubic","Extrapolate=Linear","MultiX=Average","Skip=True","Sort=True")</f>
        <v>13.60213091566353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49981</v>
      </c>
      <c r="T4030" s="43">
        <f ca="1">_xll.BInterpol('Base CDI'!$H$4:$H$28,'Base CDI'!$J$4:$J$29,S4030,"Cubic","Extrapolate=Linear","MultiX=Average","Skip=True","Sort=True")</f>
        <v>13.554010898058674</v>
      </c>
      <c r="U4030" s="43">
        <f ca="1">_xll.BInterpol('Base CDI'!$H$4:$H$28,'Base CDI'!$I$4:$I$29,S4030,"Cubic","Extrapolate=Linear","MultiX=Average","Skip=True","Sort=True")</f>
        <v>13.602016269958124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49982</v>
      </c>
      <c r="T4031" s="43">
        <f ca="1">_xll.BInterpol('Base CDI'!$H$4:$H$28,'Base CDI'!$J$4:$J$29,S4031,"Cubic","Extrapolate=Linear","MultiX=Average","Skip=True","Sort=True")</f>
        <v>13.553912658809892</v>
      </c>
      <c r="U4031" s="43">
        <f ca="1">_xll.BInterpol('Base CDI'!$H$4:$H$28,'Base CDI'!$I$4:$I$29,S4031,"Cubic","Extrapolate=Linear","MultiX=Average","Skip=True","Sort=True")</f>
        <v>13.601901606249628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49983</v>
      </c>
      <c r="T4032" s="43">
        <f ca="1">_xll.BInterpol('Base CDI'!$H$4:$H$28,'Base CDI'!$J$4:$J$29,S4032,"Cubic","Extrapolate=Linear","MultiX=Average","Skip=True","Sort=True")</f>
        <v>13.553814404681921</v>
      </c>
      <c r="U4032" s="43">
        <f ca="1">_xll.BInterpol('Base CDI'!$H$4:$H$28,'Base CDI'!$I$4:$I$29,S4032,"Cubic","Extrapolate=Linear","MultiX=Average","Skip=True","Sort=True")</f>
        <v>13.601786924833174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49984</v>
      </c>
      <c r="T4033" s="43">
        <f ca="1">_xll.BInterpol('Base CDI'!$H$4:$H$28,'Base CDI'!$J$4:$J$29,S4033,"Cubic","Extrapolate=Linear","MultiX=Average","Skip=True","Sort=True")</f>
        <v>13.553716135922745</v>
      </c>
      <c r="U4033" s="43">
        <f ca="1">_xll.BInterpol('Base CDI'!$H$4:$H$28,'Base CDI'!$I$4:$I$29,S4033,"Cubic","Extrapolate=Linear","MultiX=Average","Skip=True","Sort=True")</f>
        <v>13.601672226003895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49985</v>
      </c>
      <c r="T4034" s="43">
        <f ca="1">_xll.BInterpol('Base CDI'!$H$4:$H$28,'Base CDI'!$J$4:$J$29,S4034,"Cubic","Extrapolate=Linear","MultiX=Average","Skip=True","Sort=True")</f>
        <v>13.553617852780354</v>
      </c>
      <c r="U4034" s="43">
        <f ca="1">_xll.BInterpol('Base CDI'!$H$4:$H$28,'Base CDI'!$I$4:$I$29,S4034,"Cubic","Extrapolate=Linear","MultiX=Average","Skip=True","Sort=True")</f>
        <v>13.601557510056923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49986</v>
      </c>
      <c r="T4035" s="43">
        <f ca="1">_xll.BInterpol('Base CDI'!$H$4:$H$28,'Base CDI'!$J$4:$J$29,S4035,"Cubic","Extrapolate=Linear","MultiX=Average","Skip=True","Sort=True")</f>
        <v>13.553519555502731</v>
      </c>
      <c r="U4035" s="43">
        <f ca="1">_xll.BInterpol('Base CDI'!$H$4:$H$28,'Base CDI'!$I$4:$I$29,S4035,"Cubic","Extrapolate=Linear","MultiX=Average","Skip=True","Sort=True")</f>
        <v>13.601442777287389</v>
      </c>
    </row>
    <row r="4036" spans="16:21" x14ac:dyDescent="0.25">
      <c r="P4036" s="10">
        <v>40382</v>
      </c>
      <c r="Q4036">
        <v>23.46724</v>
      </c>
      <c r="S4036" s="42">
        <f t="shared" ca="1" si="67"/>
        <v>49987</v>
      </c>
      <c r="T4036" s="43">
        <f ca="1">_xll.BInterpol('Base CDI'!$H$4:$H$28,'Base CDI'!$J$4:$J$29,S4036,"Cubic","Extrapolate=Linear","MultiX=Average","Skip=True","Sort=True")</f>
        <v>13.553421244337866</v>
      </c>
      <c r="U4036" s="43">
        <f ca="1">_xll.BInterpol('Base CDI'!$H$4:$H$28,'Base CDI'!$I$4:$I$29,S4036,"Cubic","Extrapolate=Linear","MultiX=Average","Skip=True","Sort=True")</f>
        <v>13.601328027990428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49988</v>
      </c>
      <c r="T4037" s="43">
        <f ca="1">_xll.BInterpol('Base CDI'!$H$4:$H$28,'Base CDI'!$J$4:$J$29,S4037,"Cubic","Extrapolate=Linear","MultiX=Average","Skip=True","Sort=True")</f>
        <v>13.553322919533745</v>
      </c>
      <c r="U4037" s="43">
        <f ca="1">_xll.BInterpol('Base CDI'!$H$4:$H$28,'Base CDI'!$I$4:$I$29,S4037,"Cubic","Extrapolate=Linear","MultiX=Average","Skip=True","Sort=True")</f>
        <v>13.601213262461174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49989</v>
      </c>
      <c r="T4038" s="43">
        <f ca="1">_xll.BInterpol('Base CDI'!$H$4:$H$28,'Base CDI'!$J$4:$J$29,S4038,"Cubic","Extrapolate=Linear","MultiX=Average","Skip=True","Sort=True")</f>
        <v>13.553224581338352</v>
      </c>
      <c r="U4038" s="43">
        <f ca="1">_xll.BInterpol('Base CDI'!$H$4:$H$28,'Base CDI'!$I$4:$I$29,S4038,"Cubic","Extrapolate=Linear","MultiX=Average","Skip=True","Sort=True")</f>
        <v>13.601098480994755</v>
      </c>
    </row>
    <row r="4039" spans="16:21" x14ac:dyDescent="0.25">
      <c r="P4039" s="10">
        <v>40387</v>
      </c>
      <c r="Q4039">
        <v>23.4955</v>
      </c>
      <c r="S4039" s="42">
        <f t="shared" ca="1" si="67"/>
        <v>49990</v>
      </c>
      <c r="T4039" s="43">
        <f ca="1">_xll.BInterpol('Base CDI'!$H$4:$H$28,'Base CDI'!$J$4:$J$29,S4039,"Cubic","Extrapolate=Linear","MultiX=Average","Skip=True","Sort=True")</f>
        <v>13.553126229999675</v>
      </c>
      <c r="U4039" s="43">
        <f ca="1">_xll.BInterpol('Base CDI'!$H$4:$H$28,'Base CDI'!$I$4:$I$29,S4039,"Cubic","Extrapolate=Linear","MultiX=Average","Skip=True","Sort=True")</f>
        <v>13.600983683886309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49991</v>
      </c>
      <c r="T4040" s="43">
        <f ca="1">_xll.BInterpol('Base CDI'!$H$4:$H$28,'Base CDI'!$J$4:$J$29,S4040,"Cubic","Extrapolate=Linear","MultiX=Average","Skip=True","Sort=True")</f>
        <v>13.553027865765699</v>
      </c>
      <c r="U4040" s="43">
        <f ca="1">_xll.BInterpol('Base CDI'!$H$4:$H$28,'Base CDI'!$I$4:$I$29,S4040,"Cubic","Extrapolate=Linear","MultiX=Average","Skip=True","Sort=True")</f>
        <v>13.600868871430963</v>
      </c>
    </row>
    <row r="4041" spans="16:21" x14ac:dyDescent="0.25">
      <c r="P4041" s="10">
        <v>40389</v>
      </c>
      <c r="Q4041">
        <v>23.51435</v>
      </c>
      <c r="S4041" s="42">
        <f t="shared" ca="1" si="67"/>
        <v>49992</v>
      </c>
      <c r="T4041" s="43">
        <f ca="1">_xll.BInterpol('Base CDI'!$H$4:$H$28,'Base CDI'!$J$4:$J$29,S4041,"Cubic","Extrapolate=Linear","MultiX=Average","Skip=True","Sort=True")</f>
        <v>13.552929488884415</v>
      </c>
      <c r="U4041" s="43">
        <f ca="1">_xll.BInterpol('Base CDI'!$H$4:$H$28,'Base CDI'!$I$4:$I$29,S4041,"Cubic","Extrapolate=Linear","MultiX=Average","Skip=True","Sort=True")</f>
        <v>13.600754043923855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49993</v>
      </c>
      <c r="T4042" s="43">
        <f ca="1">_xll.BInterpol('Base CDI'!$H$4:$H$28,'Base CDI'!$J$4:$J$29,S4042,"Cubic","Extrapolate=Linear","MultiX=Average","Skip=True","Sort=True")</f>
        <v>13.552831099603804</v>
      </c>
      <c r="U4042" s="43">
        <f ca="1">_xll.BInterpol('Base CDI'!$H$4:$H$28,'Base CDI'!$I$4:$I$29,S4042,"Cubic","Extrapolate=Linear","MultiX=Average","Skip=True","Sort=True")</f>
        <v>13.600639201660114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49994</v>
      </c>
      <c r="T4043" s="43">
        <f ca="1">_xll.BInterpol('Base CDI'!$H$4:$H$28,'Base CDI'!$J$4:$J$29,S4043,"Cubic","Extrapolate=Linear","MultiX=Average","Skip=True","Sort=True")</f>
        <v>13.552732698171857</v>
      </c>
      <c r="U4043" s="43">
        <f ca="1">_xll.BInterpol('Base CDI'!$H$4:$H$28,'Base CDI'!$I$4:$I$29,S4043,"Cubic","Extrapolate=Linear","MultiX=Average","Skip=True","Sort=True")</f>
        <v>13.600524344934874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49995</v>
      </c>
      <c r="T4044" s="43">
        <f ca="1">_xll.BInterpol('Base CDI'!$H$4:$H$28,'Base CDI'!$J$4:$J$29,S4044,"Cubic","Extrapolate=Linear","MultiX=Average","Skip=True","Sort=True")</f>
        <v>13.552634284836557</v>
      </c>
      <c r="U4044" s="43">
        <f ca="1">_xll.BInterpol('Base CDI'!$H$4:$H$28,'Base CDI'!$I$4:$I$29,S4044,"Cubic","Extrapolate=Linear","MultiX=Average","Skip=True","Sort=True")</f>
        <v>13.600409474043268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49996</v>
      </c>
      <c r="T4045" s="43">
        <f ca="1">_xll.BInterpol('Base CDI'!$H$4:$H$28,'Base CDI'!$J$4:$J$29,S4045,"Cubic","Extrapolate=Linear","MultiX=Average","Skip=True","Sort=True")</f>
        <v>13.552535859845891</v>
      </c>
      <c r="U4045" s="43">
        <f ca="1">_xll.BInterpol('Base CDI'!$H$4:$H$28,'Base CDI'!$I$4:$I$29,S4045,"Cubic","Extrapolate=Linear","MultiX=Average","Skip=True","Sort=True")</f>
        <v>13.600294589280427</v>
      </c>
    </row>
    <row r="4046" spans="16:21" x14ac:dyDescent="0.25">
      <c r="P4046" s="10">
        <v>40396</v>
      </c>
      <c r="Q4046">
        <v>23.56157</v>
      </c>
      <c r="S4046" s="42">
        <f t="shared" ca="1" si="68"/>
        <v>49997</v>
      </c>
      <c r="T4046" s="43">
        <f ca="1">_xll.BInterpol('Base CDI'!$H$4:$H$28,'Base CDI'!$J$4:$J$29,S4046,"Cubic","Extrapolate=Linear","MultiX=Average","Skip=True","Sort=True")</f>
        <v>13.552437423447849</v>
      </c>
      <c r="U4046" s="43">
        <f ca="1">_xll.BInterpol('Base CDI'!$H$4:$H$28,'Base CDI'!$I$4:$I$29,S4046,"Cubic","Extrapolate=Linear","MultiX=Average","Skip=True","Sort=True")</f>
        <v>13.600179690941486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49998</v>
      </c>
      <c r="T4047" s="43">
        <f ca="1">_xll.BInterpol('Base CDI'!$H$4:$H$28,'Base CDI'!$J$4:$J$29,S4047,"Cubic","Extrapolate=Linear","MultiX=Average","Skip=True","Sort=True")</f>
        <v>13.552338975890413</v>
      </c>
      <c r="U4047" s="43">
        <f ca="1">_xll.BInterpol('Base CDI'!$H$4:$H$28,'Base CDI'!$I$4:$I$29,S4047,"Cubic","Extrapolate=Linear","MultiX=Average","Skip=True","Sort=True")</f>
        <v>13.600064779321576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49999</v>
      </c>
      <c r="T4048" s="43">
        <f ca="1">_xll.BInterpol('Base CDI'!$H$4:$H$28,'Base CDI'!$J$4:$J$29,S4048,"Cubic","Extrapolate=Linear","MultiX=Average","Skip=True","Sort=True")</f>
        <v>13.552240517421572</v>
      </c>
      <c r="U4048" s="43">
        <f ca="1">_xll.BInterpol('Base CDI'!$H$4:$H$28,'Base CDI'!$I$4:$I$29,S4048,"Cubic","Extrapolate=Linear","MultiX=Average","Skip=True","Sort=True")</f>
        <v>13.599949854715829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50000</v>
      </c>
      <c r="T4049" s="43">
        <f ca="1">_xll.BInterpol('Base CDI'!$H$4:$H$28,'Base CDI'!$J$4:$J$29,S4049,"Cubic","Extrapolate=Linear","MultiX=Average","Skip=True","Sort=True")</f>
        <v>13.552142048289312</v>
      </c>
      <c r="U4049" s="43">
        <f ca="1">_xll.BInterpol('Base CDI'!$H$4:$H$28,'Base CDI'!$I$4:$I$29,S4049,"Cubic","Extrapolate=Linear","MultiX=Average","Skip=True","Sort=True")</f>
        <v>13.599834917419379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50001</v>
      </c>
      <c r="T4050" s="43">
        <f ca="1">_xll.BInterpol('Base CDI'!$H$4:$H$28,'Base CDI'!$J$4:$J$29,S4050,"Cubic","Extrapolate=Linear","MultiX=Average","Skip=True","Sort=True")</f>
        <v>13.552043568741619</v>
      </c>
      <c r="U4050" s="43">
        <f ca="1">_xll.BInterpol('Base CDI'!$H$4:$H$28,'Base CDI'!$I$4:$I$29,S4050,"Cubic","Extrapolate=Linear","MultiX=Average","Skip=True","Sort=True")</f>
        <v>13.59971996772736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50002</v>
      </c>
      <c r="T4051" s="43">
        <f ca="1">_xll.BInterpol('Base CDI'!$H$4:$H$28,'Base CDI'!$J$4:$J$29,S4051,"Cubic","Extrapolate=Linear","MultiX=Average","Skip=True","Sort=True")</f>
        <v>13.551945079026479</v>
      </c>
      <c r="U4051" s="43">
        <f ca="1">_xll.BInterpol('Base CDI'!$H$4:$H$28,'Base CDI'!$I$4:$I$29,S4051,"Cubic","Extrapolate=Linear","MultiX=Average","Skip=True","Sort=True")</f>
        <v>13.599605005934901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50003</v>
      </c>
      <c r="T4052" s="43">
        <f ca="1">_xll.BInterpol('Base CDI'!$H$4:$H$28,'Base CDI'!$J$4:$J$29,S4052,"Cubic","Extrapolate=Linear","MultiX=Average","Skip=True","Sort=True")</f>
        <v>13.551846579391881</v>
      </c>
      <c r="U4052" s="43">
        <f ca="1">_xll.BInterpol('Base CDI'!$H$4:$H$28,'Base CDI'!$I$4:$I$29,S4052,"Cubic","Extrapolate=Linear","MultiX=Average","Skip=True","Sort=True")</f>
        <v>13.599490032337137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50004</v>
      </c>
      <c r="T4053" s="43">
        <f ca="1">_xll.BInterpol('Base CDI'!$H$4:$H$28,'Base CDI'!$J$4:$J$29,S4053,"Cubic","Extrapolate=Linear","MultiX=Average","Skip=True","Sort=True")</f>
        <v>13.551748070085809</v>
      </c>
      <c r="U4053" s="43">
        <f ca="1">_xll.BInterpol('Base CDI'!$H$4:$H$28,'Base CDI'!$I$4:$I$29,S4053,"Cubic","Extrapolate=Linear","MultiX=Average","Skip=True","Sort=True")</f>
        <v>13.5993750472292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50005</v>
      </c>
      <c r="T4054" s="43">
        <f ca="1">_xll.BInterpol('Base CDI'!$H$4:$H$28,'Base CDI'!$J$4:$J$29,S4054,"Cubic","Extrapolate=Linear","MultiX=Average","Skip=True","Sort=True")</f>
        <v>13.551649551356251</v>
      </c>
      <c r="U4054" s="43">
        <f ca="1">_xll.BInterpol('Base CDI'!$H$4:$H$28,'Base CDI'!$I$4:$I$29,S4054,"Cubic","Extrapolate=Linear","MultiX=Average","Skip=True","Sort=True")</f>
        <v>13.599260050906224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50006</v>
      </c>
      <c r="T4055" s="43">
        <f ca="1">_xll.BInterpol('Base CDI'!$H$4:$H$28,'Base CDI'!$J$4:$J$29,S4055,"Cubic","Extrapolate=Linear","MultiX=Average","Skip=True","Sort=True")</f>
        <v>13.551551023451193</v>
      </c>
      <c r="U4055" s="43">
        <f ca="1">_xll.BInterpol('Base CDI'!$H$4:$H$28,'Base CDI'!$I$4:$I$29,S4055,"Cubic","Extrapolate=Linear","MultiX=Average","Skip=True","Sort=True")</f>
        <v>13.59914504366334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50007</v>
      </c>
      <c r="T4056" s="43">
        <f ca="1">_xll.BInterpol('Base CDI'!$H$4:$H$28,'Base CDI'!$J$4:$J$29,S4056,"Cubic","Extrapolate=Linear","MultiX=Average","Skip=True","Sort=True")</f>
        <v>13.55145248661862</v>
      </c>
      <c r="U4056" s="43">
        <f ca="1">_xll.BInterpol('Base CDI'!$H$4:$H$28,'Base CDI'!$I$4:$I$29,S4056,"Cubic","Extrapolate=Linear","MultiX=Average","Skip=True","Sort=True")</f>
        <v>13.599030025795679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50008</v>
      </c>
      <c r="T4057" s="43">
        <f ca="1">_xll.BInterpol('Base CDI'!$H$4:$H$28,'Base CDI'!$J$4:$J$29,S4057,"Cubic","Extrapolate=Linear","MultiX=Average","Skip=True","Sort=True")</f>
        <v>13.55135394110652</v>
      </c>
      <c r="U4057" s="43">
        <f ca="1">_xll.BInterpol('Base CDI'!$H$4:$H$28,'Base CDI'!$I$4:$I$29,S4057,"Cubic","Extrapolate=Linear","MultiX=Average","Skip=True","Sort=True")</f>
        <v>13.598914997598378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50009</v>
      </c>
      <c r="T4058" s="43">
        <f ca="1">_xll.BInterpol('Base CDI'!$H$4:$H$28,'Base CDI'!$J$4:$J$29,S4058,"Cubic","Extrapolate=Linear","MultiX=Average","Skip=True","Sort=True")</f>
        <v>13.551255387162881</v>
      </c>
      <c r="U4058" s="43">
        <f ca="1">_xll.BInterpol('Base CDI'!$H$4:$H$28,'Base CDI'!$I$4:$I$29,S4058,"Cubic","Extrapolate=Linear","MultiX=Average","Skip=True","Sort=True")</f>
        <v>13.598799959366566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50010</v>
      </c>
      <c r="T4059" s="43">
        <f ca="1">_xll.BInterpol('Base CDI'!$H$4:$H$28,'Base CDI'!$J$4:$J$29,S4059,"Cubic","Extrapolate=Linear","MultiX=Average","Skip=True","Sort=True")</f>
        <v>13.551156825035685</v>
      </c>
      <c r="U4059" s="43">
        <f ca="1">_xll.BInterpol('Base CDI'!$H$4:$H$28,'Base CDI'!$I$4:$I$29,S4059,"Cubic","Extrapolate=Linear","MultiX=Average","Skip=True","Sort=True")</f>
        <v>13.598684911395379</v>
      </c>
    </row>
    <row r="4060" spans="16:21" x14ac:dyDescent="0.25">
      <c r="P4060" s="10">
        <v>40416</v>
      </c>
      <c r="Q4060">
        <v>23.69425</v>
      </c>
      <c r="S4060" s="42">
        <f t="shared" ca="1" si="68"/>
        <v>50011</v>
      </c>
      <c r="T4060" s="43">
        <f ca="1">_xll.BInterpol('Base CDI'!$H$4:$H$28,'Base CDI'!$J$4:$J$29,S4060,"Cubic","Extrapolate=Linear","MultiX=Average","Skip=True","Sort=True")</f>
        <v>13.551058254972924</v>
      </c>
      <c r="U4060" s="43">
        <f ca="1">_xll.BInterpol('Base CDI'!$H$4:$H$28,'Base CDI'!$I$4:$I$29,S4060,"Cubic","Extrapolate=Linear","MultiX=Average","Skip=True","Sort=True")</f>
        <v>13.598569853979946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50012</v>
      </c>
      <c r="T4061" s="43">
        <f ca="1">_xll.BInterpol('Base CDI'!$H$4:$H$28,'Base CDI'!$J$4:$J$29,S4061,"Cubic","Extrapolate=Linear","MultiX=Average","Skip=True","Sort=True")</f>
        <v>13.550959677222579</v>
      </c>
      <c r="U4061" s="43">
        <f ca="1">_xll.BInterpol('Base CDI'!$H$4:$H$28,'Base CDI'!$I$4:$I$29,S4061,"Cubic","Extrapolate=Linear","MultiX=Average","Skip=True","Sort=True")</f>
        <v>13.598454787415402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50013</v>
      </c>
      <c r="T4062" s="43">
        <f ca="1">_xll.BInterpol('Base CDI'!$H$4:$H$28,'Base CDI'!$J$4:$J$29,S4062,"Cubic","Extrapolate=Linear","MultiX=Average","Skip=True","Sort=True")</f>
        <v>13.550861092032642</v>
      </c>
      <c r="U4062" s="43">
        <f ca="1">_xll.BInterpol('Base CDI'!$H$4:$H$28,'Base CDI'!$I$4:$I$29,S4062,"Cubic","Extrapolate=Linear","MultiX=Average","Skip=True","Sort=True")</f>
        <v>13.598339711996879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50014</v>
      </c>
      <c r="T4063" s="43">
        <f ca="1">_xll.BInterpol('Base CDI'!$H$4:$H$28,'Base CDI'!$J$4:$J$29,S4063,"Cubic","Extrapolate=Linear","MultiX=Average","Skip=True","Sort=True")</f>
        <v>13.550762499651094</v>
      </c>
      <c r="U4063" s="43">
        <f ca="1">_xll.BInterpol('Base CDI'!$H$4:$H$28,'Base CDI'!$I$4:$I$29,S4063,"Cubic","Extrapolate=Linear","MultiX=Average","Skip=True","Sort=True")</f>
        <v>13.598224628019508</v>
      </c>
    </row>
    <row r="4064" spans="16:21" x14ac:dyDescent="0.25">
      <c r="P4064" s="10">
        <v>40422</v>
      </c>
      <c r="Q4064">
        <v>23.73227</v>
      </c>
      <c r="S4064" s="42">
        <f t="shared" ca="1" si="68"/>
        <v>50015</v>
      </c>
      <c r="T4064" s="43">
        <f ca="1">_xll.BInterpol('Base CDI'!$H$4:$H$28,'Base CDI'!$J$4:$J$29,S4064,"Cubic","Extrapolate=Linear","MultiX=Average","Skip=True","Sort=True")</f>
        <v>13.550663900325926</v>
      </c>
      <c r="U4064" s="43">
        <f ca="1">_xll.BInterpol('Base CDI'!$H$4:$H$28,'Base CDI'!$I$4:$I$29,S4064,"Cubic","Extrapolate=Linear","MultiX=Average","Skip=True","Sort=True")</f>
        <v>13.598109535778425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50016</v>
      </c>
      <c r="T4065" s="43">
        <f ca="1">_xll.BInterpol('Base CDI'!$H$4:$H$28,'Base CDI'!$J$4:$J$29,S4065,"Cubic","Extrapolate=Linear","MultiX=Average","Skip=True","Sort=True")</f>
        <v>13.550565294305123</v>
      </c>
      <c r="U4065" s="43">
        <f ca="1">_xll.BInterpol('Base CDI'!$H$4:$H$28,'Base CDI'!$I$4:$I$29,S4065,"Cubic","Extrapolate=Linear","MultiX=Average","Skip=True","Sort=True")</f>
        <v>13.597994435568761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50017</v>
      </c>
      <c r="T4066" s="43">
        <f ca="1">_xll.BInterpol('Base CDI'!$H$4:$H$28,'Base CDI'!$J$4:$J$29,S4066,"Cubic","Extrapolate=Linear","MultiX=Average","Skip=True","Sort=True")</f>
        <v>13.550466681836671</v>
      </c>
      <c r="U4066" s="43">
        <f ca="1">_xll.BInterpol('Base CDI'!$H$4:$H$28,'Base CDI'!$I$4:$I$29,S4066,"Cubic","Extrapolate=Linear","MultiX=Average","Skip=True","Sort=True")</f>
        <v>13.597879327685648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50018</v>
      </c>
      <c r="T4067" s="43">
        <f ca="1">_xll.BInterpol('Base CDI'!$H$4:$H$28,'Base CDI'!$J$4:$J$29,S4067,"Cubic","Extrapolate=Linear","MultiX=Average","Skip=True","Sort=True")</f>
        <v>13.550368063168557</v>
      </c>
      <c r="U4067" s="43">
        <f ca="1">_xll.BInterpol('Base CDI'!$H$4:$H$28,'Base CDI'!$I$4:$I$29,S4067,"Cubic","Extrapolate=Linear","MultiX=Average","Skip=True","Sort=True")</f>
        <v>13.597764212424218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50019</v>
      </c>
      <c r="T4068" s="43">
        <f ca="1">_xll.BInterpol('Base CDI'!$H$4:$H$28,'Base CDI'!$J$4:$J$29,S4068,"Cubic","Extrapolate=Linear","MultiX=Average","Skip=True","Sort=True")</f>
        <v>13.550269438548765</v>
      </c>
      <c r="U4068" s="43">
        <f ca="1">_xll.BInterpol('Base CDI'!$H$4:$H$28,'Base CDI'!$I$4:$I$29,S4068,"Cubic","Extrapolate=Linear","MultiX=Average","Skip=True","Sort=True")</f>
        <v>13.597649090079607</v>
      </c>
    </row>
    <row r="4069" spans="16:21" x14ac:dyDescent="0.25">
      <c r="P4069" s="10">
        <v>40430</v>
      </c>
      <c r="Q4069">
        <v>23.77985</v>
      </c>
      <c r="S4069" s="42">
        <f t="shared" ca="1" si="68"/>
        <v>50020</v>
      </c>
      <c r="T4069" s="43">
        <f ca="1">_xll.BInterpol('Base CDI'!$H$4:$H$28,'Base CDI'!$J$4:$J$29,S4069,"Cubic","Extrapolate=Linear","MultiX=Average","Skip=True","Sort=True")</f>
        <v>13.550170808225287</v>
      </c>
      <c r="U4069" s="43">
        <f ca="1">_xll.BInterpol('Base CDI'!$H$4:$H$28,'Base CDI'!$I$4:$I$29,S4069,"Cubic","Extrapolate=Linear","MultiX=Average","Skip=True","Sort=True")</f>
        <v>13.597533960946944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50021</v>
      </c>
      <c r="T4070" s="43">
        <f ca="1">_xll.BInterpol('Base CDI'!$H$4:$H$28,'Base CDI'!$J$4:$J$29,S4070,"Cubic","Extrapolate=Linear","MultiX=Average","Skip=True","Sort=True")</f>
        <v>13.550072172446104</v>
      </c>
      <c r="U4070" s="43">
        <f ca="1">_xll.BInterpol('Base CDI'!$H$4:$H$28,'Base CDI'!$I$4:$I$29,S4070,"Cubic","Extrapolate=Linear","MultiX=Average","Skip=True","Sort=True")</f>
        <v>13.597418825321363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50022</v>
      </c>
      <c r="T4071" s="43">
        <f ca="1">_xll.BInterpol('Base CDI'!$H$4:$H$28,'Base CDI'!$J$4:$J$29,S4071,"Cubic","Extrapolate=Linear","MultiX=Average","Skip=True","Sort=True")</f>
        <v>13.549973531459205</v>
      </c>
      <c r="U4071" s="43">
        <f ca="1">_xll.BInterpol('Base CDI'!$H$4:$H$28,'Base CDI'!$I$4:$I$29,S4071,"Cubic","Extrapolate=Linear","MultiX=Average","Skip=True","Sort=True")</f>
        <v>13.597303683497996</v>
      </c>
    </row>
    <row r="4072" spans="16:21" x14ac:dyDescent="0.25">
      <c r="P4072" s="10">
        <v>40435</v>
      </c>
      <c r="Q4072">
        <v>23.80846</v>
      </c>
      <c r="S4072" s="42">
        <f t="shared" ca="1" si="68"/>
        <v>50023</v>
      </c>
      <c r="T4072" s="43">
        <f ca="1">_xll.BInterpol('Base CDI'!$H$4:$H$28,'Base CDI'!$J$4:$J$29,S4072,"Cubic","Extrapolate=Linear","MultiX=Average","Skip=True","Sort=True")</f>
        <v>13.549874885512576</v>
      </c>
      <c r="U4072" s="43">
        <f ca="1">_xll.BInterpol('Base CDI'!$H$4:$H$28,'Base CDI'!$I$4:$I$29,S4072,"Cubic","Extrapolate=Linear","MultiX=Average","Skip=True","Sort=True")</f>
        <v>13.597188535771975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50024</v>
      </c>
      <c r="T4073" s="43">
        <f ca="1">_xll.BInterpol('Base CDI'!$H$4:$H$28,'Base CDI'!$J$4:$J$29,S4073,"Cubic","Extrapolate=Linear","MultiX=Average","Skip=True","Sort=True")</f>
        <v>13.549776234854205</v>
      </c>
      <c r="U4073" s="43">
        <f ca="1">_xll.BInterpol('Base CDI'!$H$4:$H$28,'Base CDI'!$I$4:$I$29,S4073,"Cubic","Extrapolate=Linear","MultiX=Average","Skip=True","Sort=True")</f>
        <v>13.597073382438436</v>
      </c>
    </row>
    <row r="4074" spans="16:21" x14ac:dyDescent="0.25">
      <c r="P4074" s="10">
        <v>40437</v>
      </c>
      <c r="Q4074">
        <v>23.82751</v>
      </c>
      <c r="S4074" s="42">
        <f t="shared" ca="1" si="68"/>
        <v>50025</v>
      </c>
      <c r="T4074" s="43">
        <f ca="1">_xll.BInterpol('Base CDI'!$H$4:$H$28,'Base CDI'!$J$4:$J$29,S4074,"Cubic","Extrapolate=Linear","MultiX=Average","Skip=True","Sort=True")</f>
        <v>13.549677579732077</v>
      </c>
      <c r="U4074" s="43">
        <f ca="1">_xll.BInterpol('Base CDI'!$H$4:$H$28,'Base CDI'!$I$4:$I$29,S4074,"Cubic","Extrapolate=Linear","MultiX=Average","Skip=True","Sort=True")</f>
        <v>13.596958223792511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50026</v>
      </c>
      <c r="T4075" s="43">
        <f ca="1">_xll.BInterpol('Base CDI'!$H$4:$H$28,'Base CDI'!$J$4:$J$29,S4075,"Cubic","Extrapolate=Linear","MultiX=Average","Skip=True","Sort=True")</f>
        <v>13.549578920394177</v>
      </c>
      <c r="U4075" s="43">
        <f ca="1">_xll.BInterpol('Base CDI'!$H$4:$H$28,'Base CDI'!$I$4:$I$29,S4075,"Cubic","Extrapolate=Linear","MultiX=Average","Skip=True","Sort=True")</f>
        <v>13.596843060129329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50027</v>
      </c>
      <c r="T4076" s="43">
        <f ca="1">_xll.BInterpol('Base CDI'!$H$4:$H$28,'Base CDI'!$J$4:$J$29,S4076,"Cubic","Extrapolate=Linear","MultiX=Average","Skip=True","Sort=True")</f>
        <v>13.549480257088494</v>
      </c>
      <c r="U4076" s="43">
        <f ca="1">_xll.BInterpol('Base CDI'!$H$4:$H$28,'Base CDI'!$I$4:$I$29,S4076,"Cubic","Extrapolate=Linear","MultiX=Average","Skip=True","Sort=True")</f>
        <v>13.596727891744026</v>
      </c>
    </row>
    <row r="4077" spans="16:21" x14ac:dyDescent="0.25">
      <c r="P4077" s="10">
        <v>40442</v>
      </c>
      <c r="Q4077">
        <v>23.85614</v>
      </c>
      <c r="S4077" s="42">
        <f t="shared" ca="1" si="68"/>
        <v>50028</v>
      </c>
      <c r="T4077" s="43">
        <f ca="1">_xll.BInterpol('Base CDI'!$H$4:$H$28,'Base CDI'!$J$4:$J$29,S4077,"Cubic","Extrapolate=Linear","MultiX=Average","Skip=True","Sort=True")</f>
        <v>13.549381590063014</v>
      </c>
      <c r="U4077" s="43">
        <f ca="1">_xll.BInterpol('Base CDI'!$H$4:$H$28,'Base CDI'!$I$4:$I$29,S4077,"Cubic","Extrapolate=Linear","MultiX=Average","Skip=True","Sort=True")</f>
        <v>13.596612718931732</v>
      </c>
    </row>
    <row r="4078" spans="16:21" x14ac:dyDescent="0.25">
      <c r="P4078" s="10">
        <v>40443</v>
      </c>
      <c r="Q4078">
        <v>23.8657</v>
      </c>
      <c r="S4078" s="42">
        <f t="shared" ca="1" si="68"/>
        <v>50029</v>
      </c>
      <c r="T4078" s="43">
        <f ca="1">_xll.BInterpol('Base CDI'!$H$4:$H$28,'Base CDI'!$J$4:$J$29,S4078,"Cubic","Extrapolate=Linear","MultiX=Average","Skip=True","Sort=True")</f>
        <v>13.549282919565723</v>
      </c>
      <c r="U4078" s="43">
        <f ca="1">_xll.BInterpol('Base CDI'!$H$4:$H$28,'Base CDI'!$I$4:$I$29,S4078,"Cubic","Extrapolate=Linear","MultiX=Average","Skip=True","Sort=True")</f>
        <v>13.596497541987581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50030</v>
      </c>
      <c r="T4079" s="43">
        <f ca="1">_xll.BInterpol('Base CDI'!$H$4:$H$28,'Base CDI'!$J$4:$J$29,S4079,"Cubic","Extrapolate=Linear","MultiX=Average","Skip=True","Sort=True")</f>
        <v>13.549184245844607</v>
      </c>
      <c r="U4079" s="43">
        <f ca="1">_xll.BInterpol('Base CDI'!$H$4:$H$28,'Base CDI'!$I$4:$I$29,S4079,"Cubic","Extrapolate=Linear","MultiX=Average","Skip=True","Sort=True")</f>
        <v>13.596382361206707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50031</v>
      </c>
      <c r="T4080" s="43">
        <f ca="1">_xll.BInterpol('Base CDI'!$H$4:$H$28,'Base CDI'!$J$4:$J$29,S4080,"Cubic","Extrapolate=Linear","MultiX=Average","Skip=True","Sort=True")</f>
        <v>13.549085569147653</v>
      </c>
      <c r="U4080" s="43">
        <f ca="1">_xll.BInterpol('Base CDI'!$H$4:$H$28,'Base CDI'!$I$4:$I$29,S4080,"Cubic","Extrapolate=Linear","MultiX=Average","Skip=True","Sort=True")</f>
        <v>13.596267176884242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50032</v>
      </c>
      <c r="T4081" s="43">
        <f ca="1">_xll.BInterpol('Base CDI'!$H$4:$H$28,'Base CDI'!$J$4:$J$29,S4081,"Cubic","Extrapolate=Linear","MultiX=Average","Skip=True","Sort=True")</f>
        <v>13.548986889722848</v>
      </c>
      <c r="U4081" s="43">
        <f ca="1">_xll.BInterpol('Base CDI'!$H$4:$H$28,'Base CDI'!$I$4:$I$29,S4081,"Cubic","Extrapolate=Linear","MultiX=Average","Skip=True","Sort=True")</f>
        <v>13.596151989315317</v>
      </c>
    </row>
    <row r="4082" spans="16:21" x14ac:dyDescent="0.25">
      <c r="P4082" s="10">
        <v>40449</v>
      </c>
      <c r="Q4082">
        <v>23.90399</v>
      </c>
      <c r="S4082" s="42">
        <f t="shared" ca="1" si="68"/>
        <v>50033</v>
      </c>
      <c r="T4082" s="43">
        <f ca="1">_xll.BInterpol('Base CDI'!$H$4:$H$28,'Base CDI'!$J$4:$J$29,S4082,"Cubic","Extrapolate=Linear","MultiX=Average","Skip=True","Sort=True")</f>
        <v>13.548888207818178</v>
      </c>
      <c r="U4082" s="43">
        <f ca="1">_xll.BInterpol('Base CDI'!$H$4:$H$28,'Base CDI'!$I$4:$I$29,S4082,"Cubic","Extrapolate=Linear","MultiX=Average","Skip=True","Sort=True")</f>
        <v>13.596036798795065</v>
      </c>
    </row>
    <row r="4083" spans="16:21" x14ac:dyDescent="0.25">
      <c r="P4083" s="10">
        <v>40450</v>
      </c>
      <c r="Q4083">
        <v>23.91356</v>
      </c>
      <c r="S4083" s="42">
        <f t="shared" ca="1" si="68"/>
        <v>50034</v>
      </c>
      <c r="T4083" s="43">
        <f ca="1">_xll.BInterpol('Base CDI'!$H$4:$H$28,'Base CDI'!$J$4:$J$29,S4083,"Cubic","Extrapolate=Linear","MultiX=Average","Skip=True","Sort=True")</f>
        <v>13.548789523681631</v>
      </c>
      <c r="U4083" s="43">
        <f ca="1">_xll.BInterpol('Base CDI'!$H$4:$H$28,'Base CDI'!$I$4:$I$29,S4083,"Cubic","Extrapolate=Linear","MultiX=Average","Skip=True","Sort=True")</f>
        <v>13.595921605618619</v>
      </c>
    </row>
    <row r="4084" spans="16:21" x14ac:dyDescent="0.25">
      <c r="P4084" s="10">
        <v>40451</v>
      </c>
      <c r="Q4084">
        <v>23.92313</v>
      </c>
      <c r="S4084" s="42">
        <f t="shared" ca="1" si="68"/>
        <v>50035</v>
      </c>
      <c r="T4084" s="43">
        <f ca="1">_xll.BInterpol('Base CDI'!$H$4:$H$28,'Base CDI'!$J$4:$J$29,S4084,"Cubic","Extrapolate=Linear","MultiX=Average","Skip=True","Sort=True")</f>
        <v>13.548690837561191</v>
      </c>
      <c r="U4084" s="43">
        <f ca="1">_xll.BInterpol('Base CDI'!$H$4:$H$28,'Base CDI'!$I$4:$I$29,S4084,"Cubic","Extrapolate=Linear","MultiX=Average","Skip=True","Sort=True")</f>
        <v>13.595806410081114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50036</v>
      </c>
      <c r="T4085" s="43">
        <f ca="1">_xll.BInterpol('Base CDI'!$H$4:$H$28,'Base CDI'!$J$4:$J$29,S4085,"Cubic","Extrapolate=Linear","MultiX=Average","Skip=True","Sort=True")</f>
        <v>13.548592149704845</v>
      </c>
      <c r="U4085" s="43">
        <f ca="1">_xll.BInterpol('Base CDI'!$H$4:$H$28,'Base CDI'!$I$4:$I$29,S4085,"Cubic","Extrapolate=Linear","MultiX=Average","Skip=True","Sort=True")</f>
        <v>13.595691212477679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50037</v>
      </c>
      <c r="T4086" s="43">
        <f ca="1">_xll.BInterpol('Base CDI'!$H$4:$H$28,'Base CDI'!$J$4:$J$29,S4086,"Cubic","Extrapolate=Linear","MultiX=Average","Skip=True","Sort=True")</f>
        <v>13.54849346036058</v>
      </c>
      <c r="U4086" s="43">
        <f ca="1">_xll.BInterpol('Base CDI'!$H$4:$H$28,'Base CDI'!$I$4:$I$29,S4086,"Cubic","Extrapolate=Linear","MultiX=Average","Skip=True","Sort=True")</f>
        <v>13.595576013103448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50038</v>
      </c>
      <c r="T4087" s="43">
        <f ca="1">_xll.BInterpol('Base CDI'!$H$4:$H$28,'Base CDI'!$J$4:$J$29,S4087,"Cubic","Extrapolate=Linear","MultiX=Average","Skip=True","Sort=True")</f>
        <v>13.548394769776383</v>
      </c>
      <c r="U4087" s="43">
        <f ca="1">_xll.BInterpol('Base CDI'!$H$4:$H$28,'Base CDI'!$I$4:$I$29,S4087,"Cubic","Extrapolate=Linear","MultiX=Average","Skip=True","Sort=True")</f>
        <v>13.595460812253554</v>
      </c>
    </row>
    <row r="4088" spans="16:21" x14ac:dyDescent="0.25">
      <c r="P4088" s="10">
        <v>40457</v>
      </c>
      <c r="Q4088">
        <v>23.96153</v>
      </c>
      <c r="S4088" s="42">
        <f t="shared" ca="1" si="68"/>
        <v>50039</v>
      </c>
      <c r="T4088" s="43">
        <f ca="1">_xll.BInterpol('Base CDI'!$H$4:$H$28,'Base CDI'!$J$4:$J$29,S4088,"Cubic","Extrapolate=Linear","MultiX=Average","Skip=True","Sort=True")</f>
        <v>13.54829607820024</v>
      </c>
      <c r="U4088" s="43">
        <f ca="1">_xll.BInterpol('Base CDI'!$H$4:$H$28,'Base CDI'!$I$4:$I$29,S4088,"Cubic","Extrapolate=Linear","MultiX=Average","Skip=True","Sort=True")</f>
        <v>13.595345610223131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50040</v>
      </c>
      <c r="T4089" s="43">
        <f ca="1">_xll.BInterpol('Base CDI'!$H$4:$H$28,'Base CDI'!$J$4:$J$29,S4089,"Cubic","Extrapolate=Linear","MultiX=Average","Skip=True","Sort=True")</f>
        <v>13.548197385880137</v>
      </c>
      <c r="U4089" s="43">
        <f ca="1">_xll.BInterpol('Base CDI'!$H$4:$H$28,'Base CDI'!$I$4:$I$29,S4089,"Cubic","Extrapolate=Linear","MultiX=Average","Skip=True","Sort=True")</f>
        <v>13.595230407307309</v>
      </c>
    </row>
    <row r="4090" spans="16:21" x14ac:dyDescent="0.25">
      <c r="P4090" s="10">
        <v>40459</v>
      </c>
      <c r="Q4090">
        <v>23.98076</v>
      </c>
      <c r="S4090" s="42">
        <f t="shared" ca="1" si="68"/>
        <v>50041</v>
      </c>
      <c r="T4090" s="43">
        <f ca="1">_xll.BInterpol('Base CDI'!$H$4:$H$28,'Base CDI'!$J$4:$J$29,S4090,"Cubic","Extrapolate=Linear","MultiX=Average","Skip=True","Sort=True")</f>
        <v>13.548098693064063</v>
      </c>
      <c r="U4090" s="43">
        <f ca="1">_xll.BInterpol('Base CDI'!$H$4:$H$28,'Base CDI'!$I$4:$I$29,S4090,"Cubic","Extrapolate=Linear","MultiX=Average","Skip=True","Sort=True")</f>
        <v>13.595115203801221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50042</v>
      </c>
      <c r="T4091" s="43">
        <f ca="1">_xll.BInterpol('Base CDI'!$H$4:$H$28,'Base CDI'!$J$4:$J$29,S4091,"Cubic","Extrapolate=Linear","MultiX=Average","Skip=True","Sort=True")</f>
        <v>13.548</v>
      </c>
      <c r="U4091" s="43">
        <f ca="1">_xll.BInterpol('Base CDI'!$H$4:$H$28,'Base CDI'!$I$4:$I$29,S4091,"Cubic","Extrapolate=Linear","MultiX=Average","Skip=True","Sort=True")</f>
        <v>13.595000000000001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50043</v>
      </c>
      <c r="T4092" s="43">
        <f ca="1">_xll.BInterpol('Base CDI'!$H$4:$H$28,'Base CDI'!$J$4:$J$29,S4092,"Cubic","Extrapolate=Linear","MultiX=Average","Skip=True","Sort=True")</f>
        <v>13.547923392612859</v>
      </c>
      <c r="U4092" s="43">
        <f ca="1">_xll.BInterpol('Base CDI'!$H$4:$H$28,'Base CDI'!$I$4:$I$29,S4092,"Cubic","Extrapolate=Linear","MultiX=Average","Skip=True","Sort=True")</f>
        <v>13.594911080711356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50044</v>
      </c>
      <c r="T4093" s="43">
        <f ca="1">_xll.BInterpol('Base CDI'!$H$4:$H$28,'Base CDI'!$J$4:$J$29,S4093,"Cubic","Extrapolate=Linear","MultiX=Average","Skip=True","Sort=True")</f>
        <v>13.547846785225719</v>
      </c>
      <c r="U4093" s="43">
        <f ca="1">_xll.BInterpol('Base CDI'!$H$4:$H$28,'Base CDI'!$I$4:$I$29,S4093,"Cubic","Extrapolate=Linear","MultiX=Average","Skip=True","Sort=True")</f>
        <v>13.594822161422709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50045</v>
      </c>
      <c r="T4094" s="43">
        <f ca="1">_xll.BInterpol('Base CDI'!$H$4:$H$28,'Base CDI'!$J$4:$J$29,S4094,"Cubic","Extrapolate=Linear","MultiX=Average","Skip=True","Sort=True")</f>
        <v>13.547770177838578</v>
      </c>
      <c r="U4094" s="43">
        <f ca="1">_xll.BInterpol('Base CDI'!$H$4:$H$28,'Base CDI'!$I$4:$I$29,S4094,"Cubic","Extrapolate=Linear","MultiX=Average","Skip=True","Sort=True")</f>
        <v>13.594733242134064</v>
      </c>
    </row>
    <row r="4095" spans="16:21" x14ac:dyDescent="0.25">
      <c r="P4095" s="10">
        <v>40469</v>
      </c>
      <c r="Q4095">
        <v>24.02891</v>
      </c>
      <c r="S4095" s="42">
        <f t="shared" ca="1" si="68"/>
        <v>50046</v>
      </c>
      <c r="T4095" s="43">
        <f ca="1">_xll.BInterpol('Base CDI'!$H$4:$H$28,'Base CDI'!$J$4:$J$29,S4095,"Cubic","Extrapolate=Linear","MultiX=Average","Skip=True","Sort=True")</f>
        <v>13.547693570451436</v>
      </c>
      <c r="U4095" s="43">
        <f ca="1">_xll.BInterpol('Base CDI'!$H$4:$H$28,'Base CDI'!$I$4:$I$29,S4095,"Cubic","Extrapolate=Linear","MultiX=Average","Skip=True","Sort=True")</f>
        <v>13.594644322845419</v>
      </c>
    </row>
    <row r="4096" spans="16:21" x14ac:dyDescent="0.25">
      <c r="P4096" s="10">
        <v>40470</v>
      </c>
      <c r="Q4096">
        <v>24.03856</v>
      </c>
      <c r="S4096" s="42">
        <f t="shared" ca="1" si="68"/>
        <v>50047</v>
      </c>
      <c r="T4096" s="43">
        <f ca="1">_xll.BInterpol('Base CDI'!$H$4:$H$28,'Base CDI'!$J$4:$J$29,S4096,"Cubic","Extrapolate=Linear","MultiX=Average","Skip=True","Sort=True")</f>
        <v>13.547616963064296</v>
      </c>
      <c r="U4096" s="43">
        <f ca="1">_xll.BInterpol('Base CDI'!$H$4:$H$28,'Base CDI'!$I$4:$I$29,S4096,"Cubic","Extrapolate=Linear","MultiX=Average","Skip=True","Sort=True")</f>
        <v>13.594555403556772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50048</v>
      </c>
      <c r="T4097" s="43">
        <f ca="1">_xll.BInterpol('Base CDI'!$H$4:$H$28,'Base CDI'!$J$4:$J$29,S4097,"Cubic","Extrapolate=Linear","MultiX=Average","Skip=True","Sort=True")</f>
        <v>13.547540355677155</v>
      </c>
      <c r="U4097" s="43">
        <f ca="1">_xll.BInterpol('Base CDI'!$H$4:$H$28,'Base CDI'!$I$4:$I$29,S4097,"Cubic","Extrapolate=Linear","MultiX=Average","Skip=True","Sort=True")</f>
        <v>13.594466484268127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50049</v>
      </c>
      <c r="T4098" s="43">
        <f ca="1">_xll.BInterpol('Base CDI'!$H$4:$H$28,'Base CDI'!$J$4:$J$29,S4098,"Cubic","Extrapolate=Linear","MultiX=Average","Skip=True","Sort=True")</f>
        <v>13.547463748290014</v>
      </c>
      <c r="U4098" s="43">
        <f ca="1">_xll.BInterpol('Base CDI'!$H$4:$H$28,'Base CDI'!$I$4:$I$29,S4098,"Cubic","Extrapolate=Linear","MultiX=Average","Skip=True","Sort=True")</f>
        <v>13.594377564979482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50050</v>
      </c>
      <c r="T4099" s="43">
        <f ca="1">_xll.BInterpol('Base CDI'!$H$4:$H$28,'Base CDI'!$J$4:$J$29,S4099,"Cubic","Extrapolate=Linear","MultiX=Average","Skip=True","Sort=True")</f>
        <v>13.547387140902872</v>
      </c>
      <c r="U4099" s="43">
        <f ca="1">_xll.BInterpol('Base CDI'!$H$4:$H$28,'Base CDI'!$I$4:$I$29,S4099,"Cubic","Extrapolate=Linear","MultiX=Average","Skip=True","Sort=True")</f>
        <v>13.594288645690835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50051</v>
      </c>
      <c r="T4100" s="43">
        <f ca="1">_xll.BInterpol('Base CDI'!$H$4:$H$28,'Base CDI'!$J$4:$J$29,S4100,"Cubic","Extrapolate=Linear","MultiX=Average","Skip=True","Sort=True")</f>
        <v>13.547310533515732</v>
      </c>
      <c r="U4100" s="43">
        <f ca="1">_xll.BInterpol('Base CDI'!$H$4:$H$28,'Base CDI'!$I$4:$I$29,S4100,"Cubic","Extrapolate=Linear","MultiX=Average","Skip=True","Sort=True")</f>
        <v>13.59419972640219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50052</v>
      </c>
      <c r="T4101" s="43">
        <f ca="1">_xll.BInterpol('Base CDI'!$H$4:$H$28,'Base CDI'!$J$4:$J$29,S4101,"Cubic","Extrapolate=Linear","MultiX=Average","Skip=True","Sort=True")</f>
        <v>13.547233926128591</v>
      </c>
      <c r="U4101" s="43">
        <f ca="1">_xll.BInterpol('Base CDI'!$H$4:$H$28,'Base CDI'!$I$4:$I$29,S4101,"Cubic","Extrapolate=Linear","MultiX=Average","Skip=True","Sort=True")</f>
        <v>13.594110807113545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50053</v>
      </c>
      <c r="T4102" s="43">
        <f ca="1">_xll.BInterpol('Base CDI'!$H$4:$H$28,'Base CDI'!$J$4:$J$29,S4102,"Cubic","Extrapolate=Linear","MultiX=Average","Skip=True","Sort=True")</f>
        <v>13.54715731874145</v>
      </c>
      <c r="U4102" s="43">
        <f ca="1">_xll.BInterpol('Base CDI'!$H$4:$H$28,'Base CDI'!$I$4:$I$29,S4102,"Cubic","Extrapolate=Linear","MultiX=Average","Skip=True","Sort=True")</f>
        <v>13.594021887824898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50054</v>
      </c>
      <c r="T4103" s="43">
        <f ca="1">_xll.BInterpol('Base CDI'!$H$4:$H$28,'Base CDI'!$J$4:$J$29,S4103,"Cubic","Extrapolate=Linear","MultiX=Average","Skip=True","Sort=True")</f>
        <v>13.54708071135431</v>
      </c>
      <c r="U4103" s="43">
        <f ca="1">_xll.BInterpol('Base CDI'!$H$4:$H$28,'Base CDI'!$I$4:$I$29,S4103,"Cubic","Extrapolate=Linear","MultiX=Average","Skip=True","Sort=True")</f>
        <v>13.593932968536253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50055</v>
      </c>
      <c r="T4104" s="43">
        <f ca="1">_xll.BInterpol('Base CDI'!$H$4:$H$28,'Base CDI'!$J$4:$J$29,S4104,"Cubic","Extrapolate=Linear","MultiX=Average","Skip=True","Sort=True")</f>
        <v>13.547004103967168</v>
      </c>
      <c r="U4104" s="43">
        <f ca="1">_xll.BInterpol('Base CDI'!$H$4:$H$28,'Base CDI'!$I$4:$I$29,S4104,"Cubic","Extrapolate=Linear","MultiX=Average","Skip=True","Sort=True")</f>
        <v>13.593844049247606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50056</v>
      </c>
      <c r="T4105" s="43">
        <f ca="1">_xll.BInterpol('Base CDI'!$H$4:$H$28,'Base CDI'!$J$4:$J$29,S4105,"Cubic","Extrapolate=Linear","MultiX=Average","Skip=True","Sort=True")</f>
        <v>13.546927496580027</v>
      </c>
      <c r="U4105" s="43">
        <f ca="1">_xll.BInterpol('Base CDI'!$H$4:$H$28,'Base CDI'!$I$4:$I$29,S4105,"Cubic","Extrapolate=Linear","MultiX=Average","Skip=True","Sort=True")</f>
        <v>13.593755129958961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50057</v>
      </c>
      <c r="T4106" s="43">
        <f ca="1">_xll.BInterpol('Base CDI'!$H$4:$H$28,'Base CDI'!$J$4:$J$29,S4106,"Cubic","Extrapolate=Linear","MultiX=Average","Skip=True","Sort=True")</f>
        <v>13.546850889192887</v>
      </c>
      <c r="U4106" s="43">
        <f ca="1">_xll.BInterpol('Base CDI'!$H$4:$H$28,'Base CDI'!$I$4:$I$29,S4106,"Cubic","Extrapolate=Linear","MultiX=Average","Skip=True","Sort=True")</f>
        <v>13.593666210670316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50058</v>
      </c>
      <c r="T4107" s="43">
        <f ca="1">_xll.BInterpol('Base CDI'!$H$4:$H$28,'Base CDI'!$J$4:$J$29,S4107,"Cubic","Extrapolate=Linear","MultiX=Average","Skip=True","Sort=True")</f>
        <v>13.546774281805746</v>
      </c>
      <c r="U4107" s="43">
        <f ca="1">_xll.BInterpol('Base CDI'!$H$4:$H$28,'Base CDI'!$I$4:$I$29,S4107,"Cubic","Extrapolate=Linear","MultiX=Average","Skip=True","Sort=True")</f>
        <v>13.593577291381669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50059</v>
      </c>
      <c r="T4108" s="43">
        <f ca="1">_xll.BInterpol('Base CDI'!$H$4:$H$28,'Base CDI'!$J$4:$J$29,S4108,"Cubic","Extrapolate=Linear","MultiX=Average","Skip=True","Sort=True")</f>
        <v>13.546697674418605</v>
      </c>
      <c r="U4108" s="43">
        <f ca="1">_xll.BInterpol('Base CDI'!$H$4:$H$28,'Base CDI'!$I$4:$I$29,S4108,"Cubic","Extrapolate=Linear","MultiX=Average","Skip=True","Sort=True")</f>
        <v>13.593488372093024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50060</v>
      </c>
      <c r="T4109" s="43">
        <f ca="1">_xll.BInterpol('Base CDI'!$H$4:$H$28,'Base CDI'!$J$4:$J$29,S4109,"Cubic","Extrapolate=Linear","MultiX=Average","Skip=True","Sort=True")</f>
        <v>13.546621067031463</v>
      </c>
      <c r="U4109" s="43">
        <f ca="1">_xll.BInterpol('Base CDI'!$H$4:$H$28,'Base CDI'!$I$4:$I$29,S4109,"Cubic","Extrapolate=Linear","MultiX=Average","Skip=True","Sort=True")</f>
        <v>13.593399452804379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50061</v>
      </c>
      <c r="T4110" s="43">
        <f ca="1">_xll.BInterpol('Base CDI'!$H$4:$H$28,'Base CDI'!$J$4:$J$29,S4110,"Cubic","Extrapolate=Linear","MultiX=Average","Skip=True","Sort=True")</f>
        <v>13.546544459644323</v>
      </c>
      <c r="U4110" s="43">
        <f ca="1">_xll.BInterpol('Base CDI'!$H$4:$H$28,'Base CDI'!$I$4:$I$29,S4110,"Cubic","Extrapolate=Linear","MultiX=Average","Skip=True","Sort=True")</f>
        <v>13.593310533515732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50062</v>
      </c>
      <c r="T4111" s="43">
        <f ca="1">_xll.BInterpol('Base CDI'!$H$4:$H$28,'Base CDI'!$J$4:$J$29,S4111,"Cubic","Extrapolate=Linear","MultiX=Average","Skip=True","Sort=True")</f>
        <v>13.546467852257182</v>
      </c>
      <c r="U4111" s="43">
        <f ca="1">_xll.BInterpol('Base CDI'!$H$4:$H$28,'Base CDI'!$I$4:$I$29,S4111,"Cubic","Extrapolate=Linear","MultiX=Average","Skip=True","Sort=True")</f>
        <v>13.593221614227087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50063</v>
      </c>
      <c r="T4112" s="43">
        <f ca="1">_xll.BInterpol('Base CDI'!$H$4:$H$28,'Base CDI'!$J$4:$J$29,S4112,"Cubic","Extrapolate=Linear","MultiX=Average","Skip=True","Sort=True")</f>
        <v>13.546391244870041</v>
      </c>
      <c r="U4112" s="43">
        <f ca="1">_xll.BInterpol('Base CDI'!$H$4:$H$28,'Base CDI'!$I$4:$I$29,S4112,"Cubic","Extrapolate=Linear","MultiX=Average","Skip=True","Sort=True")</f>
        <v>13.593132694938442</v>
      </c>
    </row>
    <row r="4113" spans="16:21" x14ac:dyDescent="0.25">
      <c r="P4113" s="10">
        <v>40494</v>
      </c>
      <c r="Q4113">
        <v>24.20307</v>
      </c>
      <c r="S4113" s="42">
        <f t="shared" ca="1" si="69"/>
        <v>50064</v>
      </c>
      <c r="T4113" s="43">
        <f ca="1">_xll.BInterpol('Base CDI'!$H$4:$H$28,'Base CDI'!$J$4:$J$29,S4113,"Cubic","Extrapolate=Linear","MultiX=Average","Skip=True","Sort=True")</f>
        <v>13.546314637482901</v>
      </c>
      <c r="U4113" s="43">
        <f ca="1">_xll.BInterpol('Base CDI'!$H$4:$H$28,'Base CDI'!$I$4:$I$29,S4113,"Cubic","Extrapolate=Linear","MultiX=Average","Skip=True","Sort=True")</f>
        <v>13.593043775649795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50065</v>
      </c>
      <c r="T4114" s="43">
        <f ca="1">_xll.BInterpol('Base CDI'!$H$4:$H$28,'Base CDI'!$J$4:$J$29,S4114,"Cubic","Extrapolate=Linear","MultiX=Average","Skip=True","Sort=True")</f>
        <v>13.546238030095759</v>
      </c>
      <c r="U4114" s="43">
        <f ca="1">_xll.BInterpol('Base CDI'!$H$4:$H$28,'Base CDI'!$I$4:$I$29,S4114,"Cubic","Extrapolate=Linear","MultiX=Average","Skip=True","Sort=True")</f>
        <v>13.59295485636115</v>
      </c>
    </row>
    <row r="4115" spans="16:21" x14ac:dyDescent="0.25">
      <c r="P4115" s="10">
        <v>40499</v>
      </c>
      <c r="Q4115">
        <v>24.2225</v>
      </c>
      <c r="S4115" s="42">
        <f t="shared" ca="1" si="69"/>
        <v>50066</v>
      </c>
      <c r="T4115" s="43">
        <f ca="1">_xll.BInterpol('Base CDI'!$H$4:$H$28,'Base CDI'!$J$4:$J$29,S4115,"Cubic","Extrapolate=Linear","MultiX=Average","Skip=True","Sort=True")</f>
        <v>13.546161422708618</v>
      </c>
      <c r="U4115" s="43">
        <f ca="1">_xll.BInterpol('Base CDI'!$H$4:$H$28,'Base CDI'!$I$4:$I$29,S4115,"Cubic","Extrapolate=Linear","MultiX=Average","Skip=True","Sort=True")</f>
        <v>13.592865937072505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50067</v>
      </c>
      <c r="T4116" s="43">
        <f ca="1">_xll.BInterpol('Base CDI'!$H$4:$H$28,'Base CDI'!$J$4:$J$29,S4116,"Cubic","Extrapolate=Linear","MultiX=Average","Skip=True","Sort=True")</f>
        <v>13.546084815321478</v>
      </c>
      <c r="U4116" s="43">
        <f ca="1">_xll.BInterpol('Base CDI'!$H$4:$H$28,'Base CDI'!$I$4:$I$29,S4116,"Cubic","Extrapolate=Linear","MultiX=Average","Skip=True","Sort=True")</f>
        <v>13.592777017783858</v>
      </c>
    </row>
    <row r="4117" spans="16:21" x14ac:dyDescent="0.25">
      <c r="P4117" s="10">
        <v>40501</v>
      </c>
      <c r="Q4117">
        <v>24.24194</v>
      </c>
      <c r="S4117" s="42">
        <f t="shared" ca="1" si="69"/>
        <v>50068</v>
      </c>
      <c r="T4117" s="43">
        <f ca="1">_xll.BInterpol('Base CDI'!$H$4:$H$28,'Base CDI'!$J$4:$J$29,S4117,"Cubic","Extrapolate=Linear","MultiX=Average","Skip=True","Sort=True")</f>
        <v>13.546008207934337</v>
      </c>
      <c r="U4117" s="43">
        <f ca="1">_xll.BInterpol('Base CDI'!$H$4:$H$28,'Base CDI'!$I$4:$I$29,S4117,"Cubic","Extrapolate=Linear","MultiX=Average","Skip=True","Sort=True")</f>
        <v>13.592688098495213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50069</v>
      </c>
      <c r="T4118" s="43">
        <f ca="1">_xll.BInterpol('Base CDI'!$H$4:$H$28,'Base CDI'!$J$4:$J$29,S4118,"Cubic","Extrapolate=Linear","MultiX=Average","Skip=True","Sort=True")</f>
        <v>13.545931600547195</v>
      </c>
      <c r="U4118" s="43">
        <f ca="1">_xll.BInterpol('Base CDI'!$H$4:$H$28,'Base CDI'!$I$4:$I$29,S4118,"Cubic","Extrapolate=Linear","MultiX=Average","Skip=True","Sort=True")</f>
        <v>13.592599179206568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50070</v>
      </c>
      <c r="T4119" s="43">
        <f ca="1">_xll.BInterpol('Base CDI'!$H$4:$H$28,'Base CDI'!$J$4:$J$29,S4119,"Cubic","Extrapolate=Linear","MultiX=Average","Skip=True","Sort=True")</f>
        <v>13.545854993160054</v>
      </c>
      <c r="U4119" s="43">
        <f ca="1">_xll.BInterpol('Base CDI'!$H$4:$H$28,'Base CDI'!$I$4:$I$29,S4119,"Cubic","Extrapolate=Linear","MultiX=Average","Skip=True","Sort=True")</f>
        <v>13.592510259917921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50071</v>
      </c>
      <c r="T4120" s="43">
        <f ca="1">_xll.BInterpol('Base CDI'!$H$4:$H$28,'Base CDI'!$J$4:$J$29,S4120,"Cubic","Extrapolate=Linear","MultiX=Average","Skip=True","Sort=True")</f>
        <v>13.545778385772914</v>
      </c>
      <c r="U4120" s="43">
        <f ca="1">_xll.BInterpol('Base CDI'!$H$4:$H$28,'Base CDI'!$I$4:$I$29,S4120,"Cubic","Extrapolate=Linear","MultiX=Average","Skip=True","Sort=True")</f>
        <v>13.592421340629276</v>
      </c>
    </row>
    <row r="4121" spans="16:21" x14ac:dyDescent="0.25">
      <c r="P4121" s="10">
        <v>40507</v>
      </c>
      <c r="Q4121">
        <v>24.28088</v>
      </c>
      <c r="S4121" s="42">
        <f t="shared" ca="1" si="69"/>
        <v>50072</v>
      </c>
      <c r="T4121" s="43">
        <f ca="1">_xll.BInterpol('Base CDI'!$H$4:$H$28,'Base CDI'!$J$4:$J$29,S4121,"Cubic","Extrapolate=Linear","MultiX=Average","Skip=True","Sort=True")</f>
        <v>13.545701778385773</v>
      </c>
      <c r="U4121" s="43">
        <f ca="1">_xll.BInterpol('Base CDI'!$H$4:$H$28,'Base CDI'!$I$4:$I$29,S4121,"Cubic","Extrapolate=Linear","MultiX=Average","Skip=True","Sort=True")</f>
        <v>13.592332421340631</v>
      </c>
    </row>
    <row r="4122" spans="16:21" x14ac:dyDescent="0.25">
      <c r="P4122" s="10">
        <v>40508</v>
      </c>
      <c r="Q4122">
        <v>24.29063</v>
      </c>
      <c r="S4122" s="42">
        <f t="shared" ca="1" si="69"/>
        <v>50073</v>
      </c>
      <c r="T4122" s="43">
        <f ca="1">_xll.BInterpol('Base CDI'!$H$4:$H$28,'Base CDI'!$J$4:$J$29,S4122,"Cubic","Extrapolate=Linear","MultiX=Average","Skip=True","Sort=True")</f>
        <v>13.545625170998632</v>
      </c>
      <c r="U4122" s="43">
        <f ca="1">_xll.BInterpol('Base CDI'!$H$4:$H$28,'Base CDI'!$I$4:$I$29,S4122,"Cubic","Extrapolate=Linear","MultiX=Average","Skip=True","Sort=True")</f>
        <v>13.592243502051984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50074</v>
      </c>
      <c r="T4123" s="43">
        <f ca="1">_xll.BInterpol('Base CDI'!$H$4:$H$28,'Base CDI'!$J$4:$J$29,S4123,"Cubic","Extrapolate=Linear","MultiX=Average","Skip=True","Sort=True")</f>
        <v>13.545548563611492</v>
      </c>
      <c r="U4123" s="43">
        <f ca="1">_xll.BInterpol('Base CDI'!$H$4:$H$28,'Base CDI'!$I$4:$I$29,S4123,"Cubic","Extrapolate=Linear","MultiX=Average","Skip=True","Sort=True")</f>
        <v>13.592154582763339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50075</v>
      </c>
      <c r="T4124" s="43">
        <f ca="1">_xll.BInterpol('Base CDI'!$H$4:$H$28,'Base CDI'!$J$4:$J$29,S4124,"Cubic","Extrapolate=Linear","MultiX=Average","Skip=True","Sort=True")</f>
        <v>13.54547195622435</v>
      </c>
      <c r="U4124" s="43">
        <f ca="1">_xll.BInterpol('Base CDI'!$H$4:$H$28,'Base CDI'!$I$4:$I$29,S4124,"Cubic","Extrapolate=Linear","MultiX=Average","Skip=True","Sort=True")</f>
        <v>13.592065663474694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50076</v>
      </c>
      <c r="T4125" s="43">
        <f ca="1">_xll.BInterpol('Base CDI'!$H$4:$H$28,'Base CDI'!$J$4:$J$29,S4125,"Cubic","Extrapolate=Linear","MultiX=Average","Skip=True","Sort=True")</f>
        <v>13.545395348837209</v>
      </c>
      <c r="U4125" s="43">
        <f ca="1">_xll.BInterpol('Base CDI'!$H$4:$H$28,'Base CDI'!$I$4:$I$29,S4125,"Cubic","Extrapolate=Linear","MultiX=Average","Skip=True","Sort=True")</f>
        <v>13.591976744186047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50077</v>
      </c>
      <c r="T4126" s="43">
        <f ca="1">_xll.BInterpol('Base CDI'!$H$4:$H$28,'Base CDI'!$J$4:$J$29,S4126,"Cubic","Extrapolate=Linear","MultiX=Average","Skip=True","Sort=True")</f>
        <v>13.545318741450069</v>
      </c>
      <c r="U4126" s="43">
        <f ca="1">_xll.BInterpol('Base CDI'!$H$4:$H$28,'Base CDI'!$I$4:$I$29,S4126,"Cubic","Extrapolate=Linear","MultiX=Average","Skip=True","Sort=True")</f>
        <v>13.591887824897402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50078</v>
      </c>
      <c r="T4127" s="43">
        <f ca="1">_xll.BInterpol('Base CDI'!$H$4:$H$28,'Base CDI'!$J$4:$J$29,S4127,"Cubic","Extrapolate=Linear","MultiX=Average","Skip=True","Sort=True")</f>
        <v>13.545242134062928</v>
      </c>
      <c r="U4127" s="43">
        <f ca="1">_xll.BInterpol('Base CDI'!$H$4:$H$28,'Base CDI'!$I$4:$I$29,S4127,"Cubic","Extrapolate=Linear","MultiX=Average","Skip=True","Sort=True")</f>
        <v>13.591798905608755</v>
      </c>
    </row>
    <row r="4128" spans="16:21" x14ac:dyDescent="0.25">
      <c r="P4128" s="10">
        <v>40518</v>
      </c>
      <c r="Q4128">
        <v>24.34918</v>
      </c>
      <c r="S4128" s="42">
        <f t="shared" ca="1" si="69"/>
        <v>50079</v>
      </c>
      <c r="T4128" s="43">
        <f ca="1">_xll.BInterpol('Base CDI'!$H$4:$H$28,'Base CDI'!$J$4:$J$29,S4128,"Cubic","Extrapolate=Linear","MultiX=Average","Skip=True","Sort=True")</f>
        <v>13.545165526675786</v>
      </c>
      <c r="U4128" s="43">
        <f ca="1">_xll.BInterpol('Base CDI'!$H$4:$H$28,'Base CDI'!$I$4:$I$29,S4128,"Cubic","Extrapolate=Linear","MultiX=Average","Skip=True","Sort=True")</f>
        <v>13.59170998632011</v>
      </c>
    </row>
    <row r="4129" spans="16:21" x14ac:dyDescent="0.25">
      <c r="P4129" s="10">
        <v>40519</v>
      </c>
      <c r="Q4129">
        <v>24.35895</v>
      </c>
      <c r="S4129" s="42">
        <f t="shared" ca="1" si="69"/>
        <v>50080</v>
      </c>
      <c r="T4129" s="43">
        <f ca="1">_xll.BInterpol('Base CDI'!$H$4:$H$28,'Base CDI'!$J$4:$J$29,S4129,"Cubic","Extrapolate=Linear","MultiX=Average","Skip=True","Sort=True")</f>
        <v>13.545088919288645</v>
      </c>
      <c r="U4129" s="43">
        <f ca="1">_xll.BInterpol('Base CDI'!$H$4:$H$28,'Base CDI'!$I$4:$I$29,S4129,"Cubic","Extrapolate=Linear","MultiX=Average","Skip=True","Sort=True")</f>
        <v>13.591621067031465</v>
      </c>
    </row>
    <row r="4130" spans="16:21" x14ac:dyDescent="0.25">
      <c r="P4130" s="10">
        <v>40520</v>
      </c>
      <c r="Q4130">
        <v>24.36872</v>
      </c>
      <c r="S4130" s="42">
        <f t="shared" ca="1" si="69"/>
        <v>50081</v>
      </c>
      <c r="T4130" s="43">
        <f ca="1">_xll.BInterpol('Base CDI'!$H$4:$H$28,'Base CDI'!$J$4:$J$29,S4130,"Cubic","Extrapolate=Linear","MultiX=Average","Skip=True","Sort=True")</f>
        <v>13.545012311901505</v>
      </c>
      <c r="U4130" s="43">
        <f ca="1">_xll.BInterpol('Base CDI'!$H$4:$H$28,'Base CDI'!$I$4:$I$29,S4130,"Cubic","Extrapolate=Linear","MultiX=Average","Skip=True","Sort=True")</f>
        <v>13.591532147742818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50082</v>
      </c>
      <c r="T4131" s="43">
        <f ca="1">_xll.BInterpol('Base CDI'!$H$4:$H$28,'Base CDI'!$J$4:$J$29,S4131,"Cubic","Extrapolate=Linear","MultiX=Average","Skip=True","Sort=True")</f>
        <v>13.544935704514364</v>
      </c>
      <c r="U4131" s="43">
        <f ca="1">_xll.BInterpol('Base CDI'!$H$4:$H$28,'Base CDI'!$I$4:$I$29,S4131,"Cubic","Extrapolate=Linear","MultiX=Average","Skip=True","Sort=True")</f>
        <v>13.591443228454173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50083</v>
      </c>
      <c r="T4132" s="43">
        <f ca="1">_xll.BInterpol('Base CDI'!$H$4:$H$28,'Base CDI'!$J$4:$J$29,S4132,"Cubic","Extrapolate=Linear","MultiX=Average","Skip=True","Sort=True")</f>
        <v>13.544859097127222</v>
      </c>
      <c r="U4132" s="43">
        <f ca="1">_xll.BInterpol('Base CDI'!$H$4:$H$28,'Base CDI'!$I$4:$I$29,S4132,"Cubic","Extrapolate=Linear","MultiX=Average","Skip=True","Sort=True")</f>
        <v>13.591354309165528</v>
      </c>
    </row>
    <row r="4133" spans="16:21" x14ac:dyDescent="0.25">
      <c r="P4133" s="10">
        <v>40525</v>
      </c>
      <c r="Q4133">
        <v>24.39808</v>
      </c>
      <c r="S4133" s="42">
        <f t="shared" ca="1" si="69"/>
        <v>50084</v>
      </c>
      <c r="T4133" s="43">
        <f ca="1">_xll.BInterpol('Base CDI'!$H$4:$H$28,'Base CDI'!$J$4:$J$29,S4133,"Cubic","Extrapolate=Linear","MultiX=Average","Skip=True","Sort=True")</f>
        <v>13.544782489740083</v>
      </c>
      <c r="U4133" s="43">
        <f ca="1">_xll.BInterpol('Base CDI'!$H$4:$H$28,'Base CDI'!$I$4:$I$29,S4133,"Cubic","Extrapolate=Linear","MultiX=Average","Skip=True","Sort=True")</f>
        <v>13.591265389876881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50085</v>
      </c>
      <c r="T4134" s="43">
        <f ca="1">_xll.BInterpol('Base CDI'!$H$4:$H$28,'Base CDI'!$J$4:$J$29,S4134,"Cubic","Extrapolate=Linear","MultiX=Average","Skip=True","Sort=True")</f>
        <v>13.544705882352941</v>
      </c>
      <c r="U4134" s="43">
        <f ca="1">_xll.BInterpol('Base CDI'!$H$4:$H$28,'Base CDI'!$I$4:$I$29,S4134,"Cubic","Extrapolate=Linear","MultiX=Average","Skip=True","Sort=True")</f>
        <v>13.591176470588236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50086</v>
      </c>
      <c r="T4135" s="43">
        <f ca="1">_xll.BInterpol('Base CDI'!$H$4:$H$28,'Base CDI'!$J$4:$J$29,S4135,"Cubic","Extrapolate=Linear","MultiX=Average","Skip=True","Sort=True")</f>
        <v>13.5446292749658</v>
      </c>
      <c r="U4135" s="43">
        <f ca="1">_xll.BInterpol('Base CDI'!$H$4:$H$28,'Base CDI'!$I$4:$I$29,S4135,"Cubic","Extrapolate=Linear","MultiX=Average","Skip=True","Sort=True")</f>
        <v>13.591087551299591</v>
      </c>
    </row>
    <row r="4136" spans="16:21" x14ac:dyDescent="0.25">
      <c r="P4136" s="10">
        <v>40528</v>
      </c>
      <c r="Q4136">
        <v>24.42747</v>
      </c>
      <c r="S4136" s="42">
        <f t="shared" ca="1" si="69"/>
        <v>50087</v>
      </c>
      <c r="T4136" s="43">
        <f ca="1">_xll.BInterpol('Base CDI'!$H$4:$H$28,'Base CDI'!$J$4:$J$29,S4136,"Cubic","Extrapolate=Linear","MultiX=Average","Skip=True","Sort=True")</f>
        <v>13.54455266757866</v>
      </c>
      <c r="U4136" s="43">
        <f ca="1">_xll.BInterpol('Base CDI'!$H$4:$H$28,'Base CDI'!$I$4:$I$29,S4136,"Cubic","Extrapolate=Linear","MultiX=Average","Skip=True","Sort=True")</f>
        <v>13.590998632010944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50088</v>
      </c>
      <c r="T4137" s="43">
        <f ca="1">_xll.BInterpol('Base CDI'!$H$4:$H$28,'Base CDI'!$J$4:$J$29,S4137,"Cubic","Extrapolate=Linear","MultiX=Average","Skip=True","Sort=True")</f>
        <v>13.544476060191519</v>
      </c>
      <c r="U4137" s="43">
        <f ca="1">_xll.BInterpol('Base CDI'!$H$4:$H$28,'Base CDI'!$I$4:$I$29,S4137,"Cubic","Extrapolate=Linear","MultiX=Average","Skip=True","Sort=True")</f>
        <v>13.590909712722299</v>
      </c>
    </row>
    <row r="4138" spans="16:21" x14ac:dyDescent="0.25">
      <c r="P4138" s="10">
        <v>40532</v>
      </c>
      <c r="Q4138">
        <v>24.44708</v>
      </c>
      <c r="S4138" s="42">
        <f t="shared" ca="1" si="69"/>
        <v>50089</v>
      </c>
      <c r="T4138" s="43">
        <f ca="1">_xll.BInterpol('Base CDI'!$H$4:$H$28,'Base CDI'!$J$4:$J$29,S4138,"Cubic","Extrapolate=Linear","MultiX=Average","Skip=True","Sort=True")</f>
        <v>13.544399452804377</v>
      </c>
      <c r="U4138" s="43">
        <f ca="1">_xll.BInterpol('Base CDI'!$H$4:$H$28,'Base CDI'!$I$4:$I$29,S4138,"Cubic","Extrapolate=Linear","MultiX=Average","Skip=True","Sort=True")</f>
        <v>13.590820793433654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50090</v>
      </c>
      <c r="T4139" s="43">
        <f ca="1">_xll.BInterpol('Base CDI'!$H$4:$H$28,'Base CDI'!$J$4:$J$29,S4139,"Cubic","Extrapolate=Linear","MultiX=Average","Skip=True","Sort=True")</f>
        <v>13.544322845417236</v>
      </c>
      <c r="U4139" s="43">
        <f ca="1">_xll.BInterpol('Base CDI'!$H$4:$H$28,'Base CDI'!$I$4:$I$29,S4139,"Cubic","Extrapolate=Linear","MultiX=Average","Skip=True","Sort=True")</f>
        <v>13.590731874145007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50091</v>
      </c>
      <c r="T4140" s="43">
        <f ca="1">_xll.BInterpol('Base CDI'!$H$4:$H$28,'Base CDI'!$J$4:$J$29,S4140,"Cubic","Extrapolate=Linear","MultiX=Average","Skip=True","Sort=True")</f>
        <v>13.544246238030096</v>
      </c>
      <c r="U4140" s="43">
        <f ca="1">_xll.BInterpol('Base CDI'!$H$4:$H$28,'Base CDI'!$I$4:$I$29,S4140,"Cubic","Extrapolate=Linear","MultiX=Average","Skip=True","Sort=True")</f>
        <v>13.590642954856362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50092</v>
      </c>
      <c r="T4141" s="43">
        <f ca="1">_xll.BInterpol('Base CDI'!$H$4:$H$28,'Base CDI'!$J$4:$J$29,S4141,"Cubic","Extrapolate=Linear","MultiX=Average","Skip=True","Sort=True")</f>
        <v>13.544169630642955</v>
      </c>
      <c r="U4141" s="43">
        <f ca="1">_xll.BInterpol('Base CDI'!$H$4:$H$28,'Base CDI'!$I$4:$I$29,S4141,"Cubic","Extrapolate=Linear","MultiX=Average","Skip=True","Sort=True")</f>
        <v>13.590554035567717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50093</v>
      </c>
      <c r="T4142" s="43">
        <f ca="1">_xll.BInterpol('Base CDI'!$H$4:$H$28,'Base CDI'!$J$4:$J$29,S4142,"Cubic","Extrapolate=Linear","MultiX=Average","Skip=True","Sort=True")</f>
        <v>13.544093023255813</v>
      </c>
      <c r="U4142" s="43">
        <f ca="1">_xll.BInterpol('Base CDI'!$H$4:$H$28,'Base CDI'!$I$4:$I$29,S4142,"Cubic","Extrapolate=Linear","MultiX=Average","Skip=True","Sort=True")</f>
        <v>13.59046511627907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50094</v>
      </c>
      <c r="T4143" s="43">
        <f ca="1">_xll.BInterpol('Base CDI'!$H$4:$H$28,'Base CDI'!$J$4:$J$29,S4143,"Cubic","Extrapolate=Linear","MultiX=Average","Skip=True","Sort=True")</f>
        <v>13.544016415868674</v>
      </c>
      <c r="U4143" s="43">
        <f ca="1">_xll.BInterpol('Base CDI'!$H$4:$H$28,'Base CDI'!$I$4:$I$29,S4143,"Cubic","Extrapolate=Linear","MultiX=Average","Skip=True","Sort=True")</f>
        <v>13.590376196990425</v>
      </c>
    </row>
    <row r="4144" spans="16:21" x14ac:dyDescent="0.25">
      <c r="P4144" s="10">
        <v>40540</v>
      </c>
      <c r="Q4144">
        <v>24.506</v>
      </c>
      <c r="S4144" s="42">
        <f t="shared" ca="1" si="69"/>
        <v>50095</v>
      </c>
      <c r="T4144" s="43">
        <f ca="1">_xll.BInterpol('Base CDI'!$H$4:$H$28,'Base CDI'!$J$4:$J$29,S4144,"Cubic","Extrapolate=Linear","MultiX=Average","Skip=True","Sort=True")</f>
        <v>13.543939808481532</v>
      </c>
      <c r="U4144" s="43">
        <f ca="1">_xll.BInterpol('Base CDI'!$H$4:$H$28,'Base CDI'!$I$4:$I$29,S4144,"Cubic","Extrapolate=Linear","MultiX=Average","Skip=True","Sort=True")</f>
        <v>13.59028727770178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50096</v>
      </c>
      <c r="T4145" s="43">
        <f ca="1">_xll.BInterpol('Base CDI'!$H$4:$H$28,'Base CDI'!$J$4:$J$29,S4145,"Cubic","Extrapolate=Linear","MultiX=Average","Skip=True","Sort=True")</f>
        <v>13.543863201094391</v>
      </c>
      <c r="U4145" s="43">
        <f ca="1">_xll.BInterpol('Base CDI'!$H$4:$H$28,'Base CDI'!$I$4:$I$29,S4145,"Cubic","Extrapolate=Linear","MultiX=Average","Skip=True","Sort=True")</f>
        <v>13.590198358413133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50097</v>
      </c>
      <c r="T4146" s="43">
        <f ca="1">_xll.BInterpol('Base CDI'!$H$4:$H$28,'Base CDI'!$J$4:$J$29,S4146,"Cubic","Extrapolate=Linear","MultiX=Average","Skip=True","Sort=True")</f>
        <v>13.543786593707251</v>
      </c>
      <c r="U4146" s="43">
        <f ca="1">_xll.BInterpol('Base CDI'!$H$4:$H$28,'Base CDI'!$I$4:$I$29,S4146,"Cubic","Extrapolate=Linear","MultiX=Average","Skip=True","Sort=True")</f>
        <v>13.590109439124488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50098</v>
      </c>
      <c r="T4147" s="43">
        <f ca="1">_xll.BInterpol('Base CDI'!$H$4:$H$28,'Base CDI'!$J$4:$J$29,S4147,"Cubic","Extrapolate=Linear","MultiX=Average","Skip=True","Sort=True")</f>
        <v>13.54370998632011</v>
      </c>
      <c r="U4147" s="43">
        <f ca="1">_xll.BInterpol('Base CDI'!$H$4:$H$28,'Base CDI'!$I$4:$I$29,S4147,"Cubic","Extrapolate=Linear","MultiX=Average","Skip=True","Sort=True")</f>
        <v>13.590020519835843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50099</v>
      </c>
      <c r="T4148" s="43">
        <f ca="1">_xll.BInterpol('Base CDI'!$H$4:$H$28,'Base CDI'!$J$4:$J$29,S4148,"Cubic","Extrapolate=Linear","MultiX=Average","Skip=True","Sort=True")</f>
        <v>13.543633378932968</v>
      </c>
      <c r="U4148" s="43">
        <f ca="1">_xll.BInterpol('Base CDI'!$H$4:$H$28,'Base CDI'!$I$4:$I$29,S4148,"Cubic","Extrapolate=Linear","MultiX=Average","Skip=True","Sort=True")</f>
        <v>13.589931600547196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50100</v>
      </c>
      <c r="T4149" s="43">
        <f ca="1">_xll.BInterpol('Base CDI'!$H$4:$H$28,'Base CDI'!$J$4:$J$29,S4149,"Cubic","Extrapolate=Linear","MultiX=Average","Skip=True","Sort=True")</f>
        <v>13.543556771545827</v>
      </c>
      <c r="U4149" s="43">
        <f ca="1">_xll.BInterpol('Base CDI'!$H$4:$H$28,'Base CDI'!$I$4:$I$29,S4149,"Cubic","Extrapolate=Linear","MultiX=Average","Skip=True","Sort=True")</f>
        <v>13.589842681258551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50101</v>
      </c>
      <c r="T4150" s="43">
        <f ca="1">_xll.BInterpol('Base CDI'!$H$4:$H$28,'Base CDI'!$J$4:$J$29,S4150,"Cubic","Extrapolate=Linear","MultiX=Average","Skip=True","Sort=True")</f>
        <v>13.543480164158687</v>
      </c>
      <c r="U4150" s="43">
        <f ca="1">_xll.BInterpol('Base CDI'!$H$4:$H$28,'Base CDI'!$I$4:$I$29,S4150,"Cubic","Extrapolate=Linear","MultiX=Average","Skip=True","Sort=True")</f>
        <v>13.589753761969906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50102</v>
      </c>
      <c r="T4151" s="43">
        <f ca="1">_xll.BInterpol('Base CDI'!$H$4:$H$28,'Base CDI'!$J$4:$J$29,S4151,"Cubic","Extrapolate=Linear","MultiX=Average","Skip=True","Sort=True")</f>
        <v>13.543403556771546</v>
      </c>
      <c r="U4151" s="43">
        <f ca="1">_xll.BInterpol('Base CDI'!$H$4:$H$28,'Base CDI'!$I$4:$I$29,S4151,"Cubic","Extrapolate=Linear","MultiX=Average","Skip=True","Sort=True")</f>
        <v>13.589664842681259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50103</v>
      </c>
      <c r="T4152" s="43">
        <f ca="1">_xll.BInterpol('Base CDI'!$H$4:$H$28,'Base CDI'!$J$4:$J$29,S4152,"Cubic","Extrapolate=Linear","MultiX=Average","Skip=True","Sort=True")</f>
        <v>13.543326949384404</v>
      </c>
      <c r="U4152" s="43">
        <f ca="1">_xll.BInterpol('Base CDI'!$H$4:$H$28,'Base CDI'!$I$4:$I$29,S4152,"Cubic","Extrapolate=Linear","MultiX=Average","Skip=True","Sort=True")</f>
        <v>13.589575923392614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50104</v>
      </c>
      <c r="T4153" s="43">
        <f ca="1">_xll.BInterpol('Base CDI'!$H$4:$H$28,'Base CDI'!$J$4:$J$29,S4153,"Cubic","Extrapolate=Linear","MultiX=Average","Skip=True","Sort=True")</f>
        <v>13.543250341997265</v>
      </c>
      <c r="U4153" s="43">
        <f ca="1">_xll.BInterpol('Base CDI'!$H$4:$H$28,'Base CDI'!$I$4:$I$29,S4153,"Cubic","Extrapolate=Linear","MultiX=Average","Skip=True","Sort=True")</f>
        <v>13.589487004103967</v>
      </c>
    </row>
    <row r="4154" spans="16:21" x14ac:dyDescent="0.25">
      <c r="P4154" s="10">
        <v>40554</v>
      </c>
      <c r="Q4154">
        <v>24.60453</v>
      </c>
      <c r="S4154" s="42">
        <f t="shared" ca="1" si="69"/>
        <v>50105</v>
      </c>
      <c r="T4154" s="43">
        <f ca="1">_xll.BInterpol('Base CDI'!$H$4:$H$28,'Base CDI'!$J$4:$J$29,S4154,"Cubic","Extrapolate=Linear","MultiX=Average","Skip=True","Sort=True")</f>
        <v>13.543173734610123</v>
      </c>
      <c r="U4154" s="43">
        <f ca="1">_xll.BInterpol('Base CDI'!$H$4:$H$28,'Base CDI'!$I$4:$I$29,S4154,"Cubic","Extrapolate=Linear","MultiX=Average","Skip=True","Sort=True")</f>
        <v>13.589398084815322</v>
      </c>
    </row>
    <row r="4155" spans="16:21" x14ac:dyDescent="0.25">
      <c r="P4155" s="10">
        <v>40555</v>
      </c>
      <c r="Q4155">
        <v>24.6144</v>
      </c>
      <c r="S4155" s="42">
        <f t="shared" ca="1" si="69"/>
        <v>50106</v>
      </c>
      <c r="T4155" s="43">
        <f ca="1">_xll.BInterpol('Base CDI'!$H$4:$H$28,'Base CDI'!$J$4:$J$29,S4155,"Cubic","Extrapolate=Linear","MultiX=Average","Skip=True","Sort=True")</f>
        <v>13.543097127222982</v>
      </c>
      <c r="U4155" s="43">
        <f ca="1">_xll.BInterpol('Base CDI'!$H$4:$H$28,'Base CDI'!$I$4:$I$29,S4155,"Cubic","Extrapolate=Linear","MultiX=Average","Skip=True","Sort=True")</f>
        <v>13.589309165526677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50107</v>
      </c>
      <c r="T4156" s="43">
        <f ca="1">_xll.BInterpol('Base CDI'!$H$4:$H$28,'Base CDI'!$J$4:$J$29,S4156,"Cubic","Extrapolate=Linear","MultiX=Average","Skip=True","Sort=True")</f>
        <v>13.543020519835842</v>
      </c>
      <c r="U4156" s="43">
        <f ca="1">_xll.BInterpol('Base CDI'!$H$4:$H$28,'Base CDI'!$I$4:$I$29,S4156,"Cubic","Extrapolate=Linear","MultiX=Average","Skip=True","Sort=True")</f>
        <v>13.58922024623803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50108</v>
      </c>
      <c r="T4157" s="43">
        <f ca="1">_xll.BInterpol('Base CDI'!$H$4:$H$28,'Base CDI'!$J$4:$J$29,S4157,"Cubic","Extrapolate=Linear","MultiX=Average","Skip=True","Sort=True")</f>
        <v>13.542943912448701</v>
      </c>
      <c r="U4157" s="43">
        <f ca="1">_xll.BInterpol('Base CDI'!$H$4:$H$28,'Base CDI'!$I$4:$I$29,S4157,"Cubic","Extrapolate=Linear","MultiX=Average","Skip=True","Sort=True")</f>
        <v>13.589131326949385</v>
      </c>
    </row>
    <row r="4158" spans="16:21" x14ac:dyDescent="0.25">
      <c r="P4158" s="10">
        <v>40560</v>
      </c>
      <c r="Q4158">
        <v>24.64405</v>
      </c>
      <c r="S4158" s="42">
        <f t="shared" ca="1" si="69"/>
        <v>50109</v>
      </c>
      <c r="T4158" s="43">
        <f ca="1">_xll.BInterpol('Base CDI'!$H$4:$H$28,'Base CDI'!$J$4:$J$29,S4158,"Cubic","Extrapolate=Linear","MultiX=Average","Skip=True","Sort=True")</f>
        <v>13.542867305061559</v>
      </c>
      <c r="U4158" s="43">
        <f ca="1">_xll.BInterpol('Base CDI'!$H$4:$H$28,'Base CDI'!$I$4:$I$29,S4158,"Cubic","Extrapolate=Linear","MultiX=Average","Skip=True","Sort=True")</f>
        <v>13.58904240766074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50110</v>
      </c>
      <c r="T4159" s="43">
        <f ca="1">_xll.BInterpol('Base CDI'!$H$4:$H$28,'Base CDI'!$J$4:$J$29,S4159,"Cubic","Extrapolate=Linear","MultiX=Average","Skip=True","Sort=True")</f>
        <v>13.542790697674418</v>
      </c>
      <c r="U4159" s="43">
        <f ca="1">_xll.BInterpol('Base CDI'!$H$4:$H$28,'Base CDI'!$I$4:$I$29,S4159,"Cubic","Extrapolate=Linear","MultiX=Average","Skip=True","Sort=True")</f>
        <v>13.588953488372093</v>
      </c>
    </row>
    <row r="4160" spans="16:21" x14ac:dyDescent="0.25">
      <c r="P4160" s="10">
        <v>40562</v>
      </c>
      <c r="Q4160">
        <v>24.66384</v>
      </c>
      <c r="S4160" s="42">
        <f t="shared" ca="1" si="69"/>
        <v>50111</v>
      </c>
      <c r="T4160" s="43">
        <f ca="1">_xll.BInterpol('Base CDI'!$H$4:$H$28,'Base CDI'!$J$4:$J$29,S4160,"Cubic","Extrapolate=Linear","MultiX=Average","Skip=True","Sort=True")</f>
        <v>13.542714090287278</v>
      </c>
      <c r="U4160" s="43">
        <f ca="1">_xll.BInterpol('Base CDI'!$H$4:$H$28,'Base CDI'!$I$4:$I$29,S4160,"Cubic","Extrapolate=Linear","MultiX=Average","Skip=True","Sort=True")</f>
        <v>13.588864569083448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50112</v>
      </c>
      <c r="T4161" s="43">
        <f ca="1">_xll.BInterpol('Base CDI'!$H$4:$H$28,'Base CDI'!$J$4:$J$29,S4161,"Cubic","Extrapolate=Linear","MultiX=Average","Skip=True","Sort=True")</f>
        <v>13.542637482900137</v>
      </c>
      <c r="U4161" s="43">
        <f ca="1">_xll.BInterpol('Base CDI'!$H$4:$H$28,'Base CDI'!$I$4:$I$29,S4161,"Cubic","Extrapolate=Linear","MultiX=Average","Skip=True","Sort=True")</f>
        <v>13.588775649794803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50113</v>
      </c>
      <c r="T4162" s="43">
        <f ca="1">_xll.BInterpol('Base CDI'!$H$4:$H$28,'Base CDI'!$J$4:$J$29,S4162,"Cubic","Extrapolate=Linear","MultiX=Average","Skip=True","Sort=True")</f>
        <v>13.542560875512995</v>
      </c>
      <c r="U4162" s="43">
        <f ca="1">_xll.BInterpol('Base CDI'!$H$4:$H$28,'Base CDI'!$I$4:$I$29,S4162,"Cubic","Extrapolate=Linear","MultiX=Average","Skip=True","Sort=True")</f>
        <v>13.588686730506156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50114</v>
      </c>
      <c r="T4163" s="43">
        <f ca="1">_xll.BInterpol('Base CDI'!$H$4:$H$28,'Base CDI'!$J$4:$J$29,S4163,"Cubic","Extrapolate=Linear","MultiX=Average","Skip=True","Sort=True")</f>
        <v>13.542484268125856</v>
      </c>
      <c r="U4163" s="43">
        <f ca="1">_xll.BInterpol('Base CDI'!$H$4:$H$28,'Base CDI'!$I$4:$I$29,S4163,"Cubic","Extrapolate=Linear","MultiX=Average","Skip=True","Sort=True")</f>
        <v>13.588597811217511</v>
      </c>
    </row>
    <row r="4164" spans="16:21" x14ac:dyDescent="0.25">
      <c r="P4164" s="10">
        <v>40568</v>
      </c>
      <c r="Q4164">
        <v>24.70478</v>
      </c>
      <c r="S4164" s="42">
        <f t="shared" ca="1" si="69"/>
        <v>50115</v>
      </c>
      <c r="T4164" s="43">
        <f ca="1">_xll.BInterpol('Base CDI'!$H$4:$H$28,'Base CDI'!$J$4:$J$29,S4164,"Cubic","Extrapolate=Linear","MultiX=Average","Skip=True","Sort=True")</f>
        <v>13.542407660738714</v>
      </c>
      <c r="U4164" s="43">
        <f ca="1">_xll.BInterpol('Base CDI'!$H$4:$H$28,'Base CDI'!$I$4:$I$29,S4164,"Cubic","Extrapolate=Linear","MultiX=Average","Skip=True","Sort=True")</f>
        <v>13.588508891928866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50116</v>
      </c>
      <c r="T4165" s="43">
        <f ca="1">_xll.BInterpol('Base CDI'!$H$4:$H$28,'Base CDI'!$J$4:$J$29,S4165,"Cubic","Extrapolate=Linear","MultiX=Average","Skip=True","Sort=True")</f>
        <v>13.542331053351573</v>
      </c>
      <c r="U4165" s="43">
        <f ca="1">_xll.BInterpol('Base CDI'!$H$4:$H$28,'Base CDI'!$I$4:$I$29,S4165,"Cubic","Extrapolate=Linear","MultiX=Average","Skip=True","Sort=True")</f>
        <v>13.588419972640219</v>
      </c>
    </row>
    <row r="4166" spans="16:21" x14ac:dyDescent="0.25">
      <c r="P4166" s="10">
        <v>40570</v>
      </c>
      <c r="Q4166">
        <v>24.7255</v>
      </c>
      <c r="S4166" s="42">
        <f t="shared" ca="1" si="69"/>
        <v>50117</v>
      </c>
      <c r="T4166" s="43">
        <f ca="1">_xll.BInterpol('Base CDI'!$H$4:$H$28,'Base CDI'!$J$4:$J$29,S4166,"Cubic","Extrapolate=Linear","MultiX=Average","Skip=True","Sort=True")</f>
        <v>13.542254445964433</v>
      </c>
      <c r="U4166" s="43">
        <f ca="1">_xll.BInterpol('Base CDI'!$H$4:$H$28,'Base CDI'!$I$4:$I$29,S4166,"Cubic","Extrapolate=Linear","MultiX=Average","Skip=True","Sort=True")</f>
        <v>13.588331053351574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50118</v>
      </c>
      <c r="T4167" s="43">
        <f ca="1">_xll.BInterpol('Base CDI'!$H$4:$H$28,'Base CDI'!$J$4:$J$29,S4167,"Cubic","Extrapolate=Linear","MultiX=Average","Skip=True","Sort=True")</f>
        <v>13.542177838577292</v>
      </c>
      <c r="U4167" s="43">
        <f ca="1">_xll.BInterpol('Base CDI'!$H$4:$H$28,'Base CDI'!$I$4:$I$29,S4167,"Cubic","Extrapolate=Linear","MultiX=Average","Skip=True","Sort=True")</f>
        <v>13.588242134062929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50119</v>
      </c>
      <c r="T4168" s="43">
        <f ca="1">_xll.BInterpol('Base CDI'!$H$4:$H$28,'Base CDI'!$J$4:$J$29,S4168,"Cubic","Extrapolate=Linear","MultiX=Average","Skip=True","Sort=True")</f>
        <v>13.54210123119015</v>
      </c>
      <c r="U4168" s="43">
        <f ca="1">_xll.BInterpol('Base CDI'!$H$4:$H$28,'Base CDI'!$I$4:$I$29,S4168,"Cubic","Extrapolate=Linear","MultiX=Average","Skip=True","Sort=True")</f>
        <v>13.588153214774282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50120</v>
      </c>
      <c r="T4169" s="43">
        <f ca="1">_xll.BInterpol('Base CDI'!$H$4:$H$28,'Base CDI'!$J$4:$J$29,S4169,"Cubic","Extrapolate=Linear","MultiX=Average","Skip=True","Sort=True")</f>
        <v>13.542024623803009</v>
      </c>
      <c r="U4169" s="43">
        <f ca="1">_xll.BInterpol('Base CDI'!$H$4:$H$28,'Base CDI'!$I$4:$I$29,S4169,"Cubic","Extrapolate=Linear","MultiX=Average","Skip=True","Sort=True")</f>
        <v>13.588064295485637</v>
      </c>
    </row>
    <row r="4170" spans="16:21" x14ac:dyDescent="0.25">
      <c r="P4170" s="10">
        <v>40576</v>
      </c>
      <c r="Q4170">
        <v>24.76698</v>
      </c>
      <c r="S4170" s="42">
        <f t="shared" ca="1" si="69"/>
        <v>50121</v>
      </c>
      <c r="T4170" s="43">
        <f ca="1">_xll.BInterpol('Base CDI'!$H$4:$H$28,'Base CDI'!$J$4:$J$29,S4170,"Cubic","Extrapolate=Linear","MultiX=Average","Skip=True","Sort=True")</f>
        <v>13.541948016415869</v>
      </c>
      <c r="U4170" s="43">
        <f ca="1">_xll.BInterpol('Base CDI'!$H$4:$H$28,'Base CDI'!$I$4:$I$29,S4170,"Cubic","Extrapolate=Linear","MultiX=Average","Skip=True","Sort=True")</f>
        <v>13.587975376196992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50122</v>
      </c>
      <c r="T4171" s="43">
        <f ca="1">_xll.BInterpol('Base CDI'!$H$4:$H$28,'Base CDI'!$J$4:$J$29,S4171,"Cubic","Extrapolate=Linear","MultiX=Average","Skip=True","Sort=True")</f>
        <v>13.541871409028728</v>
      </c>
      <c r="U4171" s="43">
        <f ca="1">_xll.BInterpol('Base CDI'!$H$4:$H$28,'Base CDI'!$I$4:$I$29,S4171,"Cubic","Extrapolate=Linear","MultiX=Average","Skip=True","Sort=True")</f>
        <v>13.587886456908345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50123</v>
      </c>
      <c r="T4172" s="43">
        <f ca="1">_xll.BInterpol('Base CDI'!$H$4:$H$28,'Base CDI'!$J$4:$J$29,S4172,"Cubic","Extrapolate=Linear","MultiX=Average","Skip=True","Sort=True")</f>
        <v>13.541794801641586</v>
      </c>
      <c r="U4172" s="43">
        <f ca="1">_xll.BInterpol('Base CDI'!$H$4:$H$28,'Base CDI'!$I$4:$I$29,S4172,"Cubic","Extrapolate=Linear","MultiX=Average","Skip=True","Sort=True")</f>
        <v>13.5877975376197</v>
      </c>
    </row>
    <row r="4173" spans="16:21" x14ac:dyDescent="0.25">
      <c r="P4173" s="10">
        <v>40581</v>
      </c>
      <c r="Q4173">
        <v>24.79815</v>
      </c>
      <c r="S4173" s="42">
        <f t="shared" ca="1" si="70"/>
        <v>50124</v>
      </c>
      <c r="T4173" s="43">
        <f ca="1">_xll.BInterpol('Base CDI'!$H$4:$H$28,'Base CDI'!$J$4:$J$29,S4173,"Cubic","Extrapolate=Linear","MultiX=Average","Skip=True","Sort=True")</f>
        <v>13.541718194254447</v>
      </c>
      <c r="U4173" s="43">
        <f ca="1">_xll.BInterpol('Base CDI'!$H$4:$H$28,'Base CDI'!$I$4:$I$29,S4173,"Cubic","Extrapolate=Linear","MultiX=Average","Skip=True","Sort=True")</f>
        <v>13.587708618331055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50125</v>
      </c>
      <c r="T4174" s="43">
        <f ca="1">_xll.BInterpol('Base CDI'!$H$4:$H$28,'Base CDI'!$J$4:$J$29,S4174,"Cubic","Extrapolate=Linear","MultiX=Average","Skip=True","Sort=True")</f>
        <v>13.541641586867305</v>
      </c>
      <c r="U4174" s="43">
        <f ca="1">_xll.BInterpol('Base CDI'!$H$4:$H$28,'Base CDI'!$I$4:$I$29,S4174,"Cubic","Extrapolate=Linear","MultiX=Average","Skip=True","Sort=True")</f>
        <v>13.587619699042408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50126</v>
      </c>
      <c r="T4175" s="43">
        <f ca="1">_xll.BInterpol('Base CDI'!$H$4:$H$28,'Base CDI'!$J$4:$J$29,S4175,"Cubic","Extrapolate=Linear","MultiX=Average","Skip=True","Sort=True")</f>
        <v>13.541564979480164</v>
      </c>
      <c r="U4175" s="43">
        <f ca="1">_xll.BInterpol('Base CDI'!$H$4:$H$28,'Base CDI'!$I$4:$I$29,S4175,"Cubic","Extrapolate=Linear","MultiX=Average","Skip=True","Sort=True")</f>
        <v>13.587530779753763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50127</v>
      </c>
      <c r="T4176" s="43">
        <f ca="1">_xll.BInterpol('Base CDI'!$H$4:$H$28,'Base CDI'!$J$4:$J$29,S4176,"Cubic","Extrapolate=Linear","MultiX=Average","Skip=True","Sort=True")</f>
        <v>13.541488372093024</v>
      </c>
      <c r="U4176" s="43">
        <f ca="1">_xll.BInterpol('Base CDI'!$H$4:$H$28,'Base CDI'!$I$4:$I$29,S4176,"Cubic","Extrapolate=Linear","MultiX=Average","Skip=True","Sort=True")</f>
        <v>13.587441860465116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50128</v>
      </c>
      <c r="T4177" s="43">
        <f ca="1">_xll.BInterpol('Base CDI'!$H$4:$H$28,'Base CDI'!$J$4:$J$29,S4177,"Cubic","Extrapolate=Linear","MultiX=Average","Skip=True","Sort=True")</f>
        <v>13.541411764705883</v>
      </c>
      <c r="U4177" s="43">
        <f ca="1">_xll.BInterpol('Base CDI'!$H$4:$H$28,'Base CDI'!$I$4:$I$29,S4177,"Cubic","Extrapolate=Linear","MultiX=Average","Skip=True","Sort=True")</f>
        <v>13.587352941176471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50129</v>
      </c>
      <c r="T4178" s="43">
        <f ca="1">_xll.BInterpol('Base CDI'!$H$4:$H$28,'Base CDI'!$J$4:$J$29,S4178,"Cubic","Extrapolate=Linear","MultiX=Average","Skip=True","Sort=True")</f>
        <v>13.541335157318741</v>
      </c>
      <c r="U4178" s="43">
        <f ca="1">_xll.BInterpol('Base CDI'!$H$4:$H$28,'Base CDI'!$I$4:$I$29,S4178,"Cubic","Extrapolate=Linear","MultiX=Average","Skip=True","Sort=True")</f>
        <v>13.587264021887826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50130</v>
      </c>
      <c r="T4179" s="43">
        <f ca="1">_xll.BInterpol('Base CDI'!$H$4:$H$28,'Base CDI'!$J$4:$J$29,S4179,"Cubic","Extrapolate=Linear","MultiX=Average","Skip=True","Sort=True")</f>
        <v>13.5412585499316</v>
      </c>
      <c r="U4179" s="43">
        <f ca="1">_xll.BInterpol('Base CDI'!$H$4:$H$28,'Base CDI'!$I$4:$I$29,S4179,"Cubic","Extrapolate=Linear","MultiX=Average","Skip=True","Sort=True")</f>
        <v>13.587175102599179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50131</v>
      </c>
      <c r="T4180" s="43">
        <f ca="1">_xll.BInterpol('Base CDI'!$H$4:$H$28,'Base CDI'!$J$4:$J$29,S4180,"Cubic","Extrapolate=Linear","MultiX=Average","Skip=True","Sort=True")</f>
        <v>13.54118194254446</v>
      </c>
      <c r="U4180" s="43">
        <f ca="1">_xll.BInterpol('Base CDI'!$H$4:$H$28,'Base CDI'!$I$4:$I$29,S4180,"Cubic","Extrapolate=Linear","MultiX=Average","Skip=True","Sort=True")</f>
        <v>13.587086183310534</v>
      </c>
    </row>
    <row r="4181" spans="16:21" x14ac:dyDescent="0.25">
      <c r="P4181" s="10">
        <v>40591</v>
      </c>
      <c r="Q4181">
        <v>24.88147</v>
      </c>
      <c r="S4181" s="42">
        <f t="shared" ca="1" si="70"/>
        <v>50132</v>
      </c>
      <c r="T4181" s="43">
        <f ca="1">_xll.BInterpol('Base CDI'!$H$4:$H$28,'Base CDI'!$J$4:$J$29,S4181,"Cubic","Extrapolate=Linear","MultiX=Average","Skip=True","Sort=True")</f>
        <v>13.541105335157319</v>
      </c>
      <c r="U4181" s="43">
        <f ca="1">_xll.BInterpol('Base CDI'!$H$4:$H$28,'Base CDI'!$I$4:$I$29,S4181,"Cubic","Extrapolate=Linear","MultiX=Average","Skip=True","Sort=True")</f>
        <v>13.586997264021889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50133</v>
      </c>
      <c r="T4182" s="43">
        <f ca="1">_xll.BInterpol('Base CDI'!$H$4:$H$28,'Base CDI'!$J$4:$J$29,S4182,"Cubic","Extrapolate=Linear","MultiX=Average","Skip=True","Sort=True")</f>
        <v>13.541028727770177</v>
      </c>
      <c r="U4182" s="43">
        <f ca="1">_xll.BInterpol('Base CDI'!$H$4:$H$28,'Base CDI'!$I$4:$I$29,S4182,"Cubic","Extrapolate=Linear","MultiX=Average","Skip=True","Sort=True")</f>
        <v>13.586908344733242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50134</v>
      </c>
      <c r="T4183" s="43">
        <f ca="1">_xll.BInterpol('Base CDI'!$H$4:$H$28,'Base CDI'!$J$4:$J$29,S4183,"Cubic","Extrapolate=Linear","MultiX=Average","Skip=True","Sort=True")</f>
        <v>13.540952120383038</v>
      </c>
      <c r="U4183" s="43">
        <f ca="1">_xll.BInterpol('Base CDI'!$H$4:$H$28,'Base CDI'!$I$4:$I$29,S4183,"Cubic","Extrapolate=Linear","MultiX=Average","Skip=True","Sort=True")</f>
        <v>13.586819425444597</v>
      </c>
    </row>
    <row r="4184" spans="16:21" x14ac:dyDescent="0.25">
      <c r="P4184" s="10">
        <v>40596</v>
      </c>
      <c r="Q4184">
        <v>24.91282</v>
      </c>
      <c r="S4184" s="42">
        <f t="shared" ca="1" si="70"/>
        <v>50135</v>
      </c>
      <c r="T4184" s="43">
        <f ca="1">_xll.BInterpol('Base CDI'!$H$4:$H$28,'Base CDI'!$J$4:$J$29,S4184,"Cubic","Extrapolate=Linear","MultiX=Average","Skip=True","Sort=True")</f>
        <v>13.540875512995896</v>
      </c>
      <c r="U4184" s="43">
        <f ca="1">_xll.BInterpol('Base CDI'!$H$4:$H$28,'Base CDI'!$I$4:$I$29,S4184,"Cubic","Extrapolate=Linear","MultiX=Average","Skip=True","Sort=True")</f>
        <v>13.586730506155952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50136</v>
      </c>
      <c r="T4185" s="43">
        <f ca="1">_xll.BInterpol('Base CDI'!$H$4:$H$28,'Base CDI'!$J$4:$J$29,S4185,"Cubic","Extrapolate=Linear","MultiX=Average","Skip=True","Sort=True")</f>
        <v>13.540798905608755</v>
      </c>
      <c r="U4185" s="43">
        <f ca="1">_xll.BInterpol('Base CDI'!$H$4:$H$28,'Base CDI'!$I$4:$I$29,S4185,"Cubic","Extrapolate=Linear","MultiX=Average","Skip=True","Sort=True")</f>
        <v>13.586641586867305</v>
      </c>
    </row>
    <row r="4186" spans="16:21" x14ac:dyDescent="0.25">
      <c r="P4186" s="10">
        <v>40598</v>
      </c>
      <c r="Q4186">
        <v>24.93375</v>
      </c>
      <c r="S4186" s="42">
        <f t="shared" ca="1" si="70"/>
        <v>50137</v>
      </c>
      <c r="T4186" s="43">
        <f ca="1">_xll.BInterpol('Base CDI'!$H$4:$H$28,'Base CDI'!$J$4:$J$29,S4186,"Cubic","Extrapolate=Linear","MultiX=Average","Skip=True","Sort=True")</f>
        <v>13.540722298221615</v>
      </c>
      <c r="U4186" s="43">
        <f ca="1">_xll.BInterpol('Base CDI'!$H$4:$H$28,'Base CDI'!$I$4:$I$29,S4186,"Cubic","Extrapolate=Linear","MultiX=Average","Skip=True","Sort=True")</f>
        <v>13.58655266757866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50138</v>
      </c>
      <c r="T4187" s="43">
        <f ca="1">_xll.BInterpol('Base CDI'!$H$4:$H$28,'Base CDI'!$J$4:$J$29,S4187,"Cubic","Extrapolate=Linear","MultiX=Average","Skip=True","Sort=True")</f>
        <v>13.540645690834474</v>
      </c>
      <c r="U4187" s="43">
        <f ca="1">_xll.BInterpol('Base CDI'!$H$4:$H$28,'Base CDI'!$I$4:$I$29,S4187,"Cubic","Extrapolate=Linear","MultiX=Average","Skip=True","Sort=True")</f>
        <v>13.586463748290015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50139</v>
      </c>
      <c r="T4188" s="43">
        <f ca="1">_xll.BInterpol('Base CDI'!$H$4:$H$28,'Base CDI'!$J$4:$J$29,S4188,"Cubic","Extrapolate=Linear","MultiX=Average","Skip=True","Sort=True")</f>
        <v>13.540569083447332</v>
      </c>
      <c r="U4188" s="43">
        <f ca="1">_xll.BInterpol('Base CDI'!$H$4:$H$28,'Base CDI'!$I$4:$I$29,S4188,"Cubic","Extrapolate=Linear","MultiX=Average","Skip=True","Sort=True")</f>
        <v>13.586374829001368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50140</v>
      </c>
      <c r="T4189" s="43">
        <f ca="1">_xll.BInterpol('Base CDI'!$H$4:$H$28,'Base CDI'!$J$4:$J$29,S4189,"Cubic","Extrapolate=Linear","MultiX=Average","Skip=True","Sort=True")</f>
        <v>13.540492476060191</v>
      </c>
      <c r="U4189" s="43">
        <f ca="1">_xll.BInterpol('Base CDI'!$H$4:$H$28,'Base CDI'!$I$4:$I$29,S4189,"Cubic","Extrapolate=Linear","MultiX=Average","Skip=True","Sort=True")</f>
        <v>13.586285909712723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50141</v>
      </c>
      <c r="T4190" s="43">
        <f ca="1">_xll.BInterpol('Base CDI'!$H$4:$H$28,'Base CDI'!$J$4:$J$29,S4190,"Cubic","Extrapolate=Linear","MultiX=Average","Skip=True","Sort=True")</f>
        <v>13.540415868673051</v>
      </c>
      <c r="U4190" s="43">
        <f ca="1">_xll.BInterpol('Base CDI'!$H$4:$H$28,'Base CDI'!$I$4:$I$29,S4190,"Cubic","Extrapolate=Linear","MultiX=Average","Skip=True","Sort=True")</f>
        <v>13.586196990424078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50142</v>
      </c>
      <c r="T4191" s="43">
        <f ca="1">_xll.BInterpol('Base CDI'!$H$4:$H$28,'Base CDI'!$J$4:$J$29,S4191,"Cubic","Extrapolate=Linear","MultiX=Average","Skip=True","Sort=True")</f>
        <v>13.54033926128591</v>
      </c>
      <c r="U4191" s="43">
        <f ca="1">_xll.BInterpol('Base CDI'!$H$4:$H$28,'Base CDI'!$I$4:$I$29,S4191,"Cubic","Extrapolate=Linear","MultiX=Average","Skip=True","Sort=True")</f>
        <v>13.586108071135431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50143</v>
      </c>
      <c r="T4192" s="43">
        <f ca="1">_xll.BInterpol('Base CDI'!$H$4:$H$28,'Base CDI'!$J$4:$J$29,S4192,"Cubic","Extrapolate=Linear","MultiX=Average","Skip=True","Sort=True")</f>
        <v>13.540262653898768</v>
      </c>
      <c r="U4192" s="43">
        <f ca="1">_xll.BInterpol('Base CDI'!$H$4:$H$28,'Base CDI'!$I$4:$I$29,S4192,"Cubic","Extrapolate=Linear","MultiX=Average","Skip=True","Sort=True")</f>
        <v>13.586019151846786</v>
      </c>
    </row>
    <row r="4193" spans="16:21" x14ac:dyDescent="0.25">
      <c r="P4193" s="10">
        <v>40611</v>
      </c>
      <c r="Q4193">
        <v>25.00798</v>
      </c>
      <c r="S4193" s="42">
        <f t="shared" ca="1" si="70"/>
        <v>50144</v>
      </c>
      <c r="T4193" s="43">
        <f ca="1">_xll.BInterpol('Base CDI'!$H$4:$H$28,'Base CDI'!$J$4:$J$29,S4193,"Cubic","Extrapolate=Linear","MultiX=Average","Skip=True","Sort=True")</f>
        <v>13.540186046511629</v>
      </c>
      <c r="U4193" s="43">
        <f ca="1">_xll.BInterpol('Base CDI'!$H$4:$H$28,'Base CDI'!$I$4:$I$29,S4193,"Cubic","Extrapolate=Linear","MultiX=Average","Skip=True","Sort=True")</f>
        <v>13.585930232558141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50145</v>
      </c>
      <c r="T4194" s="43">
        <f ca="1">_xll.BInterpol('Base CDI'!$H$4:$H$28,'Base CDI'!$J$4:$J$29,S4194,"Cubic","Extrapolate=Linear","MultiX=Average","Skip=True","Sort=True")</f>
        <v>13.540109439124487</v>
      </c>
      <c r="U4194" s="43">
        <f ca="1">_xll.BInterpol('Base CDI'!$H$4:$H$28,'Base CDI'!$I$4:$I$29,S4194,"Cubic","Extrapolate=Linear","MultiX=Average","Skip=True","Sort=True")</f>
        <v>13.585841313269494</v>
      </c>
    </row>
    <row r="4195" spans="16:21" x14ac:dyDescent="0.25">
      <c r="P4195" s="10">
        <v>40613</v>
      </c>
      <c r="Q4195">
        <v>25.02984</v>
      </c>
      <c r="S4195" s="42">
        <f t="shared" ca="1" si="70"/>
        <v>50146</v>
      </c>
      <c r="T4195" s="43">
        <f ca="1">_xll.BInterpol('Base CDI'!$H$4:$H$28,'Base CDI'!$J$4:$J$29,S4195,"Cubic","Extrapolate=Linear","MultiX=Average","Skip=True","Sort=True")</f>
        <v>13.540032831737346</v>
      </c>
      <c r="U4195" s="43">
        <f ca="1">_xll.BInterpol('Base CDI'!$H$4:$H$28,'Base CDI'!$I$4:$I$29,S4195,"Cubic","Extrapolate=Linear","MultiX=Average","Skip=True","Sort=True")</f>
        <v>13.585752393980849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50147</v>
      </c>
      <c r="T4196" s="43">
        <f ca="1">_xll.BInterpol('Base CDI'!$H$4:$H$28,'Base CDI'!$J$4:$J$29,S4196,"Cubic","Extrapolate=Linear","MultiX=Average","Skip=True","Sort=True")</f>
        <v>13.539956224350206</v>
      </c>
      <c r="U4196" s="43">
        <f ca="1">_xll.BInterpol('Base CDI'!$H$4:$H$28,'Base CDI'!$I$4:$I$29,S4196,"Cubic","Extrapolate=Linear","MultiX=Average","Skip=True","Sort=True")</f>
        <v>13.585663474692204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50148</v>
      </c>
      <c r="T4197" s="43">
        <f ca="1">_xll.BInterpol('Base CDI'!$H$4:$H$28,'Base CDI'!$J$4:$J$29,S4197,"Cubic","Extrapolate=Linear","MultiX=Average","Skip=True","Sort=True")</f>
        <v>13.539879616963065</v>
      </c>
      <c r="U4197" s="43">
        <f ca="1">_xll.BInterpol('Base CDI'!$H$4:$H$28,'Base CDI'!$I$4:$I$29,S4197,"Cubic","Extrapolate=Linear","MultiX=Average","Skip=True","Sort=True")</f>
        <v>13.585574555403557</v>
      </c>
    </row>
    <row r="4198" spans="16:21" x14ac:dyDescent="0.25">
      <c r="P4198" s="10">
        <v>40618</v>
      </c>
      <c r="Q4198">
        <v>25.06268</v>
      </c>
      <c r="S4198" s="42">
        <f t="shared" ca="1" si="70"/>
        <v>50149</v>
      </c>
      <c r="T4198" s="43">
        <f ca="1">_xll.BInterpol('Base CDI'!$H$4:$H$28,'Base CDI'!$J$4:$J$29,S4198,"Cubic","Extrapolate=Linear","MultiX=Average","Skip=True","Sort=True")</f>
        <v>13.539803009575923</v>
      </c>
      <c r="U4198" s="43">
        <f ca="1">_xll.BInterpol('Base CDI'!$H$4:$H$28,'Base CDI'!$I$4:$I$29,S4198,"Cubic","Extrapolate=Linear","MultiX=Average","Skip=True","Sort=True")</f>
        <v>13.585485636114912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50150</v>
      </c>
      <c r="T4199" s="43">
        <f ca="1">_xll.BInterpol('Base CDI'!$H$4:$H$28,'Base CDI'!$J$4:$J$29,S4199,"Cubic","Extrapolate=Linear","MultiX=Average","Skip=True","Sort=True")</f>
        <v>13.539726402188784</v>
      </c>
      <c r="U4199" s="43">
        <f ca="1">_xll.BInterpol('Base CDI'!$H$4:$H$28,'Base CDI'!$I$4:$I$29,S4199,"Cubic","Extrapolate=Linear","MultiX=Average","Skip=True","Sort=True")</f>
        <v>13.585396716826265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50151</v>
      </c>
      <c r="T4200" s="43">
        <f ca="1">_xll.BInterpol('Base CDI'!$H$4:$H$28,'Base CDI'!$J$4:$J$29,S4200,"Cubic","Extrapolate=Linear","MultiX=Average","Skip=True","Sort=True")</f>
        <v>13.539649794801642</v>
      </c>
      <c r="U4200" s="43">
        <f ca="1">_xll.BInterpol('Base CDI'!$H$4:$H$28,'Base CDI'!$I$4:$I$29,S4200,"Cubic","Extrapolate=Linear","MultiX=Average","Skip=True","Sort=True")</f>
        <v>13.58530779753762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50152</v>
      </c>
      <c r="T4201" s="43">
        <f ca="1">_xll.BInterpol('Base CDI'!$H$4:$H$28,'Base CDI'!$J$4:$J$29,S4201,"Cubic","Extrapolate=Linear","MultiX=Average","Skip=True","Sort=True")</f>
        <v>13.539573187414501</v>
      </c>
      <c r="U4201" s="43">
        <f ca="1">_xll.BInterpol('Base CDI'!$H$4:$H$28,'Base CDI'!$I$4:$I$29,S4201,"Cubic","Extrapolate=Linear","MultiX=Average","Skip=True","Sort=True")</f>
        <v>13.585218878248975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50153</v>
      </c>
      <c r="T4202" s="43">
        <f ca="1">_xll.BInterpol('Base CDI'!$H$4:$H$28,'Base CDI'!$J$4:$J$29,S4202,"Cubic","Extrapolate=Linear","MultiX=Average","Skip=True","Sort=True")</f>
        <v>13.539496580027359</v>
      </c>
      <c r="U4202" s="43">
        <f ca="1">_xll.BInterpol('Base CDI'!$H$4:$H$28,'Base CDI'!$I$4:$I$29,S4202,"Cubic","Extrapolate=Linear","MultiX=Average","Skip=True","Sort=True")</f>
        <v>13.585129958960328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50154</v>
      </c>
      <c r="T4203" s="43">
        <f ca="1">_xll.BInterpol('Base CDI'!$H$4:$H$28,'Base CDI'!$J$4:$J$29,S4203,"Cubic","Extrapolate=Linear","MultiX=Average","Skip=True","Sort=True")</f>
        <v>13.53941997264022</v>
      </c>
      <c r="U4203" s="43">
        <f ca="1">_xll.BInterpol('Base CDI'!$H$4:$H$28,'Base CDI'!$I$4:$I$29,S4203,"Cubic","Extrapolate=Linear","MultiX=Average","Skip=True","Sort=True")</f>
        <v>13.585041039671683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50155</v>
      </c>
      <c r="T4204" s="43">
        <f ca="1">_xll.BInterpol('Base CDI'!$H$4:$H$28,'Base CDI'!$J$4:$J$29,S4204,"Cubic","Extrapolate=Linear","MultiX=Average","Skip=True","Sort=True")</f>
        <v>13.539343365253078</v>
      </c>
      <c r="U4204" s="43">
        <f ca="1">_xll.BInterpol('Base CDI'!$H$4:$H$28,'Base CDI'!$I$4:$I$29,S4204,"Cubic","Extrapolate=Linear","MultiX=Average","Skip=True","Sort=True")</f>
        <v>13.584952120383038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50156</v>
      </c>
      <c r="T4205" s="43">
        <f ca="1">_xll.BInterpol('Base CDI'!$H$4:$H$28,'Base CDI'!$J$4:$J$29,S4205,"Cubic","Extrapolate=Linear","MultiX=Average","Skip=True","Sort=True")</f>
        <v>13.539266757865937</v>
      </c>
      <c r="U4205" s="43">
        <f ca="1">_xll.BInterpol('Base CDI'!$H$4:$H$28,'Base CDI'!$I$4:$I$29,S4205,"Cubic","Extrapolate=Linear","MultiX=Average","Skip=True","Sort=True")</f>
        <v>13.584863201094391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50157</v>
      </c>
      <c r="T4206" s="43">
        <f ca="1">_xll.BInterpol('Base CDI'!$H$4:$H$28,'Base CDI'!$J$4:$J$29,S4206,"Cubic","Extrapolate=Linear","MultiX=Average","Skip=True","Sort=True")</f>
        <v>13.539190150478797</v>
      </c>
      <c r="U4206" s="43">
        <f ca="1">_xll.BInterpol('Base CDI'!$H$4:$H$28,'Base CDI'!$I$4:$I$29,S4206,"Cubic","Extrapolate=Linear","MultiX=Average","Skip=True","Sort=True")</f>
        <v>13.584774281805746</v>
      </c>
    </row>
    <row r="4207" spans="16:21" x14ac:dyDescent="0.25">
      <c r="P4207" s="10">
        <v>40631</v>
      </c>
      <c r="Q4207">
        <v>25.1615</v>
      </c>
      <c r="S4207" s="42">
        <f t="shared" ca="1" si="70"/>
        <v>50158</v>
      </c>
      <c r="T4207" s="43">
        <f ca="1">_xll.BInterpol('Base CDI'!$H$4:$H$28,'Base CDI'!$J$4:$J$29,S4207,"Cubic","Extrapolate=Linear","MultiX=Average","Skip=True","Sort=True")</f>
        <v>13.539113543091656</v>
      </c>
      <c r="U4207" s="43">
        <f ca="1">_xll.BInterpol('Base CDI'!$H$4:$H$28,'Base CDI'!$I$4:$I$29,S4207,"Cubic","Extrapolate=Linear","MultiX=Average","Skip=True","Sort=True")</f>
        <v>13.584685362517101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50159</v>
      </c>
      <c r="T4208" s="43">
        <f ca="1">_xll.BInterpol('Base CDI'!$H$4:$H$28,'Base CDI'!$J$4:$J$29,S4208,"Cubic","Extrapolate=Linear","MultiX=Average","Skip=True","Sort=True")</f>
        <v>13.539036935704514</v>
      </c>
      <c r="U4208" s="43">
        <f ca="1">_xll.BInterpol('Base CDI'!$H$4:$H$28,'Base CDI'!$I$4:$I$29,S4208,"Cubic","Extrapolate=Linear","MultiX=Average","Skip=True","Sort=True")</f>
        <v>13.584596443228454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50160</v>
      </c>
      <c r="T4209" s="43">
        <f ca="1">_xll.BInterpol('Base CDI'!$H$4:$H$28,'Base CDI'!$J$4:$J$29,S4209,"Cubic","Extrapolate=Linear","MultiX=Average","Skip=True","Sort=True")</f>
        <v>13.538960328317375</v>
      </c>
      <c r="U4209" s="43">
        <f ca="1">_xll.BInterpol('Base CDI'!$H$4:$H$28,'Base CDI'!$I$4:$I$29,S4209,"Cubic","Extrapolate=Linear","MultiX=Average","Skip=True","Sort=True")</f>
        <v>13.584507523939809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50161</v>
      </c>
      <c r="T4210" s="43">
        <f ca="1">_xll.BInterpol('Base CDI'!$H$4:$H$28,'Base CDI'!$J$4:$J$29,S4210,"Cubic","Extrapolate=Linear","MultiX=Average","Skip=True","Sort=True")</f>
        <v>13.538883720930233</v>
      </c>
      <c r="U4210" s="43">
        <f ca="1">_xll.BInterpol('Base CDI'!$H$4:$H$28,'Base CDI'!$I$4:$I$29,S4210,"Cubic","Extrapolate=Linear","MultiX=Average","Skip=True","Sort=True")</f>
        <v>13.584418604651164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50162</v>
      </c>
      <c r="T4211" s="43">
        <f ca="1">_xll.BInterpol('Base CDI'!$H$4:$H$28,'Base CDI'!$J$4:$J$29,S4211,"Cubic","Extrapolate=Linear","MultiX=Average","Skip=True","Sort=True")</f>
        <v>13.538807113543092</v>
      </c>
      <c r="U4211" s="43">
        <f ca="1">_xll.BInterpol('Base CDI'!$H$4:$H$28,'Base CDI'!$I$4:$I$29,S4211,"Cubic","Extrapolate=Linear","MultiX=Average","Skip=True","Sort=True")</f>
        <v>13.584329685362517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50163</v>
      </c>
      <c r="T4212" s="43">
        <f ca="1">_xll.BInterpol('Base CDI'!$H$4:$H$28,'Base CDI'!$J$4:$J$29,S4212,"Cubic","Extrapolate=Linear","MultiX=Average","Skip=True","Sort=True")</f>
        <v>13.53873050615595</v>
      </c>
      <c r="U4212" s="43">
        <f ca="1">_xll.BInterpol('Base CDI'!$H$4:$H$28,'Base CDI'!$I$4:$I$29,S4212,"Cubic","Extrapolate=Linear","MultiX=Average","Skip=True","Sort=True")</f>
        <v>13.584240766073872</v>
      </c>
    </row>
    <row r="4213" spans="16:21" x14ac:dyDescent="0.25">
      <c r="P4213" s="10">
        <v>40639</v>
      </c>
      <c r="Q4213">
        <v>25.22766</v>
      </c>
      <c r="S4213" s="42">
        <f t="shared" ca="1" si="70"/>
        <v>50164</v>
      </c>
      <c r="T4213" s="43">
        <f ca="1">_xll.BInterpol('Base CDI'!$H$4:$H$28,'Base CDI'!$J$4:$J$29,S4213,"Cubic","Extrapolate=Linear","MultiX=Average","Skip=True","Sort=True")</f>
        <v>13.538653898768811</v>
      </c>
      <c r="U4213" s="43">
        <f ca="1">_xll.BInterpol('Base CDI'!$H$4:$H$28,'Base CDI'!$I$4:$I$29,S4213,"Cubic","Extrapolate=Linear","MultiX=Average","Skip=True","Sort=True")</f>
        <v>13.584151846785227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50165</v>
      </c>
      <c r="T4214" s="43">
        <f ca="1">_xll.BInterpol('Base CDI'!$H$4:$H$28,'Base CDI'!$J$4:$J$29,S4214,"Cubic","Extrapolate=Linear","MultiX=Average","Skip=True","Sort=True")</f>
        <v>13.538577291381669</v>
      </c>
      <c r="U4214" s="43">
        <f ca="1">_xll.BInterpol('Base CDI'!$H$4:$H$28,'Base CDI'!$I$4:$I$29,S4214,"Cubic","Extrapolate=Linear","MultiX=Average","Skip=True","Sort=True")</f>
        <v>13.58406292749658</v>
      </c>
    </row>
    <row r="4215" spans="16:21" x14ac:dyDescent="0.25">
      <c r="P4215" s="10">
        <v>40641</v>
      </c>
      <c r="Q4215">
        <v>25.24972</v>
      </c>
      <c r="S4215" s="42">
        <f t="shared" ca="1" si="70"/>
        <v>50166</v>
      </c>
      <c r="T4215" s="43">
        <f ca="1">_xll.BInterpol('Base CDI'!$H$4:$H$28,'Base CDI'!$J$4:$J$29,S4215,"Cubic","Extrapolate=Linear","MultiX=Average","Skip=True","Sort=True")</f>
        <v>13.538500683994528</v>
      </c>
      <c r="U4215" s="43">
        <f ca="1">_xll.BInterpol('Base CDI'!$H$4:$H$28,'Base CDI'!$I$4:$I$29,S4215,"Cubic","Extrapolate=Linear","MultiX=Average","Skip=True","Sort=True")</f>
        <v>13.583974008207935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50167</v>
      </c>
      <c r="T4216" s="43">
        <f ca="1">_xll.BInterpol('Base CDI'!$H$4:$H$28,'Base CDI'!$J$4:$J$29,S4216,"Cubic","Extrapolate=Linear","MultiX=Average","Skip=True","Sort=True")</f>
        <v>13.538424076607388</v>
      </c>
      <c r="U4216" s="43">
        <f ca="1">_xll.BInterpol('Base CDI'!$H$4:$H$28,'Base CDI'!$I$4:$I$29,S4216,"Cubic","Extrapolate=Linear","MultiX=Average","Skip=True","Sort=True")</f>
        <v>13.58388508891929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50168</v>
      </c>
      <c r="T4217" s="43">
        <f ca="1">_xll.BInterpol('Base CDI'!$H$4:$H$28,'Base CDI'!$J$4:$J$29,S4217,"Cubic","Extrapolate=Linear","MultiX=Average","Skip=True","Sort=True")</f>
        <v>13.538347469220247</v>
      </c>
      <c r="U4217" s="43">
        <f ca="1">_xll.BInterpol('Base CDI'!$H$4:$H$28,'Base CDI'!$I$4:$I$29,S4217,"Cubic","Extrapolate=Linear","MultiX=Average","Skip=True","Sort=True")</f>
        <v>13.583796169630643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50169</v>
      </c>
      <c r="T4218" s="43">
        <f ca="1">_xll.BInterpol('Base CDI'!$H$4:$H$28,'Base CDI'!$J$4:$J$29,S4218,"Cubic","Extrapolate=Linear","MultiX=Average","Skip=True","Sort=True")</f>
        <v>13.538270861833105</v>
      </c>
      <c r="U4218" s="43">
        <f ca="1">_xll.BInterpol('Base CDI'!$H$4:$H$28,'Base CDI'!$I$4:$I$29,S4218,"Cubic","Extrapolate=Linear","MultiX=Average","Skip=True","Sort=True")</f>
        <v>13.583707250341998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50170</v>
      </c>
      <c r="T4219" s="43">
        <f ca="1">_xll.BInterpol('Base CDI'!$H$4:$H$28,'Base CDI'!$J$4:$J$29,S4219,"Cubic","Extrapolate=Linear","MultiX=Average","Skip=True","Sort=True")</f>
        <v>13.538194254445965</v>
      </c>
      <c r="U4219" s="43">
        <f ca="1">_xll.BInterpol('Base CDI'!$H$4:$H$28,'Base CDI'!$I$4:$I$29,S4219,"Cubic","Extrapolate=Linear","MultiX=Average","Skip=True","Sort=True")</f>
        <v>13.583618331053353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50171</v>
      </c>
      <c r="T4220" s="43">
        <f ca="1">_xll.BInterpol('Base CDI'!$H$4:$H$28,'Base CDI'!$J$4:$J$29,S4220,"Cubic","Extrapolate=Linear","MultiX=Average","Skip=True","Sort=True")</f>
        <v>13.538117647058824</v>
      </c>
      <c r="U4220" s="43">
        <f ca="1">_xll.BInterpol('Base CDI'!$H$4:$H$28,'Base CDI'!$I$4:$I$29,S4220,"Cubic","Extrapolate=Linear","MultiX=Average","Skip=True","Sort=True")</f>
        <v>13.583529411764706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50172</v>
      </c>
      <c r="T4221" s="43">
        <f ca="1">_xll.BInterpol('Base CDI'!$H$4:$H$28,'Base CDI'!$J$4:$J$29,S4221,"Cubic","Extrapolate=Linear","MultiX=Average","Skip=True","Sort=True")</f>
        <v>13.538041039671683</v>
      </c>
      <c r="U4221" s="43">
        <f ca="1">_xll.BInterpol('Base CDI'!$H$4:$H$28,'Base CDI'!$I$4:$I$29,S4221,"Cubic","Extrapolate=Linear","MultiX=Average","Skip=True","Sort=True")</f>
        <v>13.583440492476061</v>
      </c>
    </row>
    <row r="4222" spans="16:21" x14ac:dyDescent="0.25">
      <c r="P4222" s="10">
        <v>40652</v>
      </c>
      <c r="Q4222">
        <v>25.32715</v>
      </c>
      <c r="S4222" s="42">
        <f t="shared" ca="1" si="70"/>
        <v>50173</v>
      </c>
      <c r="T4222" s="43">
        <f ca="1">_xll.BInterpol('Base CDI'!$H$4:$H$28,'Base CDI'!$J$4:$J$29,S4222,"Cubic","Extrapolate=Linear","MultiX=Average","Skip=True","Sort=True")</f>
        <v>13.537964432284541</v>
      </c>
      <c r="U4222" s="43">
        <f ca="1">_xll.BInterpol('Base CDI'!$H$4:$H$28,'Base CDI'!$I$4:$I$29,S4222,"Cubic","Extrapolate=Linear","MultiX=Average","Skip=True","Sort=True")</f>
        <v>13.583351573187414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50174</v>
      </c>
      <c r="T4223" s="43">
        <f ca="1">_xll.BInterpol('Base CDI'!$H$4:$H$28,'Base CDI'!$J$4:$J$29,S4223,"Cubic","Extrapolate=Linear","MultiX=Average","Skip=True","Sort=True")</f>
        <v>13.537887824897402</v>
      </c>
      <c r="U4223" s="43">
        <f ca="1">_xll.BInterpol('Base CDI'!$H$4:$H$28,'Base CDI'!$I$4:$I$29,S4223,"Cubic","Extrapolate=Linear","MultiX=Average","Skip=True","Sort=True")</f>
        <v>13.583262653898769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50175</v>
      </c>
      <c r="T4224" s="43">
        <f ca="1">_xll.BInterpol('Base CDI'!$H$4:$H$28,'Base CDI'!$J$4:$J$29,S4224,"Cubic","Extrapolate=Linear","MultiX=Average","Skip=True","Sort=True")</f>
        <v>13.53781121751026</v>
      </c>
      <c r="U4224" s="43">
        <f ca="1">_xll.BInterpol('Base CDI'!$H$4:$H$28,'Base CDI'!$I$4:$I$29,S4224,"Cubic","Extrapolate=Linear","MultiX=Average","Skip=True","Sort=True")</f>
        <v>13.583173734610124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50176</v>
      </c>
      <c r="T4225" s="43">
        <f ca="1">_xll.BInterpol('Base CDI'!$H$4:$H$28,'Base CDI'!$J$4:$J$29,S4225,"Cubic","Extrapolate=Linear","MultiX=Average","Skip=True","Sort=True")</f>
        <v>13.537734610123119</v>
      </c>
      <c r="U4225" s="43">
        <f ca="1">_xll.BInterpol('Base CDI'!$H$4:$H$28,'Base CDI'!$I$4:$I$29,S4225,"Cubic","Extrapolate=Linear","MultiX=Average","Skip=True","Sort=True")</f>
        <v>13.583084815321477</v>
      </c>
    </row>
    <row r="4226" spans="16:21" x14ac:dyDescent="0.25">
      <c r="P4226" s="10">
        <v>40660</v>
      </c>
      <c r="Q4226">
        <v>25.37191</v>
      </c>
      <c r="S4226" s="42">
        <f t="shared" ca="1" si="70"/>
        <v>50177</v>
      </c>
      <c r="T4226" s="43">
        <f ca="1">_xll.BInterpol('Base CDI'!$H$4:$H$28,'Base CDI'!$J$4:$J$29,S4226,"Cubic","Extrapolate=Linear","MultiX=Average","Skip=True","Sort=True")</f>
        <v>13.537658002735979</v>
      </c>
      <c r="U4226" s="43">
        <f ca="1">_xll.BInterpol('Base CDI'!$H$4:$H$28,'Base CDI'!$I$4:$I$29,S4226,"Cubic","Extrapolate=Linear","MultiX=Average","Skip=True","Sort=True")</f>
        <v>13.582995896032832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50178</v>
      </c>
      <c r="T4227" s="43">
        <f ca="1">_xll.BInterpol('Base CDI'!$H$4:$H$28,'Base CDI'!$J$4:$J$29,S4227,"Cubic","Extrapolate=Linear","MultiX=Average","Skip=True","Sort=True")</f>
        <v>13.537581395348838</v>
      </c>
      <c r="U4227" s="43">
        <f ca="1">_xll.BInterpol('Base CDI'!$H$4:$H$28,'Base CDI'!$I$4:$I$29,S4227,"Cubic","Extrapolate=Linear","MultiX=Average","Skip=True","Sort=True")</f>
        <v>13.582906976744187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50179</v>
      </c>
      <c r="T4228" s="43">
        <f ca="1">_xll.BInterpol('Base CDI'!$H$4:$H$28,'Base CDI'!$J$4:$J$29,S4228,"Cubic","Extrapolate=Linear","MultiX=Average","Skip=True","Sort=True")</f>
        <v>13.537504787961696</v>
      </c>
      <c r="U4228" s="43">
        <f ca="1">_xll.BInterpol('Base CDI'!$H$4:$H$28,'Base CDI'!$I$4:$I$29,S4228,"Cubic","Extrapolate=Linear","MultiX=Average","Skip=True","Sort=True")</f>
        <v>13.58281805745554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50180</v>
      </c>
      <c r="T4229" s="43">
        <f ca="1">_xll.BInterpol('Base CDI'!$H$4:$H$28,'Base CDI'!$J$4:$J$29,S4229,"Cubic","Extrapolate=Linear","MultiX=Average","Skip=True","Sort=True")</f>
        <v>13.537428180574556</v>
      </c>
      <c r="U4229" s="43">
        <f ca="1">_xll.BInterpol('Base CDI'!$H$4:$H$28,'Base CDI'!$I$4:$I$29,S4229,"Cubic","Extrapolate=Linear","MultiX=Average","Skip=True","Sort=True")</f>
        <v>13.582729138166895</v>
      </c>
    </row>
    <row r="4230" spans="16:21" x14ac:dyDescent="0.25">
      <c r="P4230" s="10">
        <v>40666</v>
      </c>
      <c r="Q4230">
        <v>25.41722</v>
      </c>
      <c r="S4230" s="42">
        <f t="shared" ca="1" si="70"/>
        <v>50181</v>
      </c>
      <c r="T4230" s="43">
        <f ca="1">_xll.BInterpol('Base CDI'!$H$4:$H$28,'Base CDI'!$J$4:$J$29,S4230,"Cubic","Extrapolate=Linear","MultiX=Average","Skip=True","Sort=True")</f>
        <v>13.537351573187415</v>
      </c>
      <c r="U4230" s="43">
        <f ca="1">_xll.BInterpol('Base CDI'!$H$4:$H$28,'Base CDI'!$I$4:$I$29,S4230,"Cubic","Extrapolate=Linear","MultiX=Average","Skip=True","Sort=True")</f>
        <v>13.58264021887825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50182</v>
      </c>
      <c r="T4231" s="43">
        <f ca="1">_xll.BInterpol('Base CDI'!$H$4:$H$28,'Base CDI'!$J$4:$J$29,S4231,"Cubic","Extrapolate=Linear","MultiX=Average","Skip=True","Sort=True")</f>
        <v>13.537274965800274</v>
      </c>
      <c r="U4231" s="43">
        <f ca="1">_xll.BInterpol('Base CDI'!$H$4:$H$28,'Base CDI'!$I$4:$I$29,S4231,"Cubic","Extrapolate=Linear","MultiX=Average","Skip=True","Sort=True")</f>
        <v>13.582551299589603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50183</v>
      </c>
      <c r="T4232" s="43">
        <f ca="1">_xll.BInterpol('Base CDI'!$H$4:$H$28,'Base CDI'!$J$4:$J$29,S4232,"Cubic","Extrapolate=Linear","MultiX=Average","Skip=True","Sort=True")</f>
        <v>13.537198358413132</v>
      </c>
      <c r="U4232" s="43">
        <f ca="1">_xll.BInterpol('Base CDI'!$H$4:$H$28,'Base CDI'!$I$4:$I$29,S4232,"Cubic","Extrapolate=Linear","MultiX=Average","Skip=True","Sort=True")</f>
        <v>13.582462380300958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50184</v>
      </c>
      <c r="T4233" s="43">
        <f ca="1">_xll.BInterpol('Base CDI'!$H$4:$H$28,'Base CDI'!$J$4:$J$29,S4233,"Cubic","Extrapolate=Linear","MultiX=Average","Skip=True","Sort=True")</f>
        <v>13.537121751025992</v>
      </c>
      <c r="U4233" s="43">
        <f ca="1">_xll.BInterpol('Base CDI'!$H$4:$H$28,'Base CDI'!$I$4:$I$29,S4233,"Cubic","Extrapolate=Linear","MultiX=Average","Skip=True","Sort=True")</f>
        <v>13.582373461012313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50185</v>
      </c>
      <c r="T4234" s="43">
        <f ca="1">_xll.BInterpol('Base CDI'!$H$4:$H$28,'Base CDI'!$J$4:$J$29,S4234,"Cubic","Extrapolate=Linear","MultiX=Average","Skip=True","Sort=True")</f>
        <v>13.537045143638851</v>
      </c>
      <c r="U4234" s="43">
        <f ca="1">_xll.BInterpol('Base CDI'!$H$4:$H$28,'Base CDI'!$I$4:$I$29,S4234,"Cubic","Extrapolate=Linear","MultiX=Average","Skip=True","Sort=True")</f>
        <v>13.582284541723666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50186</v>
      </c>
      <c r="T4235" s="43">
        <f ca="1">_xll.BInterpol('Base CDI'!$H$4:$H$28,'Base CDI'!$J$4:$J$29,S4235,"Cubic","Extrapolate=Linear","MultiX=Average","Skip=True","Sort=True")</f>
        <v>13.53696853625171</v>
      </c>
      <c r="U4235" s="43">
        <f ca="1">_xll.BInterpol('Base CDI'!$H$4:$H$28,'Base CDI'!$I$4:$I$29,S4235,"Cubic","Extrapolate=Linear","MultiX=Average","Skip=True","Sort=True")</f>
        <v>13.582195622435021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50187</v>
      </c>
      <c r="T4236" s="43">
        <f ca="1">_xll.BInterpol('Base CDI'!$H$4:$H$28,'Base CDI'!$J$4:$J$29,S4236,"Cubic","Extrapolate=Linear","MultiX=Average","Skip=True","Sort=True")</f>
        <v>13.53689192886457</v>
      </c>
      <c r="U4236" s="43">
        <f ca="1">_xll.BInterpol('Base CDI'!$H$4:$H$28,'Base CDI'!$I$4:$I$29,S4236,"Cubic","Extrapolate=Linear","MultiX=Average","Skip=True","Sort=True")</f>
        <v>13.582106703146376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50188</v>
      </c>
      <c r="T4237" s="43">
        <f ca="1">_xll.BInterpol('Base CDI'!$H$4:$H$28,'Base CDI'!$J$4:$J$29,S4237,"Cubic","Extrapolate=Linear","MultiX=Average","Skip=True","Sort=True")</f>
        <v>13.536815321477428</v>
      </c>
      <c r="U4237" s="43">
        <f ca="1">_xll.BInterpol('Base CDI'!$H$4:$H$28,'Base CDI'!$I$4:$I$29,S4237,"Cubic","Extrapolate=Linear","MultiX=Average","Skip=True","Sort=True")</f>
        <v>13.582017783857729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50189</v>
      </c>
      <c r="T4238" s="43">
        <f ca="1">_xll.BInterpol('Base CDI'!$H$4:$H$28,'Base CDI'!$J$4:$J$29,S4238,"Cubic","Extrapolate=Linear","MultiX=Average","Skip=True","Sort=True")</f>
        <v>13.536738714090287</v>
      </c>
      <c r="U4238" s="43">
        <f ca="1">_xll.BInterpol('Base CDI'!$H$4:$H$28,'Base CDI'!$I$4:$I$29,S4238,"Cubic","Extrapolate=Linear","MultiX=Average","Skip=True","Sort=True")</f>
        <v>13.581928864569084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50190</v>
      </c>
      <c r="T4239" s="43">
        <f ca="1">_xll.BInterpol('Base CDI'!$H$4:$H$28,'Base CDI'!$J$4:$J$29,S4239,"Cubic","Extrapolate=Linear","MultiX=Average","Skip=True","Sort=True")</f>
        <v>13.536662106703147</v>
      </c>
      <c r="U4239" s="43">
        <f ca="1">_xll.BInterpol('Base CDI'!$H$4:$H$28,'Base CDI'!$I$4:$I$29,S4239,"Cubic","Extrapolate=Linear","MultiX=Average","Skip=True","Sort=True")</f>
        <v>13.581839945280439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50191</v>
      </c>
      <c r="T4240" s="43">
        <f ca="1">_xll.BInterpol('Base CDI'!$H$4:$H$28,'Base CDI'!$J$4:$J$29,S4240,"Cubic","Extrapolate=Linear","MultiX=Average","Skip=True","Sort=True")</f>
        <v>13.536585499316006</v>
      </c>
      <c r="U4240" s="43">
        <f ca="1">_xll.BInterpol('Base CDI'!$H$4:$H$28,'Base CDI'!$I$4:$I$29,S4240,"Cubic","Extrapolate=Linear","MultiX=Average","Skip=True","Sort=True")</f>
        <v>13.581751025991792</v>
      </c>
    </row>
    <row r="4241" spans="16:21" x14ac:dyDescent="0.25">
      <c r="P4241" s="10">
        <v>40681</v>
      </c>
      <c r="Q4241">
        <v>25.54213</v>
      </c>
      <c r="S4241" s="42">
        <f t="shared" ca="1" si="71"/>
        <v>50192</v>
      </c>
      <c r="T4241" s="43">
        <f ca="1">_xll.BInterpol('Base CDI'!$H$4:$H$28,'Base CDI'!$J$4:$J$29,S4241,"Cubic","Extrapolate=Linear","MultiX=Average","Skip=True","Sort=True")</f>
        <v>13.536508891928865</v>
      </c>
      <c r="U4241" s="43">
        <f ca="1">_xll.BInterpol('Base CDI'!$H$4:$H$28,'Base CDI'!$I$4:$I$29,S4241,"Cubic","Extrapolate=Linear","MultiX=Average","Skip=True","Sort=True")</f>
        <v>13.581662106703147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50193</v>
      </c>
      <c r="T4242" s="43">
        <f ca="1">_xll.BInterpol('Base CDI'!$H$4:$H$28,'Base CDI'!$J$4:$J$29,S4242,"Cubic","Extrapolate=Linear","MultiX=Average","Skip=True","Sort=True")</f>
        <v>13.536432284541723</v>
      </c>
      <c r="U4242" s="43">
        <f ca="1">_xll.BInterpol('Base CDI'!$H$4:$H$28,'Base CDI'!$I$4:$I$29,S4242,"Cubic","Extrapolate=Linear","MultiX=Average","Skip=True","Sort=True")</f>
        <v>13.581573187414502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50194</v>
      </c>
      <c r="T4243" s="43">
        <f ca="1">_xll.BInterpol('Base CDI'!$H$4:$H$28,'Base CDI'!$J$4:$J$29,S4243,"Cubic","Extrapolate=Linear","MultiX=Average","Skip=True","Sort=True")</f>
        <v>13.536355677154583</v>
      </c>
      <c r="U4243" s="43">
        <f ca="1">_xll.BInterpol('Base CDI'!$H$4:$H$28,'Base CDI'!$I$4:$I$29,S4243,"Cubic","Extrapolate=Linear","MultiX=Average","Skip=True","Sort=True")</f>
        <v>13.581484268125855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50195</v>
      </c>
      <c r="T4244" s="43">
        <f ca="1">_xll.BInterpol('Base CDI'!$H$4:$H$28,'Base CDI'!$J$4:$J$29,S4244,"Cubic","Extrapolate=Linear","MultiX=Average","Skip=True","Sort=True")</f>
        <v>13.536279069767442</v>
      </c>
      <c r="U4244" s="43">
        <f ca="1">_xll.BInterpol('Base CDI'!$H$4:$H$28,'Base CDI'!$I$4:$I$29,S4244,"Cubic","Extrapolate=Linear","MultiX=Average","Skip=True","Sort=True")</f>
        <v>13.58139534883721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50196</v>
      </c>
      <c r="T4245" s="43">
        <f ca="1">_xll.BInterpol('Base CDI'!$H$4:$H$28,'Base CDI'!$J$4:$J$29,S4245,"Cubic","Extrapolate=Linear","MultiX=Average","Skip=True","Sort=True")</f>
        <v>13.536202462380301</v>
      </c>
      <c r="U4245" s="43">
        <f ca="1">_xll.BInterpol('Base CDI'!$H$4:$H$28,'Base CDI'!$I$4:$I$29,S4245,"Cubic","Extrapolate=Linear","MultiX=Average","Skip=True","Sort=True")</f>
        <v>13.581306429548563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50197</v>
      </c>
      <c r="T4246" s="43">
        <f ca="1">_xll.BInterpol('Base CDI'!$H$4:$H$28,'Base CDI'!$J$4:$J$29,S4246,"Cubic","Extrapolate=Linear","MultiX=Average","Skip=True","Sort=True")</f>
        <v>13.536125854993161</v>
      </c>
      <c r="U4246" s="43">
        <f ca="1">_xll.BInterpol('Base CDI'!$H$4:$H$28,'Base CDI'!$I$4:$I$29,S4246,"Cubic","Extrapolate=Linear","MultiX=Average","Skip=True","Sort=True")</f>
        <v>13.581217510259918</v>
      </c>
    </row>
    <row r="4247" spans="16:21" x14ac:dyDescent="0.25">
      <c r="P4247" s="10">
        <v>40689</v>
      </c>
      <c r="Q4247">
        <v>25.61055</v>
      </c>
      <c r="S4247" s="42">
        <f t="shared" ca="1" si="71"/>
        <v>50198</v>
      </c>
      <c r="T4247" s="43">
        <f ca="1">_xll.BInterpol('Base CDI'!$H$4:$H$28,'Base CDI'!$J$4:$J$29,S4247,"Cubic","Extrapolate=Linear","MultiX=Average","Skip=True","Sort=True")</f>
        <v>13.536049247606019</v>
      </c>
      <c r="U4247" s="43">
        <f ca="1">_xll.BInterpol('Base CDI'!$H$4:$H$28,'Base CDI'!$I$4:$I$29,S4247,"Cubic","Extrapolate=Linear","MultiX=Average","Skip=True","Sort=True")</f>
        <v>13.581128590971273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50199</v>
      </c>
      <c r="T4248" s="43">
        <f ca="1">_xll.BInterpol('Base CDI'!$H$4:$H$28,'Base CDI'!$J$4:$J$29,S4248,"Cubic","Extrapolate=Linear","MultiX=Average","Skip=True","Sort=True")</f>
        <v>13.535972640218878</v>
      </c>
      <c r="U4248" s="43">
        <f ca="1">_xll.BInterpol('Base CDI'!$H$4:$H$28,'Base CDI'!$I$4:$I$29,S4248,"Cubic","Extrapolate=Linear","MultiX=Average","Skip=True","Sort=True")</f>
        <v>13.581039671682626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50200</v>
      </c>
      <c r="T4249" s="43">
        <f ca="1">_xll.BInterpol('Base CDI'!$H$4:$H$28,'Base CDI'!$J$4:$J$29,S4249,"Cubic","Extrapolate=Linear","MultiX=Average","Skip=True","Sort=True")</f>
        <v>13.535896032831738</v>
      </c>
      <c r="U4249" s="43">
        <f ca="1">_xll.BInterpol('Base CDI'!$H$4:$H$28,'Base CDI'!$I$4:$I$29,S4249,"Cubic","Extrapolate=Linear","MultiX=Average","Skip=True","Sort=True")</f>
        <v>13.580950752393981</v>
      </c>
    </row>
    <row r="4250" spans="16:21" x14ac:dyDescent="0.25">
      <c r="P4250" s="10">
        <v>40694</v>
      </c>
      <c r="Q4250">
        <v>25.6448</v>
      </c>
      <c r="S4250" s="42">
        <f t="shared" ca="1" si="71"/>
        <v>50201</v>
      </c>
      <c r="T4250" s="43">
        <f ca="1">_xll.BInterpol('Base CDI'!$H$4:$H$28,'Base CDI'!$J$4:$J$29,S4250,"Cubic","Extrapolate=Linear","MultiX=Average","Skip=True","Sort=True")</f>
        <v>13.535819425444597</v>
      </c>
      <c r="U4250" s="43">
        <f ca="1">_xll.BInterpol('Base CDI'!$H$4:$H$28,'Base CDI'!$I$4:$I$29,S4250,"Cubic","Extrapolate=Linear","MultiX=Average","Skip=True","Sort=True")</f>
        <v>13.580861833105336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50202</v>
      </c>
      <c r="T4251" s="43">
        <f ca="1">_xll.BInterpol('Base CDI'!$H$4:$H$28,'Base CDI'!$J$4:$J$29,S4251,"Cubic","Extrapolate=Linear","MultiX=Average","Skip=True","Sort=True")</f>
        <v>13.535742818057455</v>
      </c>
      <c r="U4251" s="43">
        <f ca="1">_xll.BInterpol('Base CDI'!$H$4:$H$28,'Base CDI'!$I$4:$I$29,S4251,"Cubic","Extrapolate=Linear","MultiX=Average","Skip=True","Sort=True")</f>
        <v>13.580772913816689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50203</v>
      </c>
      <c r="T4252" s="43">
        <f ca="1">_xll.BInterpol('Base CDI'!$H$4:$H$28,'Base CDI'!$J$4:$J$29,S4252,"Cubic","Extrapolate=Linear","MultiX=Average","Skip=True","Sort=True")</f>
        <v>13.535666210670314</v>
      </c>
      <c r="U4252" s="43">
        <f ca="1">_xll.BInterpol('Base CDI'!$H$4:$H$28,'Base CDI'!$I$4:$I$29,S4252,"Cubic","Extrapolate=Linear","MultiX=Average","Skip=True","Sort=True")</f>
        <v>13.580683994528044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50204</v>
      </c>
      <c r="T4253" s="43">
        <f ca="1">_xll.BInterpol('Base CDI'!$H$4:$H$28,'Base CDI'!$J$4:$J$29,S4253,"Cubic","Extrapolate=Linear","MultiX=Average","Skip=True","Sort=True")</f>
        <v>13.535589603283174</v>
      </c>
      <c r="U4253" s="43">
        <f ca="1">_xll.BInterpol('Base CDI'!$H$4:$H$28,'Base CDI'!$I$4:$I$29,S4253,"Cubic","Extrapolate=Linear","MultiX=Average","Skip=True","Sort=True")</f>
        <v>13.580595075239399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50205</v>
      </c>
      <c r="T4254" s="43">
        <f ca="1">_xll.BInterpol('Base CDI'!$H$4:$H$28,'Base CDI'!$J$4:$J$29,S4254,"Cubic","Extrapolate=Linear","MultiX=Average","Skip=True","Sort=True")</f>
        <v>13.535512995896033</v>
      </c>
      <c r="U4254" s="43">
        <f ca="1">_xll.BInterpol('Base CDI'!$H$4:$H$28,'Base CDI'!$I$4:$I$29,S4254,"Cubic","Extrapolate=Linear","MultiX=Average","Skip=True","Sort=True")</f>
        <v>13.580506155950753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50206</v>
      </c>
      <c r="T4255" s="43">
        <f ca="1">_xll.BInterpol('Base CDI'!$H$4:$H$28,'Base CDI'!$J$4:$J$29,S4255,"Cubic","Extrapolate=Linear","MultiX=Average","Skip=True","Sort=True")</f>
        <v>13.535436388508892</v>
      </c>
      <c r="U4255" s="43">
        <f ca="1">_xll.BInterpol('Base CDI'!$H$4:$H$28,'Base CDI'!$I$4:$I$29,S4255,"Cubic","Extrapolate=Linear","MultiX=Average","Skip=True","Sort=True")</f>
        <v>13.580417236662107</v>
      </c>
    </row>
    <row r="4256" spans="16:21" x14ac:dyDescent="0.25">
      <c r="P4256" s="10">
        <v>40702</v>
      </c>
      <c r="Q4256">
        <v>25.71349</v>
      </c>
      <c r="S4256" s="42">
        <f t="shared" ca="1" si="71"/>
        <v>50207</v>
      </c>
      <c r="T4256" s="43">
        <f ca="1">_xll.BInterpol('Base CDI'!$H$4:$H$28,'Base CDI'!$J$4:$J$29,S4256,"Cubic","Extrapolate=Linear","MultiX=Average","Skip=True","Sort=True")</f>
        <v>13.535359781121752</v>
      </c>
      <c r="U4256" s="43">
        <f ca="1">_xll.BInterpol('Base CDI'!$H$4:$H$28,'Base CDI'!$I$4:$I$29,S4256,"Cubic","Extrapolate=Linear","MultiX=Average","Skip=True","Sort=True")</f>
        <v>13.580328317373462</v>
      </c>
    </row>
    <row r="4257" spans="16:21" x14ac:dyDescent="0.25">
      <c r="P4257" s="10">
        <v>40703</v>
      </c>
      <c r="Q4257">
        <v>25.72495</v>
      </c>
      <c r="S4257" s="42">
        <f t="shared" ca="1" si="71"/>
        <v>50208</v>
      </c>
      <c r="T4257" s="43">
        <f ca="1">_xll.BInterpol('Base CDI'!$H$4:$H$28,'Base CDI'!$J$4:$J$29,S4257,"Cubic","Extrapolate=Linear","MultiX=Average","Skip=True","Sort=True")</f>
        <v>13.53528317373461</v>
      </c>
      <c r="U4257" s="43">
        <f ca="1">_xll.BInterpol('Base CDI'!$H$4:$H$28,'Base CDI'!$I$4:$I$29,S4257,"Cubic","Extrapolate=Linear","MultiX=Average","Skip=True","Sort=True")</f>
        <v>13.580239398084816</v>
      </c>
    </row>
    <row r="4258" spans="16:21" x14ac:dyDescent="0.25">
      <c r="P4258" s="10">
        <v>40704</v>
      </c>
      <c r="Q4258">
        <v>25.73659</v>
      </c>
      <c r="S4258" s="42">
        <f t="shared" ca="1" si="71"/>
        <v>50209</v>
      </c>
      <c r="T4258" s="43">
        <f ca="1">_xll.BInterpol('Base CDI'!$H$4:$H$28,'Base CDI'!$J$4:$J$29,S4258,"Cubic","Extrapolate=Linear","MultiX=Average","Skip=True","Sort=True")</f>
        <v>13.535206566347469</v>
      </c>
      <c r="U4258" s="43">
        <f ca="1">_xll.BInterpol('Base CDI'!$H$4:$H$28,'Base CDI'!$I$4:$I$29,S4258,"Cubic","Extrapolate=Linear","MultiX=Average","Skip=True","Sort=True")</f>
        <v>13.58015047879617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50210</v>
      </c>
      <c r="T4259" s="43">
        <f ca="1">_xll.BInterpol('Base CDI'!$H$4:$H$28,'Base CDI'!$J$4:$J$29,S4259,"Cubic","Extrapolate=Linear","MultiX=Average","Skip=True","Sort=True")</f>
        <v>13.535129958960329</v>
      </c>
      <c r="U4259" s="43">
        <f ca="1">_xll.BInterpol('Base CDI'!$H$4:$H$28,'Base CDI'!$I$4:$I$29,S4259,"Cubic","Extrapolate=Linear","MultiX=Average","Skip=True","Sort=True")</f>
        <v>13.580061559507525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50211</v>
      </c>
      <c r="T4260" s="43">
        <f ca="1">_xll.BInterpol('Base CDI'!$H$4:$H$28,'Base CDI'!$J$4:$J$29,S4260,"Cubic","Extrapolate=Linear","MultiX=Average","Skip=True","Sort=True")</f>
        <v>13.535053351573188</v>
      </c>
      <c r="U4260" s="43">
        <f ca="1">_xll.BInterpol('Base CDI'!$H$4:$H$28,'Base CDI'!$I$4:$I$29,S4260,"Cubic","Extrapolate=Linear","MultiX=Average","Skip=True","Sort=True")</f>
        <v>13.579972640218879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50212</v>
      </c>
      <c r="T4261" s="43">
        <f ca="1">_xll.BInterpol('Base CDI'!$H$4:$H$28,'Base CDI'!$J$4:$J$29,S4261,"Cubic","Extrapolate=Linear","MultiX=Average","Skip=True","Sort=True")</f>
        <v>13.534976744186046</v>
      </c>
      <c r="U4261" s="43">
        <f ca="1">_xll.BInterpol('Base CDI'!$H$4:$H$28,'Base CDI'!$I$4:$I$29,S4261,"Cubic","Extrapolate=Linear","MultiX=Average","Skip=True","Sort=True")</f>
        <v>13.579883720930233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50213</v>
      </c>
      <c r="T4262" s="43">
        <f ca="1">_xll.BInterpol('Base CDI'!$H$4:$H$28,'Base CDI'!$J$4:$J$29,S4262,"Cubic","Extrapolate=Linear","MultiX=Average","Skip=True","Sort=True")</f>
        <v>13.534900136798905</v>
      </c>
      <c r="U4262" s="43">
        <f ca="1">_xll.BInterpol('Base CDI'!$H$4:$H$28,'Base CDI'!$I$4:$I$29,S4262,"Cubic","Extrapolate=Linear","MultiX=Average","Skip=True","Sort=True")</f>
        <v>13.579794801641588</v>
      </c>
    </row>
    <row r="4263" spans="16:21" x14ac:dyDescent="0.25">
      <c r="P4263" s="10">
        <v>40711</v>
      </c>
      <c r="Q4263">
        <v>25.79496</v>
      </c>
      <c r="S4263" s="42">
        <f t="shared" ca="1" si="71"/>
        <v>50214</v>
      </c>
      <c r="T4263" s="43">
        <f ca="1">_xll.BInterpol('Base CDI'!$H$4:$H$28,'Base CDI'!$J$4:$J$29,S4263,"Cubic","Extrapolate=Linear","MultiX=Average","Skip=True","Sort=True")</f>
        <v>13.534823529411765</v>
      </c>
      <c r="U4263" s="43">
        <f ca="1">_xll.BInterpol('Base CDI'!$H$4:$H$28,'Base CDI'!$I$4:$I$29,S4263,"Cubic","Extrapolate=Linear","MultiX=Average","Skip=True","Sort=True")</f>
        <v>13.579705882352942</v>
      </c>
    </row>
    <row r="4264" spans="16:21" x14ac:dyDescent="0.25">
      <c r="P4264" s="10">
        <v>40714</v>
      </c>
      <c r="Q4264">
        <v>25.80668</v>
      </c>
      <c r="S4264" s="42">
        <f t="shared" ca="1" si="71"/>
        <v>50215</v>
      </c>
      <c r="T4264" s="43">
        <f ca="1">_xll.BInterpol('Base CDI'!$H$4:$H$28,'Base CDI'!$J$4:$J$29,S4264,"Cubic","Extrapolate=Linear","MultiX=Average","Skip=True","Sort=True")</f>
        <v>13.534746922024624</v>
      </c>
      <c r="U4264" s="43">
        <f ca="1">_xll.BInterpol('Base CDI'!$H$4:$H$28,'Base CDI'!$I$4:$I$29,S4264,"Cubic","Extrapolate=Linear","MultiX=Average","Skip=True","Sort=True")</f>
        <v>13.579616963064296</v>
      </c>
    </row>
    <row r="4265" spans="16:21" x14ac:dyDescent="0.25">
      <c r="P4265" s="10">
        <v>40715</v>
      </c>
      <c r="Q4265">
        <v>25.8184</v>
      </c>
      <c r="S4265" s="42">
        <f t="shared" ca="1" si="71"/>
        <v>50216</v>
      </c>
      <c r="T4265" s="43">
        <f ca="1">_xll.BInterpol('Base CDI'!$H$4:$H$28,'Base CDI'!$J$4:$J$29,S4265,"Cubic","Extrapolate=Linear","MultiX=Average","Skip=True","Sort=True")</f>
        <v>13.534670314637482</v>
      </c>
      <c r="U4265" s="43">
        <f ca="1">_xll.BInterpol('Base CDI'!$H$4:$H$28,'Base CDI'!$I$4:$I$29,S4265,"Cubic","Extrapolate=Linear","MultiX=Average","Skip=True","Sort=True")</f>
        <v>13.579528043775651</v>
      </c>
    </row>
    <row r="4266" spans="16:21" x14ac:dyDescent="0.25">
      <c r="P4266" s="10">
        <v>40716</v>
      </c>
      <c r="Q4266">
        <v>25.83014</v>
      </c>
      <c r="S4266" s="42">
        <f t="shared" ca="1" si="71"/>
        <v>50217</v>
      </c>
      <c r="T4266" s="43">
        <f ca="1">_xll.BInterpol('Base CDI'!$H$4:$H$28,'Base CDI'!$J$4:$J$29,S4266,"Cubic","Extrapolate=Linear","MultiX=Average","Skip=True","Sort=True")</f>
        <v>13.534593707250343</v>
      </c>
      <c r="U4266" s="43">
        <f ca="1">_xll.BInterpol('Base CDI'!$H$4:$H$28,'Base CDI'!$I$4:$I$29,S4266,"Cubic","Extrapolate=Linear","MultiX=Average","Skip=True","Sort=True")</f>
        <v>13.579439124487005</v>
      </c>
    </row>
    <row r="4267" spans="16:21" x14ac:dyDescent="0.25">
      <c r="P4267" s="10">
        <v>40718</v>
      </c>
      <c r="Q4267">
        <v>25.84188</v>
      </c>
      <c r="S4267" s="42">
        <f t="shared" ca="1" si="71"/>
        <v>50218</v>
      </c>
      <c r="T4267" s="43">
        <f ca="1">_xll.BInterpol('Base CDI'!$H$4:$H$28,'Base CDI'!$J$4:$J$29,S4267,"Cubic","Extrapolate=Linear","MultiX=Average","Skip=True","Sort=True")</f>
        <v>13.534517099863201</v>
      </c>
      <c r="U4267" s="43">
        <f ca="1">_xll.BInterpol('Base CDI'!$H$4:$H$28,'Base CDI'!$I$4:$I$29,S4267,"Cubic","Extrapolate=Linear","MultiX=Average","Skip=True","Sort=True")</f>
        <v>13.579350205198359</v>
      </c>
    </row>
    <row r="4268" spans="16:21" x14ac:dyDescent="0.25">
      <c r="P4268" s="10">
        <v>40721</v>
      </c>
      <c r="Q4268">
        <v>25.85361</v>
      </c>
      <c r="S4268" s="42">
        <f t="shared" ca="1" si="71"/>
        <v>50219</v>
      </c>
      <c r="T4268" s="43">
        <f ca="1">_xll.BInterpol('Base CDI'!$H$4:$H$28,'Base CDI'!$J$4:$J$29,S4268,"Cubic","Extrapolate=Linear","MultiX=Average","Skip=True","Sort=True")</f>
        <v>13.53444049247606</v>
      </c>
      <c r="U4268" s="43">
        <f ca="1">_xll.BInterpol('Base CDI'!$H$4:$H$28,'Base CDI'!$I$4:$I$29,S4268,"Cubic","Extrapolate=Linear","MultiX=Average","Skip=True","Sort=True")</f>
        <v>13.579261285909713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50220</v>
      </c>
      <c r="T4269" s="43">
        <f ca="1">_xll.BInterpol('Base CDI'!$H$4:$H$28,'Base CDI'!$J$4:$J$29,S4269,"Cubic","Extrapolate=Linear","MultiX=Average","Skip=True","Sort=True")</f>
        <v>13.53436388508892</v>
      </c>
      <c r="U4269" s="43">
        <f ca="1">_xll.BInterpol('Base CDI'!$H$4:$H$28,'Base CDI'!$I$4:$I$29,S4269,"Cubic","Extrapolate=Linear","MultiX=Average","Skip=True","Sort=True")</f>
        <v>13.579172366621068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50221</v>
      </c>
      <c r="T4270" s="43">
        <f ca="1">_xll.BInterpol('Base CDI'!$H$4:$H$28,'Base CDI'!$J$4:$J$29,S4270,"Cubic","Extrapolate=Linear","MultiX=Average","Skip=True","Sort=True")</f>
        <v>13.534287277701779</v>
      </c>
      <c r="U4270" s="43">
        <f ca="1">_xll.BInterpol('Base CDI'!$H$4:$H$28,'Base CDI'!$I$4:$I$29,S4270,"Cubic","Extrapolate=Linear","MultiX=Average","Skip=True","Sort=True")</f>
        <v>13.579083447332422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50222</v>
      </c>
      <c r="T4271" s="43">
        <f ca="1">_xll.BInterpol('Base CDI'!$H$4:$H$28,'Base CDI'!$J$4:$J$29,S4271,"Cubic","Extrapolate=Linear","MultiX=Average","Skip=True","Sort=True")</f>
        <v>13.534210670314637</v>
      </c>
      <c r="U4271" s="43">
        <f ca="1">_xll.BInterpol('Base CDI'!$H$4:$H$28,'Base CDI'!$I$4:$I$29,S4271,"Cubic","Extrapolate=Linear","MultiX=Average","Skip=True","Sort=True")</f>
        <v>13.578994528043776</v>
      </c>
    </row>
    <row r="4272" spans="16:21" x14ac:dyDescent="0.25">
      <c r="P4272" s="10">
        <v>40725</v>
      </c>
      <c r="Q4272">
        <v>25.90062</v>
      </c>
      <c r="S4272" s="42">
        <f t="shared" ca="1" si="71"/>
        <v>50223</v>
      </c>
      <c r="T4272" s="43">
        <f ca="1">_xll.BInterpol('Base CDI'!$H$4:$H$28,'Base CDI'!$J$4:$J$29,S4272,"Cubic","Extrapolate=Linear","MultiX=Average","Skip=True","Sort=True")</f>
        <v>13.534134062927496</v>
      </c>
      <c r="U4272" s="43">
        <f ca="1">_xll.BInterpol('Base CDI'!$H$4:$H$28,'Base CDI'!$I$4:$I$29,S4272,"Cubic","Extrapolate=Linear","MultiX=Average","Skip=True","Sort=True")</f>
        <v>13.578905608755131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50224</v>
      </c>
      <c r="T4273" s="43">
        <f ca="1">_xll.BInterpol('Base CDI'!$H$4:$H$28,'Base CDI'!$J$4:$J$29,S4273,"Cubic","Extrapolate=Linear","MultiX=Average","Skip=True","Sort=True")</f>
        <v>13.534057455540356</v>
      </c>
      <c r="U4273" s="43">
        <f ca="1">_xll.BInterpol('Base CDI'!$H$4:$H$28,'Base CDI'!$I$4:$I$29,S4273,"Cubic","Extrapolate=Linear","MultiX=Average","Skip=True","Sort=True")</f>
        <v>13.578816689466485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50225</v>
      </c>
      <c r="T4274" s="43">
        <f ca="1">_xll.BInterpol('Base CDI'!$H$4:$H$28,'Base CDI'!$J$4:$J$29,S4274,"Cubic","Extrapolate=Linear","MultiX=Average","Skip=True","Sort=True")</f>
        <v>13.533980848153215</v>
      </c>
      <c r="U4274" s="43">
        <f ca="1">_xll.BInterpol('Base CDI'!$H$4:$H$28,'Base CDI'!$I$4:$I$29,S4274,"Cubic","Extrapolate=Linear","MultiX=Average","Skip=True","Sort=True")</f>
        <v>13.578727770177839</v>
      </c>
    </row>
    <row r="4275" spans="16:21" x14ac:dyDescent="0.25">
      <c r="P4275" s="10">
        <v>40730</v>
      </c>
      <c r="Q4275">
        <v>25.93601</v>
      </c>
      <c r="S4275" s="42">
        <f t="shared" ca="1" si="71"/>
        <v>50226</v>
      </c>
      <c r="T4275" s="43">
        <f ca="1">_xll.BInterpol('Base CDI'!$H$4:$H$28,'Base CDI'!$J$4:$J$29,S4275,"Cubic","Extrapolate=Linear","MultiX=Average","Skip=True","Sort=True")</f>
        <v>13.533904240766073</v>
      </c>
      <c r="U4275" s="43">
        <f ca="1">_xll.BInterpol('Base CDI'!$H$4:$H$28,'Base CDI'!$I$4:$I$29,S4275,"Cubic","Extrapolate=Linear","MultiX=Average","Skip=True","Sort=True")</f>
        <v>13.578638850889194</v>
      </c>
    </row>
    <row r="4276" spans="16:21" x14ac:dyDescent="0.25">
      <c r="P4276" s="10">
        <v>40731</v>
      </c>
      <c r="Q4276">
        <v>25.94781</v>
      </c>
      <c r="S4276" s="42">
        <f t="shared" ca="1" si="71"/>
        <v>50227</v>
      </c>
      <c r="T4276" s="43">
        <f ca="1">_xll.BInterpol('Base CDI'!$H$4:$H$28,'Base CDI'!$J$4:$J$29,S4276,"Cubic","Extrapolate=Linear","MultiX=Average","Skip=True","Sort=True")</f>
        <v>13.533827633378934</v>
      </c>
      <c r="U4276" s="43">
        <f ca="1">_xll.BInterpol('Base CDI'!$H$4:$H$28,'Base CDI'!$I$4:$I$29,S4276,"Cubic","Extrapolate=Linear","MultiX=Average","Skip=True","Sort=True")</f>
        <v>13.578549931600548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50228</v>
      </c>
      <c r="T4277" s="43">
        <f ca="1">_xll.BInterpol('Base CDI'!$H$4:$H$28,'Base CDI'!$J$4:$J$29,S4277,"Cubic","Extrapolate=Linear","MultiX=Average","Skip=True","Sort=True")</f>
        <v>13.533751025991792</v>
      </c>
      <c r="U4277" s="43">
        <f ca="1">_xll.BInterpol('Base CDI'!$H$4:$H$28,'Base CDI'!$I$4:$I$29,S4277,"Cubic","Extrapolate=Linear","MultiX=Average","Skip=True","Sort=True")</f>
        <v>13.578461012311902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50229</v>
      </c>
      <c r="T4278" s="43">
        <f ca="1">_xll.BInterpol('Base CDI'!$H$4:$H$28,'Base CDI'!$J$4:$J$29,S4278,"Cubic","Extrapolate=Linear","MultiX=Average","Skip=True","Sort=True")</f>
        <v>13.533674418604651</v>
      </c>
      <c r="U4278" s="43">
        <f ca="1">_xll.BInterpol('Base CDI'!$H$4:$H$28,'Base CDI'!$I$4:$I$29,S4278,"Cubic","Extrapolate=Linear","MultiX=Average","Skip=True","Sort=True")</f>
        <v>13.578372093023257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50230</v>
      </c>
      <c r="T4279" s="43">
        <f ca="1">_xll.BInterpol('Base CDI'!$H$4:$H$28,'Base CDI'!$J$4:$J$29,S4279,"Cubic","Extrapolate=Linear","MultiX=Average","Skip=True","Sort=True")</f>
        <v>13.533597811217511</v>
      </c>
      <c r="U4279" s="43">
        <f ca="1">_xll.BInterpol('Base CDI'!$H$4:$H$28,'Base CDI'!$I$4:$I$29,S4279,"Cubic","Extrapolate=Linear","MultiX=Average","Skip=True","Sort=True")</f>
        <v>13.578283173734611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50231</v>
      </c>
      <c r="T4280" s="43">
        <f ca="1">_xll.BInterpol('Base CDI'!$H$4:$H$28,'Base CDI'!$J$4:$J$29,S4280,"Cubic","Extrapolate=Linear","MultiX=Average","Skip=True","Sort=True")</f>
        <v>13.53352120383037</v>
      </c>
      <c r="U4280" s="43">
        <f ca="1">_xll.BInterpol('Base CDI'!$H$4:$H$28,'Base CDI'!$I$4:$I$29,S4280,"Cubic","Extrapolate=Linear","MultiX=Average","Skip=True","Sort=True")</f>
        <v>13.578194254445965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50232</v>
      </c>
      <c r="T4281" s="43">
        <f ca="1">_xll.BInterpol('Base CDI'!$H$4:$H$28,'Base CDI'!$J$4:$J$29,S4281,"Cubic","Extrapolate=Linear","MultiX=Average","Skip=True","Sort=True")</f>
        <v>13.533444596443228</v>
      </c>
      <c r="U4281" s="43">
        <f ca="1">_xll.BInterpol('Base CDI'!$H$4:$H$28,'Base CDI'!$I$4:$I$29,S4281,"Cubic","Extrapolate=Linear","MultiX=Average","Skip=True","Sort=True")</f>
        <v>13.57810533515732</v>
      </c>
    </row>
    <row r="4282" spans="16:21" x14ac:dyDescent="0.25">
      <c r="P4282" s="10">
        <v>40739</v>
      </c>
      <c r="Q4282">
        <v>26.01877</v>
      </c>
      <c r="S4282" s="42">
        <f t="shared" ca="1" si="71"/>
        <v>50233</v>
      </c>
      <c r="T4282" s="43">
        <f ca="1">_xll.BInterpol('Base CDI'!$H$4:$H$28,'Base CDI'!$J$4:$J$29,S4282,"Cubic","Extrapolate=Linear","MultiX=Average","Skip=True","Sort=True")</f>
        <v>13.533367989056087</v>
      </c>
      <c r="U4282" s="43">
        <f ca="1">_xll.BInterpol('Base CDI'!$H$4:$H$28,'Base CDI'!$I$4:$I$29,S4282,"Cubic","Extrapolate=Linear","MultiX=Average","Skip=True","Sort=True")</f>
        <v>13.578016415868674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50234</v>
      </c>
      <c r="T4283" s="43">
        <f ca="1">_xll.BInterpol('Base CDI'!$H$4:$H$28,'Base CDI'!$J$4:$J$29,S4283,"Cubic","Extrapolate=Linear","MultiX=Average","Skip=True","Sort=True")</f>
        <v>13.533291381668947</v>
      </c>
      <c r="U4283" s="43">
        <f ca="1">_xll.BInterpol('Base CDI'!$H$4:$H$28,'Base CDI'!$I$4:$I$29,S4283,"Cubic","Extrapolate=Linear","MultiX=Average","Skip=True","Sort=True")</f>
        <v>13.577927496580028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50235</v>
      </c>
      <c r="T4284" s="43">
        <f ca="1">_xll.BInterpol('Base CDI'!$H$4:$H$28,'Base CDI'!$J$4:$J$29,S4284,"Cubic","Extrapolate=Linear","MultiX=Average","Skip=True","Sort=True")</f>
        <v>13.533214774281806</v>
      </c>
      <c r="U4284" s="43">
        <f ca="1">_xll.BInterpol('Base CDI'!$H$4:$H$28,'Base CDI'!$I$4:$I$29,S4284,"Cubic","Extrapolate=Linear","MultiX=Average","Skip=True","Sort=True")</f>
        <v>13.577838577291383</v>
      </c>
    </row>
    <row r="4285" spans="16:21" x14ac:dyDescent="0.25">
      <c r="P4285" s="10">
        <v>40744</v>
      </c>
      <c r="Q4285">
        <v>26.05433</v>
      </c>
      <c r="S4285" s="42">
        <f t="shared" ca="1" si="71"/>
        <v>50236</v>
      </c>
      <c r="T4285" s="43">
        <f ca="1">_xll.BInterpol('Base CDI'!$H$4:$H$28,'Base CDI'!$J$4:$J$29,S4285,"Cubic","Extrapolate=Linear","MultiX=Average","Skip=True","Sort=True")</f>
        <v>13.533138166894664</v>
      </c>
      <c r="U4285" s="43">
        <f ca="1">_xll.BInterpol('Base CDI'!$H$4:$H$28,'Base CDI'!$I$4:$I$29,S4285,"Cubic","Extrapolate=Linear","MultiX=Average","Skip=True","Sort=True")</f>
        <v>13.577749658002737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50237</v>
      </c>
      <c r="T4286" s="43">
        <f ca="1">_xll.BInterpol('Base CDI'!$H$4:$H$28,'Base CDI'!$J$4:$J$29,S4286,"Cubic","Extrapolate=Linear","MultiX=Average","Skip=True","Sort=True")</f>
        <v>13.533061559507525</v>
      </c>
      <c r="U4286" s="43">
        <f ca="1">_xll.BInterpol('Base CDI'!$H$4:$H$28,'Base CDI'!$I$4:$I$29,S4286,"Cubic","Extrapolate=Linear","MultiX=Average","Skip=True","Sort=True")</f>
        <v>13.577660738714091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50238</v>
      </c>
      <c r="T4287" s="43">
        <f ca="1">_xll.BInterpol('Base CDI'!$H$4:$H$28,'Base CDI'!$J$4:$J$29,S4287,"Cubic","Extrapolate=Linear","MultiX=Average","Skip=True","Sort=True")</f>
        <v>13.532984952120383</v>
      </c>
      <c r="U4287" s="43">
        <f ca="1">_xll.BInterpol('Base CDI'!$H$4:$H$28,'Base CDI'!$I$4:$I$29,S4287,"Cubic","Extrapolate=Linear","MultiX=Average","Skip=True","Sort=True")</f>
        <v>13.577571819425446</v>
      </c>
    </row>
    <row r="4288" spans="16:21" x14ac:dyDescent="0.25">
      <c r="P4288" s="10">
        <v>40749</v>
      </c>
      <c r="Q4288">
        <v>26.09038</v>
      </c>
      <c r="S4288" s="42">
        <f t="shared" ca="1" si="71"/>
        <v>50239</v>
      </c>
      <c r="T4288" s="43">
        <f ca="1">_xll.BInterpol('Base CDI'!$H$4:$H$28,'Base CDI'!$J$4:$J$29,S4288,"Cubic","Extrapolate=Linear","MultiX=Average","Skip=True","Sort=True")</f>
        <v>13.532908344733242</v>
      </c>
      <c r="U4288" s="43">
        <f ca="1">_xll.BInterpol('Base CDI'!$H$4:$H$28,'Base CDI'!$I$4:$I$29,S4288,"Cubic","Extrapolate=Linear","MultiX=Average","Skip=True","Sort=True")</f>
        <v>13.5774829001368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50240</v>
      </c>
      <c r="T4289" s="43">
        <f ca="1">_xll.BInterpol('Base CDI'!$H$4:$H$28,'Base CDI'!$J$4:$J$29,S4289,"Cubic","Extrapolate=Linear","MultiX=Average","Skip=True","Sort=True")</f>
        <v>13.532831737346102</v>
      </c>
      <c r="U4289" s="43">
        <f ca="1">_xll.BInterpol('Base CDI'!$H$4:$H$28,'Base CDI'!$I$4:$I$29,S4289,"Cubic","Extrapolate=Linear","MultiX=Average","Skip=True","Sort=True")</f>
        <v>13.577393980848154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50241</v>
      </c>
      <c r="T4290" s="43">
        <f ca="1">_xll.BInterpol('Base CDI'!$H$4:$H$28,'Base CDI'!$J$4:$J$29,S4290,"Cubic","Extrapolate=Linear","MultiX=Average","Skip=True","Sort=True")</f>
        <v>13.532755129958961</v>
      </c>
      <c r="U4290" s="43">
        <f ca="1">_xll.BInterpol('Base CDI'!$H$4:$H$28,'Base CDI'!$I$4:$I$29,S4290,"Cubic","Extrapolate=Linear","MultiX=Average","Skip=True","Sort=True")</f>
        <v>13.577305061559509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50242</v>
      </c>
      <c r="T4291" s="43">
        <f ca="1">_xll.BInterpol('Base CDI'!$H$4:$H$28,'Base CDI'!$J$4:$J$29,S4291,"Cubic","Extrapolate=Linear","MultiX=Average","Skip=True","Sort=True")</f>
        <v>13.532678522571819</v>
      </c>
      <c r="U4291" s="43">
        <f ca="1">_xll.BInterpol('Base CDI'!$H$4:$H$28,'Base CDI'!$I$4:$I$29,S4291,"Cubic","Extrapolate=Linear","MultiX=Average","Skip=True","Sort=True")</f>
        <v>13.577216142270863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50243</v>
      </c>
      <c r="T4292" s="43">
        <f ca="1">_xll.BInterpol('Base CDI'!$H$4:$H$28,'Base CDI'!$J$4:$J$29,S4292,"Cubic","Extrapolate=Linear","MultiX=Average","Skip=True","Sort=True")</f>
        <v>13.532601915184678</v>
      </c>
      <c r="U4292" s="43">
        <f ca="1">_xll.BInterpol('Base CDI'!$H$4:$H$28,'Base CDI'!$I$4:$I$29,S4292,"Cubic","Extrapolate=Linear","MultiX=Average","Skip=True","Sort=True")</f>
        <v>13.577127222982217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50244</v>
      </c>
      <c r="T4293" s="43">
        <f ca="1">_xll.BInterpol('Base CDI'!$H$4:$H$28,'Base CDI'!$J$4:$J$29,S4293,"Cubic","Extrapolate=Linear","MultiX=Average","Skip=True","Sort=True")</f>
        <v>13.532525307797538</v>
      </c>
      <c r="U4293" s="43">
        <f ca="1">_xll.BInterpol('Base CDI'!$H$4:$H$28,'Base CDI'!$I$4:$I$29,S4293,"Cubic","Extrapolate=Linear","MultiX=Average","Skip=True","Sort=True")</f>
        <v>13.577038303693572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50245</v>
      </c>
      <c r="T4294" s="43">
        <f ca="1">_xll.BInterpol('Base CDI'!$H$4:$H$28,'Base CDI'!$J$4:$J$29,S4294,"Cubic","Extrapolate=Linear","MultiX=Average","Skip=True","Sort=True")</f>
        <v>13.532448700410397</v>
      </c>
      <c r="U4294" s="43">
        <f ca="1">_xll.BInterpol('Base CDI'!$H$4:$H$28,'Base CDI'!$I$4:$I$29,S4294,"Cubic","Extrapolate=Linear","MultiX=Average","Skip=True","Sort=True")</f>
        <v>13.576949384404925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50246</v>
      </c>
      <c r="T4295" s="43">
        <f ca="1">_xll.BInterpol('Base CDI'!$H$4:$H$28,'Base CDI'!$J$4:$J$29,S4295,"Cubic","Extrapolate=Linear","MultiX=Average","Skip=True","Sort=True")</f>
        <v>13.532372093023255</v>
      </c>
      <c r="U4295" s="43">
        <f ca="1">_xll.BInterpol('Base CDI'!$H$4:$H$28,'Base CDI'!$I$4:$I$29,S4295,"Cubic","Extrapolate=Linear","MultiX=Average","Skip=True","Sort=True")</f>
        <v>13.57686046511628</v>
      </c>
    </row>
    <row r="4296" spans="16:21" x14ac:dyDescent="0.25">
      <c r="P4296" s="10">
        <v>40759</v>
      </c>
      <c r="Q4296">
        <v>26.1874</v>
      </c>
      <c r="S4296" s="42">
        <f t="shared" ca="1" si="71"/>
        <v>50247</v>
      </c>
      <c r="T4296" s="43">
        <f ca="1">_xll.BInterpol('Base CDI'!$H$4:$H$28,'Base CDI'!$J$4:$J$29,S4296,"Cubic","Extrapolate=Linear","MultiX=Average","Skip=True","Sort=True")</f>
        <v>13.532295485636116</v>
      </c>
      <c r="U4296" s="43">
        <f ca="1">_xll.BInterpol('Base CDI'!$H$4:$H$28,'Base CDI'!$I$4:$I$29,S4296,"Cubic","Extrapolate=Linear","MultiX=Average","Skip=True","Sort=True")</f>
        <v>13.576771545827635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50248</v>
      </c>
      <c r="T4297" s="43">
        <f ca="1">_xll.BInterpol('Base CDI'!$H$4:$H$28,'Base CDI'!$J$4:$J$29,S4297,"Cubic","Extrapolate=Linear","MultiX=Average","Skip=True","Sort=True")</f>
        <v>13.532218878248974</v>
      </c>
      <c r="U4297" s="43">
        <f ca="1">_xll.BInterpol('Base CDI'!$H$4:$H$28,'Base CDI'!$I$4:$I$29,S4297,"Cubic","Extrapolate=Linear","MultiX=Average","Skip=True","Sort=True")</f>
        <v>13.576682626538988</v>
      </c>
    </row>
    <row r="4298" spans="16:21" x14ac:dyDescent="0.25">
      <c r="P4298" s="10">
        <v>40763</v>
      </c>
      <c r="Q4298">
        <v>26.21171</v>
      </c>
      <c r="S4298" s="42">
        <f t="shared" ca="1" si="71"/>
        <v>50249</v>
      </c>
      <c r="T4298" s="43">
        <f ca="1">_xll.BInterpol('Base CDI'!$H$4:$H$28,'Base CDI'!$J$4:$J$29,S4298,"Cubic","Extrapolate=Linear","MultiX=Average","Skip=True","Sort=True")</f>
        <v>13.532142270861833</v>
      </c>
      <c r="U4298" s="43">
        <f ca="1">_xll.BInterpol('Base CDI'!$H$4:$H$28,'Base CDI'!$I$4:$I$29,S4298,"Cubic","Extrapolate=Linear","MultiX=Average","Skip=True","Sort=True")</f>
        <v>13.576593707250343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50250</v>
      </c>
      <c r="T4299" s="43">
        <f ca="1">_xll.BInterpol('Base CDI'!$H$4:$H$28,'Base CDI'!$J$4:$J$29,S4299,"Cubic","Extrapolate=Linear","MultiX=Average","Skip=True","Sort=True")</f>
        <v>13.532065663474693</v>
      </c>
      <c r="U4299" s="43">
        <f ca="1">_xll.BInterpol('Base CDI'!$H$4:$H$28,'Base CDI'!$I$4:$I$29,S4299,"Cubic","Extrapolate=Linear","MultiX=Average","Skip=True","Sort=True")</f>
        <v>13.576504787961698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50251</v>
      </c>
      <c r="T4300" s="43">
        <f ca="1">_xll.BInterpol('Base CDI'!$H$4:$H$28,'Base CDI'!$J$4:$J$29,S4300,"Cubic","Extrapolate=Linear","MultiX=Average","Skip=True","Sort=True")</f>
        <v>13.531989056087552</v>
      </c>
      <c r="U4300" s="43">
        <f ca="1">_xll.BInterpol('Base CDI'!$H$4:$H$28,'Base CDI'!$I$4:$I$29,S4300,"Cubic","Extrapolate=Linear","MultiX=Average","Skip=True","Sort=True")</f>
        <v>13.576415868673051</v>
      </c>
    </row>
    <row r="4301" spans="16:21" x14ac:dyDescent="0.25">
      <c r="P4301" s="10">
        <v>40766</v>
      </c>
      <c r="Q4301">
        <v>26.24821</v>
      </c>
      <c r="S4301" s="42">
        <f t="shared" ca="1" si="72"/>
        <v>50252</v>
      </c>
      <c r="T4301" s="43">
        <f ca="1">_xll.BInterpol('Base CDI'!$H$4:$H$28,'Base CDI'!$J$4:$J$29,S4301,"Cubic","Extrapolate=Linear","MultiX=Average","Skip=True","Sort=True")</f>
        <v>13.53191244870041</v>
      </c>
      <c r="U4301" s="43">
        <f ca="1">_xll.BInterpol('Base CDI'!$H$4:$H$28,'Base CDI'!$I$4:$I$29,S4301,"Cubic","Extrapolate=Linear","MultiX=Average","Skip=True","Sort=True")</f>
        <v>13.576326949384406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50253</v>
      </c>
      <c r="T4302" s="43">
        <f ca="1">_xll.BInterpol('Base CDI'!$H$4:$H$28,'Base CDI'!$J$4:$J$29,S4302,"Cubic","Extrapolate=Linear","MultiX=Average","Skip=True","Sort=True")</f>
        <v>13.531835841313271</v>
      </c>
      <c r="U4302" s="43">
        <f ca="1">_xll.BInterpol('Base CDI'!$H$4:$H$28,'Base CDI'!$I$4:$I$29,S4302,"Cubic","Extrapolate=Linear","MultiX=Average","Skip=True","Sort=True")</f>
        <v>13.576238030095761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50254</v>
      </c>
      <c r="T4303" s="43">
        <f ca="1">_xll.BInterpol('Base CDI'!$H$4:$H$28,'Base CDI'!$J$4:$J$29,S4303,"Cubic","Extrapolate=Linear","MultiX=Average","Skip=True","Sort=True")</f>
        <v>13.531759233926129</v>
      </c>
      <c r="U4303" s="43">
        <f ca="1">_xll.BInterpol('Base CDI'!$H$4:$H$28,'Base CDI'!$I$4:$I$29,S4303,"Cubic","Extrapolate=Linear","MultiX=Average","Skip=True","Sort=True")</f>
        <v>13.576149110807114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50255</v>
      </c>
      <c r="T4304" s="43">
        <f ca="1">_xll.BInterpol('Base CDI'!$H$4:$H$28,'Base CDI'!$J$4:$J$29,S4304,"Cubic","Extrapolate=Linear","MultiX=Average","Skip=True","Sort=True")</f>
        <v>13.531682626538988</v>
      </c>
      <c r="U4304" s="43">
        <f ca="1">_xll.BInterpol('Base CDI'!$H$4:$H$28,'Base CDI'!$I$4:$I$29,S4304,"Cubic","Extrapolate=Linear","MultiX=Average","Skip=True","Sort=True")</f>
        <v>13.576060191518469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50256</v>
      </c>
      <c r="T4305" s="43">
        <f ca="1">_xll.BInterpol('Base CDI'!$H$4:$H$28,'Base CDI'!$J$4:$J$29,S4305,"Cubic","Extrapolate=Linear","MultiX=Average","Skip=True","Sort=True")</f>
        <v>13.531606019151846</v>
      </c>
      <c r="U4305" s="43">
        <f ca="1">_xll.BInterpol('Base CDI'!$H$4:$H$28,'Base CDI'!$I$4:$I$29,S4305,"Cubic","Extrapolate=Linear","MultiX=Average","Skip=True","Sort=True")</f>
        <v>13.575971272229824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50257</v>
      </c>
      <c r="T4306" s="43">
        <f ca="1">_xll.BInterpol('Base CDI'!$H$4:$H$28,'Base CDI'!$J$4:$J$29,S4306,"Cubic","Extrapolate=Linear","MultiX=Average","Skip=True","Sort=True")</f>
        <v>13.531529411764707</v>
      </c>
      <c r="U4306" s="43">
        <f ca="1">_xll.BInterpol('Base CDI'!$H$4:$H$28,'Base CDI'!$I$4:$I$29,S4306,"Cubic","Extrapolate=Linear","MultiX=Average","Skip=True","Sort=True")</f>
        <v>13.575882352941177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50258</v>
      </c>
      <c r="T4307" s="43">
        <f ca="1">_xll.BInterpol('Base CDI'!$H$4:$H$28,'Base CDI'!$J$4:$J$29,S4307,"Cubic","Extrapolate=Linear","MultiX=Average","Skip=True","Sort=True")</f>
        <v>13.531452804377565</v>
      </c>
      <c r="U4307" s="43">
        <f ca="1">_xll.BInterpol('Base CDI'!$H$4:$H$28,'Base CDI'!$I$4:$I$29,S4307,"Cubic","Extrapolate=Linear","MultiX=Average","Skip=True","Sort=True")</f>
        <v>13.575793433652532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50259</v>
      </c>
      <c r="T4308" s="43">
        <f ca="1">_xll.BInterpol('Base CDI'!$H$4:$H$28,'Base CDI'!$J$4:$J$29,S4308,"Cubic","Extrapolate=Linear","MultiX=Average","Skip=True","Sort=True")</f>
        <v>13.531376196990424</v>
      </c>
      <c r="U4308" s="43">
        <f ca="1">_xll.BInterpol('Base CDI'!$H$4:$H$28,'Base CDI'!$I$4:$I$29,S4308,"Cubic","Extrapolate=Linear","MultiX=Average","Skip=True","Sort=True")</f>
        <v>13.575704514363887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50260</v>
      </c>
      <c r="T4309" s="43">
        <f ca="1">_xll.BInterpol('Base CDI'!$H$4:$H$28,'Base CDI'!$J$4:$J$29,S4309,"Cubic","Extrapolate=Linear","MultiX=Average","Skip=True","Sort=True")</f>
        <v>13.531299589603284</v>
      </c>
      <c r="U4309" s="43">
        <f ca="1">_xll.BInterpol('Base CDI'!$H$4:$H$28,'Base CDI'!$I$4:$I$29,S4309,"Cubic","Extrapolate=Linear","MultiX=Average","Skip=True","Sort=True")</f>
        <v>13.57561559507524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50261</v>
      </c>
      <c r="T4310" s="43">
        <f ca="1">_xll.BInterpol('Base CDI'!$H$4:$H$28,'Base CDI'!$J$4:$J$29,S4310,"Cubic","Extrapolate=Linear","MultiX=Average","Skip=True","Sort=True")</f>
        <v>13.531222982216143</v>
      </c>
      <c r="U4310" s="43">
        <f ca="1">_xll.BInterpol('Base CDI'!$H$4:$H$28,'Base CDI'!$I$4:$I$29,S4310,"Cubic","Extrapolate=Linear","MultiX=Average","Skip=True","Sort=True")</f>
        <v>13.575526675786595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50262</v>
      </c>
      <c r="T4311" s="43">
        <f ca="1">_xll.BInterpol('Base CDI'!$H$4:$H$28,'Base CDI'!$J$4:$J$29,S4311,"Cubic","Extrapolate=Linear","MultiX=Average","Skip=True","Sort=True")</f>
        <v>13.531146374829001</v>
      </c>
      <c r="U4311" s="43">
        <f ca="1">_xll.BInterpol('Base CDI'!$H$4:$H$28,'Base CDI'!$I$4:$I$29,S4311,"Cubic","Extrapolate=Linear","MultiX=Average","Skip=True","Sort=True")</f>
        <v>13.57543775649795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50263</v>
      </c>
      <c r="T4312" s="43">
        <f ca="1">_xll.BInterpol('Base CDI'!$H$4:$H$28,'Base CDI'!$J$4:$J$29,S4312,"Cubic","Extrapolate=Linear","MultiX=Average","Skip=True","Sort=True")</f>
        <v>13.531069767441862</v>
      </c>
      <c r="U4312" s="43">
        <f ca="1">_xll.BInterpol('Base CDI'!$H$4:$H$28,'Base CDI'!$I$4:$I$29,S4312,"Cubic","Extrapolate=Linear","MultiX=Average","Skip=True","Sort=True")</f>
        <v>13.575348837209303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50264</v>
      </c>
      <c r="T4313" s="43">
        <f ca="1">_xll.BInterpol('Base CDI'!$H$4:$H$28,'Base CDI'!$J$4:$J$29,S4313,"Cubic","Extrapolate=Linear","MultiX=Average","Skip=True","Sort=True")</f>
        <v>13.53099316005472</v>
      </c>
      <c r="U4313" s="43">
        <f ca="1">_xll.BInterpol('Base CDI'!$H$4:$H$28,'Base CDI'!$I$4:$I$29,S4313,"Cubic","Extrapolate=Linear","MultiX=Average","Skip=True","Sort=True")</f>
        <v>13.575259917920658</v>
      </c>
    </row>
    <row r="4314" spans="16:21" x14ac:dyDescent="0.25">
      <c r="P4314" s="10">
        <v>40785</v>
      </c>
      <c r="Q4314">
        <v>26.40692</v>
      </c>
      <c r="S4314" s="42">
        <f t="shared" ca="1" si="72"/>
        <v>50265</v>
      </c>
      <c r="T4314" s="43">
        <f ca="1">_xll.BInterpol('Base CDI'!$H$4:$H$28,'Base CDI'!$J$4:$J$29,S4314,"Cubic","Extrapolate=Linear","MultiX=Average","Skip=True","Sort=True")</f>
        <v>13.530916552667579</v>
      </c>
      <c r="U4314" s="43">
        <f ca="1">_xll.BInterpol('Base CDI'!$H$4:$H$28,'Base CDI'!$I$4:$I$29,S4314,"Cubic","Extrapolate=Linear","MultiX=Average","Skip=True","Sort=True")</f>
        <v>13.575170998632013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50266</v>
      </c>
      <c r="T4315" s="43">
        <f ca="1">_xll.BInterpol('Base CDI'!$H$4:$H$28,'Base CDI'!$J$4:$J$29,S4315,"Cubic","Extrapolate=Linear","MultiX=Average","Skip=True","Sort=True")</f>
        <v>13.530839945280437</v>
      </c>
      <c r="U4315" s="43">
        <f ca="1">_xll.BInterpol('Base CDI'!$H$4:$H$28,'Base CDI'!$I$4:$I$29,S4315,"Cubic","Extrapolate=Linear","MultiX=Average","Skip=True","Sort=True")</f>
        <v>13.575082079343366</v>
      </c>
    </row>
    <row r="4316" spans="16:21" x14ac:dyDescent="0.25">
      <c r="P4316" s="10">
        <v>40787</v>
      </c>
      <c r="Q4316">
        <v>26.43141</v>
      </c>
      <c r="S4316" s="42">
        <f t="shared" ca="1" si="72"/>
        <v>50267</v>
      </c>
      <c r="T4316" s="43">
        <f ca="1">_xll.BInterpol('Base CDI'!$H$4:$H$28,'Base CDI'!$J$4:$J$29,S4316,"Cubic","Extrapolate=Linear","MultiX=Average","Skip=True","Sort=True")</f>
        <v>13.530763337893298</v>
      </c>
      <c r="U4316" s="43">
        <f ca="1">_xll.BInterpol('Base CDI'!$H$4:$H$28,'Base CDI'!$I$4:$I$29,S4316,"Cubic","Extrapolate=Linear","MultiX=Average","Skip=True","Sort=True")</f>
        <v>13.574993160054721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50268</v>
      </c>
      <c r="T4317" s="43">
        <f ca="1">_xll.BInterpol('Base CDI'!$H$4:$H$28,'Base CDI'!$J$4:$J$29,S4317,"Cubic","Extrapolate=Linear","MultiX=Average","Skip=True","Sort=True")</f>
        <v>13.530686730506156</v>
      </c>
      <c r="U4317" s="43">
        <f ca="1">_xll.BInterpol('Base CDI'!$H$4:$H$28,'Base CDI'!$I$4:$I$29,S4317,"Cubic","Extrapolate=Linear","MultiX=Average","Skip=True","Sort=True")</f>
        <v>13.574904240766074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50269</v>
      </c>
      <c r="T4318" s="43">
        <f ca="1">_xll.BInterpol('Base CDI'!$H$4:$H$28,'Base CDI'!$J$4:$J$29,S4318,"Cubic","Extrapolate=Linear","MultiX=Average","Skip=True","Sort=True")</f>
        <v>13.530610123119015</v>
      </c>
      <c r="U4318" s="43">
        <f ca="1">_xll.BInterpol('Base CDI'!$H$4:$H$28,'Base CDI'!$I$4:$I$29,S4318,"Cubic","Extrapolate=Linear","MultiX=Average","Skip=True","Sort=True")</f>
        <v>13.574815321477429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50270</v>
      </c>
      <c r="T4319" s="43">
        <f ca="1">_xll.BInterpol('Base CDI'!$H$4:$H$28,'Base CDI'!$J$4:$J$29,S4319,"Cubic","Extrapolate=Linear","MultiX=Average","Skip=True","Sort=True")</f>
        <v>13.530533515731875</v>
      </c>
      <c r="U4319" s="43">
        <f ca="1">_xll.BInterpol('Base CDI'!$H$4:$H$28,'Base CDI'!$I$4:$I$29,S4319,"Cubic","Extrapolate=Linear","MultiX=Average","Skip=True","Sort=True")</f>
        <v>13.574726402188784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50271</v>
      </c>
      <c r="T4320" s="43">
        <f ca="1">_xll.BInterpol('Base CDI'!$H$4:$H$28,'Base CDI'!$J$4:$J$29,S4320,"Cubic","Extrapolate=Linear","MultiX=Average","Skip=True","Sort=True")</f>
        <v>13.530456908344734</v>
      </c>
      <c r="U4320" s="43">
        <f ca="1">_xll.BInterpol('Base CDI'!$H$4:$H$28,'Base CDI'!$I$4:$I$29,S4320,"Cubic","Extrapolate=Linear","MultiX=Average","Skip=True","Sort=True")</f>
        <v>13.574637482900137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50272</v>
      </c>
      <c r="T4321" s="43">
        <f ca="1">_xll.BInterpol('Base CDI'!$H$4:$H$28,'Base CDI'!$J$4:$J$29,S4321,"Cubic","Extrapolate=Linear","MultiX=Average","Skip=True","Sort=True")</f>
        <v>13.530380300957592</v>
      </c>
      <c r="U4321" s="43">
        <f ca="1">_xll.BInterpol('Base CDI'!$H$4:$H$28,'Base CDI'!$I$4:$I$29,S4321,"Cubic","Extrapolate=Linear","MultiX=Average","Skip=True","Sort=True")</f>
        <v>13.574548563611492</v>
      </c>
    </row>
    <row r="4322" spans="16:21" x14ac:dyDescent="0.25">
      <c r="P4322" s="10">
        <v>40798</v>
      </c>
      <c r="Q4322">
        <v>26.50215</v>
      </c>
      <c r="S4322" s="42">
        <f t="shared" ca="1" si="72"/>
        <v>50273</v>
      </c>
      <c r="T4322" s="43">
        <f ca="1">_xll.BInterpol('Base CDI'!$H$4:$H$28,'Base CDI'!$J$4:$J$29,S4322,"Cubic","Extrapolate=Linear","MultiX=Average","Skip=True","Sort=True")</f>
        <v>13.530303693570453</v>
      </c>
      <c r="U4322" s="43">
        <f ca="1">_xll.BInterpol('Base CDI'!$H$4:$H$28,'Base CDI'!$I$4:$I$29,S4322,"Cubic","Extrapolate=Linear","MultiX=Average","Skip=True","Sort=True")</f>
        <v>13.574459644322847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50274</v>
      </c>
      <c r="T4323" s="43">
        <f ca="1">_xll.BInterpol('Base CDI'!$H$4:$H$28,'Base CDI'!$J$4:$J$29,S4323,"Cubic","Extrapolate=Linear","MultiX=Average","Skip=True","Sort=True")</f>
        <v>13.530227086183311</v>
      </c>
      <c r="U4323" s="43">
        <f ca="1">_xll.BInterpol('Base CDI'!$H$4:$H$28,'Base CDI'!$I$4:$I$29,S4323,"Cubic","Extrapolate=Linear","MultiX=Average","Skip=True","Sort=True")</f>
        <v>13.5743707250342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50275</v>
      </c>
      <c r="T4324" s="43">
        <f ca="1">_xll.BInterpol('Base CDI'!$H$4:$H$28,'Base CDI'!$J$4:$J$29,S4324,"Cubic","Extrapolate=Linear","MultiX=Average","Skip=True","Sort=True")</f>
        <v>13.53015047879617</v>
      </c>
      <c r="U4324" s="43">
        <f ca="1">_xll.BInterpol('Base CDI'!$H$4:$H$28,'Base CDI'!$I$4:$I$29,S4324,"Cubic","Extrapolate=Linear","MultiX=Average","Skip=True","Sort=True")</f>
        <v>13.574281805745555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50276</v>
      </c>
      <c r="T4325" s="43">
        <f ca="1">_xll.BInterpol('Base CDI'!$H$4:$H$28,'Base CDI'!$J$4:$J$29,S4325,"Cubic","Extrapolate=Linear","MultiX=Average","Skip=True","Sort=True")</f>
        <v>13.530073871409028</v>
      </c>
      <c r="U4325" s="43">
        <f ca="1">_xll.BInterpol('Base CDI'!$H$4:$H$28,'Base CDI'!$I$4:$I$29,S4325,"Cubic","Extrapolate=Linear","MultiX=Average","Skip=True","Sort=True")</f>
        <v>13.57419288645691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50277</v>
      </c>
      <c r="T4326" s="43">
        <f ca="1">_xll.BInterpol('Base CDI'!$H$4:$H$28,'Base CDI'!$J$4:$J$29,S4326,"Cubic","Extrapolate=Linear","MultiX=Average","Skip=True","Sort=True")</f>
        <v>13.529997264021889</v>
      </c>
      <c r="U4326" s="43">
        <f ca="1">_xll.BInterpol('Base CDI'!$H$4:$H$28,'Base CDI'!$I$4:$I$29,S4326,"Cubic","Extrapolate=Linear","MultiX=Average","Skip=True","Sort=True")</f>
        <v>13.574103967168263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50278</v>
      </c>
      <c r="T4327" s="43">
        <f ca="1">_xll.BInterpol('Base CDI'!$H$4:$H$28,'Base CDI'!$J$4:$J$29,S4327,"Cubic","Extrapolate=Linear","MultiX=Average","Skip=True","Sort=True")</f>
        <v>13.529920656634747</v>
      </c>
      <c r="U4327" s="43">
        <f ca="1">_xll.BInterpol('Base CDI'!$H$4:$H$28,'Base CDI'!$I$4:$I$29,S4327,"Cubic","Extrapolate=Linear","MultiX=Average","Skip=True","Sort=True")</f>
        <v>13.574015047879618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50279</v>
      </c>
      <c r="T4328" s="43">
        <f ca="1">_xll.BInterpol('Base CDI'!$H$4:$H$28,'Base CDI'!$J$4:$J$29,S4328,"Cubic","Extrapolate=Linear","MultiX=Average","Skip=True","Sort=True")</f>
        <v>13.529844049247606</v>
      </c>
      <c r="U4328" s="43">
        <f ca="1">_xll.BInterpol('Base CDI'!$H$4:$H$28,'Base CDI'!$I$4:$I$29,S4328,"Cubic","Extrapolate=Linear","MultiX=Average","Skip=True","Sort=True")</f>
        <v>13.573926128590973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50280</v>
      </c>
      <c r="T4329" s="43">
        <f ca="1">_xll.BInterpol('Base CDI'!$H$4:$H$28,'Base CDI'!$J$4:$J$29,S4329,"Cubic","Extrapolate=Linear","MultiX=Average","Skip=True","Sort=True")</f>
        <v>13.529767441860466</v>
      </c>
      <c r="U4329" s="43">
        <f ca="1">_xll.BInterpol('Base CDI'!$H$4:$H$28,'Base CDI'!$I$4:$I$29,S4329,"Cubic","Extrapolate=Linear","MultiX=Average","Skip=True","Sort=True")</f>
        <v>13.573837209302326</v>
      </c>
    </row>
    <row r="4330" spans="16:21" x14ac:dyDescent="0.25">
      <c r="P4330" s="10">
        <v>40808</v>
      </c>
      <c r="Q4330">
        <v>26.59675</v>
      </c>
      <c r="S4330" s="42">
        <f t="shared" ca="1" si="72"/>
        <v>50281</v>
      </c>
      <c r="T4330" s="43">
        <f ca="1">_xll.BInterpol('Base CDI'!$H$4:$H$28,'Base CDI'!$J$4:$J$29,S4330,"Cubic","Extrapolate=Linear","MultiX=Average","Skip=True","Sort=True")</f>
        <v>13.529690834473325</v>
      </c>
      <c r="U4330" s="43">
        <f ca="1">_xll.BInterpol('Base CDI'!$H$4:$H$28,'Base CDI'!$I$4:$I$29,S4330,"Cubic","Extrapolate=Linear","MultiX=Average","Skip=True","Sort=True")</f>
        <v>13.573748290013681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50282</v>
      </c>
      <c r="T4331" s="43">
        <f ca="1">_xll.BInterpol('Base CDI'!$H$4:$H$28,'Base CDI'!$J$4:$J$29,S4331,"Cubic","Extrapolate=Linear","MultiX=Average","Skip=True","Sort=True")</f>
        <v>13.529614227086183</v>
      </c>
      <c r="U4331" s="43">
        <f ca="1">_xll.BInterpol('Base CDI'!$H$4:$H$28,'Base CDI'!$I$4:$I$29,S4331,"Cubic","Extrapolate=Linear","MultiX=Average","Skip=True","Sort=True")</f>
        <v>13.573659370725036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50283</v>
      </c>
      <c r="T4332" s="43">
        <f ca="1">_xll.BInterpol('Base CDI'!$H$4:$H$28,'Base CDI'!$J$4:$J$29,S4332,"Cubic","Extrapolate=Linear","MultiX=Average","Skip=True","Sort=True")</f>
        <v>13.529537619699044</v>
      </c>
      <c r="U4332" s="43">
        <f ca="1">_xll.BInterpol('Base CDI'!$H$4:$H$28,'Base CDI'!$I$4:$I$29,S4332,"Cubic","Extrapolate=Linear","MultiX=Average","Skip=True","Sort=True")</f>
        <v>13.573570451436389</v>
      </c>
    </row>
    <row r="4333" spans="16:21" x14ac:dyDescent="0.25">
      <c r="P4333" s="10">
        <v>40813</v>
      </c>
      <c r="Q4333">
        <v>26.63232</v>
      </c>
      <c r="S4333" s="42">
        <f t="shared" ca="1" si="72"/>
        <v>50284</v>
      </c>
      <c r="T4333" s="43">
        <f ca="1">_xll.BInterpol('Base CDI'!$H$4:$H$28,'Base CDI'!$J$4:$J$29,S4333,"Cubic","Extrapolate=Linear","MultiX=Average","Skip=True","Sort=True")</f>
        <v>13.529461012311902</v>
      </c>
      <c r="U4333" s="43">
        <f ca="1">_xll.BInterpol('Base CDI'!$H$4:$H$28,'Base CDI'!$I$4:$I$29,S4333,"Cubic","Extrapolate=Linear","MultiX=Average","Skip=True","Sort=True")</f>
        <v>13.573481532147744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50285</v>
      </c>
      <c r="T4334" s="43">
        <f ca="1">_xll.BInterpol('Base CDI'!$H$4:$H$28,'Base CDI'!$J$4:$J$29,S4334,"Cubic","Extrapolate=Linear","MultiX=Average","Skip=True","Sort=True")</f>
        <v>13.529384404924761</v>
      </c>
      <c r="U4334" s="43">
        <f ca="1">_xll.BInterpol('Base CDI'!$H$4:$H$28,'Base CDI'!$I$4:$I$29,S4334,"Cubic","Extrapolate=Linear","MultiX=Average","Skip=True","Sort=True")</f>
        <v>13.573392612859099</v>
      </c>
    </row>
    <row r="4335" spans="16:21" x14ac:dyDescent="0.25">
      <c r="P4335" s="10">
        <v>40815</v>
      </c>
      <c r="Q4335">
        <v>26.65605</v>
      </c>
      <c r="S4335" s="42">
        <f t="shared" ca="1" si="72"/>
        <v>50286</v>
      </c>
      <c r="T4335" s="43">
        <f ca="1">_xll.BInterpol('Base CDI'!$H$4:$H$28,'Base CDI'!$J$4:$J$29,S4335,"Cubic","Extrapolate=Linear","MultiX=Average","Skip=True","Sort=True")</f>
        <v>13.529307797537619</v>
      </c>
      <c r="U4335" s="43">
        <f ca="1">_xll.BInterpol('Base CDI'!$H$4:$H$28,'Base CDI'!$I$4:$I$29,S4335,"Cubic","Extrapolate=Linear","MultiX=Average","Skip=True","Sort=True")</f>
        <v>13.573303693570452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50287</v>
      </c>
      <c r="T4336" s="43">
        <f ca="1">_xll.BInterpol('Base CDI'!$H$4:$H$28,'Base CDI'!$J$4:$J$29,S4336,"Cubic","Extrapolate=Linear","MultiX=Average","Skip=True","Sort=True")</f>
        <v>13.52923119015048</v>
      </c>
      <c r="U4336" s="43">
        <f ca="1">_xll.BInterpol('Base CDI'!$H$4:$H$28,'Base CDI'!$I$4:$I$29,S4336,"Cubic","Extrapolate=Linear","MultiX=Average","Skip=True","Sort=True")</f>
        <v>13.573214774281807</v>
      </c>
    </row>
    <row r="4337" spans="16:21" x14ac:dyDescent="0.25">
      <c r="P4337" s="10">
        <v>40819</v>
      </c>
      <c r="Q4337">
        <v>26.67981</v>
      </c>
      <c r="S4337" s="42">
        <f t="shared" ca="1" si="72"/>
        <v>50288</v>
      </c>
      <c r="T4337" s="43">
        <f ca="1">_xll.BInterpol('Base CDI'!$H$4:$H$28,'Base CDI'!$J$4:$J$29,S4337,"Cubic","Extrapolate=Linear","MultiX=Average","Skip=True","Sort=True")</f>
        <v>13.529154582763338</v>
      </c>
      <c r="U4337" s="43">
        <f ca="1">_xll.BInterpol('Base CDI'!$H$4:$H$28,'Base CDI'!$I$4:$I$29,S4337,"Cubic","Extrapolate=Linear","MultiX=Average","Skip=True","Sort=True")</f>
        <v>13.573125854993162</v>
      </c>
    </row>
    <row r="4338" spans="16:21" x14ac:dyDescent="0.25">
      <c r="P4338" s="10">
        <v>40820</v>
      </c>
      <c r="Q4338">
        <v>26.69171</v>
      </c>
      <c r="S4338" s="42">
        <f t="shared" ca="1" si="72"/>
        <v>50289</v>
      </c>
      <c r="T4338" s="43">
        <f ca="1">_xll.BInterpol('Base CDI'!$H$4:$H$28,'Base CDI'!$J$4:$J$29,S4338,"Cubic","Extrapolate=Linear","MultiX=Average","Skip=True","Sort=True")</f>
        <v>13.529077975376197</v>
      </c>
      <c r="U4338" s="43">
        <f ca="1">_xll.BInterpol('Base CDI'!$H$4:$H$28,'Base CDI'!$I$4:$I$29,S4338,"Cubic","Extrapolate=Linear","MultiX=Average","Skip=True","Sort=True")</f>
        <v>13.573036935704515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50290</v>
      </c>
      <c r="T4339" s="43">
        <f ca="1">_xll.BInterpol('Base CDI'!$H$4:$H$28,'Base CDI'!$J$4:$J$29,S4339,"Cubic","Extrapolate=Linear","MultiX=Average","Skip=True","Sort=True")</f>
        <v>13.529001367989057</v>
      </c>
      <c r="U4339" s="43">
        <f ca="1">_xll.BInterpol('Base CDI'!$H$4:$H$28,'Base CDI'!$I$4:$I$29,S4339,"Cubic","Extrapolate=Linear","MultiX=Average","Skip=True","Sort=True")</f>
        <v>13.57294801641587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50291</v>
      </c>
      <c r="T4340" s="43">
        <f ca="1">_xll.BInterpol('Base CDI'!$H$4:$H$28,'Base CDI'!$J$4:$J$29,S4340,"Cubic","Extrapolate=Linear","MultiX=Average","Skip=True","Sort=True")</f>
        <v>13.528924760601916</v>
      </c>
      <c r="U4340" s="43">
        <f ca="1">_xll.BInterpol('Base CDI'!$H$4:$H$28,'Base CDI'!$I$4:$I$29,S4340,"Cubic","Extrapolate=Linear","MultiX=Average","Skip=True","Sort=True")</f>
        <v>13.572859097127223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50292</v>
      </c>
      <c r="T4341" s="43">
        <f ca="1">_xll.BInterpol('Base CDI'!$H$4:$H$28,'Base CDI'!$J$4:$J$29,S4341,"Cubic","Extrapolate=Linear","MultiX=Average","Skip=True","Sort=True")</f>
        <v>13.528848153214774</v>
      </c>
      <c r="U4341" s="43">
        <f ca="1">_xll.BInterpol('Base CDI'!$H$4:$H$28,'Base CDI'!$I$4:$I$29,S4341,"Cubic","Extrapolate=Linear","MultiX=Average","Skip=True","Sort=True")</f>
        <v>13.572770177838578</v>
      </c>
    </row>
    <row r="4342" spans="16:21" x14ac:dyDescent="0.25">
      <c r="P4342" s="10">
        <v>40826</v>
      </c>
      <c r="Q4342">
        <v>26.73931</v>
      </c>
      <c r="S4342" s="42">
        <f t="shared" ca="1" si="72"/>
        <v>50293</v>
      </c>
      <c r="T4342" s="43">
        <f ca="1">_xll.BInterpol('Base CDI'!$H$4:$H$28,'Base CDI'!$J$4:$J$29,S4342,"Cubic","Extrapolate=Linear","MultiX=Average","Skip=True","Sort=True")</f>
        <v>13.528771545827635</v>
      </c>
      <c r="U4342" s="43">
        <f ca="1">_xll.BInterpol('Base CDI'!$H$4:$H$28,'Base CDI'!$I$4:$I$29,S4342,"Cubic","Extrapolate=Linear","MultiX=Average","Skip=True","Sort=True")</f>
        <v>13.572681258549933</v>
      </c>
    </row>
    <row r="4343" spans="16:21" x14ac:dyDescent="0.25">
      <c r="P4343" s="10">
        <v>40827</v>
      </c>
      <c r="Q4343">
        <v>26.75123</v>
      </c>
      <c r="S4343" s="42">
        <f t="shared" ca="1" si="72"/>
        <v>50294</v>
      </c>
      <c r="T4343" s="43">
        <f ca="1">_xll.BInterpol('Base CDI'!$H$4:$H$28,'Base CDI'!$J$4:$J$29,S4343,"Cubic","Extrapolate=Linear","MultiX=Average","Skip=True","Sort=True")</f>
        <v>13.528694938440493</v>
      </c>
      <c r="U4343" s="43">
        <f ca="1">_xll.BInterpol('Base CDI'!$H$4:$H$28,'Base CDI'!$I$4:$I$29,S4343,"Cubic","Extrapolate=Linear","MultiX=Average","Skip=True","Sort=True")</f>
        <v>13.572592339261286</v>
      </c>
    </row>
    <row r="4344" spans="16:21" x14ac:dyDescent="0.25">
      <c r="P4344" s="10">
        <v>40829</v>
      </c>
      <c r="Q4344">
        <v>26.76315</v>
      </c>
      <c r="S4344" s="42">
        <f t="shared" ca="1" si="72"/>
        <v>50295</v>
      </c>
      <c r="T4344" s="43">
        <f ca="1">_xll.BInterpol('Base CDI'!$H$4:$H$28,'Base CDI'!$J$4:$J$29,S4344,"Cubic","Extrapolate=Linear","MultiX=Average","Skip=True","Sort=True")</f>
        <v>13.528618331053352</v>
      </c>
      <c r="U4344" s="43">
        <f ca="1">_xll.BInterpol('Base CDI'!$H$4:$H$28,'Base CDI'!$I$4:$I$29,S4344,"Cubic","Extrapolate=Linear","MultiX=Average","Skip=True","Sort=True")</f>
        <v>13.572503419972641</v>
      </c>
    </row>
    <row r="4345" spans="16:21" x14ac:dyDescent="0.25">
      <c r="P4345" s="10">
        <v>40830</v>
      </c>
      <c r="Q4345">
        <v>26.77506</v>
      </c>
      <c r="S4345" s="42">
        <f t="shared" ca="1" si="72"/>
        <v>50296</v>
      </c>
      <c r="T4345" s="43">
        <f ca="1">_xll.BInterpol('Base CDI'!$H$4:$H$28,'Base CDI'!$J$4:$J$29,S4345,"Cubic","Extrapolate=Linear","MultiX=Average","Skip=True","Sort=True")</f>
        <v>13.52854172366621</v>
      </c>
      <c r="U4345" s="43">
        <f ca="1">_xll.BInterpol('Base CDI'!$H$4:$H$28,'Base CDI'!$I$4:$I$29,S4345,"Cubic","Extrapolate=Linear","MultiX=Average","Skip=True","Sort=True")</f>
        <v>13.572414500683996</v>
      </c>
    </row>
    <row r="4346" spans="16:21" x14ac:dyDescent="0.25">
      <c r="P4346" s="10">
        <v>40833</v>
      </c>
      <c r="Q4346">
        <v>26.78698</v>
      </c>
      <c r="S4346" s="42">
        <f t="shared" ca="1" si="72"/>
        <v>50297</v>
      </c>
      <c r="T4346" s="43">
        <f ca="1">_xll.BInterpol('Base CDI'!$H$4:$H$28,'Base CDI'!$J$4:$J$29,S4346,"Cubic","Extrapolate=Linear","MultiX=Average","Skip=True","Sort=True")</f>
        <v>13.528465116279071</v>
      </c>
      <c r="U4346" s="43">
        <f ca="1">_xll.BInterpol('Base CDI'!$H$4:$H$28,'Base CDI'!$I$4:$I$29,S4346,"Cubic","Extrapolate=Linear","MultiX=Average","Skip=True","Sort=True")</f>
        <v>13.572325581395349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50298</v>
      </c>
      <c r="T4347" s="43">
        <f ca="1">_xll.BInterpol('Base CDI'!$H$4:$H$28,'Base CDI'!$J$4:$J$29,S4347,"Cubic","Extrapolate=Linear","MultiX=Average","Skip=True","Sort=True")</f>
        <v>13.528388508891929</v>
      </c>
      <c r="U4347" s="43">
        <f ca="1">_xll.BInterpol('Base CDI'!$H$4:$H$28,'Base CDI'!$I$4:$I$29,S4347,"Cubic","Extrapolate=Linear","MultiX=Average","Skip=True","Sort=True")</f>
        <v>13.572236662106704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50299</v>
      </c>
      <c r="T4348" s="43">
        <f ca="1">_xll.BInterpol('Base CDI'!$H$4:$H$28,'Base CDI'!$J$4:$J$29,S4348,"Cubic","Extrapolate=Linear","MultiX=Average","Skip=True","Sort=True")</f>
        <v>13.528311901504788</v>
      </c>
      <c r="U4348" s="43">
        <f ca="1">_xll.BInterpol('Base CDI'!$H$4:$H$28,'Base CDI'!$I$4:$I$29,S4348,"Cubic","Extrapolate=Linear","MultiX=Average","Skip=True","Sort=True")</f>
        <v>13.572147742818059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50300</v>
      </c>
      <c r="T4349" s="43">
        <f ca="1">_xll.BInterpol('Base CDI'!$H$4:$H$28,'Base CDI'!$J$4:$J$29,S4349,"Cubic","Extrapolate=Linear","MultiX=Average","Skip=True","Sort=True")</f>
        <v>13.528235294117648</v>
      </c>
      <c r="U4349" s="43">
        <f ca="1">_xll.BInterpol('Base CDI'!$H$4:$H$28,'Base CDI'!$I$4:$I$29,S4349,"Cubic","Extrapolate=Linear","MultiX=Average","Skip=True","Sort=True")</f>
        <v>13.572058823529412</v>
      </c>
    </row>
    <row r="4350" spans="16:21" x14ac:dyDescent="0.25">
      <c r="P4350" s="10">
        <v>40837</v>
      </c>
      <c r="Q4350">
        <v>26.83427</v>
      </c>
      <c r="S4350" s="42">
        <f t="shared" ca="1" si="72"/>
        <v>50301</v>
      </c>
      <c r="T4350" s="43">
        <f ca="1">_xll.BInterpol('Base CDI'!$H$4:$H$28,'Base CDI'!$J$4:$J$29,S4350,"Cubic","Extrapolate=Linear","MultiX=Average","Skip=True","Sort=True")</f>
        <v>13.528158686730507</v>
      </c>
      <c r="U4350" s="43">
        <f ca="1">_xll.BInterpol('Base CDI'!$H$4:$H$28,'Base CDI'!$I$4:$I$29,S4350,"Cubic","Extrapolate=Linear","MultiX=Average","Skip=True","Sort=True")</f>
        <v>13.571969904240767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50302</v>
      </c>
      <c r="T4351" s="43">
        <f ca="1">_xll.BInterpol('Base CDI'!$H$4:$H$28,'Base CDI'!$J$4:$J$29,S4351,"Cubic","Extrapolate=Linear","MultiX=Average","Skip=True","Sort=True")</f>
        <v>13.528082079343365</v>
      </c>
      <c r="U4351" s="43">
        <f ca="1">_xll.BInterpol('Base CDI'!$H$4:$H$28,'Base CDI'!$I$4:$I$29,S4351,"Cubic","Extrapolate=Linear","MultiX=Average","Skip=True","Sort=True")</f>
        <v>13.571880984952122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50303</v>
      </c>
      <c r="T4352" s="43">
        <f ca="1">_xll.BInterpol('Base CDI'!$H$4:$H$28,'Base CDI'!$J$4:$J$29,S4352,"Cubic","Extrapolate=Linear","MultiX=Average","Skip=True","Sort=True")</f>
        <v>13.528005471956225</v>
      </c>
      <c r="U4352" s="43">
        <f ca="1">_xll.BInterpol('Base CDI'!$H$4:$H$28,'Base CDI'!$I$4:$I$29,S4352,"Cubic","Extrapolate=Linear","MultiX=Average","Skip=True","Sort=True")</f>
        <v>13.571792065663475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50304</v>
      </c>
      <c r="T4353" s="43">
        <f ca="1">_xll.BInterpol('Base CDI'!$H$4:$H$28,'Base CDI'!$J$4:$J$29,S4353,"Cubic","Extrapolate=Linear","MultiX=Average","Skip=True","Sort=True")</f>
        <v>13.527928864569084</v>
      </c>
      <c r="U4353" s="43">
        <f ca="1">_xll.BInterpol('Base CDI'!$H$4:$H$28,'Base CDI'!$I$4:$I$29,S4353,"Cubic","Extrapolate=Linear","MultiX=Average","Skip=True","Sort=True")</f>
        <v>13.57170314637483</v>
      </c>
    </row>
    <row r="4354" spans="16:21" x14ac:dyDescent="0.25">
      <c r="P4354" s="10">
        <v>40843</v>
      </c>
      <c r="Q4354">
        <v>26.88025</v>
      </c>
      <c r="S4354" s="42">
        <f t="shared" ca="1" si="72"/>
        <v>50305</v>
      </c>
      <c r="T4354" s="43">
        <f ca="1">_xll.BInterpol('Base CDI'!$H$4:$H$28,'Base CDI'!$J$4:$J$29,S4354,"Cubic","Extrapolate=Linear","MultiX=Average","Skip=True","Sort=True")</f>
        <v>13.527852257181943</v>
      </c>
      <c r="U4354" s="43">
        <f ca="1">_xll.BInterpol('Base CDI'!$H$4:$H$28,'Base CDI'!$I$4:$I$29,S4354,"Cubic","Extrapolate=Linear","MultiX=Average","Skip=True","Sort=True")</f>
        <v>13.571614227086185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50306</v>
      </c>
      <c r="T4355" s="43">
        <f ca="1">_xll.BInterpol('Base CDI'!$H$4:$H$28,'Base CDI'!$J$4:$J$29,S4355,"Cubic","Extrapolate=Linear","MultiX=Average","Skip=True","Sort=True")</f>
        <v>13.527775649794801</v>
      </c>
      <c r="U4355" s="43">
        <f ca="1">_xll.BInterpol('Base CDI'!$H$4:$H$28,'Base CDI'!$I$4:$I$29,S4355,"Cubic","Extrapolate=Linear","MultiX=Average","Skip=True","Sort=True")</f>
        <v>13.571525307797538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50307</v>
      </c>
      <c r="T4356" s="43">
        <f ca="1">_xll.BInterpol('Base CDI'!$H$4:$H$28,'Base CDI'!$J$4:$J$29,S4356,"Cubic","Extrapolate=Linear","MultiX=Average","Skip=True","Sort=True")</f>
        <v>13.527699042407662</v>
      </c>
      <c r="U4356" s="43">
        <f ca="1">_xll.BInterpol('Base CDI'!$H$4:$H$28,'Base CDI'!$I$4:$I$29,S4356,"Cubic","Extrapolate=Linear","MultiX=Average","Skip=True","Sort=True")</f>
        <v>13.571436388508893</v>
      </c>
    </row>
    <row r="4357" spans="16:21" x14ac:dyDescent="0.25">
      <c r="P4357" s="10">
        <v>40848</v>
      </c>
      <c r="Q4357">
        <v>26.91479</v>
      </c>
      <c r="S4357" s="42">
        <f t="shared" ca="1" si="72"/>
        <v>50308</v>
      </c>
      <c r="T4357" s="43">
        <f ca="1">_xll.BInterpol('Base CDI'!$H$4:$H$28,'Base CDI'!$J$4:$J$29,S4357,"Cubic","Extrapolate=Linear","MultiX=Average","Skip=True","Sort=True")</f>
        <v>13.52762243502052</v>
      </c>
      <c r="U4357" s="43">
        <f ca="1">_xll.BInterpol('Base CDI'!$H$4:$H$28,'Base CDI'!$I$4:$I$29,S4357,"Cubic","Extrapolate=Linear","MultiX=Average","Skip=True","Sort=True")</f>
        <v>13.571347469220248</v>
      </c>
    </row>
    <row r="4358" spans="16:21" x14ac:dyDescent="0.25">
      <c r="P4358" s="10">
        <v>40850</v>
      </c>
      <c r="Q4358">
        <v>26.92632</v>
      </c>
      <c r="S4358" s="42">
        <f t="shared" ca="1" si="72"/>
        <v>50309</v>
      </c>
      <c r="T4358" s="43">
        <f ca="1">_xll.BInterpol('Base CDI'!$H$4:$H$28,'Base CDI'!$J$4:$J$29,S4358,"Cubic","Extrapolate=Linear","MultiX=Average","Skip=True","Sort=True")</f>
        <v>13.527545827633379</v>
      </c>
      <c r="U4358" s="43">
        <f ca="1">_xll.BInterpol('Base CDI'!$H$4:$H$28,'Base CDI'!$I$4:$I$29,S4358,"Cubic","Extrapolate=Linear","MultiX=Average","Skip=True","Sort=True")</f>
        <v>13.571258549931601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50310</v>
      </c>
      <c r="T4359" s="43">
        <f ca="1">_xll.BInterpol('Base CDI'!$H$4:$H$28,'Base CDI'!$J$4:$J$29,S4359,"Cubic","Extrapolate=Linear","MultiX=Average","Skip=True","Sort=True")</f>
        <v>13.527469220246239</v>
      </c>
      <c r="U4359" s="43">
        <f ca="1">_xll.BInterpol('Base CDI'!$H$4:$H$28,'Base CDI'!$I$4:$I$29,S4359,"Cubic","Extrapolate=Linear","MultiX=Average","Skip=True","Sort=True")</f>
        <v>13.571169630642956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50311</v>
      </c>
      <c r="T4360" s="43">
        <f ca="1">_xll.BInterpol('Base CDI'!$H$4:$H$28,'Base CDI'!$J$4:$J$29,S4360,"Cubic","Extrapolate=Linear","MultiX=Average","Skip=True","Sort=True")</f>
        <v>13.527392612859098</v>
      </c>
      <c r="U4360" s="43">
        <f ca="1">_xll.BInterpol('Base CDI'!$H$4:$H$28,'Base CDI'!$I$4:$I$29,S4360,"Cubic","Extrapolate=Linear","MultiX=Average","Skip=True","Sort=True")</f>
        <v>13.571080711354311</v>
      </c>
    </row>
    <row r="4361" spans="16:21" x14ac:dyDescent="0.25">
      <c r="P4361" s="10">
        <v>40855</v>
      </c>
      <c r="Q4361">
        <v>26.96095</v>
      </c>
      <c r="S4361" s="42">
        <f t="shared" ca="1" si="72"/>
        <v>50312</v>
      </c>
      <c r="T4361" s="43">
        <f ca="1">_xll.BInterpol('Base CDI'!$H$4:$H$28,'Base CDI'!$J$4:$J$29,S4361,"Cubic","Extrapolate=Linear","MultiX=Average","Skip=True","Sort=True")</f>
        <v>13.527316005471956</v>
      </c>
      <c r="U4361" s="43">
        <f ca="1">_xll.BInterpol('Base CDI'!$H$4:$H$28,'Base CDI'!$I$4:$I$29,S4361,"Cubic","Extrapolate=Linear","MultiX=Average","Skip=True","Sort=True")</f>
        <v>13.570991792065664</v>
      </c>
    </row>
    <row r="4362" spans="16:21" x14ac:dyDescent="0.25">
      <c r="P4362" s="10">
        <v>40856</v>
      </c>
      <c r="Q4362">
        <v>26.9725</v>
      </c>
      <c r="S4362" s="42">
        <f t="shared" ca="1" si="72"/>
        <v>50313</v>
      </c>
      <c r="T4362" s="43">
        <f ca="1">_xll.BInterpol('Base CDI'!$H$4:$H$28,'Base CDI'!$J$4:$J$29,S4362,"Cubic","Extrapolate=Linear","MultiX=Average","Skip=True","Sort=True")</f>
        <v>13.527239398084816</v>
      </c>
      <c r="U4362" s="43">
        <f ca="1">_xll.BInterpol('Base CDI'!$H$4:$H$28,'Base CDI'!$I$4:$I$29,S4362,"Cubic","Extrapolate=Linear","MultiX=Average","Skip=True","Sort=True")</f>
        <v>13.570902872777019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50314</v>
      </c>
      <c r="T4363" s="43">
        <f ca="1">_xll.BInterpol('Base CDI'!$H$4:$H$28,'Base CDI'!$J$4:$J$29,S4363,"Cubic","Extrapolate=Linear","MultiX=Average","Skip=True","Sort=True")</f>
        <v>13.527162790697675</v>
      </c>
      <c r="U4363" s="43">
        <f ca="1">_xll.BInterpol('Base CDI'!$H$4:$H$28,'Base CDI'!$I$4:$I$29,S4363,"Cubic","Extrapolate=Linear","MultiX=Average","Skip=True","Sort=True")</f>
        <v>13.570813953488372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50315</v>
      </c>
      <c r="T4364" s="43">
        <f ca="1">_xll.BInterpol('Base CDI'!$H$4:$H$28,'Base CDI'!$J$4:$J$29,S4364,"Cubic","Extrapolate=Linear","MultiX=Average","Skip=True","Sort=True")</f>
        <v>13.527086183310534</v>
      </c>
      <c r="U4364" s="43">
        <f ca="1">_xll.BInterpol('Base CDI'!$H$4:$H$28,'Base CDI'!$I$4:$I$29,S4364,"Cubic","Extrapolate=Linear","MultiX=Average","Skip=True","Sort=True")</f>
        <v>13.570725034199727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50316</v>
      </c>
      <c r="T4365" s="43">
        <f ca="1">_xll.BInterpol('Base CDI'!$H$4:$H$28,'Base CDI'!$J$4:$J$29,S4365,"Cubic","Extrapolate=Linear","MultiX=Average","Skip=True","Sort=True")</f>
        <v>13.527009575923392</v>
      </c>
      <c r="U4365" s="43">
        <f ca="1">_xll.BInterpol('Base CDI'!$H$4:$H$28,'Base CDI'!$I$4:$I$29,S4365,"Cubic","Extrapolate=Linear","MultiX=Average","Skip=True","Sort=True")</f>
        <v>13.570636114911082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50317</v>
      </c>
      <c r="T4366" s="43">
        <f ca="1">_xll.BInterpol('Base CDI'!$H$4:$H$28,'Base CDI'!$J$4:$J$29,S4366,"Cubic","Extrapolate=Linear","MultiX=Average","Skip=True","Sort=True")</f>
        <v>13.526932968536252</v>
      </c>
      <c r="U4366" s="43">
        <f ca="1">_xll.BInterpol('Base CDI'!$H$4:$H$28,'Base CDI'!$I$4:$I$29,S4366,"Cubic","Extrapolate=Linear","MultiX=Average","Skip=True","Sort=True")</f>
        <v>13.570547195622435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50318</v>
      </c>
      <c r="T4367" s="43">
        <f ca="1">_xll.BInterpol('Base CDI'!$H$4:$H$28,'Base CDI'!$J$4:$J$29,S4367,"Cubic","Extrapolate=Linear","MultiX=Average","Skip=True","Sort=True")</f>
        <v>13.526856361149111</v>
      </c>
      <c r="U4367" s="43">
        <f ca="1">_xll.BInterpol('Base CDI'!$H$4:$H$28,'Base CDI'!$I$4:$I$29,S4367,"Cubic","Extrapolate=Linear","MultiX=Average","Skip=True","Sort=True")</f>
        <v>13.57045827633379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50319</v>
      </c>
      <c r="T4368" s="43">
        <f ca="1">_xll.BInterpol('Base CDI'!$H$4:$H$28,'Base CDI'!$J$4:$J$29,S4368,"Cubic","Extrapolate=Linear","MultiX=Average","Skip=True","Sort=True")</f>
        <v>13.52677975376197</v>
      </c>
      <c r="U4368" s="43">
        <f ca="1">_xll.BInterpol('Base CDI'!$H$4:$H$28,'Base CDI'!$I$4:$I$29,S4368,"Cubic","Extrapolate=Linear","MultiX=Average","Skip=True","Sort=True")</f>
        <v>13.570369357045145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50320</v>
      </c>
      <c r="T4369" s="43">
        <f ca="1">_xll.BInterpol('Base CDI'!$H$4:$H$28,'Base CDI'!$J$4:$J$29,S4369,"Cubic","Extrapolate=Linear","MultiX=Average","Skip=True","Sort=True")</f>
        <v>13.52670314637483</v>
      </c>
      <c r="U4369" s="43">
        <f ca="1">_xll.BInterpol('Base CDI'!$H$4:$H$28,'Base CDI'!$I$4:$I$29,S4369,"Cubic","Extrapolate=Linear","MultiX=Average","Skip=True","Sort=True")</f>
        <v>13.570280437756498</v>
      </c>
    </row>
    <row r="4370" spans="16:21" x14ac:dyDescent="0.25">
      <c r="P4370" s="10">
        <v>40869</v>
      </c>
      <c r="Q4370">
        <v>27.06485</v>
      </c>
      <c r="S4370" s="42">
        <f t="shared" ca="1" si="73"/>
        <v>50321</v>
      </c>
      <c r="T4370" s="43">
        <f ca="1">_xll.BInterpol('Base CDI'!$H$4:$H$28,'Base CDI'!$J$4:$J$29,S4370,"Cubic","Extrapolate=Linear","MultiX=Average","Skip=True","Sort=True")</f>
        <v>13.526626538987689</v>
      </c>
      <c r="U4370" s="43">
        <f ca="1">_xll.BInterpol('Base CDI'!$H$4:$H$28,'Base CDI'!$I$4:$I$29,S4370,"Cubic","Extrapolate=Linear","MultiX=Average","Skip=True","Sort=True")</f>
        <v>13.570191518467853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50322</v>
      </c>
      <c r="T4371" s="43">
        <f ca="1">_xll.BInterpol('Base CDI'!$H$4:$H$28,'Base CDI'!$J$4:$J$29,S4371,"Cubic","Extrapolate=Linear","MultiX=Average","Skip=True","Sort=True")</f>
        <v>13.526549931600547</v>
      </c>
      <c r="U4371" s="43">
        <f ca="1">_xll.BInterpol('Base CDI'!$H$4:$H$28,'Base CDI'!$I$4:$I$29,S4371,"Cubic","Extrapolate=Linear","MultiX=Average","Skip=True","Sort=True")</f>
        <v>13.570102599179208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50323</v>
      </c>
      <c r="T4372" s="43">
        <f ca="1">_xll.BInterpol('Base CDI'!$H$4:$H$28,'Base CDI'!$J$4:$J$29,S4372,"Cubic","Extrapolate=Linear","MultiX=Average","Skip=True","Sort=True")</f>
        <v>13.526473324213407</v>
      </c>
      <c r="U4372" s="43">
        <f ca="1">_xll.BInterpol('Base CDI'!$H$4:$H$28,'Base CDI'!$I$4:$I$29,S4372,"Cubic","Extrapolate=Linear","MultiX=Average","Skip=True","Sort=True")</f>
        <v>13.570013679890561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50324</v>
      </c>
      <c r="T4373" s="43">
        <f ca="1">_xll.BInterpol('Base CDI'!$H$4:$H$28,'Base CDI'!$J$4:$J$29,S4373,"Cubic","Extrapolate=Linear","MultiX=Average","Skip=True","Sort=True")</f>
        <v>13.526396716826266</v>
      </c>
      <c r="U4373" s="43">
        <f ca="1">_xll.BInterpol('Base CDI'!$H$4:$H$28,'Base CDI'!$I$4:$I$29,S4373,"Cubic","Extrapolate=Linear","MultiX=Average","Skip=True","Sort=True")</f>
        <v>13.569924760601916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50325</v>
      </c>
      <c r="T4374" s="43">
        <f ca="1">_xll.BInterpol('Base CDI'!$H$4:$H$28,'Base CDI'!$J$4:$J$29,S4374,"Cubic","Extrapolate=Linear","MultiX=Average","Skip=True","Sort=True")</f>
        <v>13.526320109439125</v>
      </c>
      <c r="U4374" s="43">
        <f ca="1">_xll.BInterpol('Base CDI'!$H$4:$H$28,'Base CDI'!$I$4:$I$29,S4374,"Cubic","Extrapolate=Linear","MultiX=Average","Skip=True","Sort=True")</f>
        <v>13.569835841313271</v>
      </c>
    </row>
    <row r="4375" spans="16:21" x14ac:dyDescent="0.25">
      <c r="P4375" s="10">
        <v>40876</v>
      </c>
      <c r="Q4375">
        <v>27.12274</v>
      </c>
      <c r="S4375" s="42">
        <f t="shared" ca="1" si="73"/>
        <v>50326</v>
      </c>
      <c r="T4375" s="43">
        <f ca="1">_xll.BInterpol('Base CDI'!$H$4:$H$28,'Base CDI'!$J$4:$J$29,S4375,"Cubic","Extrapolate=Linear","MultiX=Average","Skip=True","Sort=True")</f>
        <v>13.526243502051983</v>
      </c>
      <c r="U4375" s="43">
        <f ca="1">_xll.BInterpol('Base CDI'!$H$4:$H$28,'Base CDI'!$I$4:$I$29,S4375,"Cubic","Extrapolate=Linear","MultiX=Average","Skip=True","Sort=True")</f>
        <v>13.569746922024624</v>
      </c>
    </row>
    <row r="4376" spans="16:21" x14ac:dyDescent="0.25">
      <c r="P4376" s="10">
        <v>40877</v>
      </c>
      <c r="Q4376">
        <v>27.1343</v>
      </c>
      <c r="S4376" s="42">
        <f t="shared" ca="1" si="73"/>
        <v>50327</v>
      </c>
      <c r="T4376" s="43">
        <f ca="1">_xll.BInterpol('Base CDI'!$H$4:$H$28,'Base CDI'!$J$4:$J$29,S4376,"Cubic","Extrapolate=Linear","MultiX=Average","Skip=True","Sort=True")</f>
        <v>13.526166894664843</v>
      </c>
      <c r="U4376" s="43">
        <f ca="1">_xll.BInterpol('Base CDI'!$H$4:$H$28,'Base CDI'!$I$4:$I$29,S4376,"Cubic","Extrapolate=Linear","MultiX=Average","Skip=True","Sort=True")</f>
        <v>13.569658002735979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50328</v>
      </c>
      <c r="T4377" s="43">
        <f ca="1">_xll.BInterpol('Base CDI'!$H$4:$H$28,'Base CDI'!$J$4:$J$29,S4377,"Cubic","Extrapolate=Linear","MultiX=Average","Skip=True","Sort=True")</f>
        <v>13.526090287277702</v>
      </c>
      <c r="U4377" s="43">
        <f ca="1">_xll.BInterpol('Base CDI'!$H$4:$H$28,'Base CDI'!$I$4:$I$29,S4377,"Cubic","Extrapolate=Linear","MultiX=Average","Skip=True","Sort=True")</f>
        <v>13.569569083447334</v>
      </c>
    </row>
    <row r="4378" spans="16:21" x14ac:dyDescent="0.25">
      <c r="P4378" s="10">
        <v>40879</v>
      </c>
      <c r="Q4378">
        <v>27.15701</v>
      </c>
      <c r="S4378" s="42">
        <f t="shared" ca="1" si="73"/>
        <v>50329</v>
      </c>
      <c r="T4378" s="43">
        <f ca="1">_xll.BInterpol('Base CDI'!$H$4:$H$28,'Base CDI'!$J$4:$J$29,S4378,"Cubic","Extrapolate=Linear","MultiX=Average","Skip=True","Sort=True")</f>
        <v>13.526013679890561</v>
      </c>
      <c r="U4378" s="43">
        <f ca="1">_xll.BInterpol('Base CDI'!$H$4:$H$28,'Base CDI'!$I$4:$I$29,S4378,"Cubic","Extrapolate=Linear","MultiX=Average","Skip=True","Sort=True")</f>
        <v>13.569480164158687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50330</v>
      </c>
      <c r="T4379" s="43">
        <f ca="1">_xll.BInterpol('Base CDI'!$H$4:$H$28,'Base CDI'!$J$4:$J$29,S4379,"Cubic","Extrapolate=Linear","MultiX=Average","Skip=True","Sort=True")</f>
        <v>13.525937072503421</v>
      </c>
      <c r="U4379" s="43">
        <f ca="1">_xll.BInterpol('Base CDI'!$H$4:$H$28,'Base CDI'!$I$4:$I$29,S4379,"Cubic","Extrapolate=Linear","MultiX=Average","Skip=True","Sort=True")</f>
        <v>13.569391244870042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50331</v>
      </c>
      <c r="T4380" s="43">
        <f ca="1">_xll.BInterpol('Base CDI'!$H$4:$H$28,'Base CDI'!$J$4:$J$29,S4380,"Cubic","Extrapolate=Linear","MultiX=Average","Skip=True","Sort=True")</f>
        <v>13.525860465116279</v>
      </c>
      <c r="U4380" s="43">
        <f ca="1">_xll.BInterpol('Base CDI'!$H$4:$H$28,'Base CDI'!$I$4:$I$29,S4380,"Cubic","Extrapolate=Linear","MultiX=Average","Skip=True","Sort=True")</f>
        <v>13.569302325581397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50332</v>
      </c>
      <c r="T4381" s="43">
        <f ca="1">_xll.BInterpol('Base CDI'!$H$4:$H$28,'Base CDI'!$J$4:$J$29,S4381,"Cubic","Extrapolate=Linear","MultiX=Average","Skip=True","Sort=True")</f>
        <v>13.525783857729138</v>
      </c>
      <c r="U4381" s="43">
        <f ca="1">_xll.BInterpol('Base CDI'!$H$4:$H$28,'Base CDI'!$I$4:$I$29,S4381,"Cubic","Extrapolate=Linear","MultiX=Average","Skip=True","Sort=True")</f>
        <v>13.56921340629275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50333</v>
      </c>
      <c r="T4382" s="43">
        <f ca="1">_xll.BInterpol('Base CDI'!$H$4:$H$28,'Base CDI'!$J$4:$J$29,S4382,"Cubic","Extrapolate=Linear","MultiX=Average","Skip=True","Sort=True")</f>
        <v>13.525707250341998</v>
      </c>
      <c r="U4382" s="43">
        <f ca="1">_xll.BInterpol('Base CDI'!$H$4:$H$28,'Base CDI'!$I$4:$I$29,S4382,"Cubic","Extrapolate=Linear","MultiX=Average","Skip=True","Sort=True")</f>
        <v>13.569124487004105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50334</v>
      </c>
      <c r="T4383" s="43">
        <f ca="1">_xll.BInterpol('Base CDI'!$H$4:$H$28,'Base CDI'!$J$4:$J$29,S4383,"Cubic","Extrapolate=Linear","MultiX=Average","Skip=True","Sort=True")</f>
        <v>13.525630642954857</v>
      </c>
      <c r="U4383" s="43">
        <f ca="1">_xll.BInterpol('Base CDI'!$H$4:$H$28,'Base CDI'!$I$4:$I$29,S4383,"Cubic","Extrapolate=Linear","MultiX=Average","Skip=True","Sort=True")</f>
        <v>13.56903556771546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50335</v>
      </c>
      <c r="T4384" s="43">
        <f ca="1">_xll.BInterpol('Base CDI'!$H$4:$H$28,'Base CDI'!$J$4:$J$29,S4384,"Cubic","Extrapolate=Linear","MultiX=Average","Skip=True","Sort=True")</f>
        <v>13.525554035567716</v>
      </c>
      <c r="U4384" s="43">
        <f ca="1">_xll.BInterpol('Base CDI'!$H$4:$H$28,'Base CDI'!$I$4:$I$29,S4384,"Cubic","Extrapolate=Linear","MultiX=Average","Skip=True","Sort=True")</f>
        <v>13.568946648426813</v>
      </c>
    </row>
    <row r="4385" spans="16:21" x14ac:dyDescent="0.25">
      <c r="P4385" s="10">
        <v>40890</v>
      </c>
      <c r="Q4385">
        <v>27.23489</v>
      </c>
      <c r="S4385" s="42">
        <f t="shared" ca="1" si="73"/>
        <v>50336</v>
      </c>
      <c r="T4385" s="43">
        <f ca="1">_xll.BInterpol('Base CDI'!$H$4:$H$28,'Base CDI'!$J$4:$J$29,S4385,"Cubic","Extrapolate=Linear","MultiX=Average","Skip=True","Sort=True")</f>
        <v>13.525477428180574</v>
      </c>
      <c r="U4385" s="43">
        <f ca="1">_xll.BInterpol('Base CDI'!$H$4:$H$28,'Base CDI'!$I$4:$I$29,S4385,"Cubic","Extrapolate=Linear","MultiX=Average","Skip=True","Sort=True")</f>
        <v>13.568857729138168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50337</v>
      </c>
      <c r="T4386" s="43">
        <f ca="1">_xll.BInterpol('Base CDI'!$H$4:$H$28,'Base CDI'!$J$4:$J$29,S4386,"Cubic","Extrapolate=Linear","MultiX=Average","Skip=True","Sort=True")</f>
        <v>13.525400820793434</v>
      </c>
      <c r="U4386" s="43">
        <f ca="1">_xll.BInterpol('Base CDI'!$H$4:$H$28,'Base CDI'!$I$4:$I$29,S4386,"Cubic","Extrapolate=Linear","MultiX=Average","Skip=True","Sort=True")</f>
        <v>13.568768809849521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50338</v>
      </c>
      <c r="T4387" s="43">
        <f ca="1">_xll.BInterpol('Base CDI'!$H$4:$H$28,'Base CDI'!$J$4:$J$29,S4387,"Cubic","Extrapolate=Linear","MultiX=Average","Skip=True","Sort=True")</f>
        <v>13.525324213406293</v>
      </c>
      <c r="U4387" s="43">
        <f ca="1">_xll.BInterpol('Base CDI'!$H$4:$H$28,'Base CDI'!$I$4:$I$29,S4387,"Cubic","Extrapolate=Linear","MultiX=Average","Skip=True","Sort=True")</f>
        <v>13.568679890560876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50339</v>
      </c>
      <c r="T4388" s="43">
        <f ca="1">_xll.BInterpol('Base CDI'!$H$4:$H$28,'Base CDI'!$J$4:$J$29,S4388,"Cubic","Extrapolate=Linear","MultiX=Average","Skip=True","Sort=True")</f>
        <v>13.525247606019152</v>
      </c>
      <c r="U4388" s="43">
        <f ca="1">_xll.BInterpol('Base CDI'!$H$4:$H$28,'Base CDI'!$I$4:$I$29,S4388,"Cubic","Extrapolate=Linear","MultiX=Average","Skip=True","Sort=True")</f>
        <v>13.568590971272231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50340</v>
      </c>
      <c r="T4389" s="43">
        <f ca="1">_xll.BInterpol('Base CDI'!$H$4:$H$28,'Base CDI'!$J$4:$J$29,S4389,"Cubic","Extrapolate=Linear","MultiX=Average","Skip=True","Sort=True")</f>
        <v>13.525170998632012</v>
      </c>
      <c r="U4389" s="43">
        <f ca="1">_xll.BInterpol('Base CDI'!$H$4:$H$28,'Base CDI'!$I$4:$I$29,S4389,"Cubic","Extrapolate=Linear","MultiX=Average","Skip=True","Sort=True")</f>
        <v>13.568502051983584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50341</v>
      </c>
      <c r="T4390" s="43">
        <f ca="1">_xll.BInterpol('Base CDI'!$H$4:$H$28,'Base CDI'!$J$4:$J$29,S4390,"Cubic","Extrapolate=Linear","MultiX=Average","Skip=True","Sort=True")</f>
        <v>13.52509439124487</v>
      </c>
      <c r="U4390" s="43">
        <f ca="1">_xll.BInterpol('Base CDI'!$H$4:$H$28,'Base CDI'!$I$4:$I$29,S4390,"Cubic","Extrapolate=Linear","MultiX=Average","Skip=True","Sort=True")</f>
        <v>13.568413132694939</v>
      </c>
    </row>
    <row r="4391" spans="16:21" x14ac:dyDescent="0.25">
      <c r="P4391" s="10">
        <v>40898</v>
      </c>
      <c r="Q4391">
        <v>27.3019</v>
      </c>
      <c r="S4391" s="42">
        <f t="shared" ca="1" si="73"/>
        <v>50342</v>
      </c>
      <c r="T4391" s="43">
        <f ca="1">_xll.BInterpol('Base CDI'!$H$4:$H$28,'Base CDI'!$J$4:$J$29,S4391,"Cubic","Extrapolate=Linear","MultiX=Average","Skip=True","Sort=True")</f>
        <v>13.525017783857729</v>
      </c>
      <c r="U4391" s="43">
        <f ca="1">_xll.BInterpol('Base CDI'!$H$4:$H$28,'Base CDI'!$I$4:$I$29,S4391,"Cubic","Extrapolate=Linear","MultiX=Average","Skip=True","Sort=True")</f>
        <v>13.568324213406294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50343</v>
      </c>
      <c r="T4392" s="43">
        <f ca="1">_xll.BInterpol('Base CDI'!$H$4:$H$28,'Base CDI'!$J$4:$J$29,S4392,"Cubic","Extrapolate=Linear","MultiX=Average","Skip=True","Sort=True")</f>
        <v>13.524941176470589</v>
      </c>
      <c r="U4392" s="43">
        <f ca="1">_xll.BInterpol('Base CDI'!$H$4:$H$28,'Base CDI'!$I$4:$I$29,S4392,"Cubic","Extrapolate=Linear","MultiX=Average","Skip=True","Sort=True")</f>
        <v>13.568235294117647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50344</v>
      </c>
      <c r="T4393" s="43">
        <f ca="1">_xll.BInterpol('Base CDI'!$H$4:$H$28,'Base CDI'!$J$4:$J$29,S4393,"Cubic","Extrapolate=Linear","MultiX=Average","Skip=True","Sort=True")</f>
        <v>13.524864569083448</v>
      </c>
      <c r="U4393" s="43">
        <f ca="1">_xll.BInterpol('Base CDI'!$H$4:$H$28,'Base CDI'!$I$4:$I$29,S4393,"Cubic","Extrapolate=Linear","MultiX=Average","Skip=True","Sort=True")</f>
        <v>13.568146374829002</v>
      </c>
    </row>
    <row r="4394" spans="16:21" x14ac:dyDescent="0.25">
      <c r="P4394" s="10">
        <v>40903</v>
      </c>
      <c r="Q4394">
        <v>27.33549</v>
      </c>
      <c r="S4394" s="42">
        <f t="shared" ca="1" si="73"/>
        <v>50345</v>
      </c>
      <c r="T4394" s="43">
        <f ca="1">_xll.BInterpol('Base CDI'!$H$4:$H$28,'Base CDI'!$J$4:$J$29,S4394,"Cubic","Extrapolate=Linear","MultiX=Average","Skip=True","Sort=True")</f>
        <v>13.524787961696306</v>
      </c>
      <c r="U4394" s="43">
        <f ca="1">_xll.BInterpol('Base CDI'!$H$4:$H$28,'Base CDI'!$I$4:$I$29,S4394,"Cubic","Extrapolate=Linear","MultiX=Average","Skip=True","Sort=True")</f>
        <v>13.568057455540357</v>
      </c>
    </row>
    <row r="4395" spans="16:21" x14ac:dyDescent="0.25">
      <c r="P4395" s="10">
        <v>40904</v>
      </c>
      <c r="Q4395">
        <v>27.34667</v>
      </c>
      <c r="S4395" s="42">
        <f t="shared" ca="1" si="73"/>
        <v>50346</v>
      </c>
      <c r="T4395" s="43">
        <f ca="1">_xll.BInterpol('Base CDI'!$H$4:$H$28,'Base CDI'!$J$4:$J$29,S4395,"Cubic","Extrapolate=Linear","MultiX=Average","Skip=True","Sort=True")</f>
        <v>13.524711354309165</v>
      </c>
      <c r="U4395" s="43">
        <f ca="1">_xll.BInterpol('Base CDI'!$H$4:$H$28,'Base CDI'!$I$4:$I$29,S4395,"Cubic","Extrapolate=Linear","MultiX=Average","Skip=True","Sort=True")</f>
        <v>13.56796853625171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50347</v>
      </c>
      <c r="T4396" s="43">
        <f ca="1">_xll.BInterpol('Base CDI'!$H$4:$H$28,'Base CDI'!$J$4:$J$29,S4396,"Cubic","Extrapolate=Linear","MultiX=Average","Skip=True","Sort=True")</f>
        <v>13.524634746922025</v>
      </c>
      <c r="U4396" s="43">
        <f ca="1">_xll.BInterpol('Base CDI'!$H$4:$H$28,'Base CDI'!$I$4:$I$29,S4396,"Cubic","Extrapolate=Linear","MultiX=Average","Skip=True","Sort=True")</f>
        <v>13.567879616963065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50348</v>
      </c>
      <c r="T4397" s="43">
        <f ca="1">_xll.BInterpol('Base CDI'!$H$4:$H$28,'Base CDI'!$J$4:$J$29,S4397,"Cubic","Extrapolate=Linear","MultiX=Average","Skip=True","Sort=True")</f>
        <v>13.524558139534884</v>
      </c>
      <c r="U4397" s="43">
        <f ca="1">_xll.BInterpol('Base CDI'!$H$4:$H$28,'Base CDI'!$I$4:$I$29,S4397,"Cubic","Extrapolate=Linear","MultiX=Average","Skip=True","Sort=True")</f>
        <v>13.56779069767442</v>
      </c>
    </row>
    <row r="4398" spans="16:21" x14ac:dyDescent="0.25">
      <c r="P4398" s="10">
        <v>40907</v>
      </c>
      <c r="Q4398">
        <v>27.38025</v>
      </c>
      <c r="S4398" s="42">
        <f t="shared" ca="1" si="73"/>
        <v>50349</v>
      </c>
      <c r="T4398" s="43">
        <f ca="1">_xll.BInterpol('Base CDI'!$H$4:$H$28,'Base CDI'!$J$4:$J$29,S4398,"Cubic","Extrapolate=Linear","MultiX=Average","Skip=True","Sort=True")</f>
        <v>13.524481532147743</v>
      </c>
      <c r="U4398" s="43">
        <f ca="1">_xll.BInterpol('Base CDI'!$H$4:$H$28,'Base CDI'!$I$4:$I$29,S4398,"Cubic","Extrapolate=Linear","MultiX=Average","Skip=True","Sort=True")</f>
        <v>13.567701778385773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50350</v>
      </c>
      <c r="T4399" s="43">
        <f ca="1">_xll.BInterpol('Base CDI'!$H$4:$H$28,'Base CDI'!$J$4:$J$29,S4399,"Cubic","Extrapolate=Linear","MultiX=Average","Skip=True","Sort=True")</f>
        <v>13.524404924760603</v>
      </c>
      <c r="U4399" s="43">
        <f ca="1">_xll.BInterpol('Base CDI'!$H$4:$H$28,'Base CDI'!$I$4:$I$29,S4399,"Cubic","Extrapolate=Linear","MultiX=Average","Skip=True","Sort=True")</f>
        <v>13.567612859097128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50351</v>
      </c>
      <c r="T4400" s="43">
        <f ca="1">_xll.BInterpol('Base CDI'!$H$4:$H$28,'Base CDI'!$J$4:$J$29,S4400,"Cubic","Extrapolate=Linear","MultiX=Average","Skip=True","Sort=True")</f>
        <v>13.524328317373461</v>
      </c>
      <c r="U4400" s="43">
        <f ca="1">_xll.BInterpol('Base CDI'!$H$4:$H$28,'Base CDI'!$I$4:$I$29,S4400,"Cubic","Extrapolate=Linear","MultiX=Average","Skip=True","Sort=True")</f>
        <v>13.567523939808483</v>
      </c>
    </row>
    <row r="4401" spans="16:21" x14ac:dyDescent="0.25">
      <c r="P4401" s="10">
        <v>40912</v>
      </c>
      <c r="Q4401">
        <v>27.41394</v>
      </c>
      <c r="S4401" s="42">
        <f t="shared" ca="1" si="73"/>
        <v>50352</v>
      </c>
      <c r="T4401" s="43">
        <f ca="1">_xll.BInterpol('Base CDI'!$H$4:$H$28,'Base CDI'!$J$4:$J$29,S4401,"Cubic","Extrapolate=Linear","MultiX=Average","Skip=True","Sort=True")</f>
        <v>13.52425170998632</v>
      </c>
      <c r="U4401" s="43">
        <f ca="1">_xll.BInterpol('Base CDI'!$H$4:$H$28,'Base CDI'!$I$4:$I$29,S4401,"Cubic","Extrapolate=Linear","MultiX=Average","Skip=True","Sort=True")</f>
        <v>13.567435020519836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50353</v>
      </c>
      <c r="T4402" s="43">
        <f ca="1">_xll.BInterpol('Base CDI'!$H$4:$H$28,'Base CDI'!$J$4:$J$29,S4402,"Cubic","Extrapolate=Linear","MultiX=Average","Skip=True","Sort=True")</f>
        <v>13.52417510259918</v>
      </c>
      <c r="U4402" s="43">
        <f ca="1">_xll.BInterpol('Base CDI'!$H$4:$H$28,'Base CDI'!$I$4:$I$29,S4402,"Cubic","Extrapolate=Linear","MultiX=Average","Skip=True","Sort=True")</f>
        <v>13.567346101231191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50354</v>
      </c>
      <c r="T4403" s="43">
        <f ca="1">_xll.BInterpol('Base CDI'!$H$4:$H$28,'Base CDI'!$J$4:$J$29,S4403,"Cubic","Extrapolate=Linear","MultiX=Average","Skip=True","Sort=True")</f>
        <v>13.524098495212039</v>
      </c>
      <c r="U4403" s="43">
        <f ca="1">_xll.BInterpol('Base CDI'!$H$4:$H$28,'Base CDI'!$I$4:$I$29,S4403,"Cubic","Extrapolate=Linear","MultiX=Average","Skip=True","Sort=True")</f>
        <v>13.567257181942546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50355</v>
      </c>
      <c r="T4404" s="43">
        <f ca="1">_xll.BInterpol('Base CDI'!$H$4:$H$28,'Base CDI'!$J$4:$J$29,S4404,"Cubic","Extrapolate=Linear","MultiX=Average","Skip=True","Sort=True")</f>
        <v>13.524021887824897</v>
      </c>
      <c r="U4404" s="43">
        <f ca="1">_xll.BInterpol('Base CDI'!$H$4:$H$28,'Base CDI'!$I$4:$I$29,S4404,"Cubic","Extrapolate=Linear","MultiX=Average","Skip=True","Sort=True")</f>
        <v>13.567168262653899</v>
      </c>
    </row>
    <row r="4405" spans="16:21" x14ac:dyDescent="0.25">
      <c r="P4405" s="10">
        <v>40918</v>
      </c>
      <c r="Q4405">
        <v>27.45881</v>
      </c>
      <c r="S4405" s="42">
        <f t="shared" ca="1" si="73"/>
        <v>50356</v>
      </c>
      <c r="T4405" s="43">
        <f ca="1">_xll.BInterpol('Base CDI'!$H$4:$H$28,'Base CDI'!$J$4:$J$29,S4405,"Cubic","Extrapolate=Linear","MultiX=Average","Skip=True","Sort=True")</f>
        <v>13.523945280437758</v>
      </c>
      <c r="U4405" s="43">
        <f ca="1">_xll.BInterpol('Base CDI'!$H$4:$H$28,'Base CDI'!$I$4:$I$29,S4405,"Cubic","Extrapolate=Linear","MultiX=Average","Skip=True","Sort=True")</f>
        <v>13.567079343365254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50357</v>
      </c>
      <c r="T4406" s="43">
        <f ca="1">_xll.BInterpol('Base CDI'!$H$4:$H$28,'Base CDI'!$J$4:$J$29,S4406,"Cubic","Extrapolate=Linear","MultiX=Average","Skip=True","Sort=True")</f>
        <v>13.523868673050616</v>
      </c>
      <c r="U4406" s="43">
        <f ca="1">_xll.BInterpol('Base CDI'!$H$4:$H$28,'Base CDI'!$I$4:$I$29,S4406,"Cubic","Extrapolate=Linear","MultiX=Average","Skip=True","Sort=True")</f>
        <v>13.566990424076609</v>
      </c>
    </row>
    <row r="4407" spans="16:21" x14ac:dyDescent="0.25">
      <c r="P4407" s="10">
        <v>40920</v>
      </c>
      <c r="Q4407">
        <v>27.48122</v>
      </c>
      <c r="S4407" s="42">
        <f t="shared" ca="1" si="73"/>
        <v>50358</v>
      </c>
      <c r="T4407" s="43">
        <f ca="1">_xll.BInterpol('Base CDI'!$H$4:$H$28,'Base CDI'!$J$4:$J$29,S4407,"Cubic","Extrapolate=Linear","MultiX=Average","Skip=True","Sort=True")</f>
        <v>13.523792065663475</v>
      </c>
      <c r="U4407" s="43">
        <f ca="1">_xll.BInterpol('Base CDI'!$H$4:$H$28,'Base CDI'!$I$4:$I$29,S4407,"Cubic","Extrapolate=Linear","MultiX=Average","Skip=True","Sort=True")</f>
        <v>13.566901504787962</v>
      </c>
    </row>
    <row r="4408" spans="16:21" x14ac:dyDescent="0.25">
      <c r="P4408" s="10">
        <v>40921</v>
      </c>
      <c r="Q4408">
        <v>27.49241</v>
      </c>
      <c r="S4408" s="42">
        <f t="shared" ca="1" si="73"/>
        <v>50359</v>
      </c>
      <c r="T4408" s="43">
        <f ca="1">_xll.BInterpol('Base CDI'!$H$4:$H$28,'Base CDI'!$J$4:$J$29,S4408,"Cubic","Extrapolate=Linear","MultiX=Average","Skip=True","Sort=True")</f>
        <v>13.523715458276333</v>
      </c>
      <c r="U4408" s="43">
        <f ca="1">_xll.BInterpol('Base CDI'!$H$4:$H$28,'Base CDI'!$I$4:$I$29,S4408,"Cubic","Extrapolate=Linear","MultiX=Average","Skip=True","Sort=True")</f>
        <v>13.566812585499317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50360</v>
      </c>
      <c r="T4409" s="43">
        <f ca="1">_xll.BInterpol('Base CDI'!$H$4:$H$28,'Base CDI'!$J$4:$J$29,S4409,"Cubic","Extrapolate=Linear","MultiX=Average","Skip=True","Sort=True")</f>
        <v>13.523638850889194</v>
      </c>
      <c r="U4409" s="43">
        <f ca="1">_xll.BInterpol('Base CDI'!$H$4:$H$28,'Base CDI'!$I$4:$I$29,S4409,"Cubic","Extrapolate=Linear","MultiX=Average","Skip=True","Sort=True")</f>
        <v>13.566723666210672</v>
      </c>
    </row>
    <row r="4410" spans="16:21" x14ac:dyDescent="0.25">
      <c r="P4410" s="10">
        <v>40925</v>
      </c>
      <c r="Q4410">
        <v>27.51484</v>
      </c>
      <c r="S4410" s="42">
        <f t="shared" ca="1" si="73"/>
        <v>50361</v>
      </c>
      <c r="T4410" s="43">
        <f ca="1">_xll.BInterpol('Base CDI'!$H$4:$H$28,'Base CDI'!$J$4:$J$29,S4410,"Cubic","Extrapolate=Linear","MultiX=Average","Skip=True","Sort=True")</f>
        <v>13.523562243502052</v>
      </c>
      <c r="U4410" s="43">
        <f ca="1">_xll.BInterpol('Base CDI'!$H$4:$H$28,'Base CDI'!$I$4:$I$29,S4410,"Cubic","Extrapolate=Linear","MultiX=Average","Skip=True","Sort=True")</f>
        <v>13.566634746922025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50362</v>
      </c>
      <c r="T4411" s="43">
        <f ca="1">_xll.BInterpol('Base CDI'!$H$4:$H$28,'Base CDI'!$J$4:$J$29,S4411,"Cubic","Extrapolate=Linear","MultiX=Average","Skip=True","Sort=True")</f>
        <v>13.523485636114911</v>
      </c>
      <c r="U4411" s="43">
        <f ca="1">_xll.BInterpol('Base CDI'!$H$4:$H$28,'Base CDI'!$I$4:$I$29,S4411,"Cubic","Extrapolate=Linear","MultiX=Average","Skip=True","Sort=True")</f>
        <v>13.56654582763338</v>
      </c>
    </row>
    <row r="4412" spans="16:21" x14ac:dyDescent="0.25">
      <c r="P4412" s="10">
        <v>40927</v>
      </c>
      <c r="Q4412">
        <v>27.53725</v>
      </c>
      <c r="S4412" s="42">
        <f t="shared" ca="1" si="73"/>
        <v>50363</v>
      </c>
      <c r="T4412" s="43">
        <f ca="1">_xll.BInterpol('Base CDI'!$H$4:$H$28,'Base CDI'!$J$4:$J$29,S4412,"Cubic","Extrapolate=Linear","MultiX=Average","Skip=True","Sort=True")</f>
        <v>13.523409028727771</v>
      </c>
      <c r="U4412" s="43">
        <f ca="1">_xll.BInterpol('Base CDI'!$H$4:$H$28,'Base CDI'!$I$4:$I$29,S4412,"Cubic","Extrapolate=Linear","MultiX=Average","Skip=True","Sort=True")</f>
        <v>13.566456908344733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50364</v>
      </c>
      <c r="T4413" s="43">
        <f ca="1">_xll.BInterpol('Base CDI'!$H$4:$H$28,'Base CDI'!$J$4:$J$29,S4413,"Cubic","Extrapolate=Linear","MultiX=Average","Skip=True","Sort=True")</f>
        <v>13.52333242134063</v>
      </c>
      <c r="U4413" s="43">
        <f ca="1">_xll.BInterpol('Base CDI'!$H$4:$H$28,'Base CDI'!$I$4:$I$29,S4413,"Cubic","Extrapolate=Linear","MultiX=Average","Skip=True","Sort=True")</f>
        <v>13.566367989056088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50365</v>
      </c>
      <c r="T4414" s="43">
        <f ca="1">_xll.BInterpol('Base CDI'!$H$4:$H$28,'Base CDI'!$J$4:$J$29,S4414,"Cubic","Extrapolate=Linear","MultiX=Average","Skip=True","Sort=True")</f>
        <v>13.523255813953488</v>
      </c>
      <c r="U4414" s="43">
        <f ca="1">_xll.BInterpol('Base CDI'!$H$4:$H$28,'Base CDI'!$I$4:$I$29,S4414,"Cubic","Extrapolate=Linear","MultiX=Average","Skip=True","Sort=True")</f>
        <v>13.566279069767443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50366</v>
      </c>
      <c r="T4415" s="43">
        <f ca="1">_xll.BInterpol('Base CDI'!$H$4:$H$28,'Base CDI'!$J$4:$J$29,S4415,"Cubic","Extrapolate=Linear","MultiX=Average","Skip=True","Sort=True")</f>
        <v>13.523179206566349</v>
      </c>
      <c r="U4415" s="43">
        <f ca="1">_xll.BInterpol('Base CDI'!$H$4:$H$28,'Base CDI'!$I$4:$I$29,S4415,"Cubic","Extrapolate=Linear","MultiX=Average","Skip=True","Sort=True")</f>
        <v>13.566190150478796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50367</v>
      </c>
      <c r="T4416" s="43">
        <f ca="1">_xll.BInterpol('Base CDI'!$H$4:$H$28,'Base CDI'!$J$4:$J$29,S4416,"Cubic","Extrapolate=Linear","MultiX=Average","Skip=True","Sort=True")</f>
        <v>13.523102599179207</v>
      </c>
      <c r="U4416" s="43">
        <f ca="1">_xll.BInterpol('Base CDI'!$H$4:$H$28,'Base CDI'!$I$4:$I$29,S4416,"Cubic","Extrapolate=Linear","MultiX=Average","Skip=True","Sort=True")</f>
        <v>13.566101231190151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50368</v>
      </c>
      <c r="T4417" s="43">
        <f ca="1">_xll.BInterpol('Base CDI'!$H$4:$H$28,'Base CDI'!$J$4:$J$29,S4417,"Cubic","Extrapolate=Linear","MultiX=Average","Skip=True","Sort=True")</f>
        <v>13.523025991792066</v>
      </c>
      <c r="U4417" s="43">
        <f ca="1">_xll.BInterpol('Base CDI'!$H$4:$H$28,'Base CDI'!$I$4:$I$29,S4417,"Cubic","Extrapolate=Linear","MultiX=Average","Skip=True","Sort=True")</f>
        <v>13.566012311901506</v>
      </c>
    </row>
    <row r="4418" spans="16:21" x14ac:dyDescent="0.25">
      <c r="P4418" s="10">
        <v>40935</v>
      </c>
      <c r="Q4418">
        <v>27.60172</v>
      </c>
      <c r="S4418" s="42">
        <f t="shared" ca="1" si="73"/>
        <v>50369</v>
      </c>
      <c r="T4418" s="43">
        <f ca="1">_xll.BInterpol('Base CDI'!$H$4:$H$28,'Base CDI'!$J$4:$J$29,S4418,"Cubic","Extrapolate=Linear","MultiX=Average","Skip=True","Sort=True")</f>
        <v>13.522949384404924</v>
      </c>
      <c r="U4418" s="43">
        <f ca="1">_xll.BInterpol('Base CDI'!$H$4:$H$28,'Base CDI'!$I$4:$I$29,S4418,"Cubic","Extrapolate=Linear","MultiX=Average","Skip=True","Sort=True")</f>
        <v>13.565923392612859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50370</v>
      </c>
      <c r="T4419" s="43">
        <f ca="1">_xll.BInterpol('Base CDI'!$H$4:$H$28,'Base CDI'!$J$4:$J$29,S4419,"Cubic","Extrapolate=Linear","MultiX=Average","Skip=True","Sort=True")</f>
        <v>13.522872777017785</v>
      </c>
      <c r="U4419" s="43">
        <f ca="1">_xll.BInterpol('Base CDI'!$H$4:$H$28,'Base CDI'!$I$4:$I$29,S4419,"Cubic","Extrapolate=Linear","MultiX=Average","Skip=True","Sort=True")</f>
        <v>13.565834473324214</v>
      </c>
    </row>
    <row r="4420" spans="16:21" x14ac:dyDescent="0.25">
      <c r="P4420" s="10">
        <v>40939</v>
      </c>
      <c r="Q4420">
        <v>27.62321</v>
      </c>
      <c r="S4420" s="42">
        <f t="shared" ca="1" si="73"/>
        <v>50371</v>
      </c>
      <c r="T4420" s="43">
        <f ca="1">_xll.BInterpol('Base CDI'!$H$4:$H$28,'Base CDI'!$J$4:$J$29,S4420,"Cubic","Extrapolate=Linear","MultiX=Average","Skip=True","Sort=True")</f>
        <v>13.522796169630643</v>
      </c>
      <c r="U4420" s="43">
        <f ca="1">_xll.BInterpol('Base CDI'!$H$4:$H$28,'Base CDI'!$I$4:$I$29,S4420,"Cubic","Extrapolate=Linear","MultiX=Average","Skip=True","Sort=True")</f>
        <v>13.565745554035569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50372</v>
      </c>
      <c r="T4421" s="43">
        <f ca="1">_xll.BInterpol('Base CDI'!$H$4:$H$28,'Base CDI'!$J$4:$J$29,S4421,"Cubic","Extrapolate=Linear","MultiX=Average","Skip=True","Sort=True")</f>
        <v>13.522719562243502</v>
      </c>
      <c r="U4421" s="43">
        <f ca="1">_xll.BInterpol('Base CDI'!$H$4:$H$28,'Base CDI'!$I$4:$I$29,S4421,"Cubic","Extrapolate=Linear","MultiX=Average","Skip=True","Sort=True")</f>
        <v>13.565656634746922</v>
      </c>
    </row>
    <row r="4422" spans="16:21" x14ac:dyDescent="0.25">
      <c r="P4422" s="10">
        <v>40941</v>
      </c>
      <c r="Q4422">
        <v>27.64472</v>
      </c>
      <c r="S4422" s="42">
        <f t="shared" ca="1" si="73"/>
        <v>50373</v>
      </c>
      <c r="T4422" s="43">
        <f ca="1">_xll.BInterpol('Base CDI'!$H$4:$H$28,'Base CDI'!$J$4:$J$29,S4422,"Cubic","Extrapolate=Linear","MultiX=Average","Skip=True","Sort=True")</f>
        <v>13.522642954856362</v>
      </c>
      <c r="U4422" s="43">
        <f ca="1">_xll.BInterpol('Base CDI'!$H$4:$H$28,'Base CDI'!$I$4:$I$29,S4422,"Cubic","Extrapolate=Linear","MultiX=Average","Skip=True","Sort=True")</f>
        <v>13.565567715458277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50374</v>
      </c>
      <c r="T4423" s="43">
        <f ca="1">_xll.BInterpol('Base CDI'!$H$4:$H$28,'Base CDI'!$J$4:$J$29,S4423,"Cubic","Extrapolate=Linear","MultiX=Average","Skip=True","Sort=True")</f>
        <v>13.522566347469221</v>
      </c>
      <c r="U4423" s="43">
        <f ca="1">_xll.BInterpol('Base CDI'!$H$4:$H$28,'Base CDI'!$I$4:$I$29,S4423,"Cubic","Extrapolate=Linear","MultiX=Average","Skip=True","Sort=True")</f>
        <v>13.565478796169632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50375</v>
      </c>
      <c r="T4424" s="43">
        <f ca="1">_xll.BInterpol('Base CDI'!$H$4:$H$28,'Base CDI'!$J$4:$J$29,S4424,"Cubic","Extrapolate=Linear","MultiX=Average","Skip=True","Sort=True")</f>
        <v>13.522489740082079</v>
      </c>
      <c r="U4424" s="43">
        <f ca="1">_xll.BInterpol('Base CDI'!$H$4:$H$28,'Base CDI'!$I$4:$I$29,S4424,"Cubic","Extrapolate=Linear","MultiX=Average","Skip=True","Sort=True")</f>
        <v>13.565389876880985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50376</v>
      </c>
      <c r="T4425" s="43">
        <f ca="1">_xll.BInterpol('Base CDI'!$H$4:$H$28,'Base CDI'!$J$4:$J$29,S4425,"Cubic","Extrapolate=Linear","MultiX=Average","Skip=True","Sort=True")</f>
        <v>13.52241313269494</v>
      </c>
      <c r="U4425" s="43">
        <f ca="1">_xll.BInterpol('Base CDI'!$H$4:$H$28,'Base CDI'!$I$4:$I$29,S4425,"Cubic","Extrapolate=Linear","MultiX=Average","Skip=True","Sort=True")</f>
        <v>13.56530095759234</v>
      </c>
    </row>
    <row r="4426" spans="16:21" x14ac:dyDescent="0.25">
      <c r="P4426" s="10">
        <v>40947</v>
      </c>
      <c r="Q4426">
        <v>27.68779</v>
      </c>
      <c r="S4426" s="42">
        <f t="shared" ca="1" si="73"/>
        <v>50377</v>
      </c>
      <c r="T4426" s="43">
        <f ca="1">_xll.BInterpol('Base CDI'!$H$4:$H$28,'Base CDI'!$J$4:$J$29,S4426,"Cubic","Extrapolate=Linear","MultiX=Average","Skip=True","Sort=True")</f>
        <v>13.522336525307798</v>
      </c>
      <c r="U4426" s="43">
        <f ca="1">_xll.BInterpol('Base CDI'!$H$4:$H$28,'Base CDI'!$I$4:$I$29,S4426,"Cubic","Extrapolate=Linear","MultiX=Average","Skip=True","Sort=True")</f>
        <v>13.565212038303695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50378</v>
      </c>
      <c r="T4427" s="43">
        <f ca="1">_xll.BInterpol('Base CDI'!$H$4:$H$28,'Base CDI'!$J$4:$J$29,S4427,"Cubic","Extrapolate=Linear","MultiX=Average","Skip=True","Sort=True")</f>
        <v>13.522259917920657</v>
      </c>
      <c r="U4427" s="43">
        <f ca="1">_xll.BInterpol('Base CDI'!$H$4:$H$28,'Base CDI'!$I$4:$I$29,S4427,"Cubic","Extrapolate=Linear","MultiX=Average","Skip=True","Sort=True")</f>
        <v>13.565123119015048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50379</v>
      </c>
      <c r="T4428" s="43">
        <f ca="1">_xll.BInterpol('Base CDI'!$H$4:$H$28,'Base CDI'!$J$4:$J$29,S4428,"Cubic","Extrapolate=Linear","MultiX=Average","Skip=True","Sort=True")</f>
        <v>13.522183310533515</v>
      </c>
      <c r="U4428" s="43">
        <f ca="1">_xll.BInterpol('Base CDI'!$H$4:$H$28,'Base CDI'!$I$4:$I$29,S4428,"Cubic","Extrapolate=Linear","MultiX=Average","Skip=True","Sort=True")</f>
        <v>13.565034199726403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50380</v>
      </c>
      <c r="T4429" s="43">
        <f ca="1">_xll.BInterpol('Base CDI'!$H$4:$H$28,'Base CDI'!$J$4:$J$29,S4429,"Cubic","Extrapolate=Linear","MultiX=Average","Skip=True","Sort=True")</f>
        <v>13.522106703146376</v>
      </c>
      <c r="U4429" s="43">
        <f ca="1">_xll.BInterpol('Base CDI'!$H$4:$H$28,'Base CDI'!$I$4:$I$29,S4429,"Cubic","Extrapolate=Linear","MultiX=Average","Skip=True","Sort=True")</f>
        <v>13.564945280437758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50381</v>
      </c>
      <c r="T4430" s="43">
        <f ca="1">_xll.BInterpol('Base CDI'!$H$4:$H$28,'Base CDI'!$J$4:$J$29,S4430,"Cubic","Extrapolate=Linear","MultiX=Average","Skip=True","Sort=True")</f>
        <v>13.522030095759234</v>
      </c>
      <c r="U4430" s="43">
        <f ca="1">_xll.BInterpol('Base CDI'!$H$4:$H$28,'Base CDI'!$I$4:$I$29,S4430,"Cubic","Extrapolate=Linear","MultiX=Average","Skip=True","Sort=True")</f>
        <v>13.564856361149111</v>
      </c>
    </row>
    <row r="4431" spans="16:21" x14ac:dyDescent="0.25">
      <c r="P4431" s="10">
        <v>40954</v>
      </c>
      <c r="Q4431">
        <v>27.74166</v>
      </c>
      <c r="S4431" s="42">
        <f t="shared" ca="1" si="74"/>
        <v>50382</v>
      </c>
      <c r="T4431" s="43">
        <f ca="1">_xll.BInterpol('Base CDI'!$H$4:$H$28,'Base CDI'!$J$4:$J$29,S4431,"Cubic","Extrapolate=Linear","MultiX=Average","Skip=True","Sort=True")</f>
        <v>13.521953488372093</v>
      </c>
      <c r="U4431" s="43">
        <f ca="1">_xll.BInterpol('Base CDI'!$H$4:$H$28,'Base CDI'!$I$4:$I$29,S4431,"Cubic","Extrapolate=Linear","MultiX=Average","Skip=True","Sort=True")</f>
        <v>13.564767441860466</v>
      </c>
    </row>
    <row r="4432" spans="16:21" x14ac:dyDescent="0.25">
      <c r="P4432" s="10">
        <v>40955</v>
      </c>
      <c r="Q4432">
        <v>27.75244</v>
      </c>
      <c r="S4432" s="42">
        <f t="shared" ca="1" si="74"/>
        <v>50383</v>
      </c>
      <c r="T4432" s="43">
        <f ca="1">_xll.BInterpol('Base CDI'!$H$4:$H$28,'Base CDI'!$J$4:$J$29,S4432,"Cubic","Extrapolate=Linear","MultiX=Average","Skip=True","Sort=True")</f>
        <v>13.521876880984953</v>
      </c>
      <c r="U4432" s="43">
        <f ca="1">_xll.BInterpol('Base CDI'!$H$4:$H$28,'Base CDI'!$I$4:$I$29,S4432,"Cubic","Extrapolate=Linear","MultiX=Average","Skip=True","Sort=True")</f>
        <v>13.564678522571821</v>
      </c>
    </row>
    <row r="4433" spans="16:21" x14ac:dyDescent="0.25">
      <c r="P4433" s="10">
        <v>40956</v>
      </c>
      <c r="Q4433">
        <v>27.76322</v>
      </c>
      <c r="S4433" s="42">
        <f t="shared" ca="1" si="74"/>
        <v>50384</v>
      </c>
      <c r="T4433" s="43">
        <f ca="1">_xll.BInterpol('Base CDI'!$H$4:$H$28,'Base CDI'!$J$4:$J$29,S4433,"Cubic","Extrapolate=Linear","MultiX=Average","Skip=True","Sort=True")</f>
        <v>13.521800273597812</v>
      </c>
      <c r="U4433" s="43">
        <f ca="1">_xll.BInterpol('Base CDI'!$H$4:$H$28,'Base CDI'!$I$4:$I$29,S4433,"Cubic","Extrapolate=Linear","MultiX=Average","Skip=True","Sort=True")</f>
        <v>13.564589603283174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50385</v>
      </c>
      <c r="T4434" s="43">
        <f ca="1">_xll.BInterpol('Base CDI'!$H$4:$H$28,'Base CDI'!$J$4:$J$29,S4434,"Cubic","Extrapolate=Linear","MultiX=Average","Skip=True","Sort=True")</f>
        <v>13.52172366621067</v>
      </c>
      <c r="U4434" s="43">
        <f ca="1">_xll.BInterpol('Base CDI'!$H$4:$H$28,'Base CDI'!$I$4:$I$29,S4434,"Cubic","Extrapolate=Linear","MultiX=Average","Skip=True","Sort=True")</f>
        <v>13.564500683994529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50386</v>
      </c>
      <c r="T4435" s="43">
        <f ca="1">_xll.BInterpol('Base CDI'!$H$4:$H$28,'Base CDI'!$J$4:$J$29,S4435,"Cubic","Extrapolate=Linear","MultiX=Average","Skip=True","Sort=True")</f>
        <v>13.521647058823531</v>
      </c>
      <c r="U4435" s="43">
        <f ca="1">_xll.BInterpol('Base CDI'!$H$4:$H$28,'Base CDI'!$I$4:$I$29,S4435,"Cubic","Extrapolate=Linear","MultiX=Average","Skip=True","Sort=True")</f>
        <v>13.564411764705882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50387</v>
      </c>
      <c r="T4436" s="43">
        <f ca="1">_xll.BInterpol('Base CDI'!$H$4:$H$28,'Base CDI'!$J$4:$J$29,S4436,"Cubic","Extrapolate=Linear","MultiX=Average","Skip=True","Sort=True")</f>
        <v>13.521570451436389</v>
      </c>
      <c r="U4436" s="43">
        <f ca="1">_xll.BInterpol('Base CDI'!$H$4:$H$28,'Base CDI'!$I$4:$I$29,S4436,"Cubic","Extrapolate=Linear","MultiX=Average","Skip=True","Sort=True")</f>
        <v>13.564322845417237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50388</v>
      </c>
      <c r="T4437" s="43">
        <f ca="1">_xll.BInterpol('Base CDI'!$H$4:$H$28,'Base CDI'!$J$4:$J$29,S4437,"Cubic","Extrapolate=Linear","MultiX=Average","Skip=True","Sort=True")</f>
        <v>13.521493844049248</v>
      </c>
      <c r="U4437" s="43">
        <f ca="1">_xll.BInterpol('Base CDI'!$H$4:$H$28,'Base CDI'!$I$4:$I$29,S4437,"Cubic","Extrapolate=Linear","MultiX=Average","Skip=True","Sort=True")</f>
        <v>13.564233926128592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50389</v>
      </c>
      <c r="T4438" s="43">
        <f ca="1">_xll.BInterpol('Base CDI'!$H$4:$H$28,'Base CDI'!$J$4:$J$29,S4438,"Cubic","Extrapolate=Linear","MultiX=Average","Skip=True","Sort=True")</f>
        <v>13.521417236662106</v>
      </c>
      <c r="U4438" s="43">
        <f ca="1">_xll.BInterpol('Base CDI'!$H$4:$H$28,'Base CDI'!$I$4:$I$29,S4438,"Cubic","Extrapolate=Linear","MultiX=Average","Skip=True","Sort=True")</f>
        <v>13.564145006839945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50390</v>
      </c>
      <c r="T4439" s="43">
        <f ca="1">_xll.BInterpol('Base CDI'!$H$4:$H$28,'Base CDI'!$J$4:$J$29,S4439,"Cubic","Extrapolate=Linear","MultiX=Average","Skip=True","Sort=True")</f>
        <v>13.521340629274967</v>
      </c>
      <c r="U4439" s="43">
        <f ca="1">_xll.BInterpol('Base CDI'!$H$4:$H$28,'Base CDI'!$I$4:$I$29,S4439,"Cubic","Extrapolate=Linear","MultiX=Average","Skip=True","Sort=True")</f>
        <v>13.5640560875513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50391</v>
      </c>
      <c r="T4440" s="43">
        <f ca="1">_xll.BInterpol('Base CDI'!$H$4:$H$28,'Base CDI'!$J$4:$J$29,S4440,"Cubic","Extrapolate=Linear","MultiX=Average","Skip=True","Sort=True")</f>
        <v>13.521264021887825</v>
      </c>
      <c r="U4440" s="43">
        <f ca="1">_xll.BInterpol('Base CDI'!$H$4:$H$28,'Base CDI'!$I$4:$I$29,S4440,"Cubic","Extrapolate=Linear","MultiX=Average","Skip=True","Sort=True")</f>
        <v>13.563967168262655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50392</v>
      </c>
      <c r="T4441" s="43">
        <f ca="1">_xll.BInterpol('Base CDI'!$H$4:$H$28,'Base CDI'!$J$4:$J$29,S4441,"Cubic","Extrapolate=Linear","MultiX=Average","Skip=True","Sort=True")</f>
        <v>13.521187414500684</v>
      </c>
      <c r="U4441" s="43">
        <f ca="1">_xll.BInterpol('Base CDI'!$H$4:$H$28,'Base CDI'!$I$4:$I$29,S4441,"Cubic","Extrapolate=Linear","MultiX=Average","Skip=True","Sort=True")</f>
        <v>13.563878248974008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50393</v>
      </c>
      <c r="T4442" s="43">
        <f ca="1">_xll.BInterpol('Base CDI'!$H$4:$H$28,'Base CDI'!$J$4:$J$29,S4442,"Cubic","Extrapolate=Linear","MultiX=Average","Skip=True","Sort=True")</f>
        <v>13.521110807113544</v>
      </c>
      <c r="U4442" s="43">
        <f ca="1">_xll.BInterpol('Base CDI'!$H$4:$H$28,'Base CDI'!$I$4:$I$29,S4442,"Cubic","Extrapolate=Linear","MultiX=Average","Skip=True","Sort=True")</f>
        <v>13.563789329685363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50394</v>
      </c>
      <c r="T4443" s="43">
        <f ca="1">_xll.BInterpol('Base CDI'!$H$4:$H$28,'Base CDI'!$J$4:$J$29,S4443,"Cubic","Extrapolate=Linear","MultiX=Average","Skip=True","Sort=True")</f>
        <v>13.521034199726403</v>
      </c>
      <c r="U4443" s="43">
        <f ca="1">_xll.BInterpol('Base CDI'!$H$4:$H$28,'Base CDI'!$I$4:$I$29,S4443,"Cubic","Extrapolate=Linear","MultiX=Average","Skip=True","Sort=True")</f>
        <v>13.563700410396718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50395</v>
      </c>
      <c r="T4444" s="43">
        <f ca="1">_xll.BInterpol('Base CDI'!$H$4:$H$28,'Base CDI'!$J$4:$J$29,S4444,"Cubic","Extrapolate=Linear","MultiX=Average","Skip=True","Sort=True")</f>
        <v>13.520957592339261</v>
      </c>
      <c r="U4444" s="43">
        <f ca="1">_xll.BInterpol('Base CDI'!$H$4:$H$28,'Base CDI'!$I$4:$I$29,S4444,"Cubic","Extrapolate=Linear","MultiX=Average","Skip=True","Sort=True")</f>
        <v>13.563611491108071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50396</v>
      </c>
      <c r="T4445" s="43">
        <f ca="1">_xll.BInterpol('Base CDI'!$H$4:$H$28,'Base CDI'!$J$4:$J$29,S4445,"Cubic","Extrapolate=Linear","MultiX=Average","Skip=True","Sort=True")</f>
        <v>13.520880984952122</v>
      </c>
      <c r="U4445" s="43">
        <f ca="1">_xll.BInterpol('Base CDI'!$H$4:$H$28,'Base CDI'!$I$4:$I$29,S4445,"Cubic","Extrapolate=Linear","MultiX=Average","Skip=True","Sort=True")</f>
        <v>13.563522571819426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50397</v>
      </c>
      <c r="T4446" s="43">
        <f ca="1">_xll.BInterpol('Base CDI'!$H$4:$H$28,'Base CDI'!$J$4:$J$29,S4446,"Cubic","Extrapolate=Linear","MultiX=Average","Skip=True","Sort=True")</f>
        <v>13.52080437756498</v>
      </c>
      <c r="U4446" s="43">
        <f ca="1">_xll.BInterpol('Base CDI'!$H$4:$H$28,'Base CDI'!$I$4:$I$29,S4446,"Cubic","Extrapolate=Linear","MultiX=Average","Skip=True","Sort=True")</f>
        <v>13.563433652530781</v>
      </c>
    </row>
    <row r="4447" spans="16:21" x14ac:dyDescent="0.25">
      <c r="P4447" s="10">
        <v>40980</v>
      </c>
      <c r="Q4447">
        <v>27.913</v>
      </c>
      <c r="S4447" s="42">
        <f t="shared" ca="1" si="74"/>
        <v>50398</v>
      </c>
      <c r="T4447" s="43">
        <f ca="1">_xll.BInterpol('Base CDI'!$H$4:$H$28,'Base CDI'!$J$4:$J$29,S4447,"Cubic","Extrapolate=Linear","MultiX=Average","Skip=True","Sort=True")</f>
        <v>13.520727770177839</v>
      </c>
      <c r="U4447" s="43">
        <f ca="1">_xll.BInterpol('Base CDI'!$H$4:$H$28,'Base CDI'!$I$4:$I$29,S4447,"Cubic","Extrapolate=Linear","MultiX=Average","Skip=True","Sort=True")</f>
        <v>13.563344733242134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50399</v>
      </c>
      <c r="T4448" s="43">
        <f ca="1">_xll.BInterpol('Base CDI'!$H$4:$H$28,'Base CDI'!$J$4:$J$29,S4448,"Cubic","Extrapolate=Linear","MultiX=Average","Skip=True","Sort=True")</f>
        <v>13.520651162790697</v>
      </c>
      <c r="U4448" s="43">
        <f ca="1">_xll.BInterpol('Base CDI'!$H$4:$H$28,'Base CDI'!$I$4:$I$29,S4448,"Cubic","Extrapolate=Linear","MultiX=Average","Skip=True","Sort=True")</f>
        <v>13.563255813953489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50400</v>
      </c>
      <c r="T4449" s="43">
        <f ca="1">_xll.BInterpol('Base CDI'!$H$4:$H$28,'Base CDI'!$J$4:$J$29,S4449,"Cubic","Extrapolate=Linear","MultiX=Average","Skip=True","Sort=True")</f>
        <v>13.520574555403558</v>
      </c>
      <c r="U4449" s="43">
        <f ca="1">_xll.BInterpol('Base CDI'!$H$4:$H$28,'Base CDI'!$I$4:$I$29,S4449,"Cubic","Extrapolate=Linear","MultiX=Average","Skip=True","Sort=True")</f>
        <v>13.563166894664844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50401</v>
      </c>
      <c r="T4450" s="43">
        <f ca="1">_xll.BInterpol('Base CDI'!$H$4:$H$28,'Base CDI'!$J$4:$J$29,S4450,"Cubic","Extrapolate=Linear","MultiX=Average","Skip=True","Sort=True")</f>
        <v>13.520497948016416</v>
      </c>
      <c r="U4450" s="43">
        <f ca="1">_xll.BInterpol('Base CDI'!$H$4:$H$28,'Base CDI'!$I$4:$I$29,S4450,"Cubic","Extrapolate=Linear","MultiX=Average","Skip=True","Sort=True")</f>
        <v>13.563077975376197</v>
      </c>
    </row>
    <row r="4451" spans="16:21" x14ac:dyDescent="0.25">
      <c r="P4451" s="10">
        <v>40984</v>
      </c>
      <c r="Q4451">
        <v>27.95307</v>
      </c>
      <c r="S4451" s="42">
        <f t="shared" ca="1" si="74"/>
        <v>50402</v>
      </c>
      <c r="T4451" s="43">
        <f ca="1">_xll.BInterpol('Base CDI'!$H$4:$H$28,'Base CDI'!$J$4:$J$29,S4451,"Cubic","Extrapolate=Linear","MultiX=Average","Skip=True","Sort=True")</f>
        <v>13.520421340629275</v>
      </c>
      <c r="U4451" s="43">
        <f ca="1">_xll.BInterpol('Base CDI'!$H$4:$H$28,'Base CDI'!$I$4:$I$29,S4451,"Cubic","Extrapolate=Linear","MultiX=Average","Skip=True","Sort=True")</f>
        <v>13.562989056087552</v>
      </c>
    </row>
    <row r="4452" spans="16:21" x14ac:dyDescent="0.25">
      <c r="P4452" s="10">
        <v>40987</v>
      </c>
      <c r="Q4452">
        <v>27.96313</v>
      </c>
      <c r="S4452" s="42">
        <f t="shared" ca="1" si="74"/>
        <v>50403</v>
      </c>
      <c r="T4452" s="43">
        <f ca="1">_xll.BInterpol('Base CDI'!$H$4:$H$28,'Base CDI'!$J$4:$J$29,S4452,"Cubic","Extrapolate=Linear","MultiX=Average","Skip=True","Sort=True")</f>
        <v>13.520344733242135</v>
      </c>
      <c r="U4452" s="43">
        <f ca="1">_xll.BInterpol('Base CDI'!$H$4:$H$28,'Base CDI'!$I$4:$I$29,S4452,"Cubic","Extrapolate=Linear","MultiX=Average","Skip=True","Sort=True")</f>
        <v>13.562900136798907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50404</v>
      </c>
      <c r="T4453" s="43">
        <f ca="1">_xll.BInterpol('Base CDI'!$H$4:$H$28,'Base CDI'!$J$4:$J$29,S4453,"Cubic","Extrapolate=Linear","MultiX=Average","Skip=True","Sort=True")</f>
        <v>13.520268125854994</v>
      </c>
      <c r="U4453" s="43">
        <f ca="1">_xll.BInterpol('Base CDI'!$H$4:$H$28,'Base CDI'!$I$4:$I$29,S4453,"Cubic","Extrapolate=Linear","MultiX=Average","Skip=True","Sort=True")</f>
        <v>13.56281121751026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50405</v>
      </c>
      <c r="T4454" s="43">
        <f ca="1">_xll.BInterpol('Base CDI'!$H$4:$H$28,'Base CDI'!$J$4:$J$29,S4454,"Cubic","Extrapolate=Linear","MultiX=Average","Skip=True","Sort=True")</f>
        <v>13.520191518467852</v>
      </c>
      <c r="U4454" s="43">
        <f ca="1">_xll.BInterpol('Base CDI'!$H$4:$H$28,'Base CDI'!$I$4:$I$29,S4454,"Cubic","Extrapolate=Linear","MultiX=Average","Skip=True","Sort=True")</f>
        <v>13.562722298221615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50406</v>
      </c>
      <c r="T4455" s="43">
        <f ca="1">_xll.BInterpol('Base CDI'!$H$4:$H$28,'Base CDI'!$J$4:$J$29,S4455,"Cubic","Extrapolate=Linear","MultiX=Average","Skip=True","Sort=True")</f>
        <v>13.520114911080713</v>
      </c>
      <c r="U4455" s="43">
        <f ca="1">_xll.BInterpol('Base CDI'!$H$4:$H$28,'Base CDI'!$I$4:$I$29,S4455,"Cubic","Extrapolate=Linear","MultiX=Average","Skip=True","Sort=True")</f>
        <v>13.56263337893297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50407</v>
      </c>
      <c r="T4456" s="43">
        <f ca="1">_xll.BInterpol('Base CDI'!$H$4:$H$28,'Base CDI'!$J$4:$J$29,S4456,"Cubic","Extrapolate=Linear","MultiX=Average","Skip=True","Sort=True")</f>
        <v>13.520038303693571</v>
      </c>
      <c r="U4456" s="43">
        <f ca="1">_xll.BInterpol('Base CDI'!$H$4:$H$28,'Base CDI'!$I$4:$I$29,S4456,"Cubic","Extrapolate=Linear","MultiX=Average","Skip=True","Sort=True")</f>
        <v>13.562544459644323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50408</v>
      </c>
      <c r="T4457" s="43">
        <f ca="1">_xll.BInterpol('Base CDI'!$H$4:$H$28,'Base CDI'!$J$4:$J$29,S4457,"Cubic","Extrapolate=Linear","MultiX=Average","Skip=True","Sort=True")</f>
        <v>13.51996169630643</v>
      </c>
      <c r="U4457" s="43">
        <f ca="1">_xll.BInterpol('Base CDI'!$H$4:$H$28,'Base CDI'!$I$4:$I$29,S4457,"Cubic","Extrapolate=Linear","MultiX=Average","Skip=True","Sort=True")</f>
        <v>13.562455540355678</v>
      </c>
    </row>
    <row r="4458" spans="16:21" x14ac:dyDescent="0.25">
      <c r="P4458" s="10">
        <v>40995</v>
      </c>
      <c r="Q4458">
        <v>28.02355</v>
      </c>
      <c r="S4458" s="42">
        <f t="shared" ca="1" si="74"/>
        <v>50409</v>
      </c>
      <c r="T4458" s="43">
        <f ca="1">_xll.BInterpol('Base CDI'!$H$4:$H$28,'Base CDI'!$J$4:$J$29,S4458,"Cubic","Extrapolate=Linear","MultiX=Average","Skip=True","Sort=True")</f>
        <v>13.519885088919288</v>
      </c>
      <c r="U4458" s="43">
        <f ca="1">_xll.BInterpol('Base CDI'!$H$4:$H$28,'Base CDI'!$I$4:$I$29,S4458,"Cubic","Extrapolate=Linear","MultiX=Average","Skip=True","Sort=True")</f>
        <v>13.562366621067032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50410</v>
      </c>
      <c r="T4459" s="43">
        <f ca="1">_xll.BInterpol('Base CDI'!$H$4:$H$28,'Base CDI'!$J$4:$J$29,S4459,"Cubic","Extrapolate=Linear","MultiX=Average","Skip=True","Sort=True")</f>
        <v>13.519808481532149</v>
      </c>
      <c r="U4459" s="43">
        <f ca="1">_xll.BInterpol('Base CDI'!$H$4:$H$28,'Base CDI'!$I$4:$I$29,S4459,"Cubic","Extrapolate=Linear","MultiX=Average","Skip=True","Sort=True")</f>
        <v>13.562277701778386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50411</v>
      </c>
      <c r="T4460" s="43">
        <f ca="1">_xll.BInterpol('Base CDI'!$H$4:$H$28,'Base CDI'!$J$4:$J$29,S4460,"Cubic","Extrapolate=Linear","MultiX=Average","Skip=True","Sort=True")</f>
        <v>13.519731874145007</v>
      </c>
      <c r="U4460" s="43">
        <f ca="1">_xll.BInterpol('Base CDI'!$H$4:$H$28,'Base CDI'!$I$4:$I$29,S4460,"Cubic","Extrapolate=Linear","MultiX=Average","Skip=True","Sort=True")</f>
        <v>13.562188782489741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50412</v>
      </c>
      <c r="T4461" s="43">
        <f ca="1">_xll.BInterpol('Base CDI'!$H$4:$H$28,'Base CDI'!$J$4:$J$29,S4461,"Cubic","Extrapolate=Linear","MultiX=Average","Skip=True","Sort=True")</f>
        <v>13.519655266757866</v>
      </c>
      <c r="U4461" s="43">
        <f ca="1">_xll.BInterpol('Base CDI'!$H$4:$H$28,'Base CDI'!$I$4:$I$29,S4461,"Cubic","Extrapolate=Linear","MultiX=Average","Skip=True","Sort=True")</f>
        <v>13.562099863201095</v>
      </c>
    </row>
    <row r="4462" spans="16:21" x14ac:dyDescent="0.25">
      <c r="P4462" s="10">
        <v>41001</v>
      </c>
      <c r="Q4462">
        <v>28.06392</v>
      </c>
      <c r="S4462" s="42">
        <f t="shared" ca="1" si="74"/>
        <v>50413</v>
      </c>
      <c r="T4462" s="43">
        <f ca="1">_xll.BInterpol('Base CDI'!$H$4:$H$28,'Base CDI'!$J$4:$J$29,S4462,"Cubic","Extrapolate=Linear","MultiX=Average","Skip=True","Sort=True")</f>
        <v>13.519578659370726</v>
      </c>
      <c r="U4462" s="43">
        <f ca="1">_xll.BInterpol('Base CDI'!$H$4:$H$28,'Base CDI'!$I$4:$I$29,S4462,"Cubic","Extrapolate=Linear","MultiX=Average","Skip=True","Sort=True")</f>
        <v>13.562010943912449</v>
      </c>
    </row>
    <row r="4463" spans="16:21" x14ac:dyDescent="0.25">
      <c r="P4463" s="10">
        <v>41002</v>
      </c>
      <c r="Q4463">
        <v>28.07403</v>
      </c>
      <c r="S4463" s="42">
        <f t="shared" ca="1" si="74"/>
        <v>50414</v>
      </c>
      <c r="T4463" s="43">
        <f ca="1">_xll.BInterpol('Base CDI'!$H$4:$H$28,'Base CDI'!$J$4:$J$29,S4463,"Cubic","Extrapolate=Linear","MultiX=Average","Skip=True","Sort=True")</f>
        <v>13.519502051983585</v>
      </c>
      <c r="U4463" s="43">
        <f ca="1">_xll.BInterpol('Base CDI'!$H$4:$H$28,'Base CDI'!$I$4:$I$29,S4463,"Cubic","Extrapolate=Linear","MultiX=Average","Skip=True","Sort=True")</f>
        <v>13.561922024623804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50415</v>
      </c>
      <c r="T4464" s="43">
        <f ca="1">_xll.BInterpol('Base CDI'!$H$4:$H$28,'Base CDI'!$J$4:$J$29,S4464,"Cubic","Extrapolate=Linear","MultiX=Average","Skip=True","Sort=True")</f>
        <v>13.519425444596443</v>
      </c>
      <c r="U4464" s="43">
        <f ca="1">_xll.BInterpol('Base CDI'!$H$4:$H$28,'Base CDI'!$I$4:$I$29,S4464,"Cubic","Extrapolate=Linear","MultiX=Average","Skip=True","Sort=True")</f>
        <v>13.561833105335158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50416</v>
      </c>
      <c r="T4465" s="43">
        <f ca="1">_xll.BInterpol('Base CDI'!$H$4:$H$28,'Base CDI'!$J$4:$J$29,S4465,"Cubic","Extrapolate=Linear","MultiX=Average","Skip=True","Sort=True")</f>
        <v>13.519348837209304</v>
      </c>
      <c r="U4465" s="43">
        <f ca="1">_xll.BInterpol('Base CDI'!$H$4:$H$28,'Base CDI'!$I$4:$I$29,S4465,"Cubic","Extrapolate=Linear","MultiX=Average","Skip=True","Sort=True")</f>
        <v>13.561744186046512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50417</v>
      </c>
      <c r="T4466" s="43">
        <f ca="1">_xll.BInterpol('Base CDI'!$H$4:$H$28,'Base CDI'!$J$4:$J$29,S4466,"Cubic","Extrapolate=Linear","MultiX=Average","Skip=True","Sort=True")</f>
        <v>13.519272229822162</v>
      </c>
      <c r="U4466" s="43">
        <f ca="1">_xll.BInterpol('Base CDI'!$H$4:$H$28,'Base CDI'!$I$4:$I$29,S4466,"Cubic","Extrapolate=Linear","MultiX=Average","Skip=True","Sort=True")</f>
        <v>13.561655266757867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50418</v>
      </c>
      <c r="T4467" s="43">
        <f ca="1">_xll.BInterpol('Base CDI'!$H$4:$H$28,'Base CDI'!$J$4:$J$29,S4467,"Cubic","Extrapolate=Linear","MultiX=Average","Skip=True","Sort=True")</f>
        <v>13.519195622435021</v>
      </c>
      <c r="U4467" s="43">
        <f ca="1">_xll.BInterpol('Base CDI'!$H$4:$H$28,'Base CDI'!$I$4:$I$29,S4467,"Cubic","Extrapolate=Linear","MultiX=Average","Skip=True","Sort=True")</f>
        <v>13.561566347469221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50419</v>
      </c>
      <c r="T4468" s="43">
        <f ca="1">_xll.BInterpol('Base CDI'!$H$4:$H$28,'Base CDI'!$J$4:$J$29,S4468,"Cubic","Extrapolate=Linear","MultiX=Average","Skip=True","Sort=True")</f>
        <v>13.519119015047879</v>
      </c>
      <c r="U4468" s="43">
        <f ca="1">_xll.BInterpol('Base CDI'!$H$4:$H$28,'Base CDI'!$I$4:$I$29,S4468,"Cubic","Extrapolate=Linear","MultiX=Average","Skip=True","Sort=True")</f>
        <v>13.561477428180575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50420</v>
      </c>
      <c r="T4469" s="43">
        <f ca="1">_xll.BInterpol('Base CDI'!$H$4:$H$28,'Base CDI'!$J$4:$J$29,S4469,"Cubic","Extrapolate=Linear","MultiX=Average","Skip=True","Sort=True")</f>
        <v>13.51904240766074</v>
      </c>
      <c r="U4469" s="43">
        <f ca="1">_xll.BInterpol('Base CDI'!$H$4:$H$28,'Base CDI'!$I$4:$I$29,S4469,"Cubic","Extrapolate=Linear","MultiX=Average","Skip=True","Sort=True")</f>
        <v>13.56138850889193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50421</v>
      </c>
      <c r="T4470" s="43">
        <f ca="1">_xll.BInterpol('Base CDI'!$H$4:$H$28,'Base CDI'!$J$4:$J$29,S4470,"Cubic","Extrapolate=Linear","MultiX=Average","Skip=True","Sort=True")</f>
        <v>13.518965800273598</v>
      </c>
      <c r="U4470" s="43">
        <f ca="1">_xll.BInterpol('Base CDI'!$H$4:$H$28,'Base CDI'!$I$4:$I$29,S4470,"Cubic","Extrapolate=Linear","MultiX=Average","Skip=True","Sort=True")</f>
        <v>13.561299589603284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50422</v>
      </c>
      <c r="T4471" s="43">
        <f ca="1">_xll.BInterpol('Base CDI'!$H$4:$H$28,'Base CDI'!$J$4:$J$29,S4471,"Cubic","Extrapolate=Linear","MultiX=Average","Skip=True","Sort=True")</f>
        <v>13.518889192886457</v>
      </c>
      <c r="U4471" s="43">
        <f ca="1">_xll.BInterpol('Base CDI'!$H$4:$H$28,'Base CDI'!$I$4:$I$29,S4471,"Cubic","Extrapolate=Linear","MultiX=Average","Skip=True","Sort=True")</f>
        <v>13.561210670314638</v>
      </c>
    </row>
    <row r="4472" spans="16:21" x14ac:dyDescent="0.25">
      <c r="P4472" s="10">
        <v>41016</v>
      </c>
      <c r="Q4472">
        <v>28.16516</v>
      </c>
      <c r="S4472" s="42">
        <f t="shared" ca="1" si="74"/>
        <v>50423</v>
      </c>
      <c r="T4472" s="43">
        <f ca="1">_xll.BInterpol('Base CDI'!$H$4:$H$28,'Base CDI'!$J$4:$J$29,S4472,"Cubic","Extrapolate=Linear","MultiX=Average","Skip=True","Sort=True")</f>
        <v>13.518812585499317</v>
      </c>
      <c r="U4472" s="43">
        <f ca="1">_xll.BInterpol('Base CDI'!$H$4:$H$28,'Base CDI'!$I$4:$I$29,S4472,"Cubic","Extrapolate=Linear","MultiX=Average","Skip=True","Sort=True")</f>
        <v>13.561121751025993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50424</v>
      </c>
      <c r="T4473" s="43">
        <f ca="1">_xll.BInterpol('Base CDI'!$H$4:$H$28,'Base CDI'!$J$4:$J$29,S4473,"Cubic","Extrapolate=Linear","MultiX=Average","Skip=True","Sort=True")</f>
        <v>13.518735978112176</v>
      </c>
      <c r="U4473" s="43">
        <f ca="1">_xll.BInterpol('Base CDI'!$H$4:$H$28,'Base CDI'!$I$4:$I$29,S4473,"Cubic","Extrapolate=Linear","MultiX=Average","Skip=True","Sort=True")</f>
        <v>13.561032831737347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50425</v>
      </c>
      <c r="T4474" s="43">
        <f ca="1">_xll.BInterpol('Base CDI'!$H$4:$H$28,'Base CDI'!$J$4:$J$29,S4474,"Cubic","Extrapolate=Linear","MultiX=Average","Skip=True","Sort=True")</f>
        <v>13.518659370725034</v>
      </c>
      <c r="U4474" s="43">
        <f ca="1">_xll.BInterpol('Base CDI'!$H$4:$H$28,'Base CDI'!$I$4:$I$29,S4474,"Cubic","Extrapolate=Linear","MultiX=Average","Skip=True","Sort=True")</f>
        <v>13.560943912448701</v>
      </c>
    </row>
    <row r="4475" spans="16:21" x14ac:dyDescent="0.25">
      <c r="P4475" s="10">
        <v>41019</v>
      </c>
      <c r="Q4475">
        <v>28.19473</v>
      </c>
      <c r="S4475" s="42">
        <f t="shared" ca="1" si="74"/>
        <v>50426</v>
      </c>
      <c r="T4475" s="43">
        <f ca="1">_xll.BInterpol('Base CDI'!$H$4:$H$28,'Base CDI'!$J$4:$J$29,S4475,"Cubic","Extrapolate=Linear","MultiX=Average","Skip=True","Sort=True")</f>
        <v>13.518582763337895</v>
      </c>
      <c r="U4475" s="43">
        <f ca="1">_xll.BInterpol('Base CDI'!$H$4:$H$28,'Base CDI'!$I$4:$I$29,S4475,"Cubic","Extrapolate=Linear","MultiX=Average","Skip=True","Sort=True")</f>
        <v>13.560854993160056</v>
      </c>
    </row>
    <row r="4476" spans="16:21" x14ac:dyDescent="0.25">
      <c r="P4476" s="10">
        <v>41022</v>
      </c>
      <c r="Q4476">
        <v>28.2041</v>
      </c>
      <c r="S4476" s="42">
        <f t="shared" ca="1" si="74"/>
        <v>50427</v>
      </c>
      <c r="T4476" s="43">
        <f ca="1">_xll.BInterpol('Base CDI'!$H$4:$H$28,'Base CDI'!$J$4:$J$29,S4476,"Cubic","Extrapolate=Linear","MultiX=Average","Skip=True","Sort=True")</f>
        <v>13.518506155950753</v>
      </c>
      <c r="U4476" s="43">
        <f ca="1">_xll.BInterpol('Base CDI'!$H$4:$H$28,'Base CDI'!$I$4:$I$29,S4476,"Cubic","Extrapolate=Linear","MultiX=Average","Skip=True","Sort=True")</f>
        <v>13.56076607387141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50428</v>
      </c>
      <c r="T4477" s="43">
        <f ca="1">_xll.BInterpol('Base CDI'!$H$4:$H$28,'Base CDI'!$J$4:$J$29,S4477,"Cubic","Extrapolate=Linear","MultiX=Average","Skip=True","Sort=True")</f>
        <v>13.518429548563612</v>
      </c>
      <c r="U4477" s="43">
        <f ca="1">_xll.BInterpol('Base CDI'!$H$4:$H$28,'Base CDI'!$I$4:$I$29,S4477,"Cubic","Extrapolate=Linear","MultiX=Average","Skip=True","Sort=True")</f>
        <v>13.560677154582764</v>
      </c>
    </row>
    <row r="4478" spans="16:21" x14ac:dyDescent="0.25">
      <c r="P4478" s="10">
        <v>41024</v>
      </c>
      <c r="Q4478">
        <v>28.22287</v>
      </c>
      <c r="S4478" s="42">
        <f t="shared" ca="1" si="74"/>
        <v>50429</v>
      </c>
      <c r="T4478" s="43">
        <f ca="1">_xll.BInterpol('Base CDI'!$H$4:$H$28,'Base CDI'!$J$4:$J$29,S4478,"Cubic","Extrapolate=Linear","MultiX=Average","Skip=True","Sort=True")</f>
        <v>13.51835294117647</v>
      </c>
      <c r="U4478" s="43">
        <f ca="1">_xll.BInterpol('Base CDI'!$H$4:$H$28,'Base CDI'!$I$4:$I$29,S4478,"Cubic","Extrapolate=Linear","MultiX=Average","Skip=True","Sort=True")</f>
        <v>13.560588235294119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50430</v>
      </c>
      <c r="T4479" s="43">
        <f ca="1">_xll.BInterpol('Base CDI'!$H$4:$H$28,'Base CDI'!$J$4:$J$29,S4479,"Cubic","Extrapolate=Linear","MultiX=Average","Skip=True","Sort=True")</f>
        <v>13.518276333789331</v>
      </c>
      <c r="U4479" s="43">
        <f ca="1">_xll.BInterpol('Base CDI'!$H$4:$H$28,'Base CDI'!$I$4:$I$29,S4479,"Cubic","Extrapolate=Linear","MultiX=Average","Skip=True","Sort=True")</f>
        <v>13.560499316005473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50431</v>
      </c>
      <c r="T4480" s="43">
        <f ca="1">_xll.BInterpol('Base CDI'!$H$4:$H$28,'Base CDI'!$J$4:$J$29,S4480,"Cubic","Extrapolate=Linear","MultiX=Average","Skip=True","Sort=True")</f>
        <v>13.518199726402189</v>
      </c>
      <c r="U4480" s="43">
        <f ca="1">_xll.BInterpol('Base CDI'!$H$4:$H$28,'Base CDI'!$I$4:$I$29,S4480,"Cubic","Extrapolate=Linear","MultiX=Average","Skip=True","Sort=True")</f>
        <v>13.560410396716827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50432</v>
      </c>
      <c r="T4481" s="43">
        <f ca="1">_xll.BInterpol('Base CDI'!$H$4:$H$28,'Base CDI'!$J$4:$J$29,S4481,"Cubic","Extrapolate=Linear","MultiX=Average","Skip=True","Sort=True")</f>
        <v>13.518123119015048</v>
      </c>
      <c r="U4481" s="43">
        <f ca="1">_xll.BInterpol('Base CDI'!$H$4:$H$28,'Base CDI'!$I$4:$I$29,S4481,"Cubic","Extrapolate=Linear","MultiX=Average","Skip=True","Sort=True")</f>
        <v>13.560321477428181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50433</v>
      </c>
      <c r="T4482" s="43">
        <f ca="1">_xll.BInterpol('Base CDI'!$H$4:$H$28,'Base CDI'!$J$4:$J$29,S4482,"Cubic","Extrapolate=Linear","MultiX=Average","Skip=True","Sort=True")</f>
        <v>13.518046511627908</v>
      </c>
      <c r="U4482" s="43">
        <f ca="1">_xll.BInterpol('Base CDI'!$H$4:$H$28,'Base CDI'!$I$4:$I$29,S4482,"Cubic","Extrapolate=Linear","MultiX=Average","Skip=True","Sort=True")</f>
        <v>13.560232558139536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50434</v>
      </c>
      <c r="T4483" s="43">
        <f ca="1">_xll.BInterpol('Base CDI'!$H$4:$H$28,'Base CDI'!$J$4:$J$29,S4483,"Cubic","Extrapolate=Linear","MultiX=Average","Skip=True","Sort=True")</f>
        <v>13.517969904240767</v>
      </c>
      <c r="U4483" s="43">
        <f ca="1">_xll.BInterpol('Base CDI'!$H$4:$H$28,'Base CDI'!$I$4:$I$29,S4483,"Cubic","Extrapolate=Linear","MultiX=Average","Skip=True","Sort=True")</f>
        <v>13.56014363885089</v>
      </c>
    </row>
    <row r="4484" spans="16:21" x14ac:dyDescent="0.25">
      <c r="P4484" s="10">
        <v>41033</v>
      </c>
      <c r="Q4484">
        <v>28.27918</v>
      </c>
      <c r="S4484" s="42">
        <f t="shared" ca="1" si="74"/>
        <v>50435</v>
      </c>
      <c r="T4484" s="43">
        <f ca="1">_xll.BInterpol('Base CDI'!$H$4:$H$28,'Base CDI'!$J$4:$J$29,S4484,"Cubic","Extrapolate=Linear","MultiX=Average","Skip=True","Sort=True")</f>
        <v>13.517893296853625</v>
      </c>
      <c r="U4484" s="43">
        <f ca="1">_xll.BInterpol('Base CDI'!$H$4:$H$28,'Base CDI'!$I$4:$I$29,S4484,"Cubic","Extrapolate=Linear","MultiX=Average","Skip=True","Sort=True")</f>
        <v>13.560054719562244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50436</v>
      </c>
      <c r="T4485" s="43">
        <f ca="1">_xll.BInterpol('Base CDI'!$H$4:$H$28,'Base CDI'!$J$4:$J$29,S4485,"Cubic","Extrapolate=Linear","MultiX=Average","Skip=True","Sort=True")</f>
        <v>13.517816689466486</v>
      </c>
      <c r="U4485" s="43">
        <f ca="1">_xll.BInterpol('Base CDI'!$H$4:$H$28,'Base CDI'!$I$4:$I$29,S4485,"Cubic","Extrapolate=Linear","MultiX=Average","Skip=True","Sort=True")</f>
        <v>13.559965800273599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50437</v>
      </c>
      <c r="T4486" s="43">
        <f ca="1">_xll.BInterpol('Base CDI'!$H$4:$H$28,'Base CDI'!$J$4:$J$29,S4486,"Cubic","Extrapolate=Linear","MultiX=Average","Skip=True","Sort=True")</f>
        <v>13.517740082079344</v>
      </c>
      <c r="U4486" s="43">
        <f ca="1">_xll.BInterpol('Base CDI'!$H$4:$H$28,'Base CDI'!$I$4:$I$29,S4486,"Cubic","Extrapolate=Linear","MultiX=Average","Skip=True","Sort=True")</f>
        <v>13.559876880984953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50438</v>
      </c>
      <c r="T4487" s="43">
        <f ca="1">_xll.BInterpol('Base CDI'!$H$4:$H$28,'Base CDI'!$J$4:$J$29,S4487,"Cubic","Extrapolate=Linear","MultiX=Average","Skip=True","Sort=True")</f>
        <v>13.517663474692203</v>
      </c>
      <c r="U4487" s="43">
        <f ca="1">_xll.BInterpol('Base CDI'!$H$4:$H$28,'Base CDI'!$I$4:$I$29,S4487,"Cubic","Extrapolate=Linear","MultiX=Average","Skip=True","Sort=True")</f>
        <v>13.559787961696307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50439</v>
      </c>
      <c r="T4488" s="43">
        <f ca="1">_xll.BInterpol('Base CDI'!$H$4:$H$28,'Base CDI'!$J$4:$J$29,S4488,"Cubic","Extrapolate=Linear","MultiX=Average","Skip=True","Sort=True")</f>
        <v>13.517586867305061</v>
      </c>
      <c r="U4488" s="43">
        <f ca="1">_xll.BInterpol('Base CDI'!$H$4:$H$28,'Base CDI'!$I$4:$I$29,S4488,"Cubic","Extrapolate=Linear","MultiX=Average","Skip=True","Sort=True")</f>
        <v>13.559699042407662</v>
      </c>
    </row>
    <row r="4489" spans="16:21" x14ac:dyDescent="0.25">
      <c r="P4489" s="10">
        <v>41040</v>
      </c>
      <c r="Q4489">
        <v>28.32601</v>
      </c>
      <c r="S4489" s="42">
        <f t="shared" ca="1" si="74"/>
        <v>50440</v>
      </c>
      <c r="T4489" s="43">
        <f ca="1">_xll.BInterpol('Base CDI'!$H$4:$H$28,'Base CDI'!$J$4:$J$29,S4489,"Cubic","Extrapolate=Linear","MultiX=Average","Skip=True","Sort=True")</f>
        <v>13.517510259917922</v>
      </c>
      <c r="U4489" s="43">
        <f ca="1">_xll.BInterpol('Base CDI'!$H$4:$H$28,'Base CDI'!$I$4:$I$29,S4489,"Cubic","Extrapolate=Linear","MultiX=Average","Skip=True","Sort=True")</f>
        <v>13.559610123119016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50441</v>
      </c>
      <c r="T4490" s="43">
        <f ca="1">_xll.BInterpol('Base CDI'!$H$4:$H$28,'Base CDI'!$J$4:$J$29,S4490,"Cubic","Extrapolate=Linear","MultiX=Average","Skip=True","Sort=True")</f>
        <v>13.51743365253078</v>
      </c>
      <c r="U4490" s="43">
        <f ca="1">_xll.BInterpol('Base CDI'!$H$4:$H$28,'Base CDI'!$I$4:$I$29,S4490,"Cubic","Extrapolate=Linear","MultiX=Average","Skip=True","Sort=True")</f>
        <v>13.55952120383037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50442</v>
      </c>
      <c r="T4491" s="43">
        <f ca="1">_xll.BInterpol('Base CDI'!$H$4:$H$28,'Base CDI'!$J$4:$J$29,S4491,"Cubic","Extrapolate=Linear","MultiX=Average","Skip=True","Sort=True")</f>
        <v>13.517357045143639</v>
      </c>
      <c r="U4491" s="43">
        <f ca="1">_xll.BInterpol('Base CDI'!$H$4:$H$28,'Base CDI'!$I$4:$I$29,S4491,"Cubic","Extrapolate=Linear","MultiX=Average","Skip=True","Sort=True")</f>
        <v>13.559432284541725</v>
      </c>
    </row>
    <row r="4492" spans="16:21" x14ac:dyDescent="0.25">
      <c r="P4492" s="10">
        <v>41045</v>
      </c>
      <c r="Q4492">
        <v>28.35408</v>
      </c>
      <c r="S4492" s="42">
        <f t="shared" ca="1" si="75"/>
        <v>50443</v>
      </c>
      <c r="T4492" s="43">
        <f ca="1">_xll.BInterpol('Base CDI'!$H$4:$H$28,'Base CDI'!$J$4:$J$29,S4492,"Cubic","Extrapolate=Linear","MultiX=Average","Skip=True","Sort=True")</f>
        <v>13.517280437756499</v>
      </c>
      <c r="U4492" s="43">
        <f ca="1">_xll.BInterpol('Base CDI'!$H$4:$H$28,'Base CDI'!$I$4:$I$29,S4492,"Cubic","Extrapolate=Linear","MultiX=Average","Skip=True","Sort=True")</f>
        <v>13.559343365253079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50444</v>
      </c>
      <c r="T4493" s="43">
        <f ca="1">_xll.BInterpol('Base CDI'!$H$4:$H$28,'Base CDI'!$J$4:$J$29,S4493,"Cubic","Extrapolate=Linear","MultiX=Average","Skip=True","Sort=True")</f>
        <v>13.517203830369358</v>
      </c>
      <c r="U4493" s="43">
        <f ca="1">_xll.BInterpol('Base CDI'!$H$4:$H$28,'Base CDI'!$I$4:$I$29,S4493,"Cubic","Extrapolate=Linear","MultiX=Average","Skip=True","Sort=True")</f>
        <v>13.559254445964433</v>
      </c>
    </row>
    <row r="4494" spans="16:21" x14ac:dyDescent="0.25">
      <c r="P4494" s="10">
        <v>41047</v>
      </c>
      <c r="Q4494">
        <v>28.37293</v>
      </c>
      <c r="S4494" s="42">
        <f t="shared" ca="1" si="75"/>
        <v>50445</v>
      </c>
      <c r="T4494" s="43">
        <f ca="1">_xll.BInterpol('Base CDI'!$H$4:$H$28,'Base CDI'!$J$4:$J$29,S4494,"Cubic","Extrapolate=Linear","MultiX=Average","Skip=True","Sort=True")</f>
        <v>13.517127222982216</v>
      </c>
      <c r="U4494" s="43">
        <f ca="1">_xll.BInterpol('Base CDI'!$H$4:$H$28,'Base CDI'!$I$4:$I$29,S4494,"Cubic","Extrapolate=Linear","MultiX=Average","Skip=True","Sort=True")</f>
        <v>13.559165526675788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50446</v>
      </c>
      <c r="T4495" s="43">
        <f ca="1">_xll.BInterpol('Base CDI'!$H$4:$H$28,'Base CDI'!$J$4:$J$29,S4495,"Cubic","Extrapolate=Linear","MultiX=Average","Skip=True","Sort=True")</f>
        <v>13.517050615595076</v>
      </c>
      <c r="U4495" s="43">
        <f ca="1">_xll.BInterpol('Base CDI'!$H$4:$H$28,'Base CDI'!$I$4:$I$29,S4495,"Cubic","Extrapolate=Linear","MultiX=Average","Skip=True","Sort=True")</f>
        <v>13.559076607387142</v>
      </c>
    </row>
    <row r="4496" spans="16:21" x14ac:dyDescent="0.25">
      <c r="P4496" s="10">
        <v>41051</v>
      </c>
      <c r="Q4496">
        <v>28.39181</v>
      </c>
      <c r="S4496" s="42">
        <f t="shared" ca="1" si="75"/>
        <v>50447</v>
      </c>
      <c r="T4496" s="43">
        <f ca="1">_xll.BInterpol('Base CDI'!$H$4:$H$28,'Base CDI'!$J$4:$J$29,S4496,"Cubic","Extrapolate=Linear","MultiX=Average","Skip=True","Sort=True")</f>
        <v>13.516974008207935</v>
      </c>
      <c r="U4496" s="43">
        <f ca="1">_xll.BInterpol('Base CDI'!$H$4:$H$28,'Base CDI'!$I$4:$I$29,S4496,"Cubic","Extrapolate=Linear","MultiX=Average","Skip=True","Sort=True")</f>
        <v>13.558987688098496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50448</v>
      </c>
      <c r="T4497" s="43">
        <f ca="1">_xll.BInterpol('Base CDI'!$H$4:$H$28,'Base CDI'!$J$4:$J$29,S4497,"Cubic","Extrapolate=Linear","MultiX=Average","Skip=True","Sort=True")</f>
        <v>13.516897400820794</v>
      </c>
      <c r="U4497" s="43">
        <f ca="1">_xll.BInterpol('Base CDI'!$H$4:$H$28,'Base CDI'!$I$4:$I$29,S4497,"Cubic","Extrapolate=Linear","MultiX=Average","Skip=True","Sort=True")</f>
        <v>13.558898768809851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50449</v>
      </c>
      <c r="T4498" s="43">
        <f ca="1">_xll.BInterpol('Base CDI'!$H$4:$H$28,'Base CDI'!$J$4:$J$29,S4498,"Cubic","Extrapolate=Linear","MultiX=Average","Skip=True","Sort=True")</f>
        <v>13.516820793433652</v>
      </c>
      <c r="U4498" s="43">
        <f ca="1">_xll.BInterpol('Base CDI'!$H$4:$H$28,'Base CDI'!$I$4:$I$29,S4498,"Cubic","Extrapolate=Linear","MultiX=Average","Skip=True","Sort=True")</f>
        <v>13.558809849521205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50450</v>
      </c>
      <c r="T4499" s="43">
        <f ca="1">_xll.BInterpol('Base CDI'!$H$4:$H$28,'Base CDI'!$J$4:$J$29,S4499,"Cubic","Extrapolate=Linear","MultiX=Average","Skip=True","Sort=True")</f>
        <v>13.516744186046513</v>
      </c>
      <c r="U4499" s="43">
        <f ca="1">_xll.BInterpol('Base CDI'!$H$4:$H$28,'Base CDI'!$I$4:$I$29,S4499,"Cubic","Extrapolate=Linear","MultiX=Average","Skip=True","Sort=True")</f>
        <v>13.558720930232559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50451</v>
      </c>
      <c r="T4500" s="43">
        <f ca="1">_xll.BInterpol('Base CDI'!$H$4:$H$28,'Base CDI'!$J$4:$J$29,S4500,"Cubic","Extrapolate=Linear","MultiX=Average","Skip=True","Sort=True")</f>
        <v>13.516667578659371</v>
      </c>
      <c r="U4500" s="43">
        <f ca="1">_xll.BInterpol('Base CDI'!$H$4:$H$28,'Base CDI'!$I$4:$I$29,S4500,"Cubic","Extrapolate=Linear","MultiX=Average","Skip=True","Sort=True")</f>
        <v>13.558632010943914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50452</v>
      </c>
      <c r="T4501" s="43">
        <f ca="1">_xll.BInterpol('Base CDI'!$H$4:$H$28,'Base CDI'!$J$4:$J$29,S4501,"Cubic","Extrapolate=Linear","MultiX=Average","Skip=True","Sort=True")</f>
        <v>13.51659097127223</v>
      </c>
      <c r="U4501" s="43">
        <f ca="1">_xll.BInterpol('Base CDI'!$H$4:$H$28,'Base CDI'!$I$4:$I$29,S4501,"Cubic","Extrapolate=Linear","MultiX=Average","Skip=True","Sort=True")</f>
        <v>13.558543091655268</v>
      </c>
    </row>
    <row r="4502" spans="16:21" x14ac:dyDescent="0.25">
      <c r="P4502" s="10">
        <v>41059</v>
      </c>
      <c r="Q4502">
        <v>28.44877</v>
      </c>
      <c r="S4502" s="42">
        <f t="shared" ca="1" si="75"/>
        <v>50453</v>
      </c>
      <c r="T4502" s="43">
        <f ca="1">_xll.BInterpol('Base CDI'!$H$4:$H$28,'Base CDI'!$J$4:$J$29,S4502,"Cubic","Extrapolate=Linear","MultiX=Average","Skip=True","Sort=True")</f>
        <v>13.51651436388509</v>
      </c>
      <c r="U4502" s="43">
        <f ca="1">_xll.BInterpol('Base CDI'!$H$4:$H$28,'Base CDI'!$I$4:$I$29,S4502,"Cubic","Extrapolate=Linear","MultiX=Average","Skip=True","Sort=True")</f>
        <v>13.558454172366622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50454</v>
      </c>
      <c r="T4503" s="43">
        <f ca="1">_xll.BInterpol('Base CDI'!$H$4:$H$28,'Base CDI'!$J$4:$J$29,S4503,"Cubic","Extrapolate=Linear","MultiX=Average","Skip=True","Sort=True")</f>
        <v>13.516437756497949</v>
      </c>
      <c r="U4503" s="43">
        <f ca="1">_xll.BInterpol('Base CDI'!$H$4:$H$28,'Base CDI'!$I$4:$I$29,S4503,"Cubic","Extrapolate=Linear","MultiX=Average","Skip=True","Sort=True")</f>
        <v>13.558365253077977</v>
      </c>
    </row>
    <row r="4504" spans="16:21" x14ac:dyDescent="0.25">
      <c r="P4504" s="10">
        <v>41061</v>
      </c>
      <c r="Q4504">
        <v>28.46734</v>
      </c>
      <c r="S4504" s="42">
        <f t="shared" ca="1" si="75"/>
        <v>50455</v>
      </c>
      <c r="T4504" s="43">
        <f ca="1">_xll.BInterpol('Base CDI'!$H$4:$H$28,'Base CDI'!$J$4:$J$29,S4504,"Cubic","Extrapolate=Linear","MultiX=Average","Skip=True","Sort=True")</f>
        <v>13.516361149110807</v>
      </c>
      <c r="U4504" s="43">
        <f ca="1">_xll.BInterpol('Base CDI'!$H$4:$H$28,'Base CDI'!$I$4:$I$29,S4504,"Cubic","Extrapolate=Linear","MultiX=Average","Skip=True","Sort=True")</f>
        <v>13.55827633378933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50456</v>
      </c>
      <c r="T4505" s="43">
        <f ca="1">_xll.BInterpol('Base CDI'!$H$4:$H$28,'Base CDI'!$J$4:$J$29,S4505,"Cubic","Extrapolate=Linear","MultiX=Average","Skip=True","Sort=True")</f>
        <v>13.516284541723667</v>
      </c>
      <c r="U4505" s="43">
        <f ca="1">_xll.BInterpol('Base CDI'!$H$4:$H$28,'Base CDI'!$I$4:$I$29,S4505,"Cubic","Extrapolate=Linear","MultiX=Average","Skip=True","Sort=True")</f>
        <v>13.558187414500685</v>
      </c>
    </row>
    <row r="4506" spans="16:21" x14ac:dyDescent="0.25">
      <c r="P4506" s="10">
        <v>41065</v>
      </c>
      <c r="Q4506">
        <v>28.48546</v>
      </c>
      <c r="S4506" s="42">
        <f t="shared" ca="1" si="75"/>
        <v>50457</v>
      </c>
      <c r="T4506" s="43">
        <f ca="1">_xll.BInterpol('Base CDI'!$H$4:$H$28,'Base CDI'!$J$4:$J$29,S4506,"Cubic","Extrapolate=Linear","MultiX=Average","Skip=True","Sort=True")</f>
        <v>13.516207934336526</v>
      </c>
      <c r="U4506" s="43">
        <f ca="1">_xll.BInterpol('Base CDI'!$H$4:$H$28,'Base CDI'!$I$4:$I$29,S4506,"Cubic","Extrapolate=Linear","MultiX=Average","Skip=True","Sort=True")</f>
        <v>13.55809849521204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50458</v>
      </c>
      <c r="T4507" s="43">
        <f ca="1">_xll.BInterpol('Base CDI'!$H$4:$H$28,'Base CDI'!$J$4:$J$29,S4507,"Cubic","Extrapolate=Linear","MultiX=Average","Skip=True","Sort=True")</f>
        <v>13.516131326949385</v>
      </c>
      <c r="U4507" s="43">
        <f ca="1">_xll.BInterpol('Base CDI'!$H$4:$H$28,'Base CDI'!$I$4:$I$29,S4507,"Cubic","Extrapolate=Linear","MultiX=Average","Skip=True","Sort=True")</f>
        <v>13.558009575923393</v>
      </c>
    </row>
    <row r="4508" spans="16:21" x14ac:dyDescent="0.25">
      <c r="P4508" s="10">
        <v>41068</v>
      </c>
      <c r="Q4508">
        <v>28.50357</v>
      </c>
      <c r="S4508" s="42">
        <f t="shared" ca="1" si="75"/>
        <v>50459</v>
      </c>
      <c r="T4508" s="43">
        <f ca="1">_xll.BInterpol('Base CDI'!$H$4:$H$28,'Base CDI'!$J$4:$J$29,S4508,"Cubic","Extrapolate=Linear","MultiX=Average","Skip=True","Sort=True")</f>
        <v>13.516054719562245</v>
      </c>
      <c r="U4508" s="43">
        <f ca="1">_xll.BInterpol('Base CDI'!$H$4:$H$28,'Base CDI'!$I$4:$I$29,S4508,"Cubic","Extrapolate=Linear","MultiX=Average","Skip=True","Sort=True")</f>
        <v>13.557920656634748</v>
      </c>
    </row>
    <row r="4509" spans="16:21" x14ac:dyDescent="0.25">
      <c r="P4509" s="10">
        <v>41071</v>
      </c>
      <c r="Q4509">
        <v>28.51266</v>
      </c>
      <c r="S4509" s="42">
        <f t="shared" ca="1" si="75"/>
        <v>50460</v>
      </c>
      <c r="T4509" s="43">
        <f ca="1">_xll.BInterpol('Base CDI'!$H$4:$H$28,'Base CDI'!$J$4:$J$29,S4509,"Cubic","Extrapolate=Linear","MultiX=Average","Skip=True","Sort=True")</f>
        <v>13.515978112175103</v>
      </c>
      <c r="U4509" s="43">
        <f ca="1">_xll.BInterpol('Base CDI'!$H$4:$H$28,'Base CDI'!$I$4:$I$29,S4509,"Cubic","Extrapolate=Linear","MultiX=Average","Skip=True","Sort=True")</f>
        <v>13.557831737346103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50461</v>
      </c>
      <c r="T4510" s="43">
        <f ca="1">_xll.BInterpol('Base CDI'!$H$4:$H$28,'Base CDI'!$J$4:$J$29,S4510,"Cubic","Extrapolate=Linear","MultiX=Average","Skip=True","Sort=True")</f>
        <v>13.515901504787962</v>
      </c>
      <c r="U4510" s="43">
        <f ca="1">_xll.BInterpol('Base CDI'!$H$4:$H$28,'Base CDI'!$I$4:$I$29,S4510,"Cubic","Extrapolate=Linear","MultiX=Average","Skip=True","Sort=True")</f>
        <v>13.557742818057456</v>
      </c>
    </row>
    <row r="4511" spans="16:21" x14ac:dyDescent="0.25">
      <c r="P4511" s="10">
        <v>41073</v>
      </c>
      <c r="Q4511">
        <v>28.53077</v>
      </c>
      <c r="S4511" s="42">
        <f t="shared" ca="1" si="75"/>
        <v>50462</v>
      </c>
      <c r="T4511" s="43">
        <f ca="1">_xll.BInterpol('Base CDI'!$H$4:$H$28,'Base CDI'!$J$4:$J$29,S4511,"Cubic","Extrapolate=Linear","MultiX=Average","Skip=True","Sort=True")</f>
        <v>13.515824897400821</v>
      </c>
      <c r="U4511" s="43">
        <f ca="1">_xll.BInterpol('Base CDI'!$H$4:$H$28,'Base CDI'!$I$4:$I$29,S4511,"Cubic","Extrapolate=Linear","MultiX=Average","Skip=True","Sort=True")</f>
        <v>13.557653898768811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50463</v>
      </c>
      <c r="T4512" s="43">
        <f ca="1">_xll.BInterpol('Base CDI'!$H$4:$H$28,'Base CDI'!$J$4:$J$29,S4512,"Cubic","Extrapolate=Linear","MultiX=Average","Skip=True","Sort=True")</f>
        <v>13.515748290013681</v>
      </c>
      <c r="U4512" s="43">
        <f ca="1">_xll.BInterpol('Base CDI'!$H$4:$H$28,'Base CDI'!$I$4:$I$29,S4512,"Cubic","Extrapolate=Linear","MultiX=Average","Skip=True","Sort=True")</f>
        <v>13.557564979480166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50464</v>
      </c>
      <c r="T4513" s="43">
        <f ca="1">_xll.BInterpol('Base CDI'!$H$4:$H$28,'Base CDI'!$J$4:$J$29,S4513,"Cubic","Extrapolate=Linear","MultiX=Average","Skip=True","Sort=True")</f>
        <v>13.51567168262654</v>
      </c>
      <c r="U4513" s="43">
        <f ca="1">_xll.BInterpol('Base CDI'!$H$4:$H$28,'Base CDI'!$I$4:$I$29,S4513,"Cubic","Extrapolate=Linear","MultiX=Average","Skip=True","Sort=True")</f>
        <v>13.557476060191519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50465</v>
      </c>
      <c r="T4514" s="43">
        <f ca="1">_xll.BInterpol('Base CDI'!$H$4:$H$28,'Base CDI'!$J$4:$J$29,S4514,"Cubic","Extrapolate=Linear","MultiX=Average","Skip=True","Sort=True")</f>
        <v>13.515595075239398</v>
      </c>
      <c r="U4514" s="43">
        <f ca="1">_xll.BInterpol('Base CDI'!$H$4:$H$28,'Base CDI'!$I$4:$I$29,S4514,"Cubic","Extrapolate=Linear","MultiX=Average","Skip=True","Sort=True")</f>
        <v>13.557387140902874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50466</v>
      </c>
      <c r="T4515" s="43">
        <f ca="1">_xll.BInterpol('Base CDI'!$H$4:$H$28,'Base CDI'!$J$4:$J$29,S4515,"Cubic","Extrapolate=Linear","MultiX=Average","Skip=True","Sort=True")</f>
        <v>13.515518467852258</v>
      </c>
      <c r="U4515" s="43">
        <f ca="1">_xll.BInterpol('Base CDI'!$H$4:$H$28,'Base CDI'!$I$4:$I$29,S4515,"Cubic","Extrapolate=Linear","MultiX=Average","Skip=True","Sort=True")</f>
        <v>13.557298221614229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50467</v>
      </c>
      <c r="T4516" s="43">
        <f ca="1">_xll.BInterpol('Base CDI'!$H$4:$H$28,'Base CDI'!$J$4:$J$29,S4516,"Cubic","Extrapolate=Linear","MultiX=Average","Skip=True","Sort=True")</f>
        <v>13.515441860465117</v>
      </c>
      <c r="U4516" s="43">
        <f ca="1">_xll.BInterpol('Base CDI'!$H$4:$H$28,'Base CDI'!$I$4:$I$29,S4516,"Cubic","Extrapolate=Linear","MultiX=Average","Skip=True","Sort=True")</f>
        <v>13.557209302325582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50468</v>
      </c>
      <c r="T4517" s="43">
        <f ca="1">_xll.BInterpol('Base CDI'!$H$4:$H$28,'Base CDI'!$J$4:$J$29,S4517,"Cubic","Extrapolate=Linear","MultiX=Average","Skip=True","Sort=True")</f>
        <v>13.515365253077976</v>
      </c>
      <c r="U4517" s="43">
        <f ca="1">_xll.BInterpol('Base CDI'!$H$4:$H$28,'Base CDI'!$I$4:$I$29,S4517,"Cubic","Extrapolate=Linear","MultiX=Average","Skip=True","Sort=True")</f>
        <v>13.557120383036937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50469</v>
      </c>
      <c r="T4518" s="43">
        <f ca="1">_xll.BInterpol('Base CDI'!$H$4:$H$28,'Base CDI'!$J$4:$J$29,S4518,"Cubic","Extrapolate=Linear","MultiX=Average","Skip=True","Sort=True")</f>
        <v>13.515288645690836</v>
      </c>
      <c r="U4518" s="43">
        <f ca="1">_xll.BInterpol('Base CDI'!$H$4:$H$28,'Base CDI'!$I$4:$I$29,S4518,"Cubic","Extrapolate=Linear","MultiX=Average","Skip=True","Sort=True")</f>
        <v>13.557031463748292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50470</v>
      </c>
      <c r="T4519" s="43">
        <f ca="1">_xll.BInterpol('Base CDI'!$H$4:$H$28,'Base CDI'!$J$4:$J$29,S4519,"Cubic","Extrapolate=Linear","MultiX=Average","Skip=True","Sort=True")</f>
        <v>13.515212038303694</v>
      </c>
      <c r="U4519" s="43">
        <f ca="1">_xll.BInterpol('Base CDI'!$H$4:$H$28,'Base CDI'!$I$4:$I$29,S4519,"Cubic","Extrapolate=Linear","MultiX=Average","Skip=True","Sort=True")</f>
        <v>13.556942544459645</v>
      </c>
    </row>
    <row r="4520" spans="16:21" x14ac:dyDescent="0.25">
      <c r="P4520" s="10">
        <v>41086</v>
      </c>
      <c r="Q4520">
        <v>28.61262</v>
      </c>
      <c r="S4520" s="42">
        <f t="shared" ca="1" si="75"/>
        <v>50471</v>
      </c>
      <c r="T4520" s="43">
        <f ca="1">_xll.BInterpol('Base CDI'!$H$4:$H$28,'Base CDI'!$J$4:$J$29,S4520,"Cubic","Extrapolate=Linear","MultiX=Average","Skip=True","Sort=True")</f>
        <v>13.515135430916553</v>
      </c>
      <c r="U4520" s="43">
        <f ca="1">_xll.BInterpol('Base CDI'!$H$4:$H$28,'Base CDI'!$I$4:$I$29,S4520,"Cubic","Extrapolate=Linear","MultiX=Average","Skip=True","Sort=True")</f>
        <v>13.556853625171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50472</v>
      </c>
      <c r="T4521" s="43">
        <f ca="1">_xll.BInterpol('Base CDI'!$H$4:$H$28,'Base CDI'!$J$4:$J$29,S4521,"Cubic","Extrapolate=Linear","MultiX=Average","Skip=True","Sort=True")</f>
        <v>13.515058823529412</v>
      </c>
      <c r="U4521" s="43">
        <f ca="1">_xll.BInterpol('Base CDI'!$H$4:$H$28,'Base CDI'!$I$4:$I$29,S4521,"Cubic","Extrapolate=Linear","MultiX=Average","Skip=True","Sort=True")</f>
        <v>13.556764705882355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50473</v>
      </c>
      <c r="T4522" s="43">
        <f ca="1">_xll.BInterpol('Base CDI'!$H$4:$H$28,'Base CDI'!$J$4:$J$29,S4522,"Cubic","Extrapolate=Linear","MultiX=Average","Skip=True","Sort=True")</f>
        <v>13.514982216142272</v>
      </c>
      <c r="U4522" s="43">
        <f ca="1">_xll.BInterpol('Base CDI'!$H$4:$H$28,'Base CDI'!$I$4:$I$29,S4522,"Cubic","Extrapolate=Linear","MultiX=Average","Skip=True","Sort=True")</f>
        <v>13.556675786593708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50474</v>
      </c>
      <c r="T4523" s="43">
        <f ca="1">_xll.BInterpol('Base CDI'!$H$4:$H$28,'Base CDI'!$J$4:$J$29,S4523,"Cubic","Extrapolate=Linear","MultiX=Average","Skip=True","Sort=True")</f>
        <v>13.51490560875513</v>
      </c>
      <c r="U4523" s="43">
        <f ca="1">_xll.BInterpol('Base CDI'!$H$4:$H$28,'Base CDI'!$I$4:$I$29,S4523,"Cubic","Extrapolate=Linear","MultiX=Average","Skip=True","Sort=True")</f>
        <v>13.556586867305063</v>
      </c>
    </row>
    <row r="4524" spans="16:21" x14ac:dyDescent="0.25">
      <c r="P4524" s="10">
        <v>41092</v>
      </c>
      <c r="Q4524">
        <v>28.64913</v>
      </c>
      <c r="S4524" s="42">
        <f t="shared" ca="1" si="75"/>
        <v>50475</v>
      </c>
      <c r="T4524" s="43">
        <f ca="1">_xll.BInterpol('Base CDI'!$H$4:$H$28,'Base CDI'!$J$4:$J$29,S4524,"Cubic","Extrapolate=Linear","MultiX=Average","Skip=True","Sort=True")</f>
        <v>13.514829001367989</v>
      </c>
      <c r="U4524" s="43">
        <f ca="1">_xll.BInterpol('Base CDI'!$H$4:$H$28,'Base CDI'!$I$4:$I$29,S4524,"Cubic","Extrapolate=Linear","MultiX=Average","Skip=True","Sort=True")</f>
        <v>13.556497948016418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50476</v>
      </c>
      <c r="T4525" s="43">
        <f ca="1">_xll.BInterpol('Base CDI'!$H$4:$H$28,'Base CDI'!$J$4:$J$29,S4525,"Cubic","Extrapolate=Linear","MultiX=Average","Skip=True","Sort=True")</f>
        <v>13.514752393980849</v>
      </c>
      <c r="U4525" s="43">
        <f ca="1">_xll.BInterpol('Base CDI'!$H$4:$H$28,'Base CDI'!$I$4:$I$29,S4525,"Cubic","Extrapolate=Linear","MultiX=Average","Skip=True","Sort=True")</f>
        <v>13.556409028727771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50477</v>
      </c>
      <c r="T4526" s="43">
        <f ca="1">_xll.BInterpol('Base CDI'!$H$4:$H$28,'Base CDI'!$J$4:$J$29,S4526,"Cubic","Extrapolate=Linear","MultiX=Average","Skip=True","Sort=True")</f>
        <v>13.514675786593708</v>
      </c>
      <c r="U4526" s="43">
        <f ca="1">_xll.BInterpol('Base CDI'!$H$4:$H$28,'Base CDI'!$I$4:$I$29,S4526,"Cubic","Extrapolate=Linear","MultiX=Average","Skip=True","Sort=True")</f>
        <v>13.556320109439126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50478</v>
      </c>
      <c r="T4527" s="43">
        <f ca="1">_xll.BInterpol('Base CDI'!$H$4:$H$28,'Base CDI'!$J$4:$J$29,S4527,"Cubic","Extrapolate=Linear","MultiX=Average","Skip=True","Sort=True")</f>
        <v>13.514599179206567</v>
      </c>
      <c r="U4527" s="43">
        <f ca="1">_xll.BInterpol('Base CDI'!$H$4:$H$28,'Base CDI'!$I$4:$I$29,S4527,"Cubic","Extrapolate=Linear","MultiX=Average","Skip=True","Sort=True")</f>
        <v>13.556231190150481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50479</v>
      </c>
      <c r="T4528" s="43">
        <f ca="1">_xll.BInterpol('Base CDI'!$H$4:$H$28,'Base CDI'!$J$4:$J$29,S4528,"Cubic","Extrapolate=Linear","MultiX=Average","Skip=True","Sort=True")</f>
        <v>13.514522571819427</v>
      </c>
      <c r="U4528" s="43">
        <f ca="1">_xll.BInterpol('Base CDI'!$H$4:$H$28,'Base CDI'!$I$4:$I$29,S4528,"Cubic","Extrapolate=Linear","MultiX=Average","Skip=True","Sort=True")</f>
        <v>13.556142270861834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50480</v>
      </c>
      <c r="T4529" s="43">
        <f ca="1">_xll.BInterpol('Base CDI'!$H$4:$H$28,'Base CDI'!$J$4:$J$29,S4529,"Cubic","Extrapolate=Linear","MultiX=Average","Skip=True","Sort=True")</f>
        <v>13.514445964432285</v>
      </c>
      <c r="U4529" s="43">
        <f ca="1">_xll.BInterpol('Base CDI'!$H$4:$H$28,'Base CDI'!$I$4:$I$29,S4529,"Cubic","Extrapolate=Linear","MultiX=Average","Skip=True","Sort=True")</f>
        <v>13.556053351573189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50481</v>
      </c>
      <c r="T4530" s="43">
        <f ca="1">_xll.BInterpol('Base CDI'!$H$4:$H$28,'Base CDI'!$J$4:$J$29,S4530,"Cubic","Extrapolate=Linear","MultiX=Average","Skip=True","Sort=True")</f>
        <v>13.514369357045144</v>
      </c>
      <c r="U4530" s="43">
        <f ca="1">_xll.BInterpol('Base CDI'!$H$4:$H$28,'Base CDI'!$I$4:$I$29,S4530,"Cubic","Extrapolate=Linear","MultiX=Average","Skip=True","Sort=True")</f>
        <v>13.555964432284542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50482</v>
      </c>
      <c r="T4531" s="43">
        <f ca="1">_xll.BInterpol('Base CDI'!$H$4:$H$28,'Base CDI'!$J$4:$J$29,S4531,"Cubic","Extrapolate=Linear","MultiX=Average","Skip=True","Sort=True")</f>
        <v>13.514292749658003</v>
      </c>
      <c r="U4531" s="43">
        <f ca="1">_xll.BInterpol('Base CDI'!$H$4:$H$28,'Base CDI'!$I$4:$I$29,S4531,"Cubic","Extrapolate=Linear","MultiX=Average","Skip=True","Sort=True")</f>
        <v>13.555875512995897</v>
      </c>
    </row>
    <row r="4532" spans="16:21" x14ac:dyDescent="0.25">
      <c r="P4532" s="10">
        <v>41102</v>
      </c>
      <c r="Q4532">
        <v>28.72213</v>
      </c>
      <c r="S4532" s="42">
        <f t="shared" ca="1" si="75"/>
        <v>50483</v>
      </c>
      <c r="T4532" s="43">
        <f ca="1">_xll.BInterpol('Base CDI'!$H$4:$H$28,'Base CDI'!$J$4:$J$29,S4532,"Cubic","Extrapolate=Linear","MultiX=Average","Skip=True","Sort=True")</f>
        <v>13.514216142270863</v>
      </c>
      <c r="U4532" s="43">
        <f ca="1">_xll.BInterpol('Base CDI'!$H$4:$H$28,'Base CDI'!$I$4:$I$29,S4532,"Cubic","Extrapolate=Linear","MultiX=Average","Skip=True","Sort=True")</f>
        <v>13.555786593707252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50484</v>
      </c>
      <c r="T4533" s="43">
        <f ca="1">_xll.BInterpol('Base CDI'!$H$4:$H$28,'Base CDI'!$J$4:$J$29,S4533,"Cubic","Extrapolate=Linear","MultiX=Average","Skip=True","Sort=True")</f>
        <v>13.514139534883721</v>
      </c>
      <c r="U4533" s="43">
        <f ca="1">_xll.BInterpol('Base CDI'!$H$4:$H$28,'Base CDI'!$I$4:$I$29,S4533,"Cubic","Extrapolate=Linear","MultiX=Average","Skip=True","Sort=True")</f>
        <v>13.555697674418605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50485</v>
      </c>
      <c r="T4534" s="43">
        <f ca="1">_xll.BInterpol('Base CDI'!$H$4:$H$28,'Base CDI'!$J$4:$J$29,S4534,"Cubic","Extrapolate=Linear","MultiX=Average","Skip=True","Sort=True")</f>
        <v>13.51406292749658</v>
      </c>
      <c r="U4534" s="43">
        <f ca="1">_xll.BInterpol('Base CDI'!$H$4:$H$28,'Base CDI'!$I$4:$I$29,S4534,"Cubic","Extrapolate=Linear","MultiX=Average","Skip=True","Sort=True")</f>
        <v>13.55560875512996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50486</v>
      </c>
      <c r="T4535" s="43">
        <f ca="1">_xll.BInterpol('Base CDI'!$H$4:$H$28,'Base CDI'!$J$4:$J$29,S4535,"Cubic","Extrapolate=Linear","MultiX=Average","Skip=True","Sort=True")</f>
        <v>13.51398632010944</v>
      </c>
      <c r="U4535" s="43">
        <f ca="1">_xll.BInterpol('Base CDI'!$H$4:$H$28,'Base CDI'!$I$4:$I$29,S4535,"Cubic","Extrapolate=Linear","MultiX=Average","Skip=True","Sort=True")</f>
        <v>13.555519835841315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50487</v>
      </c>
      <c r="T4536" s="43">
        <f ca="1">_xll.BInterpol('Base CDI'!$H$4:$H$28,'Base CDI'!$J$4:$J$29,S4536,"Cubic","Extrapolate=Linear","MultiX=Average","Skip=True","Sort=True")</f>
        <v>13.513909712722299</v>
      </c>
      <c r="U4536" s="43">
        <f ca="1">_xll.BInterpol('Base CDI'!$H$4:$H$28,'Base CDI'!$I$4:$I$29,S4536,"Cubic","Extrapolate=Linear","MultiX=Average","Skip=True","Sort=True")</f>
        <v>13.555430916552668</v>
      </c>
    </row>
    <row r="4537" spans="16:21" x14ac:dyDescent="0.25">
      <c r="P4537" s="10">
        <v>41109</v>
      </c>
      <c r="Q4537">
        <v>28.76512</v>
      </c>
      <c r="S4537" s="42">
        <f t="shared" ca="1" si="75"/>
        <v>50488</v>
      </c>
      <c r="T4537" s="43">
        <f ca="1">_xll.BInterpol('Base CDI'!$H$4:$H$28,'Base CDI'!$J$4:$J$29,S4537,"Cubic","Extrapolate=Linear","MultiX=Average","Skip=True","Sort=True")</f>
        <v>13.513833105335157</v>
      </c>
      <c r="U4537" s="43">
        <f ca="1">_xll.BInterpol('Base CDI'!$H$4:$H$28,'Base CDI'!$I$4:$I$29,S4537,"Cubic","Extrapolate=Linear","MultiX=Average","Skip=True","Sort=True")</f>
        <v>13.555341997264023</v>
      </c>
    </row>
    <row r="4538" spans="16:21" x14ac:dyDescent="0.25">
      <c r="P4538" s="10">
        <v>41110</v>
      </c>
      <c r="Q4538">
        <v>28.77373</v>
      </c>
      <c r="S4538" s="42">
        <f t="shared" ca="1" si="75"/>
        <v>50489</v>
      </c>
      <c r="T4538" s="43">
        <f ca="1">_xll.BInterpol('Base CDI'!$H$4:$H$28,'Base CDI'!$J$4:$J$29,S4538,"Cubic","Extrapolate=Linear","MultiX=Average","Skip=True","Sort=True")</f>
        <v>13.513756497948018</v>
      </c>
      <c r="U4538" s="43">
        <f ca="1">_xll.BInterpol('Base CDI'!$H$4:$H$28,'Base CDI'!$I$4:$I$29,S4538,"Cubic","Extrapolate=Linear","MultiX=Average","Skip=True","Sort=True")</f>
        <v>13.555253077975378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50490</v>
      </c>
      <c r="T4539" s="43">
        <f ca="1">_xll.BInterpol('Base CDI'!$H$4:$H$28,'Base CDI'!$J$4:$J$29,S4539,"Cubic","Extrapolate=Linear","MultiX=Average","Skip=True","Sort=True")</f>
        <v>13.513679890560876</v>
      </c>
      <c r="U4539" s="43">
        <f ca="1">_xll.BInterpol('Base CDI'!$H$4:$H$28,'Base CDI'!$I$4:$I$29,S4539,"Cubic","Extrapolate=Linear","MultiX=Average","Skip=True","Sort=True")</f>
        <v>13.555164158686731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50491</v>
      </c>
      <c r="T4540" s="43">
        <f ca="1">_xll.BInterpol('Base CDI'!$H$4:$H$28,'Base CDI'!$J$4:$J$29,S4540,"Cubic","Extrapolate=Linear","MultiX=Average","Skip=True","Sort=True")</f>
        <v>13.513603283173735</v>
      </c>
      <c r="U4540" s="43">
        <f ca="1">_xll.BInterpol('Base CDI'!$H$4:$H$28,'Base CDI'!$I$4:$I$29,S4540,"Cubic","Extrapolate=Linear","MultiX=Average","Skip=True","Sort=True")</f>
        <v>13.555075239398086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50492</v>
      </c>
      <c r="T4541" s="43">
        <f ca="1">_xll.BInterpol('Base CDI'!$H$4:$H$28,'Base CDI'!$J$4:$J$29,S4541,"Cubic","Extrapolate=Linear","MultiX=Average","Skip=True","Sort=True")</f>
        <v>13.513526675786594</v>
      </c>
      <c r="U4541" s="43">
        <f ca="1">_xll.BInterpol('Base CDI'!$H$4:$H$28,'Base CDI'!$I$4:$I$29,S4541,"Cubic","Extrapolate=Linear","MultiX=Average","Skip=True","Sort=True")</f>
        <v>13.554986320109441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50493</v>
      </c>
      <c r="T4542" s="43">
        <f ca="1">_xll.BInterpol('Base CDI'!$H$4:$H$28,'Base CDI'!$J$4:$J$29,S4542,"Cubic","Extrapolate=Linear","MultiX=Average","Skip=True","Sort=True")</f>
        <v>13.513450068399454</v>
      </c>
      <c r="U4542" s="43">
        <f ca="1">_xll.BInterpol('Base CDI'!$H$4:$H$28,'Base CDI'!$I$4:$I$29,S4542,"Cubic","Extrapolate=Linear","MultiX=Average","Skip=True","Sort=True")</f>
        <v>13.554897400820794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50494</v>
      </c>
      <c r="T4543" s="43">
        <f ca="1">_xll.BInterpol('Base CDI'!$H$4:$H$28,'Base CDI'!$J$4:$J$29,S4543,"Cubic","Extrapolate=Linear","MultiX=Average","Skip=True","Sort=True")</f>
        <v>13.513373461012312</v>
      </c>
      <c r="U4543" s="43">
        <f ca="1">_xll.BInterpol('Base CDI'!$H$4:$H$28,'Base CDI'!$I$4:$I$29,S4543,"Cubic","Extrapolate=Linear","MultiX=Average","Skip=True","Sort=True")</f>
        <v>13.554808481532149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50495</v>
      </c>
      <c r="T4544" s="43">
        <f ca="1">_xll.BInterpol('Base CDI'!$H$4:$H$28,'Base CDI'!$J$4:$J$29,S4544,"Cubic","Extrapolate=Linear","MultiX=Average","Skip=True","Sort=True")</f>
        <v>13.513296853625171</v>
      </c>
      <c r="U4544" s="43">
        <f ca="1">_xll.BInterpol('Base CDI'!$H$4:$H$28,'Base CDI'!$I$4:$I$29,S4544,"Cubic","Extrapolate=Linear","MultiX=Average","Skip=True","Sort=True")</f>
        <v>13.554719562243504</v>
      </c>
    </row>
    <row r="4545" spans="16:21" x14ac:dyDescent="0.25">
      <c r="P4545" s="10">
        <v>41121</v>
      </c>
      <c r="Q4545">
        <v>28.834</v>
      </c>
      <c r="S4545" s="42">
        <f t="shared" ca="1" si="75"/>
        <v>50496</v>
      </c>
      <c r="T4545" s="43">
        <f ca="1">_xll.BInterpol('Base CDI'!$H$4:$H$28,'Base CDI'!$J$4:$J$29,S4545,"Cubic","Extrapolate=Linear","MultiX=Average","Skip=True","Sort=True")</f>
        <v>13.513220246238031</v>
      </c>
      <c r="U4545" s="43">
        <f ca="1">_xll.BInterpol('Base CDI'!$H$4:$H$28,'Base CDI'!$I$4:$I$29,S4545,"Cubic","Extrapolate=Linear","MultiX=Average","Skip=True","Sort=True")</f>
        <v>13.554630642954857</v>
      </c>
    </row>
    <row r="4546" spans="16:21" x14ac:dyDescent="0.25">
      <c r="P4546" s="10">
        <v>41122</v>
      </c>
      <c r="Q4546">
        <v>28.84263</v>
      </c>
      <c r="S4546" s="42">
        <f t="shared" ca="1" si="75"/>
        <v>50497</v>
      </c>
      <c r="T4546" s="43">
        <f ca="1">_xll.BInterpol('Base CDI'!$H$4:$H$28,'Base CDI'!$J$4:$J$29,S4546,"Cubic","Extrapolate=Linear","MultiX=Average","Skip=True","Sort=True")</f>
        <v>13.51314363885089</v>
      </c>
      <c r="U4546" s="43">
        <f ca="1">_xll.BInterpol('Base CDI'!$H$4:$H$28,'Base CDI'!$I$4:$I$29,S4546,"Cubic","Extrapolate=Linear","MultiX=Average","Skip=True","Sort=True")</f>
        <v>13.554541723666212</v>
      </c>
    </row>
    <row r="4547" spans="16:21" x14ac:dyDescent="0.25">
      <c r="P4547" s="10">
        <v>41123</v>
      </c>
      <c r="Q4547">
        <v>28.85126</v>
      </c>
      <c r="S4547" s="42">
        <f t="shared" ca="1" si="75"/>
        <v>50498</v>
      </c>
      <c r="T4547" s="43">
        <f ca="1">_xll.BInterpol('Base CDI'!$H$4:$H$28,'Base CDI'!$J$4:$J$29,S4547,"Cubic","Extrapolate=Linear","MultiX=Average","Skip=True","Sort=True")</f>
        <v>13.513067031463748</v>
      </c>
      <c r="U4547" s="43">
        <f ca="1">_xll.BInterpol('Base CDI'!$H$4:$H$28,'Base CDI'!$I$4:$I$29,S4547,"Cubic","Extrapolate=Linear","MultiX=Average","Skip=True","Sort=True")</f>
        <v>13.554452804377567</v>
      </c>
    </row>
    <row r="4548" spans="16:21" x14ac:dyDescent="0.25">
      <c r="P4548" s="10">
        <v>41124</v>
      </c>
      <c r="Q4548">
        <v>28.85988</v>
      </c>
      <c r="S4548" s="42">
        <f t="shared" ca="1" si="75"/>
        <v>50499</v>
      </c>
      <c r="T4548" s="43">
        <f ca="1">_xll.BInterpol('Base CDI'!$H$4:$H$28,'Base CDI'!$J$4:$J$29,S4548,"Cubic","Extrapolate=Linear","MultiX=Average","Skip=True","Sort=True")</f>
        <v>13.512990424076609</v>
      </c>
      <c r="U4548" s="43">
        <f ca="1">_xll.BInterpol('Base CDI'!$H$4:$H$28,'Base CDI'!$I$4:$I$29,S4548,"Cubic","Extrapolate=Linear","MultiX=Average","Skip=True","Sort=True")</f>
        <v>13.55436388508892</v>
      </c>
    </row>
    <row r="4549" spans="16:21" x14ac:dyDescent="0.25">
      <c r="P4549" s="10">
        <v>41127</v>
      </c>
      <c r="Q4549">
        <v>28.86852</v>
      </c>
      <c r="S4549" s="42">
        <f t="shared" ca="1" si="75"/>
        <v>50500</v>
      </c>
      <c r="T4549" s="43">
        <f ca="1">_xll.BInterpol('Base CDI'!$H$4:$H$28,'Base CDI'!$J$4:$J$29,S4549,"Cubic","Extrapolate=Linear","MultiX=Average","Skip=True","Sort=True")</f>
        <v>13.512913816689467</v>
      </c>
      <c r="U4549" s="43">
        <f ca="1">_xll.BInterpol('Base CDI'!$H$4:$H$28,'Base CDI'!$I$4:$I$29,S4549,"Cubic","Extrapolate=Linear","MultiX=Average","Skip=True","Sort=True")</f>
        <v>13.554274965800275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50501</v>
      </c>
      <c r="T4550" s="43">
        <f ca="1">_xll.BInterpol('Base CDI'!$H$4:$H$28,'Base CDI'!$J$4:$J$29,S4550,"Cubic","Extrapolate=Linear","MultiX=Average","Skip=True","Sort=True")</f>
        <v>13.512837209302326</v>
      </c>
      <c r="U4550" s="43">
        <f ca="1">_xll.BInterpol('Base CDI'!$H$4:$H$28,'Base CDI'!$I$4:$I$29,S4550,"Cubic","Extrapolate=Linear","MultiX=Average","Skip=True","Sort=True")</f>
        <v>13.55418604651163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50502</v>
      </c>
      <c r="T4551" s="43">
        <f ca="1">_xll.BInterpol('Base CDI'!$H$4:$H$28,'Base CDI'!$J$4:$J$29,S4551,"Cubic","Extrapolate=Linear","MultiX=Average","Skip=True","Sort=True")</f>
        <v>13.512760601915184</v>
      </c>
      <c r="U4551" s="43">
        <f ca="1">_xll.BInterpol('Base CDI'!$H$4:$H$28,'Base CDI'!$I$4:$I$29,S4551,"Cubic","Extrapolate=Linear","MultiX=Average","Skip=True","Sort=True")</f>
        <v>13.554097127222983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50503</v>
      </c>
      <c r="T4552" s="43">
        <f ca="1">_xll.BInterpol('Base CDI'!$H$4:$H$28,'Base CDI'!$J$4:$J$29,S4552,"Cubic","Extrapolate=Linear","MultiX=Average","Skip=True","Sort=True")</f>
        <v>13.512683994528045</v>
      </c>
      <c r="U4552" s="43">
        <f ca="1">_xll.BInterpol('Base CDI'!$H$4:$H$28,'Base CDI'!$I$4:$I$29,S4552,"Cubic","Extrapolate=Linear","MultiX=Average","Skip=True","Sort=True")</f>
        <v>13.554008207934338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50504</v>
      </c>
      <c r="T4553" s="43">
        <f ca="1">_xll.BInterpol('Base CDI'!$H$4:$H$28,'Base CDI'!$J$4:$J$29,S4553,"Cubic","Extrapolate=Linear","MultiX=Average","Skip=True","Sort=True")</f>
        <v>13.512607387140903</v>
      </c>
      <c r="U4553" s="43">
        <f ca="1">_xll.BInterpol('Base CDI'!$H$4:$H$28,'Base CDI'!$I$4:$I$29,S4553,"Cubic","Extrapolate=Linear","MultiX=Average","Skip=True","Sort=True")</f>
        <v>13.553919288645691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50505</v>
      </c>
      <c r="T4554" s="43">
        <f ca="1">_xll.BInterpol('Base CDI'!$H$4:$H$28,'Base CDI'!$J$4:$J$29,S4554,"Cubic","Extrapolate=Linear","MultiX=Average","Skip=True","Sort=True")</f>
        <v>13.512530779753762</v>
      </c>
      <c r="U4554" s="43">
        <f ca="1">_xll.BInterpol('Base CDI'!$H$4:$H$28,'Base CDI'!$I$4:$I$29,S4554,"Cubic","Extrapolate=Linear","MultiX=Average","Skip=True","Sort=True")</f>
        <v>13.553830369357046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50506</v>
      </c>
      <c r="T4555" s="43">
        <f ca="1">_xll.BInterpol('Base CDI'!$H$4:$H$28,'Base CDI'!$J$4:$J$29,S4555,"Cubic","Extrapolate=Linear","MultiX=Average","Skip=True","Sort=True")</f>
        <v>13.512454172366622</v>
      </c>
      <c r="U4555" s="43">
        <f ca="1">_xll.BInterpol('Base CDI'!$H$4:$H$28,'Base CDI'!$I$4:$I$29,S4555,"Cubic","Extrapolate=Linear","MultiX=Average","Skip=True","Sort=True")</f>
        <v>13.553741450068401</v>
      </c>
    </row>
    <row r="4556" spans="16:21" x14ac:dyDescent="0.25">
      <c r="P4556" s="10">
        <v>41136</v>
      </c>
      <c r="Q4556">
        <v>28.92895</v>
      </c>
      <c r="S4556" s="42">
        <f t="shared" ca="1" si="76"/>
        <v>50507</v>
      </c>
      <c r="T4556" s="43">
        <f ca="1">_xll.BInterpol('Base CDI'!$H$4:$H$28,'Base CDI'!$J$4:$J$29,S4556,"Cubic","Extrapolate=Linear","MultiX=Average","Skip=True","Sort=True")</f>
        <v>13.512377564979481</v>
      </c>
      <c r="U4556" s="43">
        <f ca="1">_xll.BInterpol('Base CDI'!$H$4:$H$28,'Base CDI'!$I$4:$I$29,S4556,"Cubic","Extrapolate=Linear","MultiX=Average","Skip=True","Sort=True")</f>
        <v>13.553652530779754</v>
      </c>
    </row>
    <row r="4557" spans="16:21" x14ac:dyDescent="0.25">
      <c r="P4557" s="10">
        <v>41137</v>
      </c>
      <c r="Q4557">
        <v>28.9376</v>
      </c>
      <c r="S4557" s="42">
        <f t="shared" ca="1" si="76"/>
        <v>50508</v>
      </c>
      <c r="T4557" s="43">
        <f ca="1">_xll.BInterpol('Base CDI'!$H$4:$H$28,'Base CDI'!$J$4:$J$29,S4557,"Cubic","Extrapolate=Linear","MultiX=Average","Skip=True","Sort=True")</f>
        <v>13.512300957592339</v>
      </c>
      <c r="U4557" s="43">
        <f ca="1">_xll.BInterpol('Base CDI'!$H$4:$H$28,'Base CDI'!$I$4:$I$29,S4557,"Cubic","Extrapolate=Linear","MultiX=Average","Skip=True","Sort=True")</f>
        <v>13.553563611491109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50509</v>
      </c>
      <c r="T4558" s="43">
        <f ca="1">_xll.BInterpol('Base CDI'!$H$4:$H$28,'Base CDI'!$J$4:$J$29,S4558,"Cubic","Extrapolate=Linear","MultiX=Average","Skip=True","Sort=True")</f>
        <v>13.5122243502052</v>
      </c>
      <c r="U4558" s="43">
        <f ca="1">_xll.BInterpol('Base CDI'!$H$4:$H$28,'Base CDI'!$I$4:$I$29,S4558,"Cubic","Extrapolate=Linear","MultiX=Average","Skip=True","Sort=True")</f>
        <v>13.553474692202464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50510</v>
      </c>
      <c r="T4559" s="43">
        <f ca="1">_xll.BInterpol('Base CDI'!$H$4:$H$28,'Base CDI'!$J$4:$J$29,S4559,"Cubic","Extrapolate=Linear","MultiX=Average","Skip=True","Sort=True")</f>
        <v>13.512147742818058</v>
      </c>
      <c r="U4559" s="43">
        <f ca="1">_xll.BInterpol('Base CDI'!$H$4:$H$28,'Base CDI'!$I$4:$I$29,S4559,"Cubic","Extrapolate=Linear","MultiX=Average","Skip=True","Sort=True")</f>
        <v>13.553385772913817</v>
      </c>
    </row>
    <row r="4560" spans="16:21" x14ac:dyDescent="0.25">
      <c r="P4560" s="10">
        <v>41142</v>
      </c>
      <c r="Q4560">
        <v>28.9636</v>
      </c>
      <c r="S4560" s="42">
        <f t="shared" ca="1" si="76"/>
        <v>50511</v>
      </c>
      <c r="T4560" s="43">
        <f ca="1">_xll.BInterpol('Base CDI'!$H$4:$H$28,'Base CDI'!$J$4:$J$29,S4560,"Cubic","Extrapolate=Linear","MultiX=Average","Skip=True","Sort=True")</f>
        <v>13.512071135430917</v>
      </c>
      <c r="U4560" s="43">
        <f ca="1">_xll.BInterpol('Base CDI'!$H$4:$H$28,'Base CDI'!$I$4:$I$29,S4560,"Cubic","Extrapolate=Linear","MultiX=Average","Skip=True","Sort=True")</f>
        <v>13.553296853625172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50512</v>
      </c>
      <c r="T4561" s="43">
        <f ca="1">_xll.BInterpol('Base CDI'!$H$4:$H$28,'Base CDI'!$J$4:$J$29,S4561,"Cubic","Extrapolate=Linear","MultiX=Average","Skip=True","Sort=True")</f>
        <v>13.511994528043775</v>
      </c>
      <c r="U4561" s="43">
        <f ca="1">_xll.BInterpol('Base CDI'!$H$4:$H$28,'Base CDI'!$I$4:$I$29,S4561,"Cubic","Extrapolate=Linear","MultiX=Average","Skip=True","Sort=True")</f>
        <v>13.553207934336527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50513</v>
      </c>
      <c r="T4562" s="43">
        <f ca="1">_xll.BInterpol('Base CDI'!$H$4:$H$28,'Base CDI'!$J$4:$J$29,S4562,"Cubic","Extrapolate=Linear","MultiX=Average","Skip=True","Sort=True")</f>
        <v>13.511917920656636</v>
      </c>
      <c r="U4562" s="43">
        <f ca="1">_xll.BInterpol('Base CDI'!$H$4:$H$28,'Base CDI'!$I$4:$I$29,S4562,"Cubic","Extrapolate=Linear","MultiX=Average","Skip=True","Sort=True")</f>
        <v>13.55311901504788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50514</v>
      </c>
      <c r="T4563" s="43">
        <f ca="1">_xll.BInterpol('Base CDI'!$H$4:$H$28,'Base CDI'!$J$4:$J$29,S4563,"Cubic","Extrapolate=Linear","MultiX=Average","Skip=True","Sort=True")</f>
        <v>13.511841313269494</v>
      </c>
      <c r="U4563" s="43">
        <f ca="1">_xll.BInterpol('Base CDI'!$H$4:$H$28,'Base CDI'!$I$4:$I$29,S4563,"Cubic","Extrapolate=Linear","MultiX=Average","Skip=True","Sort=True")</f>
        <v>13.553030095759235</v>
      </c>
    </row>
    <row r="4564" spans="16:21" x14ac:dyDescent="0.25">
      <c r="P4564" s="10">
        <v>41148</v>
      </c>
      <c r="Q4564">
        <v>28.99822</v>
      </c>
      <c r="S4564" s="42">
        <f t="shared" ca="1" si="76"/>
        <v>50515</v>
      </c>
      <c r="T4564" s="43">
        <f ca="1">_xll.BInterpol('Base CDI'!$H$4:$H$28,'Base CDI'!$J$4:$J$29,S4564,"Cubic","Extrapolate=Linear","MultiX=Average","Skip=True","Sort=True")</f>
        <v>13.511764705882353</v>
      </c>
      <c r="U4564" s="43">
        <f ca="1">_xll.BInterpol('Base CDI'!$H$4:$H$28,'Base CDI'!$I$4:$I$29,S4564,"Cubic","Extrapolate=Linear","MultiX=Average","Skip=True","Sort=True")</f>
        <v>13.55294117647059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50516</v>
      </c>
      <c r="T4565" s="43">
        <f ca="1">_xll.BInterpol('Base CDI'!$H$4:$H$28,'Base CDI'!$J$4:$J$29,S4565,"Cubic","Extrapolate=Linear","MultiX=Average","Skip=True","Sort=True")</f>
        <v>13.511688098495213</v>
      </c>
      <c r="U4565" s="43">
        <f ca="1">_xll.BInterpol('Base CDI'!$H$4:$H$28,'Base CDI'!$I$4:$I$29,S4565,"Cubic","Extrapolate=Linear","MultiX=Average","Skip=True","Sort=True")</f>
        <v>13.552852257181943</v>
      </c>
    </row>
    <row r="4566" spans="16:21" x14ac:dyDescent="0.25">
      <c r="P4566" s="10">
        <v>41150</v>
      </c>
      <c r="Q4566">
        <v>29.01557</v>
      </c>
      <c r="S4566" s="42">
        <f t="shared" ca="1" si="76"/>
        <v>50517</v>
      </c>
      <c r="T4566" s="43">
        <f ca="1">_xll.BInterpol('Base CDI'!$H$4:$H$28,'Base CDI'!$J$4:$J$29,S4566,"Cubic","Extrapolate=Linear","MultiX=Average","Skip=True","Sort=True")</f>
        <v>13.511611491108072</v>
      </c>
      <c r="U4566" s="43">
        <f ca="1">_xll.BInterpol('Base CDI'!$H$4:$H$28,'Base CDI'!$I$4:$I$29,S4566,"Cubic","Extrapolate=Linear","MultiX=Average","Skip=True","Sort=True")</f>
        <v>13.552763337893298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50518</v>
      </c>
      <c r="T4567" s="43">
        <f ca="1">_xll.BInterpol('Base CDI'!$H$4:$H$28,'Base CDI'!$J$4:$J$29,S4567,"Cubic","Extrapolate=Linear","MultiX=Average","Skip=True","Sort=True")</f>
        <v>13.51153488372093</v>
      </c>
      <c r="U4567" s="43">
        <f ca="1">_xll.BInterpol('Base CDI'!$H$4:$H$28,'Base CDI'!$I$4:$I$29,S4567,"Cubic","Extrapolate=Linear","MultiX=Average","Skip=True","Sort=True")</f>
        <v>13.552674418604653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50519</v>
      </c>
      <c r="T4568" s="43">
        <f ca="1">_xll.BInterpol('Base CDI'!$H$4:$H$28,'Base CDI'!$J$4:$J$29,S4568,"Cubic","Extrapolate=Linear","MultiX=Average","Skip=True","Sort=True")</f>
        <v>13.511458276333791</v>
      </c>
      <c r="U4568" s="43">
        <f ca="1">_xll.BInterpol('Base CDI'!$H$4:$H$28,'Base CDI'!$I$4:$I$29,S4568,"Cubic","Extrapolate=Linear","MultiX=Average","Skip=True","Sort=True")</f>
        <v>13.552585499316006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50520</v>
      </c>
      <c r="T4569" s="43">
        <f ca="1">_xll.BInterpol('Base CDI'!$H$4:$H$28,'Base CDI'!$J$4:$J$29,S4569,"Cubic","Extrapolate=Linear","MultiX=Average","Skip=True","Sort=True")</f>
        <v>13.511381668946649</v>
      </c>
      <c r="U4569" s="43">
        <f ca="1">_xll.BInterpol('Base CDI'!$H$4:$H$28,'Base CDI'!$I$4:$I$29,S4569,"Cubic","Extrapolate=Linear","MultiX=Average","Skip=True","Sort=True")</f>
        <v>13.552496580027361</v>
      </c>
    </row>
    <row r="4570" spans="16:21" x14ac:dyDescent="0.25">
      <c r="P4570" s="10">
        <v>41156</v>
      </c>
      <c r="Q4570">
        <v>29.04889</v>
      </c>
      <c r="S4570" s="42">
        <f t="shared" ca="1" si="76"/>
        <v>50521</v>
      </c>
      <c r="T4570" s="43">
        <f ca="1">_xll.BInterpol('Base CDI'!$H$4:$H$28,'Base CDI'!$J$4:$J$29,S4570,"Cubic","Extrapolate=Linear","MultiX=Average","Skip=True","Sort=True")</f>
        <v>13.511305061559508</v>
      </c>
      <c r="U4570" s="43">
        <f ca="1">_xll.BInterpol('Base CDI'!$H$4:$H$28,'Base CDI'!$I$4:$I$29,S4570,"Cubic","Extrapolate=Linear","MultiX=Average","Skip=True","Sort=True")</f>
        <v>13.552407660738716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50522</v>
      </c>
      <c r="T4571" s="43">
        <f ca="1">_xll.BInterpol('Base CDI'!$H$4:$H$28,'Base CDI'!$J$4:$J$29,S4571,"Cubic","Extrapolate=Linear","MultiX=Average","Skip=True","Sort=True")</f>
        <v>13.511228454172366</v>
      </c>
      <c r="U4571" s="43">
        <f ca="1">_xll.BInterpol('Base CDI'!$H$4:$H$28,'Base CDI'!$I$4:$I$29,S4571,"Cubic","Extrapolate=Linear","MultiX=Average","Skip=True","Sort=True")</f>
        <v>13.552318741450069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50523</v>
      </c>
      <c r="T4572" s="43">
        <f ca="1">_xll.BInterpol('Base CDI'!$H$4:$H$28,'Base CDI'!$J$4:$J$29,S4572,"Cubic","Extrapolate=Linear","MultiX=Average","Skip=True","Sort=True")</f>
        <v>13.511151846785227</v>
      </c>
      <c r="U4572" s="43">
        <f ca="1">_xll.BInterpol('Base CDI'!$H$4:$H$28,'Base CDI'!$I$4:$I$29,S4572,"Cubic","Extrapolate=Linear","MultiX=Average","Skip=True","Sort=True")</f>
        <v>13.552229822161424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50524</v>
      </c>
      <c r="T4573" s="43">
        <f ca="1">_xll.BInterpol('Base CDI'!$H$4:$H$28,'Base CDI'!$J$4:$J$29,S4573,"Cubic","Extrapolate=Linear","MultiX=Average","Skip=True","Sort=True")</f>
        <v>13.511075239398085</v>
      </c>
      <c r="U4573" s="43">
        <f ca="1">_xll.BInterpol('Base CDI'!$H$4:$H$28,'Base CDI'!$I$4:$I$29,S4573,"Cubic","Extrapolate=Linear","MultiX=Average","Skip=True","Sort=True")</f>
        <v>13.552140902872779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50525</v>
      </c>
      <c r="T4574" s="43">
        <f ca="1">_xll.BInterpol('Base CDI'!$H$4:$H$28,'Base CDI'!$J$4:$J$29,S4574,"Cubic","Extrapolate=Linear","MultiX=Average","Skip=True","Sort=True")</f>
        <v>13.510998632010944</v>
      </c>
      <c r="U4574" s="43">
        <f ca="1">_xll.BInterpol('Base CDI'!$H$4:$H$28,'Base CDI'!$I$4:$I$29,S4574,"Cubic","Extrapolate=Linear","MultiX=Average","Skip=True","Sort=True")</f>
        <v>13.552051983584132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50526</v>
      </c>
      <c r="T4575" s="43">
        <f ca="1">_xll.BInterpol('Base CDI'!$H$4:$H$28,'Base CDI'!$J$4:$J$29,S4575,"Cubic","Extrapolate=Linear","MultiX=Average","Skip=True","Sort=True")</f>
        <v>13.510922024623804</v>
      </c>
      <c r="U4575" s="43">
        <f ca="1">_xll.BInterpol('Base CDI'!$H$4:$H$28,'Base CDI'!$I$4:$I$29,S4575,"Cubic","Extrapolate=Linear","MultiX=Average","Skip=True","Sort=True")</f>
        <v>13.551963064295487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50527</v>
      </c>
      <c r="T4576" s="43">
        <f ca="1">_xll.BInterpol('Base CDI'!$H$4:$H$28,'Base CDI'!$J$4:$J$29,S4576,"Cubic","Extrapolate=Linear","MultiX=Average","Skip=True","Sort=True")</f>
        <v>13.510845417236663</v>
      </c>
      <c r="U4576" s="43">
        <f ca="1">_xll.BInterpol('Base CDI'!$H$4:$H$28,'Base CDI'!$I$4:$I$29,S4576,"Cubic","Extrapolate=Linear","MultiX=Average","Skip=True","Sort=True")</f>
        <v>13.55187414500684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50528</v>
      </c>
      <c r="T4577" s="43">
        <f ca="1">_xll.BInterpol('Base CDI'!$H$4:$H$28,'Base CDI'!$J$4:$J$29,S4577,"Cubic","Extrapolate=Linear","MultiX=Average","Skip=True","Sort=True")</f>
        <v>13.510768809849521</v>
      </c>
      <c r="U4577" s="43">
        <f ca="1">_xll.BInterpol('Base CDI'!$H$4:$H$28,'Base CDI'!$I$4:$I$29,S4577,"Cubic","Extrapolate=Linear","MultiX=Average","Skip=True","Sort=True")</f>
        <v>13.551785225718195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50529</v>
      </c>
      <c r="T4578" s="43">
        <f ca="1">_xll.BInterpol('Base CDI'!$H$4:$H$28,'Base CDI'!$J$4:$J$29,S4578,"Cubic","Extrapolate=Linear","MultiX=Average","Skip=True","Sort=True")</f>
        <v>13.510692202462382</v>
      </c>
      <c r="U4578" s="43">
        <f ca="1">_xll.BInterpol('Base CDI'!$H$4:$H$28,'Base CDI'!$I$4:$I$29,S4578,"Cubic","Extrapolate=Linear","MultiX=Average","Skip=True","Sort=True")</f>
        <v>13.55169630642955</v>
      </c>
    </row>
    <row r="4579" spans="16:21" x14ac:dyDescent="0.25">
      <c r="P4579" s="10">
        <v>41170</v>
      </c>
      <c r="Q4579">
        <v>29.12276</v>
      </c>
      <c r="S4579" s="42">
        <f t="shared" ca="1" si="76"/>
        <v>50530</v>
      </c>
      <c r="T4579" s="43">
        <f ca="1">_xll.BInterpol('Base CDI'!$H$4:$H$28,'Base CDI'!$J$4:$J$29,S4579,"Cubic","Extrapolate=Linear","MultiX=Average","Skip=True","Sort=True")</f>
        <v>13.51061559507524</v>
      </c>
      <c r="U4579" s="43">
        <f ca="1">_xll.BInterpol('Base CDI'!$H$4:$H$28,'Base CDI'!$I$4:$I$29,S4579,"Cubic","Extrapolate=Linear","MultiX=Average","Skip=True","Sort=True")</f>
        <v>13.551607387140903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50531</v>
      </c>
      <c r="T4580" s="43">
        <f ca="1">_xll.BInterpol('Base CDI'!$H$4:$H$28,'Base CDI'!$J$4:$J$29,S4580,"Cubic","Extrapolate=Linear","MultiX=Average","Skip=True","Sort=True")</f>
        <v>13.510538987688099</v>
      </c>
      <c r="U4580" s="43">
        <f ca="1">_xll.BInterpol('Base CDI'!$H$4:$H$28,'Base CDI'!$I$4:$I$29,S4580,"Cubic","Extrapolate=Linear","MultiX=Average","Skip=True","Sort=True")</f>
        <v>13.551518467852258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50532</v>
      </c>
      <c r="T4581" s="43">
        <f ca="1">_xll.BInterpol('Base CDI'!$H$4:$H$28,'Base CDI'!$J$4:$J$29,S4581,"Cubic","Extrapolate=Linear","MultiX=Average","Skip=True","Sort=True")</f>
        <v>13.510462380300957</v>
      </c>
      <c r="U4581" s="43">
        <f ca="1">_xll.BInterpol('Base CDI'!$H$4:$H$28,'Base CDI'!$I$4:$I$29,S4581,"Cubic","Extrapolate=Linear","MultiX=Average","Skip=True","Sort=True")</f>
        <v>13.551429548563613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50533</v>
      </c>
      <c r="T4582" s="43">
        <f ca="1">_xll.BInterpol('Base CDI'!$H$4:$H$28,'Base CDI'!$J$4:$J$29,S4582,"Cubic","Extrapolate=Linear","MultiX=Average","Skip=True","Sort=True")</f>
        <v>13.510385772913818</v>
      </c>
      <c r="U4582" s="43">
        <f ca="1">_xll.BInterpol('Base CDI'!$H$4:$H$28,'Base CDI'!$I$4:$I$29,S4582,"Cubic","Extrapolate=Linear","MultiX=Average","Skip=True","Sort=True")</f>
        <v>13.551340629274966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50534</v>
      </c>
      <c r="T4583" s="43">
        <f ca="1">_xll.BInterpol('Base CDI'!$H$4:$H$28,'Base CDI'!$J$4:$J$29,S4583,"Cubic","Extrapolate=Linear","MultiX=Average","Skip=True","Sort=True")</f>
        <v>13.510309165526676</v>
      </c>
      <c r="U4583" s="43">
        <f ca="1">_xll.BInterpol('Base CDI'!$H$4:$H$28,'Base CDI'!$I$4:$I$29,S4583,"Cubic","Extrapolate=Linear","MultiX=Average","Skip=True","Sort=True")</f>
        <v>13.551251709986321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50535</v>
      </c>
      <c r="T4584" s="43">
        <f ca="1">_xll.BInterpol('Base CDI'!$H$4:$H$28,'Base CDI'!$J$4:$J$29,S4584,"Cubic","Extrapolate=Linear","MultiX=Average","Skip=True","Sort=True")</f>
        <v>13.510232558139535</v>
      </c>
      <c r="U4584" s="43">
        <f ca="1">_xll.BInterpol('Base CDI'!$H$4:$H$28,'Base CDI'!$I$4:$I$29,S4584,"Cubic","Extrapolate=Linear","MultiX=Average","Skip=True","Sort=True")</f>
        <v>13.551162790697676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50536</v>
      </c>
      <c r="T4585" s="43">
        <f ca="1">_xll.BInterpol('Base CDI'!$H$4:$H$28,'Base CDI'!$J$4:$J$29,S4585,"Cubic","Extrapolate=Linear","MultiX=Average","Skip=True","Sort=True")</f>
        <v>13.510155950752395</v>
      </c>
      <c r="U4585" s="43">
        <f ca="1">_xll.BInterpol('Base CDI'!$H$4:$H$28,'Base CDI'!$I$4:$I$29,S4585,"Cubic","Extrapolate=Linear","MultiX=Average","Skip=True","Sort=True")</f>
        <v>13.551073871409029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50537</v>
      </c>
      <c r="T4586" s="43">
        <f ca="1">_xll.BInterpol('Base CDI'!$H$4:$H$28,'Base CDI'!$J$4:$J$29,S4586,"Cubic","Extrapolate=Linear","MultiX=Average","Skip=True","Sort=True")</f>
        <v>13.510079343365254</v>
      </c>
      <c r="U4586" s="43">
        <f ca="1">_xll.BInterpol('Base CDI'!$H$4:$H$28,'Base CDI'!$I$4:$I$29,S4586,"Cubic","Extrapolate=Linear","MultiX=Average","Skip=True","Sort=True")</f>
        <v>13.550984952120384</v>
      </c>
    </row>
    <row r="4587" spans="16:21" x14ac:dyDescent="0.25">
      <c r="P4587" s="10">
        <v>41180</v>
      </c>
      <c r="Q4587">
        <v>29.18843</v>
      </c>
      <c r="S4587" s="42">
        <f t="shared" ca="1" si="76"/>
        <v>50538</v>
      </c>
      <c r="T4587" s="43">
        <f ca="1">_xll.BInterpol('Base CDI'!$H$4:$H$28,'Base CDI'!$J$4:$J$29,S4587,"Cubic","Extrapolate=Linear","MultiX=Average","Skip=True","Sort=True")</f>
        <v>13.510002735978112</v>
      </c>
      <c r="U4587" s="43">
        <f ca="1">_xll.BInterpol('Base CDI'!$H$4:$H$28,'Base CDI'!$I$4:$I$29,S4587,"Cubic","Extrapolate=Linear","MultiX=Average","Skip=True","Sort=True")</f>
        <v>13.550896032831739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50539</v>
      </c>
      <c r="T4588" s="43">
        <f ca="1">_xll.BInterpol('Base CDI'!$H$4:$H$28,'Base CDI'!$J$4:$J$29,S4588,"Cubic","Extrapolate=Linear","MultiX=Average","Skip=True","Sort=True")</f>
        <v>13.509926128590973</v>
      </c>
      <c r="U4588" s="43">
        <f ca="1">_xll.BInterpol('Base CDI'!$H$4:$H$28,'Base CDI'!$I$4:$I$29,S4588,"Cubic","Extrapolate=Linear","MultiX=Average","Skip=True","Sort=True")</f>
        <v>13.550807113543092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50540</v>
      </c>
      <c r="T4589" s="43">
        <f ca="1">_xll.BInterpol('Base CDI'!$H$4:$H$28,'Base CDI'!$J$4:$J$29,S4589,"Cubic","Extrapolate=Linear","MultiX=Average","Skip=True","Sort=True")</f>
        <v>13.509849521203831</v>
      </c>
      <c r="U4589" s="43">
        <f ca="1">_xll.BInterpol('Base CDI'!$H$4:$H$28,'Base CDI'!$I$4:$I$29,S4589,"Cubic","Extrapolate=Linear","MultiX=Average","Skip=True","Sort=True")</f>
        <v>13.550718194254447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50541</v>
      </c>
      <c r="T4590" s="43">
        <f ca="1">_xll.BInterpol('Base CDI'!$H$4:$H$28,'Base CDI'!$J$4:$J$29,S4590,"Cubic","Extrapolate=Linear","MultiX=Average","Skip=True","Sort=True")</f>
        <v>13.50977291381669</v>
      </c>
      <c r="U4590" s="43">
        <f ca="1">_xll.BInterpol('Base CDI'!$H$4:$H$28,'Base CDI'!$I$4:$I$29,S4590,"Cubic","Extrapolate=Linear","MultiX=Average","Skip=True","Sort=True")</f>
        <v>13.550629274965802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50542</v>
      </c>
      <c r="T4591" s="43">
        <f ca="1">_xll.BInterpol('Base CDI'!$H$4:$H$28,'Base CDI'!$J$4:$J$29,S4591,"Cubic","Extrapolate=Linear","MultiX=Average","Skip=True","Sort=True")</f>
        <v>13.509696306429548</v>
      </c>
      <c r="U4591" s="43">
        <f ca="1">_xll.BInterpol('Base CDI'!$H$4:$H$28,'Base CDI'!$I$4:$I$29,S4591,"Cubic","Extrapolate=Linear","MultiX=Average","Skip=True","Sort=True")</f>
        <v>13.550540355677155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50543</v>
      </c>
      <c r="T4592" s="43">
        <f ca="1">_xll.BInterpol('Base CDI'!$H$4:$H$28,'Base CDI'!$J$4:$J$29,S4592,"Cubic","Extrapolate=Linear","MultiX=Average","Skip=True","Sort=True")</f>
        <v>13.509619699042409</v>
      </c>
      <c r="U4592" s="43">
        <f ca="1">_xll.BInterpol('Base CDI'!$H$4:$H$28,'Base CDI'!$I$4:$I$29,S4592,"Cubic","Extrapolate=Linear","MultiX=Average","Skip=True","Sort=True")</f>
        <v>13.55045143638851</v>
      </c>
    </row>
    <row r="4593" spans="16:21" x14ac:dyDescent="0.25">
      <c r="P4593" s="10">
        <v>41190</v>
      </c>
      <c r="Q4593">
        <v>29.23781</v>
      </c>
      <c r="S4593" s="42">
        <f t="shared" ca="1" si="76"/>
        <v>50544</v>
      </c>
      <c r="T4593" s="43">
        <f ca="1">_xll.BInterpol('Base CDI'!$H$4:$H$28,'Base CDI'!$J$4:$J$29,S4593,"Cubic","Extrapolate=Linear","MultiX=Average","Skip=True","Sort=True")</f>
        <v>13.509543091655267</v>
      </c>
      <c r="U4593" s="43">
        <f ca="1">_xll.BInterpol('Base CDI'!$H$4:$H$28,'Base CDI'!$I$4:$I$29,S4593,"Cubic","Extrapolate=Linear","MultiX=Average","Skip=True","Sort=True")</f>
        <v>13.550362517099865</v>
      </c>
    </row>
    <row r="4594" spans="16:21" x14ac:dyDescent="0.25">
      <c r="P4594" s="10">
        <v>41191</v>
      </c>
      <c r="Q4594">
        <v>29.24605</v>
      </c>
      <c r="S4594" s="42">
        <f t="shared" ca="1" si="76"/>
        <v>50545</v>
      </c>
      <c r="T4594" s="43">
        <f ca="1">_xll.BInterpol('Base CDI'!$H$4:$H$28,'Base CDI'!$J$4:$J$29,S4594,"Cubic","Extrapolate=Linear","MultiX=Average","Skip=True","Sort=True")</f>
        <v>13.509466484268126</v>
      </c>
      <c r="U4594" s="43">
        <f ca="1">_xll.BInterpol('Base CDI'!$H$4:$H$28,'Base CDI'!$I$4:$I$29,S4594,"Cubic","Extrapolate=Linear","MultiX=Average","Skip=True","Sort=True")</f>
        <v>13.550273597811218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50546</v>
      </c>
      <c r="T4595" s="43">
        <f ca="1">_xll.BInterpol('Base CDI'!$H$4:$H$28,'Base CDI'!$J$4:$J$29,S4595,"Cubic","Extrapolate=Linear","MultiX=Average","Skip=True","Sort=True")</f>
        <v>13.509389876880986</v>
      </c>
      <c r="U4595" s="43">
        <f ca="1">_xll.BInterpol('Base CDI'!$H$4:$H$28,'Base CDI'!$I$4:$I$29,S4595,"Cubic","Extrapolate=Linear","MultiX=Average","Skip=True","Sort=True")</f>
        <v>13.550184678522573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50547</v>
      </c>
      <c r="T4596" s="43">
        <f ca="1">_xll.BInterpol('Base CDI'!$H$4:$H$28,'Base CDI'!$J$4:$J$29,S4596,"Cubic","Extrapolate=Linear","MultiX=Average","Skip=True","Sort=True")</f>
        <v>13.509313269493845</v>
      </c>
      <c r="U4596" s="43">
        <f ca="1">_xll.BInterpol('Base CDI'!$H$4:$H$28,'Base CDI'!$I$4:$I$29,S4596,"Cubic","Extrapolate=Linear","MultiX=Average","Skip=True","Sort=True")</f>
        <v>13.550095759233928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50548</v>
      </c>
      <c r="T4597" s="43">
        <f ca="1">_xll.BInterpol('Base CDI'!$H$4:$H$28,'Base CDI'!$J$4:$J$29,S4597,"Cubic","Extrapolate=Linear","MultiX=Average","Skip=True","Sort=True")</f>
        <v>13.509236662106703</v>
      </c>
      <c r="U4597" s="43">
        <f ca="1">_xll.BInterpol('Base CDI'!$H$4:$H$28,'Base CDI'!$I$4:$I$29,S4597,"Cubic","Extrapolate=Linear","MultiX=Average","Skip=True","Sort=True")</f>
        <v>13.550006839945281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50549</v>
      </c>
      <c r="T4598" s="43">
        <f ca="1">_xll.BInterpol('Base CDI'!$H$4:$H$28,'Base CDI'!$J$4:$J$29,S4598,"Cubic","Extrapolate=Linear","MultiX=Average","Skip=True","Sort=True")</f>
        <v>13.509160054719564</v>
      </c>
      <c r="U4598" s="43">
        <f ca="1">_xll.BInterpol('Base CDI'!$H$4:$H$28,'Base CDI'!$I$4:$I$29,S4598,"Cubic","Extrapolate=Linear","MultiX=Average","Skip=True","Sort=True")</f>
        <v>13.549917920656636</v>
      </c>
    </row>
    <row r="4599" spans="16:21" x14ac:dyDescent="0.25">
      <c r="P4599" s="10">
        <v>41199</v>
      </c>
      <c r="Q4599">
        <v>29.28622</v>
      </c>
      <c r="S4599" s="42">
        <f t="shared" ca="1" si="76"/>
        <v>50550</v>
      </c>
      <c r="T4599" s="43">
        <f ca="1">_xll.BInterpol('Base CDI'!$H$4:$H$28,'Base CDI'!$J$4:$J$29,S4599,"Cubic","Extrapolate=Linear","MultiX=Average","Skip=True","Sort=True")</f>
        <v>13.509083447332422</v>
      </c>
      <c r="U4599" s="43">
        <f ca="1">_xll.BInterpol('Base CDI'!$H$4:$H$28,'Base CDI'!$I$4:$I$29,S4599,"Cubic","Extrapolate=Linear","MultiX=Average","Skip=True","Sort=True")</f>
        <v>13.549829001367989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50551</v>
      </c>
      <c r="T4600" s="43">
        <f ca="1">_xll.BInterpol('Base CDI'!$H$4:$H$28,'Base CDI'!$J$4:$J$29,S4600,"Cubic","Extrapolate=Linear","MultiX=Average","Skip=True","Sort=True")</f>
        <v>13.509006839945281</v>
      </c>
      <c r="U4600" s="43">
        <f ca="1">_xll.BInterpol('Base CDI'!$H$4:$H$28,'Base CDI'!$I$4:$I$29,S4600,"Cubic","Extrapolate=Linear","MultiX=Average","Skip=True","Sort=True")</f>
        <v>13.549740082079344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50552</v>
      </c>
      <c r="T4601" s="43">
        <f ca="1">_xll.BInterpol('Base CDI'!$H$4:$H$28,'Base CDI'!$J$4:$J$29,S4601,"Cubic","Extrapolate=Linear","MultiX=Average","Skip=True","Sort=True")</f>
        <v>13.508930232558139</v>
      </c>
      <c r="U4601" s="43">
        <f ca="1">_xll.BInterpol('Base CDI'!$H$4:$H$28,'Base CDI'!$I$4:$I$29,S4601,"Cubic","Extrapolate=Linear","MultiX=Average","Skip=True","Sort=True")</f>
        <v>13.549651162790699</v>
      </c>
    </row>
    <row r="4602" spans="16:21" x14ac:dyDescent="0.25">
      <c r="P4602" s="10">
        <v>41204</v>
      </c>
      <c r="Q4602">
        <v>29.31006</v>
      </c>
      <c r="S4602" s="42">
        <f t="shared" ca="1" si="76"/>
        <v>50553</v>
      </c>
      <c r="T4602" s="43">
        <f ca="1">_xll.BInterpol('Base CDI'!$H$4:$H$28,'Base CDI'!$J$4:$J$29,S4602,"Cubic","Extrapolate=Linear","MultiX=Average","Skip=True","Sort=True")</f>
        <v>13.508853625171</v>
      </c>
      <c r="U4602" s="43">
        <f ca="1">_xll.BInterpol('Base CDI'!$H$4:$H$28,'Base CDI'!$I$4:$I$29,S4602,"Cubic","Extrapolate=Linear","MultiX=Average","Skip=True","Sort=True")</f>
        <v>13.549562243502052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50554</v>
      </c>
      <c r="T4603" s="43">
        <f ca="1">_xll.BInterpol('Base CDI'!$H$4:$H$28,'Base CDI'!$J$4:$J$29,S4603,"Cubic","Extrapolate=Linear","MultiX=Average","Skip=True","Sort=True")</f>
        <v>13.508777017783858</v>
      </c>
      <c r="U4603" s="43">
        <f ca="1">_xll.BInterpol('Base CDI'!$H$4:$H$28,'Base CDI'!$I$4:$I$29,S4603,"Cubic","Extrapolate=Linear","MultiX=Average","Skip=True","Sort=True")</f>
        <v>13.549473324213407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50555</v>
      </c>
      <c r="T4604" s="43">
        <f ca="1">_xll.BInterpol('Base CDI'!$H$4:$H$28,'Base CDI'!$J$4:$J$29,S4604,"Cubic","Extrapolate=Linear","MultiX=Average","Skip=True","Sort=True")</f>
        <v>13.508700410396717</v>
      </c>
      <c r="U4604" s="43">
        <f ca="1">_xll.BInterpol('Base CDI'!$H$4:$H$28,'Base CDI'!$I$4:$I$29,S4604,"Cubic","Extrapolate=Linear","MultiX=Average","Skip=True","Sort=True")</f>
        <v>13.549384404924762</v>
      </c>
    </row>
    <row r="4605" spans="16:21" x14ac:dyDescent="0.25">
      <c r="P4605" s="10">
        <v>41207</v>
      </c>
      <c r="Q4605">
        <v>29.33408</v>
      </c>
      <c r="S4605" s="42">
        <f t="shared" ca="1" si="76"/>
        <v>50556</v>
      </c>
      <c r="T4605" s="43">
        <f ca="1">_xll.BInterpol('Base CDI'!$H$4:$H$28,'Base CDI'!$J$4:$J$29,S4605,"Cubic","Extrapolate=Linear","MultiX=Average","Skip=True","Sort=True")</f>
        <v>13.508623803009577</v>
      </c>
      <c r="U4605" s="43">
        <f ca="1">_xll.BInterpol('Base CDI'!$H$4:$H$28,'Base CDI'!$I$4:$I$29,S4605,"Cubic","Extrapolate=Linear","MultiX=Average","Skip=True","Sort=True")</f>
        <v>13.549295485636115</v>
      </c>
    </row>
    <row r="4606" spans="16:21" x14ac:dyDescent="0.25">
      <c r="P4606" s="10">
        <v>41208</v>
      </c>
      <c r="Q4606">
        <v>29.34207</v>
      </c>
      <c r="S4606" s="42">
        <f t="shared" ca="1" si="76"/>
        <v>50557</v>
      </c>
      <c r="T4606" s="43">
        <f ca="1">_xll.BInterpol('Base CDI'!$H$4:$H$28,'Base CDI'!$J$4:$J$29,S4606,"Cubic","Extrapolate=Linear","MultiX=Average","Skip=True","Sort=True")</f>
        <v>13.508547195622436</v>
      </c>
      <c r="U4606" s="43">
        <f ca="1">_xll.BInterpol('Base CDI'!$H$4:$H$28,'Base CDI'!$I$4:$I$29,S4606,"Cubic","Extrapolate=Linear","MultiX=Average","Skip=True","Sort=True")</f>
        <v>13.54920656634747</v>
      </c>
    </row>
    <row r="4607" spans="16:21" x14ac:dyDescent="0.25">
      <c r="P4607" s="10">
        <v>41211</v>
      </c>
      <c r="Q4607">
        <v>29.35005</v>
      </c>
      <c r="S4607" s="42">
        <f t="shared" ca="1" si="76"/>
        <v>50558</v>
      </c>
      <c r="T4607" s="43">
        <f ca="1">_xll.BInterpol('Base CDI'!$H$4:$H$28,'Base CDI'!$J$4:$J$29,S4607,"Cubic","Extrapolate=Linear","MultiX=Average","Skip=True","Sort=True")</f>
        <v>13.508470588235294</v>
      </c>
      <c r="U4607" s="43">
        <f ca="1">_xll.BInterpol('Base CDI'!$H$4:$H$28,'Base CDI'!$I$4:$I$29,S4607,"Cubic","Extrapolate=Linear","MultiX=Average","Skip=True","Sort=True")</f>
        <v>13.549117647058825</v>
      </c>
    </row>
    <row r="4608" spans="16:21" x14ac:dyDescent="0.25">
      <c r="P4608" s="10">
        <v>41212</v>
      </c>
      <c r="Q4608">
        <v>29.35802</v>
      </c>
      <c r="S4608" s="42">
        <f t="shared" ca="1" si="76"/>
        <v>50559</v>
      </c>
      <c r="T4608" s="43">
        <f ca="1">_xll.BInterpol('Base CDI'!$H$4:$H$28,'Base CDI'!$J$4:$J$29,S4608,"Cubic","Extrapolate=Linear","MultiX=Average","Skip=True","Sort=True")</f>
        <v>13.508393980848155</v>
      </c>
      <c r="U4608" s="43">
        <f ca="1">_xll.BInterpol('Base CDI'!$H$4:$H$28,'Base CDI'!$I$4:$I$29,S4608,"Cubic","Extrapolate=Linear","MultiX=Average","Skip=True","Sort=True")</f>
        <v>13.549028727770178</v>
      </c>
    </row>
    <row r="4609" spans="16:21" x14ac:dyDescent="0.25">
      <c r="P4609" s="10">
        <v>41213</v>
      </c>
      <c r="Q4609">
        <v>29.36598</v>
      </c>
      <c r="S4609" s="42">
        <f t="shared" ca="1" si="76"/>
        <v>50560</v>
      </c>
      <c r="T4609" s="43">
        <f ca="1">_xll.BInterpol('Base CDI'!$H$4:$H$28,'Base CDI'!$J$4:$J$29,S4609,"Cubic","Extrapolate=Linear","MultiX=Average","Skip=True","Sort=True")</f>
        <v>13.508317373461013</v>
      </c>
      <c r="U4609" s="43">
        <f ca="1">_xll.BInterpol('Base CDI'!$H$4:$H$28,'Base CDI'!$I$4:$I$29,S4609,"Cubic","Extrapolate=Linear","MultiX=Average","Skip=True","Sort=True")</f>
        <v>13.548939808481533</v>
      </c>
    </row>
    <row r="4610" spans="16:21" x14ac:dyDescent="0.25">
      <c r="P4610" s="10">
        <v>41214</v>
      </c>
      <c r="Q4610">
        <v>29.37396</v>
      </c>
      <c r="S4610" s="42">
        <f t="shared" ca="1" si="76"/>
        <v>50561</v>
      </c>
      <c r="T4610" s="43">
        <f ca="1">_xll.BInterpol('Base CDI'!$H$4:$H$28,'Base CDI'!$J$4:$J$29,S4610,"Cubic","Extrapolate=Linear","MultiX=Average","Skip=True","Sort=True")</f>
        <v>13.508240766073872</v>
      </c>
      <c r="U4610" s="43">
        <f ca="1">_xll.BInterpol('Base CDI'!$H$4:$H$28,'Base CDI'!$I$4:$I$29,S4610,"Cubic","Extrapolate=Linear","MultiX=Average","Skip=True","Sort=True")</f>
        <v>13.548850889192888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50562</v>
      </c>
      <c r="T4611" s="43">
        <f ca="1">_xll.BInterpol('Base CDI'!$H$4:$H$28,'Base CDI'!$J$4:$J$29,S4611,"Cubic","Extrapolate=Linear","MultiX=Average","Skip=True","Sort=True")</f>
        <v>13.50816415868673</v>
      </c>
      <c r="U4611" s="43">
        <f ca="1">_xll.BInterpol('Base CDI'!$H$4:$H$28,'Base CDI'!$I$4:$I$29,S4611,"Cubic","Extrapolate=Linear","MultiX=Average","Skip=True","Sort=True")</f>
        <v>13.548761969904241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50563</v>
      </c>
      <c r="T4612" s="43">
        <f ca="1">_xll.BInterpol('Base CDI'!$H$4:$H$28,'Base CDI'!$J$4:$J$29,S4612,"Cubic","Extrapolate=Linear","MultiX=Average","Skip=True","Sort=True")</f>
        <v>13.508087551299591</v>
      </c>
      <c r="U4612" s="43">
        <f ca="1">_xll.BInterpol('Base CDI'!$H$4:$H$28,'Base CDI'!$I$4:$I$29,S4612,"Cubic","Extrapolate=Linear","MultiX=Average","Skip=True","Sort=True")</f>
        <v>13.548673050615596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50564</v>
      </c>
      <c r="T4613" s="43">
        <f ca="1">_xll.BInterpol('Base CDI'!$H$4:$H$28,'Base CDI'!$J$4:$J$29,S4613,"Cubic","Extrapolate=Linear","MultiX=Average","Skip=True","Sort=True")</f>
        <v>13.508010943912449</v>
      </c>
      <c r="U4613" s="43">
        <f ca="1">_xll.BInterpol('Base CDI'!$H$4:$H$28,'Base CDI'!$I$4:$I$29,S4613,"Cubic","Extrapolate=Linear","MultiX=Average","Skip=True","Sort=True")</f>
        <v>13.548584131326951</v>
      </c>
    </row>
    <row r="4614" spans="16:21" x14ac:dyDescent="0.25">
      <c r="P4614" s="10">
        <v>41221</v>
      </c>
      <c r="Q4614">
        <v>29.40605</v>
      </c>
      <c r="S4614" s="42">
        <f t="shared" ca="1" si="76"/>
        <v>50565</v>
      </c>
      <c r="T4614" s="43">
        <f ca="1">_xll.BInterpol('Base CDI'!$H$4:$H$28,'Base CDI'!$J$4:$J$29,S4614,"Cubic","Extrapolate=Linear","MultiX=Average","Skip=True","Sort=True")</f>
        <v>13.507934336525308</v>
      </c>
      <c r="U4614" s="43">
        <f ca="1">_xll.BInterpol('Base CDI'!$H$4:$H$28,'Base CDI'!$I$4:$I$29,S4614,"Cubic","Extrapolate=Linear","MultiX=Average","Skip=True","Sort=True")</f>
        <v>13.548495212038304</v>
      </c>
    </row>
    <row r="4615" spans="16:21" x14ac:dyDescent="0.25">
      <c r="P4615" s="10">
        <v>41222</v>
      </c>
      <c r="Q4615">
        <v>29.41404</v>
      </c>
      <c r="S4615" s="42">
        <f t="shared" ca="1" si="76"/>
        <v>50566</v>
      </c>
      <c r="T4615" s="43">
        <f ca="1">_xll.BInterpol('Base CDI'!$H$4:$H$28,'Base CDI'!$J$4:$J$29,S4615,"Cubic","Extrapolate=Linear","MultiX=Average","Skip=True","Sort=True")</f>
        <v>13.507857729138168</v>
      </c>
      <c r="U4615" s="43">
        <f ca="1">_xll.BInterpol('Base CDI'!$H$4:$H$28,'Base CDI'!$I$4:$I$29,S4615,"Cubic","Extrapolate=Linear","MultiX=Average","Skip=True","Sort=True")</f>
        <v>13.548406292749659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50567</v>
      </c>
      <c r="T4616" s="43">
        <f ca="1">_xll.BInterpol('Base CDI'!$H$4:$H$28,'Base CDI'!$J$4:$J$29,S4616,"Cubic","Extrapolate=Linear","MultiX=Average","Skip=True","Sort=True")</f>
        <v>13.507781121751027</v>
      </c>
      <c r="U4616" s="43">
        <f ca="1">_xll.BInterpol('Base CDI'!$H$4:$H$28,'Base CDI'!$I$4:$I$29,S4616,"Cubic","Extrapolate=Linear","MultiX=Average","Skip=True","Sort=True")</f>
        <v>13.548317373461014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50568</v>
      </c>
      <c r="T4617" s="43">
        <f ca="1">_xll.BInterpol('Base CDI'!$H$4:$H$28,'Base CDI'!$J$4:$J$29,S4617,"Cubic","Extrapolate=Linear","MultiX=Average","Skip=True","Sort=True")</f>
        <v>13.507704514363885</v>
      </c>
      <c r="U4617" s="43">
        <f ca="1">_xll.BInterpol('Base CDI'!$H$4:$H$28,'Base CDI'!$I$4:$I$29,S4617,"Cubic","Extrapolate=Linear","MultiX=Average","Skip=True","Sort=True")</f>
        <v>13.548228454172367</v>
      </c>
    </row>
    <row r="4618" spans="16:21" x14ac:dyDescent="0.25">
      <c r="P4618" s="10">
        <v>41227</v>
      </c>
      <c r="Q4618">
        <v>29.43798</v>
      </c>
      <c r="S4618" s="42">
        <f t="shared" ca="1" si="76"/>
        <v>50569</v>
      </c>
      <c r="T4618" s="43">
        <f ca="1">_xll.BInterpol('Base CDI'!$H$4:$H$28,'Base CDI'!$J$4:$J$29,S4618,"Cubic","Extrapolate=Linear","MultiX=Average","Skip=True","Sort=True")</f>
        <v>13.507627906976746</v>
      </c>
      <c r="U4618" s="43">
        <f ca="1">_xll.BInterpol('Base CDI'!$H$4:$H$28,'Base CDI'!$I$4:$I$29,S4618,"Cubic","Extrapolate=Linear","MultiX=Average","Skip=True","Sort=True")</f>
        <v>13.548139534883722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50570</v>
      </c>
      <c r="T4619" s="43">
        <f ca="1">_xll.BInterpol('Base CDI'!$H$4:$H$28,'Base CDI'!$J$4:$J$29,S4619,"Cubic","Extrapolate=Linear","MultiX=Average","Skip=True","Sort=True")</f>
        <v>13.507551299589604</v>
      </c>
      <c r="U4619" s="43">
        <f ca="1">_xll.BInterpol('Base CDI'!$H$4:$H$28,'Base CDI'!$I$4:$I$29,S4619,"Cubic","Extrapolate=Linear","MultiX=Average","Skip=True","Sort=True")</f>
        <v>13.548050615595077</v>
      </c>
    </row>
    <row r="4620" spans="16:21" x14ac:dyDescent="0.25">
      <c r="P4620" s="10">
        <v>41232</v>
      </c>
      <c r="Q4620">
        <v>29.45391</v>
      </c>
      <c r="S4620" s="42">
        <f t="shared" ca="1" si="77"/>
        <v>50571</v>
      </c>
      <c r="T4620" s="43">
        <f ca="1">_xll.BInterpol('Base CDI'!$H$4:$H$28,'Base CDI'!$J$4:$J$29,S4620,"Cubic","Extrapolate=Linear","MultiX=Average","Skip=True","Sort=True")</f>
        <v>13.507474692202463</v>
      </c>
      <c r="U4620" s="43">
        <f ca="1">_xll.BInterpol('Base CDI'!$H$4:$H$28,'Base CDI'!$I$4:$I$29,S4620,"Cubic","Extrapolate=Linear","MultiX=Average","Skip=True","Sort=True")</f>
        <v>13.54796169630643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50572</v>
      </c>
      <c r="T4621" s="43">
        <f ca="1">_xll.BInterpol('Base CDI'!$H$4:$H$28,'Base CDI'!$J$4:$J$29,S4621,"Cubic","Extrapolate=Linear","MultiX=Average","Skip=True","Sort=True")</f>
        <v>13.507398084815323</v>
      </c>
      <c r="U4621" s="43">
        <f ca="1">_xll.BInterpol('Base CDI'!$H$4:$H$28,'Base CDI'!$I$4:$I$29,S4621,"Cubic","Extrapolate=Linear","MultiX=Average","Skip=True","Sort=True")</f>
        <v>13.547872777017785</v>
      </c>
    </row>
    <row r="4622" spans="16:21" x14ac:dyDescent="0.25">
      <c r="P4622" s="10">
        <v>41234</v>
      </c>
      <c r="Q4622">
        <v>29.46978</v>
      </c>
      <c r="S4622" s="42">
        <f t="shared" ca="1" si="77"/>
        <v>50573</v>
      </c>
      <c r="T4622" s="43">
        <f ca="1">_xll.BInterpol('Base CDI'!$H$4:$H$28,'Base CDI'!$J$4:$J$29,S4622,"Cubic","Extrapolate=Linear","MultiX=Average","Skip=True","Sort=True")</f>
        <v>13.507321477428182</v>
      </c>
      <c r="U4622" s="43">
        <f ca="1">_xll.BInterpol('Base CDI'!$H$4:$H$28,'Base CDI'!$I$4:$I$29,S4622,"Cubic","Extrapolate=Linear","MultiX=Average","Skip=True","Sort=True")</f>
        <v>13.54778385772914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50574</v>
      </c>
      <c r="T4623" s="43">
        <f ca="1">_xll.BInterpol('Base CDI'!$H$4:$H$28,'Base CDI'!$J$4:$J$29,S4623,"Cubic","Extrapolate=Linear","MultiX=Average","Skip=True","Sort=True")</f>
        <v>13.50724487004104</v>
      </c>
      <c r="U4623" s="43">
        <f ca="1">_xll.BInterpol('Base CDI'!$H$4:$H$28,'Base CDI'!$I$4:$I$29,S4623,"Cubic","Extrapolate=Linear","MultiX=Average","Skip=True","Sort=True")</f>
        <v>13.547694938440493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50575</v>
      </c>
      <c r="T4624" s="43">
        <f ca="1">_xll.BInterpol('Base CDI'!$H$4:$H$28,'Base CDI'!$J$4:$J$29,S4624,"Cubic","Extrapolate=Linear","MultiX=Average","Skip=True","Sort=True")</f>
        <v>13.507168262653899</v>
      </c>
      <c r="U4624" s="43">
        <f ca="1">_xll.BInterpol('Base CDI'!$H$4:$H$28,'Base CDI'!$I$4:$I$29,S4624,"Cubic","Extrapolate=Linear","MultiX=Average","Skip=True","Sort=True")</f>
        <v>13.547606019151848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50576</v>
      </c>
      <c r="T4625" s="43">
        <f ca="1">_xll.BInterpol('Base CDI'!$H$4:$H$28,'Base CDI'!$J$4:$J$29,S4625,"Cubic","Extrapolate=Linear","MultiX=Average","Skip=True","Sort=True")</f>
        <v>13.507091655266759</v>
      </c>
      <c r="U4625" s="43">
        <f ca="1">_xll.BInterpol('Base CDI'!$H$4:$H$28,'Base CDI'!$I$4:$I$29,S4625,"Cubic","Extrapolate=Linear","MultiX=Average","Skip=True","Sort=True")</f>
        <v>13.547517099863201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50577</v>
      </c>
      <c r="T4626" s="43">
        <f ca="1">_xll.BInterpol('Base CDI'!$H$4:$H$28,'Base CDI'!$J$4:$J$29,S4626,"Cubic","Extrapolate=Linear","MultiX=Average","Skip=True","Sort=True")</f>
        <v>13.507015047879618</v>
      </c>
      <c r="U4626" s="43">
        <f ca="1">_xll.BInterpol('Base CDI'!$H$4:$H$28,'Base CDI'!$I$4:$I$29,S4626,"Cubic","Extrapolate=Linear","MultiX=Average","Skip=True","Sort=True")</f>
        <v>13.547428180574556</v>
      </c>
    </row>
    <row r="4627" spans="16:21" x14ac:dyDescent="0.25">
      <c r="P4627" s="10">
        <v>41241</v>
      </c>
      <c r="Q4627">
        <v>29.50986</v>
      </c>
      <c r="S4627" s="42">
        <f t="shared" ca="1" si="77"/>
        <v>50578</v>
      </c>
      <c r="T4627" s="43">
        <f ca="1">_xll.BInterpol('Base CDI'!$H$4:$H$28,'Base CDI'!$J$4:$J$29,S4627,"Cubic","Extrapolate=Linear","MultiX=Average","Skip=True","Sort=True")</f>
        <v>13.506938440492476</v>
      </c>
      <c r="U4627" s="43">
        <f ca="1">_xll.BInterpol('Base CDI'!$H$4:$H$28,'Base CDI'!$I$4:$I$29,S4627,"Cubic","Extrapolate=Linear","MultiX=Average","Skip=True","Sort=True")</f>
        <v>13.547339261285911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50579</v>
      </c>
      <c r="T4628" s="43">
        <f ca="1">_xll.BInterpol('Base CDI'!$H$4:$H$28,'Base CDI'!$J$4:$J$29,S4628,"Cubic","Extrapolate=Linear","MultiX=Average","Skip=True","Sort=True")</f>
        <v>13.506861833105337</v>
      </c>
      <c r="U4628" s="43">
        <f ca="1">_xll.BInterpol('Base CDI'!$H$4:$H$28,'Base CDI'!$I$4:$I$29,S4628,"Cubic","Extrapolate=Linear","MultiX=Average","Skip=True","Sort=True")</f>
        <v>13.547250341997264</v>
      </c>
    </row>
    <row r="4629" spans="16:21" x14ac:dyDescent="0.25">
      <c r="P4629" s="10">
        <v>41243</v>
      </c>
      <c r="Q4629">
        <v>29.52591</v>
      </c>
      <c r="S4629" s="42">
        <f t="shared" ca="1" si="77"/>
        <v>50580</v>
      </c>
      <c r="T4629" s="43">
        <f ca="1">_xll.BInterpol('Base CDI'!$H$4:$H$28,'Base CDI'!$J$4:$J$29,S4629,"Cubic","Extrapolate=Linear","MultiX=Average","Skip=True","Sort=True")</f>
        <v>13.506785225718195</v>
      </c>
      <c r="U4629" s="43">
        <f ca="1">_xll.BInterpol('Base CDI'!$H$4:$H$28,'Base CDI'!$I$4:$I$29,S4629,"Cubic","Extrapolate=Linear","MultiX=Average","Skip=True","Sort=True")</f>
        <v>13.547161422708619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50581</v>
      </c>
      <c r="T4630" s="43">
        <f ca="1">_xll.BInterpol('Base CDI'!$H$4:$H$28,'Base CDI'!$J$4:$J$29,S4630,"Cubic","Extrapolate=Linear","MultiX=Average","Skip=True","Sort=True")</f>
        <v>13.506708618331054</v>
      </c>
      <c r="U4630" s="43">
        <f ca="1">_xll.BInterpol('Base CDI'!$H$4:$H$28,'Base CDI'!$I$4:$I$29,S4630,"Cubic","Extrapolate=Linear","MultiX=Average","Skip=True","Sort=True")</f>
        <v>13.547072503419974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50582</v>
      </c>
      <c r="T4631" s="43">
        <f ca="1">_xll.BInterpol('Base CDI'!$H$4:$H$28,'Base CDI'!$J$4:$J$29,S4631,"Cubic","Extrapolate=Linear","MultiX=Average","Skip=True","Sort=True")</f>
        <v>13.506632010943914</v>
      </c>
      <c r="U4631" s="43">
        <f ca="1">_xll.BInterpol('Base CDI'!$H$4:$H$28,'Base CDI'!$I$4:$I$29,S4631,"Cubic","Extrapolate=Linear","MultiX=Average","Skip=True","Sort=True")</f>
        <v>13.546983584131327</v>
      </c>
    </row>
    <row r="4632" spans="16:21" x14ac:dyDescent="0.25">
      <c r="P4632" s="10">
        <v>41248</v>
      </c>
      <c r="Q4632">
        <v>29.54992</v>
      </c>
      <c r="S4632" s="42">
        <f t="shared" ca="1" si="77"/>
        <v>50583</v>
      </c>
      <c r="T4632" s="43">
        <f ca="1">_xll.BInterpol('Base CDI'!$H$4:$H$28,'Base CDI'!$J$4:$J$29,S4632,"Cubic","Extrapolate=Linear","MultiX=Average","Skip=True","Sort=True")</f>
        <v>13.506555403556773</v>
      </c>
      <c r="U4632" s="43">
        <f ca="1">_xll.BInterpol('Base CDI'!$H$4:$H$28,'Base CDI'!$I$4:$I$29,S4632,"Cubic","Extrapolate=Linear","MultiX=Average","Skip=True","Sort=True")</f>
        <v>13.546894664842682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50584</v>
      </c>
      <c r="T4633" s="43">
        <f ca="1">_xll.BInterpol('Base CDI'!$H$4:$H$28,'Base CDI'!$J$4:$J$29,S4633,"Cubic","Extrapolate=Linear","MultiX=Average","Skip=True","Sort=True")</f>
        <v>13.506478796169631</v>
      </c>
      <c r="U4633" s="43">
        <f ca="1">_xll.BInterpol('Base CDI'!$H$4:$H$28,'Base CDI'!$I$4:$I$29,S4633,"Cubic","Extrapolate=Linear","MultiX=Average","Skip=True","Sort=True")</f>
        <v>13.546805745554037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50585</v>
      </c>
      <c r="T4634" s="43">
        <f ca="1">_xll.BInterpol('Base CDI'!$H$4:$H$28,'Base CDI'!$J$4:$J$29,S4634,"Cubic","Extrapolate=Linear","MultiX=Average","Skip=True","Sort=True")</f>
        <v>13.50640218878249</v>
      </c>
      <c r="U4634" s="43">
        <f ca="1">_xll.BInterpol('Base CDI'!$H$4:$H$28,'Base CDI'!$I$4:$I$29,S4634,"Cubic","Extrapolate=Linear","MultiX=Average","Skip=True","Sort=True")</f>
        <v>13.54671682626539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50586</v>
      </c>
      <c r="T4635" s="43">
        <f ca="1">_xll.BInterpol('Base CDI'!$H$4:$H$28,'Base CDI'!$J$4:$J$29,S4635,"Cubic","Extrapolate=Linear","MultiX=Average","Skip=True","Sort=True")</f>
        <v>13.50632558139535</v>
      </c>
      <c r="U4635" s="43">
        <f ca="1">_xll.BInterpol('Base CDI'!$H$4:$H$28,'Base CDI'!$I$4:$I$29,S4635,"Cubic","Extrapolate=Linear","MultiX=Average","Skip=True","Sort=True")</f>
        <v>13.546627906976745</v>
      </c>
    </row>
    <row r="4636" spans="16:21" x14ac:dyDescent="0.25">
      <c r="P4636" s="10">
        <v>41254</v>
      </c>
      <c r="Q4636">
        <v>29.58184</v>
      </c>
      <c r="S4636" s="42">
        <f t="shared" ca="1" si="77"/>
        <v>50587</v>
      </c>
      <c r="T4636" s="43">
        <f ca="1">_xll.BInterpol('Base CDI'!$H$4:$H$28,'Base CDI'!$J$4:$J$29,S4636,"Cubic","Extrapolate=Linear","MultiX=Average","Skip=True","Sort=True")</f>
        <v>13.506248974008209</v>
      </c>
      <c r="U4636" s="43">
        <f ca="1">_xll.BInterpol('Base CDI'!$H$4:$H$28,'Base CDI'!$I$4:$I$29,S4636,"Cubic","Extrapolate=Linear","MultiX=Average","Skip=True","Sort=True")</f>
        <v>13.5465389876881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50588</v>
      </c>
      <c r="T4637" s="43">
        <f ca="1">_xll.BInterpol('Base CDI'!$H$4:$H$28,'Base CDI'!$J$4:$J$29,S4637,"Cubic","Extrapolate=Linear","MultiX=Average","Skip=True","Sort=True")</f>
        <v>13.506172366621067</v>
      </c>
      <c r="U4637" s="43">
        <f ca="1">_xll.BInterpol('Base CDI'!$H$4:$H$28,'Base CDI'!$I$4:$I$29,S4637,"Cubic","Extrapolate=Linear","MultiX=Average","Skip=True","Sort=True")</f>
        <v>13.546450068399453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50589</v>
      </c>
      <c r="T4638" s="43">
        <f ca="1">_xll.BInterpol('Base CDI'!$H$4:$H$28,'Base CDI'!$J$4:$J$29,S4638,"Cubic","Extrapolate=Linear","MultiX=Average","Skip=True","Sort=True")</f>
        <v>13.506095759233927</v>
      </c>
      <c r="U4638" s="43">
        <f ca="1">_xll.BInterpol('Base CDI'!$H$4:$H$28,'Base CDI'!$I$4:$I$29,S4638,"Cubic","Extrapolate=Linear","MultiX=Average","Skip=True","Sort=True")</f>
        <v>13.546361149110808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50590</v>
      </c>
      <c r="T4639" s="43">
        <f ca="1">_xll.BInterpol('Base CDI'!$H$4:$H$28,'Base CDI'!$J$4:$J$29,S4639,"Cubic","Extrapolate=Linear","MultiX=Average","Skip=True","Sort=True")</f>
        <v>13.506019151846786</v>
      </c>
      <c r="U4639" s="43">
        <f ca="1">_xll.BInterpol('Base CDI'!$H$4:$H$28,'Base CDI'!$I$4:$I$29,S4639,"Cubic","Extrapolate=Linear","MultiX=Average","Skip=True","Sort=True")</f>
        <v>13.546272229822163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50591</v>
      </c>
      <c r="T4640" s="43">
        <f ca="1">_xll.BInterpol('Base CDI'!$H$4:$H$28,'Base CDI'!$J$4:$J$29,S4640,"Cubic","Extrapolate=Linear","MultiX=Average","Skip=True","Sort=True")</f>
        <v>13.505942544459645</v>
      </c>
      <c r="U4640" s="43">
        <f ca="1">_xll.BInterpol('Base CDI'!$H$4:$H$28,'Base CDI'!$I$4:$I$29,S4640,"Cubic","Extrapolate=Linear","MultiX=Average","Skip=True","Sort=True")</f>
        <v>13.546183310533516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50592</v>
      </c>
      <c r="T4641" s="43">
        <f ca="1">_xll.BInterpol('Base CDI'!$H$4:$H$28,'Base CDI'!$J$4:$J$29,S4641,"Cubic","Extrapolate=Linear","MultiX=Average","Skip=True","Sort=True")</f>
        <v>13.505865937072505</v>
      </c>
      <c r="U4641" s="43">
        <f ca="1">_xll.BInterpol('Base CDI'!$H$4:$H$28,'Base CDI'!$I$4:$I$29,S4641,"Cubic","Extrapolate=Linear","MultiX=Average","Skip=True","Sort=True")</f>
        <v>13.546094391244871</v>
      </c>
    </row>
    <row r="4642" spans="16:21" x14ac:dyDescent="0.25">
      <c r="P4642" s="10">
        <v>41262</v>
      </c>
      <c r="Q4642">
        <v>29.62904</v>
      </c>
      <c r="S4642" s="42">
        <f t="shared" ca="1" si="77"/>
        <v>50593</v>
      </c>
      <c r="T4642" s="43">
        <f ca="1">_xll.BInterpol('Base CDI'!$H$4:$H$28,'Base CDI'!$J$4:$J$29,S4642,"Cubic","Extrapolate=Linear","MultiX=Average","Skip=True","Sort=True")</f>
        <v>13.505789329685363</v>
      </c>
      <c r="U4642" s="43">
        <f ca="1">_xll.BInterpol('Base CDI'!$H$4:$H$28,'Base CDI'!$I$4:$I$29,S4642,"Cubic","Extrapolate=Linear","MultiX=Average","Skip=True","Sort=True")</f>
        <v>13.546005471956226</v>
      </c>
    </row>
    <row r="4643" spans="16:21" x14ac:dyDescent="0.25">
      <c r="P4643" s="10">
        <v>41263</v>
      </c>
      <c r="Q4643">
        <v>29.63682</v>
      </c>
      <c r="S4643" s="42">
        <f t="shared" ca="1" si="77"/>
        <v>50594</v>
      </c>
      <c r="T4643" s="43">
        <f ca="1">_xll.BInterpol('Base CDI'!$H$4:$H$28,'Base CDI'!$J$4:$J$29,S4643,"Cubic","Extrapolate=Linear","MultiX=Average","Skip=True","Sort=True")</f>
        <v>13.505712722298222</v>
      </c>
      <c r="U4643" s="43">
        <f ca="1">_xll.BInterpol('Base CDI'!$H$4:$H$28,'Base CDI'!$I$4:$I$29,S4643,"Cubic","Extrapolate=Linear","MultiX=Average","Skip=True","Sort=True")</f>
        <v>13.545916552667579</v>
      </c>
    </row>
    <row r="4644" spans="16:21" x14ac:dyDescent="0.25">
      <c r="P4644" s="10">
        <v>41264</v>
      </c>
      <c r="Q4644">
        <v>29.64462</v>
      </c>
      <c r="S4644" s="42">
        <f t="shared" ca="1" si="77"/>
        <v>50595</v>
      </c>
      <c r="T4644" s="43">
        <f ca="1">_xll.BInterpol('Base CDI'!$H$4:$H$28,'Base CDI'!$J$4:$J$29,S4644,"Cubic","Extrapolate=Linear","MultiX=Average","Skip=True","Sort=True")</f>
        <v>13.505636114911081</v>
      </c>
      <c r="U4644" s="43">
        <f ca="1">_xll.BInterpol('Base CDI'!$H$4:$H$28,'Base CDI'!$I$4:$I$29,S4644,"Cubic","Extrapolate=Linear","MultiX=Average","Skip=True","Sort=True")</f>
        <v>13.545827633378934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50596</v>
      </c>
      <c r="T4645" s="43">
        <f ca="1">_xll.BInterpol('Base CDI'!$H$4:$H$28,'Base CDI'!$J$4:$J$29,S4645,"Cubic","Extrapolate=Linear","MultiX=Average","Skip=True","Sort=True")</f>
        <v>13.505559507523941</v>
      </c>
      <c r="U4645" s="43">
        <f ca="1">_xll.BInterpol('Base CDI'!$H$4:$H$28,'Base CDI'!$I$4:$I$29,S4645,"Cubic","Extrapolate=Linear","MultiX=Average","Skip=True","Sort=True")</f>
        <v>13.545738714090287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50597</v>
      </c>
      <c r="T4646" s="43">
        <f ca="1">_xll.BInterpol('Base CDI'!$H$4:$H$28,'Base CDI'!$J$4:$J$29,S4646,"Cubic","Extrapolate=Linear","MultiX=Average","Skip=True","Sort=True")</f>
        <v>13.5054829001368</v>
      </c>
      <c r="U4646" s="43">
        <f ca="1">_xll.BInterpol('Base CDI'!$H$4:$H$28,'Base CDI'!$I$4:$I$29,S4646,"Cubic","Extrapolate=Linear","MultiX=Average","Skip=True","Sort=True")</f>
        <v>13.545649794801642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50598</v>
      </c>
      <c r="T4647" s="43">
        <f ca="1">_xll.BInterpol('Base CDI'!$H$4:$H$28,'Base CDI'!$J$4:$J$29,S4647,"Cubic","Extrapolate=Linear","MultiX=Average","Skip=True","Sort=True")</f>
        <v>13.505406292749658</v>
      </c>
      <c r="U4647" s="43">
        <f ca="1">_xll.BInterpol('Base CDI'!$H$4:$H$28,'Base CDI'!$I$4:$I$29,S4647,"Cubic","Extrapolate=Linear","MultiX=Average","Skip=True","Sort=True")</f>
        <v>13.545560875512997</v>
      </c>
    </row>
    <row r="4648" spans="16:21" x14ac:dyDescent="0.25">
      <c r="P4648" s="10">
        <v>41271</v>
      </c>
      <c r="Q4648">
        <v>29.67596</v>
      </c>
      <c r="S4648" s="42">
        <f t="shared" ca="1" si="77"/>
        <v>50599</v>
      </c>
      <c r="T4648" s="43">
        <f ca="1">_xll.BInterpol('Base CDI'!$H$4:$H$28,'Base CDI'!$J$4:$J$29,S4648,"Cubic","Extrapolate=Linear","MultiX=Average","Skip=True","Sort=True")</f>
        <v>13.505329685362518</v>
      </c>
      <c r="U4648" s="43">
        <f ca="1">_xll.BInterpol('Base CDI'!$H$4:$H$28,'Base CDI'!$I$4:$I$29,S4648,"Cubic","Extrapolate=Linear","MultiX=Average","Skip=True","Sort=True")</f>
        <v>13.54547195622435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50600</v>
      </c>
      <c r="T4649" s="43">
        <f ca="1">_xll.BInterpol('Base CDI'!$H$4:$H$28,'Base CDI'!$J$4:$J$29,S4649,"Cubic","Extrapolate=Linear","MultiX=Average","Skip=True","Sort=True")</f>
        <v>13.505253077975377</v>
      </c>
      <c r="U4649" s="43">
        <f ca="1">_xll.BInterpol('Base CDI'!$H$4:$H$28,'Base CDI'!$I$4:$I$29,S4649,"Cubic","Extrapolate=Linear","MultiX=Average","Skip=True","Sort=True")</f>
        <v>13.545383036935705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50601</v>
      </c>
      <c r="T4650" s="43">
        <f ca="1">_xll.BInterpol('Base CDI'!$H$4:$H$28,'Base CDI'!$J$4:$J$29,S4650,"Cubic","Extrapolate=Linear","MultiX=Average","Skip=True","Sort=True")</f>
        <v>13.505176470588236</v>
      </c>
      <c r="U4650" s="43">
        <f ca="1">_xll.BInterpol('Base CDI'!$H$4:$H$28,'Base CDI'!$I$4:$I$29,S4650,"Cubic","Extrapolate=Linear","MultiX=Average","Skip=True","Sort=True")</f>
        <v>13.54529411764706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50602</v>
      </c>
      <c r="T4651" s="43">
        <f ca="1">_xll.BInterpol('Base CDI'!$H$4:$H$28,'Base CDI'!$J$4:$J$29,S4651,"Cubic","Extrapolate=Linear","MultiX=Average","Skip=True","Sort=True")</f>
        <v>13.505099863201096</v>
      </c>
      <c r="U4651" s="43">
        <f ca="1">_xll.BInterpol('Base CDI'!$H$4:$H$28,'Base CDI'!$I$4:$I$29,S4651,"Cubic","Extrapolate=Linear","MultiX=Average","Skip=True","Sort=True")</f>
        <v>13.545205198358413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50603</v>
      </c>
      <c r="T4652" s="43">
        <f ca="1">_xll.BInterpol('Base CDI'!$H$4:$H$28,'Base CDI'!$J$4:$J$29,S4652,"Cubic","Extrapolate=Linear","MultiX=Average","Skip=True","Sort=True")</f>
        <v>13.505023255813954</v>
      </c>
      <c r="U4652" s="43">
        <f ca="1">_xll.BInterpol('Base CDI'!$H$4:$H$28,'Base CDI'!$I$4:$I$29,S4652,"Cubic","Extrapolate=Linear","MultiX=Average","Skip=True","Sort=True")</f>
        <v>13.545116279069768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50604</v>
      </c>
      <c r="T4653" s="43">
        <f ca="1">_xll.BInterpol('Base CDI'!$H$4:$H$28,'Base CDI'!$J$4:$J$29,S4653,"Cubic","Extrapolate=Linear","MultiX=Average","Skip=True","Sort=True")</f>
        <v>13.504946648426813</v>
      </c>
      <c r="U4653" s="43">
        <f ca="1">_xll.BInterpol('Base CDI'!$H$4:$H$28,'Base CDI'!$I$4:$I$29,S4653,"Cubic","Extrapolate=Linear","MultiX=Average","Skip=True","Sort=True")</f>
        <v>13.545027359781123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50605</v>
      </c>
      <c r="T4654" s="43">
        <f ca="1">_xll.BInterpol('Base CDI'!$H$4:$H$28,'Base CDI'!$J$4:$J$29,S4654,"Cubic","Extrapolate=Linear","MultiX=Average","Skip=True","Sort=True")</f>
        <v>13.504870041039672</v>
      </c>
      <c r="U4654" s="43">
        <f ca="1">_xll.BInterpol('Base CDI'!$H$4:$H$28,'Base CDI'!$I$4:$I$29,S4654,"Cubic","Extrapolate=Linear","MultiX=Average","Skip=True","Sort=True")</f>
        <v>13.544938440492476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50606</v>
      </c>
      <c r="T4655" s="43">
        <f ca="1">_xll.BInterpol('Base CDI'!$H$4:$H$28,'Base CDI'!$J$4:$J$29,S4655,"Cubic","Extrapolate=Linear","MultiX=Average","Skip=True","Sort=True")</f>
        <v>13.504793433652532</v>
      </c>
      <c r="U4655" s="43">
        <f ca="1">_xll.BInterpol('Base CDI'!$H$4:$H$28,'Base CDI'!$I$4:$I$29,S4655,"Cubic","Extrapolate=Linear","MultiX=Average","Skip=True","Sort=True")</f>
        <v>13.544849521203831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50607</v>
      </c>
      <c r="T4656" s="43">
        <f ca="1">_xll.BInterpol('Base CDI'!$H$4:$H$28,'Base CDI'!$J$4:$J$29,S4656,"Cubic","Extrapolate=Linear","MultiX=Average","Skip=True","Sort=True")</f>
        <v>13.50471682626539</v>
      </c>
      <c r="U4656" s="43">
        <f ca="1">_xll.BInterpol('Base CDI'!$H$4:$H$28,'Base CDI'!$I$4:$I$29,S4656,"Cubic","Extrapolate=Linear","MultiX=Average","Skip=True","Sort=True")</f>
        <v>13.544760601915186</v>
      </c>
    </row>
    <row r="4657" spans="16:21" x14ac:dyDescent="0.25">
      <c r="P4657" s="10">
        <v>41285</v>
      </c>
      <c r="Q4657">
        <v>29.74689</v>
      </c>
      <c r="S4657" s="42">
        <f t="shared" ca="1" si="77"/>
        <v>50608</v>
      </c>
      <c r="T4657" s="43">
        <f ca="1">_xll.BInterpol('Base CDI'!$H$4:$H$28,'Base CDI'!$J$4:$J$29,S4657,"Cubic","Extrapolate=Linear","MultiX=Average","Skip=True","Sort=True")</f>
        <v>13.504640218878249</v>
      </c>
      <c r="U4657" s="43">
        <f ca="1">_xll.BInterpol('Base CDI'!$H$4:$H$28,'Base CDI'!$I$4:$I$29,S4657,"Cubic","Extrapolate=Linear","MultiX=Average","Skip=True","Sort=True")</f>
        <v>13.544671682626539</v>
      </c>
    </row>
    <row r="4658" spans="16:21" x14ac:dyDescent="0.25">
      <c r="P4658" s="10">
        <v>41288</v>
      </c>
      <c r="Q4658">
        <v>29.75478</v>
      </c>
      <c r="S4658" s="42">
        <f t="shared" ca="1" si="77"/>
        <v>50609</v>
      </c>
      <c r="T4658" s="43">
        <f ca="1">_xll.BInterpol('Base CDI'!$H$4:$H$28,'Base CDI'!$J$4:$J$29,S4658,"Cubic","Extrapolate=Linear","MultiX=Average","Skip=True","Sort=True")</f>
        <v>13.504563611491109</v>
      </c>
      <c r="U4658" s="43">
        <f ca="1">_xll.BInterpol('Base CDI'!$H$4:$H$28,'Base CDI'!$I$4:$I$29,S4658,"Cubic","Extrapolate=Linear","MultiX=Average","Skip=True","Sort=True")</f>
        <v>13.544582763337894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50610</v>
      </c>
      <c r="T4659" s="43">
        <f ca="1">_xll.BInterpol('Base CDI'!$H$4:$H$28,'Base CDI'!$J$4:$J$29,S4659,"Cubic","Extrapolate=Linear","MultiX=Average","Skip=True","Sort=True")</f>
        <v>13.504487004103968</v>
      </c>
      <c r="U4659" s="43">
        <f ca="1">_xll.BInterpol('Base CDI'!$H$4:$H$28,'Base CDI'!$I$4:$I$29,S4659,"Cubic","Extrapolate=Linear","MultiX=Average","Skip=True","Sort=True")</f>
        <v>13.544493844049249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50611</v>
      </c>
      <c r="T4660" s="43">
        <f ca="1">_xll.BInterpol('Base CDI'!$H$4:$H$28,'Base CDI'!$J$4:$J$29,S4660,"Cubic","Extrapolate=Linear","MultiX=Average","Skip=True","Sort=True")</f>
        <v>13.504410396716827</v>
      </c>
      <c r="U4660" s="43">
        <f ca="1">_xll.BInterpol('Base CDI'!$H$4:$H$28,'Base CDI'!$I$4:$I$29,S4660,"Cubic","Extrapolate=Linear","MultiX=Average","Skip=True","Sort=True")</f>
        <v>13.544404924760602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50612</v>
      </c>
      <c r="T4661" s="43">
        <f ca="1">_xll.BInterpol('Base CDI'!$H$4:$H$28,'Base CDI'!$J$4:$J$29,S4661,"Cubic","Extrapolate=Linear","MultiX=Average","Skip=True","Sort=True")</f>
        <v>13.504333789329687</v>
      </c>
      <c r="U4661" s="43">
        <f ca="1">_xll.BInterpol('Base CDI'!$H$4:$H$28,'Base CDI'!$I$4:$I$29,S4661,"Cubic","Extrapolate=Linear","MultiX=Average","Skip=True","Sort=True")</f>
        <v>13.544316005471957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50613</v>
      </c>
      <c r="T4662" s="43">
        <f ca="1">_xll.BInterpol('Base CDI'!$H$4:$H$28,'Base CDI'!$J$4:$J$29,S4662,"Cubic","Extrapolate=Linear","MultiX=Average","Skip=True","Sort=True")</f>
        <v>13.504257181942545</v>
      </c>
      <c r="U4662" s="43">
        <f ca="1">_xll.BInterpol('Base CDI'!$H$4:$H$28,'Base CDI'!$I$4:$I$29,S4662,"Cubic","Extrapolate=Linear","MultiX=Average","Skip=True","Sort=True")</f>
        <v>13.544227086183312</v>
      </c>
    </row>
    <row r="4663" spans="16:21" x14ac:dyDescent="0.25">
      <c r="P4663" s="10">
        <v>41295</v>
      </c>
      <c r="Q4663">
        <v>29.79439</v>
      </c>
      <c r="S4663" s="42">
        <f t="shared" ca="1" si="77"/>
        <v>50614</v>
      </c>
      <c r="T4663" s="43">
        <f ca="1">_xll.BInterpol('Base CDI'!$H$4:$H$28,'Base CDI'!$J$4:$J$29,S4663,"Cubic","Extrapolate=Linear","MultiX=Average","Skip=True","Sort=True")</f>
        <v>13.504180574555404</v>
      </c>
      <c r="U4663" s="43">
        <f ca="1">_xll.BInterpol('Base CDI'!$H$4:$H$28,'Base CDI'!$I$4:$I$29,S4663,"Cubic","Extrapolate=Linear","MultiX=Average","Skip=True","Sort=True")</f>
        <v>13.544138166894665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50615</v>
      </c>
      <c r="T4664" s="43">
        <f ca="1">_xll.BInterpol('Base CDI'!$H$4:$H$28,'Base CDI'!$J$4:$J$29,S4664,"Cubic","Extrapolate=Linear","MultiX=Average","Skip=True","Sort=True")</f>
        <v>13.504103967168263</v>
      </c>
      <c r="U4664" s="43">
        <f ca="1">_xll.BInterpol('Base CDI'!$H$4:$H$28,'Base CDI'!$I$4:$I$29,S4664,"Cubic","Extrapolate=Linear","MultiX=Average","Skip=True","Sort=True")</f>
        <v>13.54404924760602</v>
      </c>
    </row>
    <row r="4665" spans="16:21" x14ac:dyDescent="0.25">
      <c r="P4665" s="10">
        <v>41297</v>
      </c>
      <c r="Q4665">
        <v>29.81024</v>
      </c>
      <c r="S4665" s="42">
        <f t="shared" ca="1" si="77"/>
        <v>50616</v>
      </c>
      <c r="T4665" s="43">
        <f ca="1">_xll.BInterpol('Base CDI'!$H$4:$H$28,'Base CDI'!$J$4:$J$29,S4665,"Cubic","Extrapolate=Linear","MultiX=Average","Skip=True","Sort=True")</f>
        <v>13.504027359781123</v>
      </c>
      <c r="U4665" s="43">
        <f ca="1">_xll.BInterpol('Base CDI'!$H$4:$H$28,'Base CDI'!$I$4:$I$29,S4665,"Cubic","Extrapolate=Linear","MultiX=Average","Skip=True","Sort=True")</f>
        <v>13.543960328317375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50617</v>
      </c>
      <c r="T4666" s="43">
        <f ca="1">_xll.BInterpol('Base CDI'!$H$4:$H$28,'Base CDI'!$J$4:$J$29,S4666,"Cubic","Extrapolate=Linear","MultiX=Average","Skip=True","Sort=True")</f>
        <v>13.503950752393981</v>
      </c>
      <c r="U4666" s="43">
        <f ca="1">_xll.BInterpol('Base CDI'!$H$4:$H$28,'Base CDI'!$I$4:$I$29,S4666,"Cubic","Extrapolate=Linear","MultiX=Average","Skip=True","Sort=True")</f>
        <v>13.543871409028728</v>
      </c>
    </row>
    <row r="4667" spans="16:21" x14ac:dyDescent="0.25">
      <c r="P4667" s="10">
        <v>41299</v>
      </c>
      <c r="Q4667">
        <v>29.8261</v>
      </c>
      <c r="S4667" s="42">
        <f t="shared" ca="1" si="77"/>
        <v>50618</v>
      </c>
      <c r="T4667" s="43">
        <f ca="1">_xll.BInterpol('Base CDI'!$H$4:$H$28,'Base CDI'!$J$4:$J$29,S4667,"Cubic","Extrapolate=Linear","MultiX=Average","Skip=True","Sort=True")</f>
        <v>13.50387414500684</v>
      </c>
      <c r="U4667" s="43">
        <f ca="1">_xll.BInterpol('Base CDI'!$H$4:$H$28,'Base CDI'!$I$4:$I$29,S4667,"Cubic","Extrapolate=Linear","MultiX=Average","Skip=True","Sort=True")</f>
        <v>13.543782489740083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50619</v>
      </c>
      <c r="T4668" s="43">
        <f ca="1">_xll.BInterpol('Base CDI'!$H$4:$H$28,'Base CDI'!$J$4:$J$29,S4668,"Cubic","Extrapolate=Linear","MultiX=Average","Skip=True","Sort=True")</f>
        <v>13.5037975376197</v>
      </c>
      <c r="U4668" s="43">
        <f ca="1">_xll.BInterpol('Base CDI'!$H$4:$H$28,'Base CDI'!$I$4:$I$29,S4668,"Cubic","Extrapolate=Linear","MultiX=Average","Skip=True","Sort=True")</f>
        <v>13.543693570451438</v>
      </c>
    </row>
    <row r="4669" spans="16:21" x14ac:dyDescent="0.25">
      <c r="P4669" s="10">
        <v>41303</v>
      </c>
      <c r="Q4669">
        <v>29.84198</v>
      </c>
      <c r="S4669" s="42">
        <f t="shared" ca="1" si="77"/>
        <v>50620</v>
      </c>
      <c r="T4669" s="43">
        <f ca="1">_xll.BInterpol('Base CDI'!$H$4:$H$28,'Base CDI'!$J$4:$J$29,S4669,"Cubic","Extrapolate=Linear","MultiX=Average","Skip=True","Sort=True")</f>
        <v>13.503720930232559</v>
      </c>
      <c r="U4669" s="43">
        <f ca="1">_xll.BInterpol('Base CDI'!$H$4:$H$28,'Base CDI'!$I$4:$I$29,S4669,"Cubic","Extrapolate=Linear","MultiX=Average","Skip=True","Sort=True")</f>
        <v>13.543604651162791</v>
      </c>
    </row>
    <row r="4670" spans="16:21" x14ac:dyDescent="0.25">
      <c r="P4670" s="10">
        <v>41304</v>
      </c>
      <c r="Q4670">
        <v>29.84994</v>
      </c>
      <c r="S4670" s="42">
        <f t="shared" ca="1" si="77"/>
        <v>50621</v>
      </c>
      <c r="T4670" s="43">
        <f ca="1">_xll.BInterpol('Base CDI'!$H$4:$H$28,'Base CDI'!$J$4:$J$29,S4670,"Cubic","Extrapolate=Linear","MultiX=Average","Skip=True","Sort=True")</f>
        <v>13.503644322845417</v>
      </c>
      <c r="U4670" s="43">
        <f ca="1">_xll.BInterpol('Base CDI'!$H$4:$H$28,'Base CDI'!$I$4:$I$29,S4670,"Cubic","Extrapolate=Linear","MultiX=Average","Skip=True","Sort=True")</f>
        <v>13.543515731874146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50622</v>
      </c>
      <c r="T4671" s="43">
        <f ca="1">_xll.BInterpol('Base CDI'!$H$4:$H$28,'Base CDI'!$J$4:$J$29,S4671,"Cubic","Extrapolate=Linear","MultiX=Average","Skip=True","Sort=True")</f>
        <v>13.503567715458278</v>
      </c>
      <c r="U4671" s="43">
        <f ca="1">_xll.BInterpol('Base CDI'!$H$4:$H$28,'Base CDI'!$I$4:$I$29,S4671,"Cubic","Extrapolate=Linear","MultiX=Average","Skip=True","Sort=True")</f>
        <v>13.5434268125855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50623</v>
      </c>
      <c r="T4672" s="43">
        <f ca="1">_xll.BInterpol('Base CDI'!$H$4:$H$28,'Base CDI'!$J$4:$J$29,S4672,"Cubic","Extrapolate=Linear","MultiX=Average","Skip=True","Sort=True")</f>
        <v>13.503491108071136</v>
      </c>
      <c r="U4672" s="43">
        <f ca="1">_xll.BInterpol('Base CDI'!$H$4:$H$28,'Base CDI'!$I$4:$I$29,S4672,"Cubic","Extrapolate=Linear","MultiX=Average","Skip=True","Sort=True")</f>
        <v>13.543337893296854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50624</v>
      </c>
      <c r="T4673" s="43">
        <f ca="1">_xll.BInterpol('Base CDI'!$H$4:$H$28,'Base CDI'!$J$4:$J$29,S4673,"Cubic","Extrapolate=Linear","MultiX=Average","Skip=True","Sort=True")</f>
        <v>13.503414500683995</v>
      </c>
      <c r="U4673" s="43">
        <f ca="1">_xll.BInterpol('Base CDI'!$H$4:$H$28,'Base CDI'!$I$4:$I$29,S4673,"Cubic","Extrapolate=Linear","MultiX=Average","Skip=True","Sort=True")</f>
        <v>13.543248974008209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50625</v>
      </c>
      <c r="T4674" s="43">
        <f ca="1">_xll.BInterpol('Base CDI'!$H$4:$H$28,'Base CDI'!$J$4:$J$29,S4674,"Cubic","Extrapolate=Linear","MultiX=Average","Skip=True","Sort=True")</f>
        <v>13.503337893296854</v>
      </c>
      <c r="U4674" s="43">
        <f ca="1">_xll.BInterpol('Base CDI'!$H$4:$H$28,'Base CDI'!$I$4:$I$29,S4674,"Cubic","Extrapolate=Linear","MultiX=Average","Skip=True","Sort=True")</f>
        <v>13.543160054719563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50626</v>
      </c>
      <c r="T4675" s="43">
        <f ca="1">_xll.BInterpol('Base CDI'!$H$4:$H$28,'Base CDI'!$J$4:$J$29,S4675,"Cubic","Extrapolate=Linear","MultiX=Average","Skip=True","Sort=True")</f>
        <v>13.503261285909714</v>
      </c>
      <c r="U4675" s="43">
        <f ca="1">_xll.BInterpol('Base CDI'!$H$4:$H$28,'Base CDI'!$I$4:$I$29,S4675,"Cubic","Extrapolate=Linear","MultiX=Average","Skip=True","Sort=True")</f>
        <v>13.543071135430917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50627</v>
      </c>
      <c r="T4676" s="43">
        <f ca="1">_xll.BInterpol('Base CDI'!$H$4:$H$28,'Base CDI'!$J$4:$J$29,S4676,"Cubic","Extrapolate=Linear","MultiX=Average","Skip=True","Sort=True")</f>
        <v>13.503184678522572</v>
      </c>
      <c r="U4676" s="43">
        <f ca="1">_xll.BInterpol('Base CDI'!$H$4:$H$28,'Base CDI'!$I$4:$I$29,S4676,"Cubic","Extrapolate=Linear","MultiX=Average","Skip=True","Sort=True")</f>
        <v>13.542982216142272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50628</v>
      </c>
      <c r="T4677" s="43">
        <f ca="1">_xll.BInterpol('Base CDI'!$H$4:$H$28,'Base CDI'!$J$4:$J$29,S4677,"Cubic","Extrapolate=Linear","MultiX=Average","Skip=True","Sort=True")</f>
        <v>13.503108071135431</v>
      </c>
      <c r="U4677" s="43">
        <f ca="1">_xll.BInterpol('Base CDI'!$H$4:$H$28,'Base CDI'!$I$4:$I$29,S4677,"Cubic","Extrapolate=Linear","MultiX=Average","Skip=True","Sort=True")</f>
        <v>13.542893296853626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50629</v>
      </c>
      <c r="T4678" s="43">
        <f ca="1">_xll.BInterpol('Base CDI'!$H$4:$H$28,'Base CDI'!$J$4:$J$29,S4678,"Cubic","Extrapolate=Linear","MultiX=Average","Skip=True","Sort=True")</f>
        <v>13.503031463748291</v>
      </c>
      <c r="U4678" s="43">
        <f ca="1">_xll.BInterpol('Base CDI'!$H$4:$H$28,'Base CDI'!$I$4:$I$29,S4678,"Cubic","Extrapolate=Linear","MultiX=Average","Skip=True","Sort=True")</f>
        <v>13.54280437756498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50630</v>
      </c>
      <c r="T4679" s="43">
        <f ca="1">_xll.BInterpol('Base CDI'!$H$4:$H$28,'Base CDI'!$J$4:$J$29,S4679,"Cubic","Extrapolate=Linear","MultiX=Average","Skip=True","Sort=True")</f>
        <v>13.50295485636115</v>
      </c>
      <c r="U4679" s="43">
        <f ca="1">_xll.BInterpol('Base CDI'!$H$4:$H$28,'Base CDI'!$I$4:$I$29,S4679,"Cubic","Extrapolate=Linear","MultiX=Average","Skip=True","Sort=True")</f>
        <v>13.542715458276335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50631</v>
      </c>
      <c r="T4680" s="43">
        <f ca="1">_xll.BInterpol('Base CDI'!$H$4:$H$28,'Base CDI'!$J$4:$J$29,S4680,"Cubic","Extrapolate=Linear","MultiX=Average","Skip=True","Sort=True")</f>
        <v>13.502878248974008</v>
      </c>
      <c r="U4680" s="43">
        <f ca="1">_xll.BInterpol('Base CDI'!$H$4:$H$28,'Base CDI'!$I$4:$I$29,S4680,"Cubic","Extrapolate=Linear","MultiX=Average","Skip=True","Sort=True")</f>
        <v>13.542626538987689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50632</v>
      </c>
      <c r="T4681" s="43">
        <f ca="1">_xll.BInterpol('Base CDI'!$H$4:$H$28,'Base CDI'!$J$4:$J$29,S4681,"Cubic","Extrapolate=Linear","MultiX=Average","Skip=True","Sort=True")</f>
        <v>13.502801641586869</v>
      </c>
      <c r="U4681" s="43">
        <f ca="1">_xll.BInterpol('Base CDI'!$H$4:$H$28,'Base CDI'!$I$4:$I$29,S4681,"Cubic","Extrapolate=Linear","MultiX=Average","Skip=True","Sort=True")</f>
        <v>13.542537619699043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50633</v>
      </c>
      <c r="T4682" s="43">
        <f ca="1">_xll.BInterpol('Base CDI'!$H$4:$H$28,'Base CDI'!$J$4:$J$29,S4682,"Cubic","Extrapolate=Linear","MultiX=Average","Skip=True","Sort=True")</f>
        <v>13.502725034199727</v>
      </c>
      <c r="U4682" s="43">
        <f ca="1">_xll.BInterpol('Base CDI'!$H$4:$H$28,'Base CDI'!$I$4:$I$29,S4682,"Cubic","Extrapolate=Linear","MultiX=Average","Skip=True","Sort=True")</f>
        <v>13.542448700410398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50634</v>
      </c>
      <c r="T4683" s="43">
        <f ca="1">_xll.BInterpol('Base CDI'!$H$4:$H$28,'Base CDI'!$J$4:$J$29,S4683,"Cubic","Extrapolate=Linear","MultiX=Average","Skip=True","Sort=True")</f>
        <v>13.502648426812586</v>
      </c>
      <c r="U4683" s="43">
        <f ca="1">_xll.BInterpol('Base CDI'!$H$4:$H$28,'Base CDI'!$I$4:$I$29,S4683,"Cubic","Extrapolate=Linear","MultiX=Average","Skip=True","Sort=True")</f>
        <v>13.542359781121752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50635</v>
      </c>
      <c r="T4684" s="43">
        <f ca="1">_xll.BInterpol('Base CDI'!$H$4:$H$28,'Base CDI'!$J$4:$J$29,S4684,"Cubic","Extrapolate=Linear","MultiX=Average","Skip=True","Sort=True")</f>
        <v>13.502571819425444</v>
      </c>
      <c r="U4684" s="43">
        <f ca="1">_xll.BInterpol('Base CDI'!$H$4:$H$28,'Base CDI'!$I$4:$I$29,S4684,"Cubic","Extrapolate=Linear","MultiX=Average","Skip=True","Sort=True")</f>
        <v>13.542270861833106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50636</v>
      </c>
      <c r="T4685" s="43">
        <f ca="1">_xll.BInterpol('Base CDI'!$H$4:$H$28,'Base CDI'!$J$4:$J$29,S4685,"Cubic","Extrapolate=Linear","MultiX=Average","Skip=True","Sort=True")</f>
        <v>13.502495212038305</v>
      </c>
      <c r="U4685" s="43">
        <f ca="1">_xll.BInterpol('Base CDI'!$H$4:$H$28,'Base CDI'!$I$4:$I$29,S4685,"Cubic","Extrapolate=Linear","MultiX=Average","Skip=True","Sort=True")</f>
        <v>13.542181942544461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50637</v>
      </c>
      <c r="T4686" s="43">
        <f ca="1">_xll.BInterpol('Base CDI'!$H$4:$H$28,'Base CDI'!$J$4:$J$29,S4686,"Cubic","Extrapolate=Linear","MultiX=Average","Skip=True","Sort=True")</f>
        <v>13.502418604651163</v>
      </c>
      <c r="U4686" s="43">
        <f ca="1">_xll.BInterpol('Base CDI'!$H$4:$H$28,'Base CDI'!$I$4:$I$29,S4686,"Cubic","Extrapolate=Linear","MultiX=Average","Skip=True","Sort=True")</f>
        <v>13.542093023255815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50638</v>
      </c>
      <c r="T4687" s="43">
        <f ca="1">_xll.BInterpol('Base CDI'!$H$4:$H$28,'Base CDI'!$J$4:$J$29,S4687,"Cubic","Extrapolate=Linear","MultiX=Average","Skip=True","Sort=True")</f>
        <v>13.502341997264022</v>
      </c>
      <c r="U4687" s="43">
        <f ca="1">_xll.BInterpol('Base CDI'!$H$4:$H$28,'Base CDI'!$I$4:$I$29,S4687,"Cubic","Extrapolate=Linear","MultiX=Average","Skip=True","Sort=True")</f>
        <v>13.542004103967169</v>
      </c>
    </row>
    <row r="4688" spans="16:21" x14ac:dyDescent="0.25">
      <c r="P4688" s="10">
        <v>41332</v>
      </c>
      <c r="Q4688">
        <v>29.99363</v>
      </c>
      <c r="S4688" s="42">
        <f t="shared" ca="1" si="78"/>
        <v>50639</v>
      </c>
      <c r="T4688" s="43">
        <f ca="1">_xll.BInterpol('Base CDI'!$H$4:$H$28,'Base CDI'!$J$4:$J$29,S4688,"Cubic","Extrapolate=Linear","MultiX=Average","Skip=True","Sort=True")</f>
        <v>13.502265389876882</v>
      </c>
      <c r="U4688" s="43">
        <f ca="1">_xll.BInterpol('Base CDI'!$H$4:$H$28,'Base CDI'!$I$4:$I$29,S4688,"Cubic","Extrapolate=Linear","MultiX=Average","Skip=True","Sort=True")</f>
        <v>13.541915184678524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50640</v>
      </c>
      <c r="T4689" s="43">
        <f ca="1">_xll.BInterpol('Base CDI'!$H$4:$H$28,'Base CDI'!$J$4:$J$29,S4689,"Cubic","Extrapolate=Linear","MultiX=Average","Skip=True","Sort=True")</f>
        <v>13.502188782489741</v>
      </c>
      <c r="U4689" s="43">
        <f ca="1">_xll.BInterpol('Base CDI'!$H$4:$H$28,'Base CDI'!$I$4:$I$29,S4689,"Cubic","Extrapolate=Linear","MultiX=Average","Skip=True","Sort=True")</f>
        <v>13.541826265389878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50641</v>
      </c>
      <c r="T4690" s="43">
        <f ca="1">_xll.BInterpol('Base CDI'!$H$4:$H$28,'Base CDI'!$J$4:$J$29,S4690,"Cubic","Extrapolate=Linear","MultiX=Average","Skip=True","Sort=True")</f>
        <v>13.502112175102599</v>
      </c>
      <c r="U4690" s="43">
        <f ca="1">_xll.BInterpol('Base CDI'!$H$4:$H$28,'Base CDI'!$I$4:$I$29,S4690,"Cubic","Extrapolate=Linear","MultiX=Average","Skip=True","Sort=True")</f>
        <v>13.541737346101232</v>
      </c>
    </row>
    <row r="4691" spans="16:21" x14ac:dyDescent="0.25">
      <c r="P4691" s="10">
        <v>41337</v>
      </c>
      <c r="Q4691">
        <v>30.01773</v>
      </c>
      <c r="S4691" s="42">
        <f t="shared" ca="1" si="78"/>
        <v>50642</v>
      </c>
      <c r="T4691" s="43">
        <f ca="1">_xll.BInterpol('Base CDI'!$H$4:$H$28,'Base CDI'!$J$4:$J$29,S4691,"Cubic","Extrapolate=Linear","MultiX=Average","Skip=True","Sort=True")</f>
        <v>13.50203556771546</v>
      </c>
      <c r="U4691" s="43">
        <f ca="1">_xll.BInterpol('Base CDI'!$H$4:$H$28,'Base CDI'!$I$4:$I$29,S4691,"Cubic","Extrapolate=Linear","MultiX=Average","Skip=True","Sort=True")</f>
        <v>13.541648426812587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50643</v>
      </c>
      <c r="T4692" s="43">
        <f ca="1">_xll.BInterpol('Base CDI'!$H$4:$H$28,'Base CDI'!$J$4:$J$29,S4692,"Cubic","Extrapolate=Linear","MultiX=Average","Skip=True","Sort=True")</f>
        <v>13.501958960328318</v>
      </c>
      <c r="U4692" s="43">
        <f ca="1">_xll.BInterpol('Base CDI'!$H$4:$H$28,'Base CDI'!$I$4:$I$29,S4692,"Cubic","Extrapolate=Linear","MultiX=Average","Skip=True","Sort=True")</f>
        <v>13.541559507523941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50644</v>
      </c>
      <c r="T4693" s="43">
        <f ca="1">_xll.BInterpol('Base CDI'!$H$4:$H$28,'Base CDI'!$J$4:$J$29,S4693,"Cubic","Extrapolate=Linear","MultiX=Average","Skip=True","Sort=True")</f>
        <v>13.501882352941177</v>
      </c>
      <c r="U4693" s="43">
        <f ca="1">_xll.BInterpol('Base CDI'!$H$4:$H$28,'Base CDI'!$I$4:$I$29,S4693,"Cubic","Extrapolate=Linear","MultiX=Average","Skip=True","Sort=True")</f>
        <v>13.541470588235295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50645</v>
      </c>
      <c r="T4694" s="43">
        <f ca="1">_xll.BInterpol('Base CDI'!$H$4:$H$28,'Base CDI'!$J$4:$J$29,S4694,"Cubic","Extrapolate=Linear","MultiX=Average","Skip=True","Sort=True")</f>
        <v>13.501805745554035</v>
      </c>
      <c r="U4694" s="43">
        <f ca="1">_xll.BInterpol('Base CDI'!$H$4:$H$28,'Base CDI'!$I$4:$I$29,S4694,"Cubic","Extrapolate=Linear","MultiX=Average","Skip=True","Sort=True")</f>
        <v>13.541381668946649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50646</v>
      </c>
      <c r="T4695" s="43">
        <f ca="1">_xll.BInterpol('Base CDI'!$H$4:$H$28,'Base CDI'!$J$4:$J$29,S4695,"Cubic","Extrapolate=Linear","MultiX=Average","Skip=True","Sort=True")</f>
        <v>13.501729138166896</v>
      </c>
      <c r="U4695" s="43">
        <f ca="1">_xll.BInterpol('Base CDI'!$H$4:$H$28,'Base CDI'!$I$4:$I$29,S4695,"Cubic","Extrapolate=Linear","MultiX=Average","Skip=True","Sort=True")</f>
        <v>13.541292749658004</v>
      </c>
    </row>
    <row r="4696" spans="16:21" x14ac:dyDescent="0.25">
      <c r="P4696" s="10">
        <v>41344</v>
      </c>
      <c r="Q4696">
        <v>30.05799</v>
      </c>
      <c r="S4696" s="42">
        <f t="shared" ca="1" si="78"/>
        <v>50647</v>
      </c>
      <c r="T4696" s="43">
        <f ca="1">_xll.BInterpol('Base CDI'!$H$4:$H$28,'Base CDI'!$J$4:$J$29,S4696,"Cubic","Extrapolate=Linear","MultiX=Average","Skip=True","Sort=True")</f>
        <v>13.501652530779754</v>
      </c>
      <c r="U4696" s="43">
        <f ca="1">_xll.BInterpol('Base CDI'!$H$4:$H$28,'Base CDI'!$I$4:$I$29,S4696,"Cubic","Extrapolate=Linear","MultiX=Average","Skip=True","Sort=True")</f>
        <v>13.541203830369358</v>
      </c>
    </row>
    <row r="4697" spans="16:21" x14ac:dyDescent="0.25">
      <c r="P4697" s="10">
        <v>41345</v>
      </c>
      <c r="Q4697">
        <v>30.06606</v>
      </c>
      <c r="S4697" s="42">
        <f t="shared" ca="1" si="78"/>
        <v>50648</v>
      </c>
      <c r="T4697" s="43">
        <f ca="1">_xll.BInterpol('Base CDI'!$H$4:$H$28,'Base CDI'!$J$4:$J$29,S4697,"Cubic","Extrapolate=Linear","MultiX=Average","Skip=True","Sort=True")</f>
        <v>13.501575923392613</v>
      </c>
      <c r="U4697" s="43">
        <f ca="1">_xll.BInterpol('Base CDI'!$H$4:$H$28,'Base CDI'!$I$4:$I$29,S4697,"Cubic","Extrapolate=Linear","MultiX=Average","Skip=True","Sort=True")</f>
        <v>13.541114911080712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50649</v>
      </c>
      <c r="T4698" s="43">
        <f ca="1">_xll.BInterpol('Base CDI'!$H$4:$H$28,'Base CDI'!$J$4:$J$29,S4698,"Cubic","Extrapolate=Linear","MultiX=Average","Skip=True","Sort=True")</f>
        <v>13.501499316005473</v>
      </c>
      <c r="U4698" s="43">
        <f ca="1">_xll.BInterpol('Base CDI'!$H$4:$H$28,'Base CDI'!$I$4:$I$29,S4698,"Cubic","Extrapolate=Linear","MultiX=Average","Skip=True","Sort=True")</f>
        <v>13.541025991792067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50650</v>
      </c>
      <c r="T4699" s="43">
        <f ca="1">_xll.BInterpol('Base CDI'!$H$4:$H$28,'Base CDI'!$J$4:$J$29,S4699,"Cubic","Extrapolate=Linear","MultiX=Average","Skip=True","Sort=True")</f>
        <v>13.501422708618332</v>
      </c>
      <c r="U4699" s="43">
        <f ca="1">_xll.BInterpol('Base CDI'!$H$4:$H$28,'Base CDI'!$I$4:$I$29,S4699,"Cubic","Extrapolate=Linear","MultiX=Average","Skip=True","Sort=True")</f>
        <v>13.540937072503421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50651</v>
      </c>
      <c r="T4700" s="43">
        <f ca="1">_xll.BInterpol('Base CDI'!$H$4:$H$28,'Base CDI'!$J$4:$J$29,S4700,"Cubic","Extrapolate=Linear","MultiX=Average","Skip=True","Sort=True")</f>
        <v>13.50134610123119</v>
      </c>
      <c r="U4700" s="43">
        <f ca="1">_xll.BInterpol('Base CDI'!$H$4:$H$28,'Base CDI'!$I$4:$I$29,S4700,"Cubic","Extrapolate=Linear","MultiX=Average","Skip=True","Sort=True")</f>
        <v>13.540848153214775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50652</v>
      </c>
      <c r="T4701" s="43">
        <f ca="1">_xll.BInterpol('Base CDI'!$H$4:$H$28,'Base CDI'!$J$4:$J$29,S4701,"Cubic","Extrapolate=Linear","MultiX=Average","Skip=True","Sort=True")</f>
        <v>13.501269493844051</v>
      </c>
      <c r="U4701" s="43">
        <f ca="1">_xll.BInterpol('Base CDI'!$H$4:$H$28,'Base CDI'!$I$4:$I$29,S4701,"Cubic","Extrapolate=Linear","MultiX=Average","Skip=True","Sort=True")</f>
        <v>13.54075923392613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50653</v>
      </c>
      <c r="T4702" s="43">
        <f ca="1">_xll.BInterpol('Base CDI'!$H$4:$H$28,'Base CDI'!$J$4:$J$29,S4702,"Cubic","Extrapolate=Linear","MultiX=Average","Skip=True","Sort=True")</f>
        <v>13.501192886456909</v>
      </c>
      <c r="U4702" s="43">
        <f ca="1">_xll.BInterpol('Base CDI'!$H$4:$H$28,'Base CDI'!$I$4:$I$29,S4702,"Cubic","Extrapolate=Linear","MultiX=Average","Skip=True","Sort=True")</f>
        <v>13.540670314637484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50654</v>
      </c>
      <c r="T4703" s="43">
        <f ca="1">_xll.BInterpol('Base CDI'!$H$4:$H$28,'Base CDI'!$J$4:$J$29,S4703,"Cubic","Extrapolate=Linear","MultiX=Average","Skip=True","Sort=True")</f>
        <v>13.501116279069768</v>
      </c>
      <c r="U4703" s="43">
        <f ca="1">_xll.BInterpol('Base CDI'!$H$4:$H$28,'Base CDI'!$I$4:$I$29,S4703,"Cubic","Extrapolate=Linear","MultiX=Average","Skip=True","Sort=True")</f>
        <v>13.540581395348838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50655</v>
      </c>
      <c r="T4704" s="43">
        <f ca="1">_xll.BInterpol('Base CDI'!$H$4:$H$28,'Base CDI'!$J$4:$J$29,S4704,"Cubic","Extrapolate=Linear","MultiX=Average","Skip=True","Sort=True")</f>
        <v>13.501039671682626</v>
      </c>
      <c r="U4704" s="43">
        <f ca="1">_xll.BInterpol('Base CDI'!$H$4:$H$28,'Base CDI'!$I$4:$I$29,S4704,"Cubic","Extrapolate=Linear","MultiX=Average","Skip=True","Sort=True")</f>
        <v>13.540492476060193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50656</v>
      </c>
      <c r="T4705" s="43">
        <f ca="1">_xll.BInterpol('Base CDI'!$H$4:$H$28,'Base CDI'!$J$4:$J$29,S4705,"Cubic","Extrapolate=Linear","MultiX=Average","Skip=True","Sort=True")</f>
        <v>13.500963064295487</v>
      </c>
      <c r="U4705" s="43">
        <f ca="1">_xll.BInterpol('Base CDI'!$H$4:$H$28,'Base CDI'!$I$4:$I$29,S4705,"Cubic","Extrapolate=Linear","MultiX=Average","Skip=True","Sort=True")</f>
        <v>13.540403556771547</v>
      </c>
    </row>
    <row r="4706" spans="16:21" x14ac:dyDescent="0.25">
      <c r="P4706" s="10">
        <v>41358</v>
      </c>
      <c r="Q4706">
        <v>30.13869</v>
      </c>
      <c r="S4706" s="42">
        <f t="shared" ca="1" si="78"/>
        <v>50657</v>
      </c>
      <c r="T4706" s="43">
        <f ca="1">_xll.BInterpol('Base CDI'!$H$4:$H$28,'Base CDI'!$J$4:$J$29,S4706,"Cubic","Extrapolate=Linear","MultiX=Average","Skip=True","Sort=True")</f>
        <v>13.500886456908345</v>
      </c>
      <c r="U4706" s="43">
        <f ca="1">_xll.BInterpol('Base CDI'!$H$4:$H$28,'Base CDI'!$I$4:$I$29,S4706,"Cubic","Extrapolate=Linear","MultiX=Average","Skip=True","Sort=True")</f>
        <v>13.540314637482901</v>
      </c>
    </row>
    <row r="4707" spans="16:21" x14ac:dyDescent="0.25">
      <c r="P4707" s="10">
        <v>41359</v>
      </c>
      <c r="Q4707">
        <v>30.14677</v>
      </c>
      <c r="S4707" s="42">
        <f t="shared" ca="1" si="78"/>
        <v>50658</v>
      </c>
      <c r="T4707" s="43">
        <f ca="1">_xll.BInterpol('Base CDI'!$H$4:$H$28,'Base CDI'!$J$4:$J$29,S4707,"Cubic","Extrapolate=Linear","MultiX=Average","Skip=True","Sort=True")</f>
        <v>13.500809849521204</v>
      </c>
      <c r="U4707" s="43">
        <f ca="1">_xll.BInterpol('Base CDI'!$H$4:$H$28,'Base CDI'!$I$4:$I$29,S4707,"Cubic","Extrapolate=Linear","MultiX=Average","Skip=True","Sort=True")</f>
        <v>13.540225718194256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50659</v>
      </c>
      <c r="T4708" s="43">
        <f ca="1">_xll.BInterpol('Base CDI'!$H$4:$H$28,'Base CDI'!$J$4:$J$29,S4708,"Cubic","Extrapolate=Linear","MultiX=Average","Skip=True","Sort=True")</f>
        <v>13.500733242134064</v>
      </c>
      <c r="U4708" s="43">
        <f ca="1">_xll.BInterpol('Base CDI'!$H$4:$H$28,'Base CDI'!$I$4:$I$29,S4708,"Cubic","Extrapolate=Linear","MultiX=Average","Skip=True","Sort=True")</f>
        <v>13.540136798905611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50660</v>
      </c>
      <c r="T4709" s="43">
        <f ca="1">_xll.BInterpol('Base CDI'!$H$4:$H$28,'Base CDI'!$J$4:$J$29,S4709,"Cubic","Extrapolate=Linear","MultiX=Average","Skip=True","Sort=True")</f>
        <v>13.500656634746923</v>
      </c>
      <c r="U4709" s="43">
        <f ca="1">_xll.BInterpol('Base CDI'!$H$4:$H$28,'Base CDI'!$I$4:$I$29,S4709,"Cubic","Extrapolate=Linear","MultiX=Average","Skip=True","Sort=True")</f>
        <v>13.540047879616964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50661</v>
      </c>
      <c r="T4710" s="43">
        <f ca="1">_xll.BInterpol('Base CDI'!$H$4:$H$28,'Base CDI'!$J$4:$J$29,S4710,"Cubic","Extrapolate=Linear","MultiX=Average","Skip=True","Sort=True")</f>
        <v>13.500580027359781</v>
      </c>
      <c r="U4710" s="43">
        <f ca="1">_xll.BInterpol('Base CDI'!$H$4:$H$28,'Base CDI'!$I$4:$I$29,S4710,"Cubic","Extrapolate=Linear","MultiX=Average","Skip=True","Sort=True")</f>
        <v>13.539958960328319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50662</v>
      </c>
      <c r="T4711" s="43">
        <f ca="1">_xll.BInterpol('Base CDI'!$H$4:$H$28,'Base CDI'!$J$4:$J$29,S4711,"Cubic","Extrapolate=Linear","MultiX=Average","Skip=True","Sort=True")</f>
        <v>13.500503419972642</v>
      </c>
      <c r="U4711" s="43">
        <f ca="1">_xll.BInterpol('Base CDI'!$H$4:$H$28,'Base CDI'!$I$4:$I$29,S4711,"Cubic","Extrapolate=Linear","MultiX=Average","Skip=True","Sort=True")</f>
        <v>13.539870041039674</v>
      </c>
    </row>
    <row r="4712" spans="16:21" x14ac:dyDescent="0.25">
      <c r="P4712" s="10">
        <v>41367</v>
      </c>
      <c r="Q4712">
        <v>30.18731</v>
      </c>
      <c r="S4712" s="42">
        <f t="shared" ca="1" si="78"/>
        <v>50663</v>
      </c>
      <c r="T4712" s="43">
        <f ca="1">_xll.BInterpol('Base CDI'!$H$4:$H$28,'Base CDI'!$J$4:$J$29,S4712,"Cubic","Extrapolate=Linear","MultiX=Average","Skip=True","Sort=True")</f>
        <v>13.5004268125855</v>
      </c>
      <c r="U4712" s="43">
        <f ca="1">_xll.BInterpol('Base CDI'!$H$4:$H$28,'Base CDI'!$I$4:$I$29,S4712,"Cubic","Extrapolate=Linear","MultiX=Average","Skip=True","Sort=True")</f>
        <v>13.539781121751027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50664</v>
      </c>
      <c r="T4713" s="43">
        <f ca="1">_xll.BInterpol('Base CDI'!$H$4:$H$28,'Base CDI'!$J$4:$J$29,S4713,"Cubic","Extrapolate=Linear","MultiX=Average","Skip=True","Sort=True")</f>
        <v>13.500350205198359</v>
      </c>
      <c r="U4713" s="43">
        <f ca="1">_xll.BInterpol('Base CDI'!$H$4:$H$28,'Base CDI'!$I$4:$I$29,S4713,"Cubic","Extrapolate=Linear","MultiX=Average","Skip=True","Sort=True")</f>
        <v>13.539692202462382</v>
      </c>
    </row>
    <row r="4714" spans="16:21" x14ac:dyDescent="0.25">
      <c r="P4714" s="10">
        <v>41369</v>
      </c>
      <c r="Q4714">
        <v>30.20354</v>
      </c>
      <c r="S4714" s="42">
        <f t="shared" ca="1" si="78"/>
        <v>50665</v>
      </c>
      <c r="T4714" s="43">
        <f ca="1">_xll.BInterpol('Base CDI'!$H$4:$H$28,'Base CDI'!$J$4:$J$29,S4714,"Cubic","Extrapolate=Linear","MultiX=Average","Skip=True","Sort=True")</f>
        <v>13.500273597811219</v>
      </c>
      <c r="U4714" s="43">
        <f ca="1">_xll.BInterpol('Base CDI'!$H$4:$H$28,'Base CDI'!$I$4:$I$29,S4714,"Cubic","Extrapolate=Linear","MultiX=Average","Skip=True","Sort=True")</f>
        <v>13.539603283173737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50666</v>
      </c>
      <c r="T4715" s="43">
        <f ca="1">_xll.BInterpol('Base CDI'!$H$4:$H$28,'Base CDI'!$J$4:$J$29,S4715,"Cubic","Extrapolate=Linear","MultiX=Average","Skip=True","Sort=True")</f>
        <v>13.500196990424078</v>
      </c>
      <c r="U4715" s="43">
        <f ca="1">_xll.BInterpol('Base CDI'!$H$4:$H$28,'Base CDI'!$I$4:$I$29,S4715,"Cubic","Extrapolate=Linear","MultiX=Average","Skip=True","Sort=True")</f>
        <v>13.53951436388509</v>
      </c>
    </row>
    <row r="4716" spans="16:21" x14ac:dyDescent="0.25">
      <c r="P4716" s="10">
        <v>41373</v>
      </c>
      <c r="Q4716">
        <v>30.21979</v>
      </c>
      <c r="S4716" s="42">
        <f t="shared" ca="1" si="78"/>
        <v>50667</v>
      </c>
      <c r="T4716" s="43">
        <f ca="1">_xll.BInterpol('Base CDI'!$H$4:$H$28,'Base CDI'!$J$4:$J$29,S4716,"Cubic","Extrapolate=Linear","MultiX=Average","Skip=True","Sort=True")</f>
        <v>13.500120383036936</v>
      </c>
      <c r="U4716" s="43">
        <f ca="1">_xll.BInterpol('Base CDI'!$H$4:$H$28,'Base CDI'!$I$4:$I$29,S4716,"Cubic","Extrapolate=Linear","MultiX=Average","Skip=True","Sort=True")</f>
        <v>13.539425444596445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50668</v>
      </c>
      <c r="T4717" s="43">
        <f ca="1">_xll.BInterpol('Base CDI'!$H$4:$H$28,'Base CDI'!$J$4:$J$29,S4717,"Cubic","Extrapolate=Linear","MultiX=Average","Skip=True","Sort=True")</f>
        <v>13.500043775649795</v>
      </c>
      <c r="U4717" s="43">
        <f ca="1">_xll.BInterpol('Base CDI'!$H$4:$H$28,'Base CDI'!$I$4:$I$29,S4717,"Cubic","Extrapolate=Linear","MultiX=Average","Skip=True","Sort=True")</f>
        <v>13.539336525307798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50669</v>
      </c>
      <c r="T4718" s="43">
        <f ca="1">_xll.BInterpol('Base CDI'!$H$4:$H$28,'Base CDI'!$J$4:$J$29,S4718,"Cubic","Extrapolate=Linear","MultiX=Average","Skip=True","Sort=True")</f>
        <v>13.499967168262655</v>
      </c>
      <c r="U4718" s="43">
        <f ca="1">_xll.BInterpol('Base CDI'!$H$4:$H$28,'Base CDI'!$I$4:$I$29,S4718,"Cubic","Extrapolate=Linear","MultiX=Average","Skip=True","Sort=True")</f>
        <v>13.539247606019153</v>
      </c>
    </row>
    <row r="4719" spans="16:21" x14ac:dyDescent="0.25">
      <c r="P4719" s="10">
        <v>41376</v>
      </c>
      <c r="Q4719">
        <v>30.24417</v>
      </c>
      <c r="S4719" s="42">
        <f t="shared" ca="1" si="78"/>
        <v>50670</v>
      </c>
      <c r="T4719" s="43">
        <f ca="1">_xll.BInterpol('Base CDI'!$H$4:$H$28,'Base CDI'!$J$4:$J$29,S4719,"Cubic","Extrapolate=Linear","MultiX=Average","Skip=True","Sort=True")</f>
        <v>13.499890560875514</v>
      </c>
      <c r="U4719" s="43">
        <f ca="1">_xll.BInterpol('Base CDI'!$H$4:$H$28,'Base CDI'!$I$4:$I$29,S4719,"Cubic","Extrapolate=Linear","MultiX=Average","Skip=True","Sort=True")</f>
        <v>13.539158686730508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50671</v>
      </c>
      <c r="T4720" s="43">
        <f ca="1">_xll.BInterpol('Base CDI'!$H$4:$H$28,'Base CDI'!$J$4:$J$29,S4720,"Cubic","Extrapolate=Linear","MultiX=Average","Skip=True","Sort=True")</f>
        <v>13.499813953488372</v>
      </c>
      <c r="U4720" s="43">
        <f ca="1">_xll.BInterpol('Base CDI'!$H$4:$H$28,'Base CDI'!$I$4:$I$29,S4720,"Cubic","Extrapolate=Linear","MultiX=Average","Skip=True","Sort=True")</f>
        <v>13.539069767441861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50672</v>
      </c>
      <c r="T4721" s="43">
        <f ca="1">_xll.BInterpol('Base CDI'!$H$4:$H$28,'Base CDI'!$J$4:$J$29,S4721,"Cubic","Extrapolate=Linear","MultiX=Average","Skip=True","Sort=True")</f>
        <v>13.499737346101233</v>
      </c>
      <c r="U4721" s="43">
        <f ca="1">_xll.BInterpol('Base CDI'!$H$4:$H$28,'Base CDI'!$I$4:$I$29,S4721,"Cubic","Extrapolate=Linear","MultiX=Average","Skip=True","Sort=True")</f>
        <v>13.538980848153216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50673</v>
      </c>
      <c r="T4722" s="43">
        <f ca="1">_xll.BInterpol('Base CDI'!$H$4:$H$28,'Base CDI'!$J$4:$J$29,S4722,"Cubic","Extrapolate=Linear","MultiX=Average","Skip=True","Sort=True")</f>
        <v>13.499660738714091</v>
      </c>
      <c r="U4722" s="43">
        <f ca="1">_xll.BInterpol('Base CDI'!$H$4:$H$28,'Base CDI'!$I$4:$I$29,S4722,"Cubic","Extrapolate=Linear","MultiX=Average","Skip=True","Sort=True")</f>
        <v>13.538891928864571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50674</v>
      </c>
      <c r="T4723" s="43">
        <f ca="1">_xll.BInterpol('Base CDI'!$H$4:$H$28,'Base CDI'!$J$4:$J$29,S4723,"Cubic","Extrapolate=Linear","MultiX=Average","Skip=True","Sort=True")</f>
        <v>13.49958413132695</v>
      </c>
      <c r="U4723" s="43">
        <f ca="1">_xll.BInterpol('Base CDI'!$H$4:$H$28,'Base CDI'!$I$4:$I$29,S4723,"Cubic","Extrapolate=Linear","MultiX=Average","Skip=True","Sort=True")</f>
        <v>13.538803009575924</v>
      </c>
    </row>
    <row r="4724" spans="16:21" x14ac:dyDescent="0.25">
      <c r="P4724" s="10">
        <v>41383</v>
      </c>
      <c r="Q4724">
        <v>30.28509</v>
      </c>
      <c r="S4724" s="42">
        <f t="shared" ca="1" si="78"/>
        <v>50675</v>
      </c>
      <c r="T4724" s="43">
        <f ca="1">_xll.BInterpol('Base CDI'!$H$4:$H$28,'Base CDI'!$J$4:$J$29,S4724,"Cubic","Extrapolate=Linear","MultiX=Average","Skip=True","Sort=True")</f>
        <v>13.49950752393981</v>
      </c>
      <c r="U4724" s="43">
        <f ca="1">_xll.BInterpol('Base CDI'!$H$4:$H$28,'Base CDI'!$I$4:$I$29,S4724,"Cubic","Extrapolate=Linear","MultiX=Average","Skip=True","Sort=True")</f>
        <v>13.538714090287279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50676</v>
      </c>
      <c r="T4725" s="43">
        <f ca="1">_xll.BInterpol('Base CDI'!$H$4:$H$28,'Base CDI'!$J$4:$J$29,S4725,"Cubic","Extrapolate=Linear","MultiX=Average","Skip=True","Sort=True")</f>
        <v>13.499430916552669</v>
      </c>
      <c r="U4725" s="43">
        <f ca="1">_xll.BInterpol('Base CDI'!$H$4:$H$28,'Base CDI'!$I$4:$I$29,S4725,"Cubic","Extrapolate=Linear","MultiX=Average","Skip=True","Sort=True")</f>
        <v>13.538625170998634</v>
      </c>
    </row>
    <row r="4726" spans="16:21" x14ac:dyDescent="0.25">
      <c r="P4726" s="10">
        <v>41387</v>
      </c>
      <c r="Q4726">
        <v>30.3019</v>
      </c>
      <c r="S4726" s="42">
        <f t="shared" ca="1" si="78"/>
        <v>50677</v>
      </c>
      <c r="T4726" s="43">
        <f ca="1">_xll.BInterpol('Base CDI'!$H$4:$H$28,'Base CDI'!$J$4:$J$29,S4726,"Cubic","Extrapolate=Linear","MultiX=Average","Skip=True","Sort=True")</f>
        <v>13.499354309165527</v>
      </c>
      <c r="U4726" s="43">
        <f ca="1">_xll.BInterpol('Base CDI'!$H$4:$H$28,'Base CDI'!$I$4:$I$29,S4726,"Cubic","Extrapolate=Linear","MultiX=Average","Skip=True","Sort=True")</f>
        <v>13.538536251709987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50678</v>
      </c>
      <c r="T4727" s="43">
        <f ca="1">_xll.BInterpol('Base CDI'!$H$4:$H$28,'Base CDI'!$J$4:$J$29,S4727,"Cubic","Extrapolate=Linear","MultiX=Average","Skip=True","Sort=True")</f>
        <v>13.499277701778386</v>
      </c>
      <c r="U4727" s="43">
        <f ca="1">_xll.BInterpol('Base CDI'!$H$4:$H$28,'Base CDI'!$I$4:$I$29,S4727,"Cubic","Extrapolate=Linear","MultiX=Average","Skip=True","Sort=True")</f>
        <v>13.538447332421342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50679</v>
      </c>
      <c r="T4728" s="43">
        <f ca="1">_xll.BInterpol('Base CDI'!$H$4:$H$28,'Base CDI'!$J$4:$J$29,S4728,"Cubic","Extrapolate=Linear","MultiX=Average","Skip=True","Sort=True")</f>
        <v>13.499201094391246</v>
      </c>
      <c r="U4728" s="43">
        <f ca="1">_xll.BInterpol('Base CDI'!$H$4:$H$28,'Base CDI'!$I$4:$I$29,S4728,"Cubic","Extrapolate=Linear","MultiX=Average","Skip=True","Sort=True")</f>
        <v>13.538358413132697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50680</v>
      </c>
      <c r="T4729" s="43">
        <f ca="1">_xll.BInterpol('Base CDI'!$H$4:$H$28,'Base CDI'!$J$4:$J$29,S4729,"Cubic","Extrapolate=Linear","MultiX=Average","Skip=True","Sort=True")</f>
        <v>13.499124487004105</v>
      </c>
      <c r="U4729" s="43">
        <f ca="1">_xll.BInterpol('Base CDI'!$H$4:$H$28,'Base CDI'!$I$4:$I$29,S4729,"Cubic","Extrapolate=Linear","MultiX=Average","Skip=True","Sort=True")</f>
        <v>13.53826949384405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50681</v>
      </c>
      <c r="T4730" s="43">
        <f ca="1">_xll.BInterpol('Base CDI'!$H$4:$H$28,'Base CDI'!$J$4:$J$29,S4730,"Cubic","Extrapolate=Linear","MultiX=Average","Skip=True","Sort=True")</f>
        <v>13.499047879616963</v>
      </c>
      <c r="U4730" s="43">
        <f ca="1">_xll.BInterpol('Base CDI'!$H$4:$H$28,'Base CDI'!$I$4:$I$29,S4730,"Cubic","Extrapolate=Linear","MultiX=Average","Skip=True","Sort=True")</f>
        <v>13.538180574555405</v>
      </c>
    </row>
    <row r="4731" spans="16:21" x14ac:dyDescent="0.25">
      <c r="P4731" s="10">
        <v>41394</v>
      </c>
      <c r="Q4731">
        <v>30.34393</v>
      </c>
      <c r="S4731" s="42">
        <f t="shared" ca="1" si="78"/>
        <v>50682</v>
      </c>
      <c r="T4731" s="43">
        <f ca="1">_xll.BInterpol('Base CDI'!$H$4:$H$28,'Base CDI'!$J$4:$J$29,S4731,"Cubic","Extrapolate=Linear","MultiX=Average","Skip=True","Sort=True")</f>
        <v>13.498971272229824</v>
      </c>
      <c r="U4731" s="43">
        <f ca="1">_xll.BInterpol('Base CDI'!$H$4:$H$28,'Base CDI'!$I$4:$I$29,S4731,"Cubic","Extrapolate=Linear","MultiX=Average","Skip=True","Sort=True")</f>
        <v>13.53809165526676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50683</v>
      </c>
      <c r="T4732" s="43">
        <f ca="1">_xll.BInterpol('Base CDI'!$H$4:$H$28,'Base CDI'!$J$4:$J$29,S4732,"Cubic","Extrapolate=Linear","MultiX=Average","Skip=True","Sort=True")</f>
        <v>13.498894664842682</v>
      </c>
      <c r="U4732" s="43">
        <f ca="1">_xll.BInterpol('Base CDI'!$H$4:$H$28,'Base CDI'!$I$4:$I$29,S4732,"Cubic","Extrapolate=Linear","MultiX=Average","Skip=True","Sort=True")</f>
        <v>13.538002735978113</v>
      </c>
    </row>
    <row r="4733" spans="16:21" x14ac:dyDescent="0.25">
      <c r="P4733" s="10">
        <v>41397</v>
      </c>
      <c r="Q4733">
        <v>30.36074</v>
      </c>
      <c r="S4733" s="42">
        <f t="shared" ca="1" si="78"/>
        <v>50684</v>
      </c>
      <c r="T4733" s="43">
        <f ca="1">_xll.BInterpol('Base CDI'!$H$4:$H$28,'Base CDI'!$J$4:$J$29,S4733,"Cubic","Extrapolate=Linear","MultiX=Average","Skip=True","Sort=True")</f>
        <v>13.498818057455541</v>
      </c>
      <c r="U4733" s="43">
        <f ca="1">_xll.BInterpol('Base CDI'!$H$4:$H$28,'Base CDI'!$I$4:$I$29,S4733,"Cubic","Extrapolate=Linear","MultiX=Average","Skip=True","Sort=True")</f>
        <v>13.537913816689468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50685</v>
      </c>
      <c r="T4734" s="43">
        <f ca="1">_xll.BInterpol('Base CDI'!$H$4:$H$28,'Base CDI'!$J$4:$J$29,S4734,"Cubic","Extrapolate=Linear","MultiX=Average","Skip=True","Sort=True")</f>
        <v>13.498741450068401</v>
      </c>
      <c r="U4734" s="43">
        <f ca="1">_xll.BInterpol('Base CDI'!$H$4:$H$28,'Base CDI'!$I$4:$I$29,S4734,"Cubic","Extrapolate=Linear","MultiX=Average","Skip=True","Sort=True")</f>
        <v>13.537824897400823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50686</v>
      </c>
      <c r="T4735" s="43">
        <f ca="1">_xll.BInterpol('Base CDI'!$H$4:$H$28,'Base CDI'!$J$4:$J$29,S4735,"Cubic","Extrapolate=Linear","MultiX=Average","Skip=True","Sort=True")</f>
        <v>13.49866484268126</v>
      </c>
      <c r="U4735" s="43">
        <f ca="1">_xll.BInterpol('Base CDI'!$H$4:$H$28,'Base CDI'!$I$4:$I$29,S4735,"Cubic","Extrapolate=Linear","MultiX=Average","Skip=True","Sort=True")</f>
        <v>13.537735978112176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50687</v>
      </c>
      <c r="T4736" s="43">
        <f ca="1">_xll.BInterpol('Base CDI'!$H$4:$H$28,'Base CDI'!$J$4:$J$29,S4736,"Cubic","Extrapolate=Linear","MultiX=Average","Skip=True","Sort=True")</f>
        <v>13.498588235294118</v>
      </c>
      <c r="U4736" s="43">
        <f ca="1">_xll.BInterpol('Base CDI'!$H$4:$H$28,'Base CDI'!$I$4:$I$29,S4736,"Cubic","Extrapolate=Linear","MultiX=Average","Skip=True","Sort=True")</f>
        <v>13.537647058823531</v>
      </c>
    </row>
    <row r="4737" spans="16:21" x14ac:dyDescent="0.25">
      <c r="P4737" s="10">
        <v>41403</v>
      </c>
      <c r="Q4737">
        <v>30.39443</v>
      </c>
      <c r="S4737" s="42">
        <f t="shared" ca="1" si="78"/>
        <v>50688</v>
      </c>
      <c r="T4737" s="43">
        <f ca="1">_xll.BInterpol('Base CDI'!$H$4:$H$28,'Base CDI'!$J$4:$J$29,S4737,"Cubic","Extrapolate=Linear","MultiX=Average","Skip=True","Sort=True")</f>
        <v>13.498511627906977</v>
      </c>
      <c r="U4737" s="43">
        <f ca="1">_xll.BInterpol('Base CDI'!$H$4:$H$28,'Base CDI'!$I$4:$I$29,S4737,"Cubic","Extrapolate=Linear","MultiX=Average","Skip=True","Sort=True")</f>
        <v>13.537558139534886</v>
      </c>
    </row>
    <row r="4738" spans="16:21" x14ac:dyDescent="0.25">
      <c r="P4738" s="10">
        <v>41404</v>
      </c>
      <c r="Q4738">
        <v>30.40286</v>
      </c>
      <c r="S4738" s="42">
        <f t="shared" ca="1" si="78"/>
        <v>50689</v>
      </c>
      <c r="T4738" s="43">
        <f ca="1">_xll.BInterpol('Base CDI'!$H$4:$H$28,'Base CDI'!$J$4:$J$29,S4738,"Cubic","Extrapolate=Linear","MultiX=Average","Skip=True","Sort=True")</f>
        <v>13.498435020519837</v>
      </c>
      <c r="U4738" s="43">
        <f ca="1">_xll.BInterpol('Base CDI'!$H$4:$H$28,'Base CDI'!$I$4:$I$29,S4738,"Cubic","Extrapolate=Linear","MultiX=Average","Skip=True","Sort=True")</f>
        <v>13.537469220246239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50690</v>
      </c>
      <c r="T4739" s="43">
        <f ca="1">_xll.BInterpol('Base CDI'!$H$4:$H$28,'Base CDI'!$J$4:$J$29,S4739,"Cubic","Extrapolate=Linear","MultiX=Average","Skip=True","Sort=True")</f>
        <v>13.498358413132696</v>
      </c>
      <c r="U4739" s="43">
        <f ca="1">_xll.BInterpol('Base CDI'!$H$4:$H$28,'Base CDI'!$I$4:$I$29,S4739,"Cubic","Extrapolate=Linear","MultiX=Average","Skip=True","Sort=True")</f>
        <v>13.537380300957594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50691</v>
      </c>
      <c r="T4740" s="43">
        <f ca="1">_xll.BInterpol('Base CDI'!$H$4:$H$28,'Base CDI'!$J$4:$J$29,S4740,"Cubic","Extrapolate=Linear","MultiX=Average","Skip=True","Sort=True")</f>
        <v>13.498281805745554</v>
      </c>
      <c r="U4740" s="43">
        <f ca="1">_xll.BInterpol('Base CDI'!$H$4:$H$28,'Base CDI'!$I$4:$I$29,S4740,"Cubic","Extrapolate=Linear","MultiX=Average","Skip=True","Sort=True")</f>
        <v>13.537291381668947</v>
      </c>
    </row>
    <row r="4741" spans="16:21" x14ac:dyDescent="0.25">
      <c r="P4741" s="10">
        <v>41409</v>
      </c>
      <c r="Q4741">
        <v>30.42811</v>
      </c>
      <c r="S4741" s="42">
        <f t="shared" ca="1" si="78"/>
        <v>50692</v>
      </c>
      <c r="T4741" s="43">
        <f ca="1">_xll.BInterpol('Base CDI'!$H$4:$H$28,'Base CDI'!$J$4:$J$29,S4741,"Cubic","Extrapolate=Linear","MultiX=Average","Skip=True","Sort=True")</f>
        <v>13.498205198358415</v>
      </c>
      <c r="U4741" s="43">
        <f ca="1">_xll.BInterpol('Base CDI'!$H$4:$H$28,'Base CDI'!$I$4:$I$29,S4741,"Cubic","Extrapolate=Linear","MultiX=Average","Skip=True","Sort=True")</f>
        <v>13.537202462380302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50693</v>
      </c>
      <c r="T4742" s="43">
        <f ca="1">_xll.BInterpol('Base CDI'!$H$4:$H$28,'Base CDI'!$J$4:$J$29,S4742,"Cubic","Extrapolate=Linear","MultiX=Average","Skip=True","Sort=True")</f>
        <v>13.498128590971273</v>
      </c>
      <c r="U4742" s="43">
        <f ca="1">_xll.BInterpol('Base CDI'!$H$4:$H$28,'Base CDI'!$I$4:$I$29,S4742,"Cubic","Extrapolate=Linear","MultiX=Average","Skip=True","Sort=True")</f>
        <v>13.537113543091657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50694</v>
      </c>
      <c r="T4743" s="43">
        <f ca="1">_xll.BInterpol('Base CDI'!$H$4:$H$28,'Base CDI'!$J$4:$J$29,S4743,"Cubic","Extrapolate=Linear","MultiX=Average","Skip=True","Sort=True")</f>
        <v>13.498051983584132</v>
      </c>
      <c r="U4743" s="43">
        <f ca="1">_xll.BInterpol('Base CDI'!$H$4:$H$28,'Base CDI'!$I$4:$I$29,S4743,"Cubic","Extrapolate=Linear","MultiX=Average","Skip=True","Sort=True")</f>
        <v>13.53702462380301</v>
      </c>
    </row>
    <row r="4744" spans="16:21" x14ac:dyDescent="0.25">
      <c r="P4744" s="10">
        <v>41414</v>
      </c>
      <c r="Q4744">
        <v>30.45337</v>
      </c>
      <c r="S4744" s="42">
        <f t="shared" ca="1" si="78"/>
        <v>50695</v>
      </c>
      <c r="T4744" s="43">
        <f ca="1">_xll.BInterpol('Base CDI'!$H$4:$H$28,'Base CDI'!$J$4:$J$29,S4744,"Cubic","Extrapolate=Linear","MultiX=Average","Skip=True","Sort=True")</f>
        <v>13.497975376196992</v>
      </c>
      <c r="U4744" s="43">
        <f ca="1">_xll.BInterpol('Base CDI'!$H$4:$H$28,'Base CDI'!$I$4:$I$29,S4744,"Cubic","Extrapolate=Linear","MultiX=Average","Skip=True","Sort=True")</f>
        <v>13.536935704514365</v>
      </c>
    </row>
    <row r="4745" spans="16:21" x14ac:dyDescent="0.25">
      <c r="P4745" s="10">
        <v>41415</v>
      </c>
      <c r="Q4745">
        <v>30.4618</v>
      </c>
      <c r="S4745" s="42">
        <f t="shared" ca="1" si="78"/>
        <v>50696</v>
      </c>
      <c r="T4745" s="43">
        <f ca="1">_xll.BInterpol('Base CDI'!$H$4:$H$28,'Base CDI'!$J$4:$J$29,S4745,"Cubic","Extrapolate=Linear","MultiX=Average","Skip=True","Sort=True")</f>
        <v>13.497898768809851</v>
      </c>
      <c r="U4745" s="43">
        <f ca="1">_xll.BInterpol('Base CDI'!$H$4:$H$28,'Base CDI'!$I$4:$I$29,S4745,"Cubic","Extrapolate=Linear","MultiX=Average","Skip=True","Sort=True")</f>
        <v>13.53684678522572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50697</v>
      </c>
      <c r="T4746" s="43">
        <f ca="1">_xll.BInterpol('Base CDI'!$H$4:$H$28,'Base CDI'!$J$4:$J$29,S4746,"Cubic","Extrapolate=Linear","MultiX=Average","Skip=True","Sort=True")</f>
        <v>13.497822161422709</v>
      </c>
      <c r="U4746" s="43">
        <f ca="1">_xll.BInterpol('Base CDI'!$H$4:$H$28,'Base CDI'!$I$4:$I$29,S4746,"Cubic","Extrapolate=Linear","MultiX=Average","Skip=True","Sort=True")</f>
        <v>13.536757865937073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50698</v>
      </c>
      <c r="T4747" s="43">
        <f ca="1">_xll.BInterpol('Base CDI'!$H$4:$H$28,'Base CDI'!$J$4:$J$29,S4747,"Cubic","Extrapolate=Linear","MultiX=Average","Skip=True","Sort=True")</f>
        <v>13.497745554035568</v>
      </c>
      <c r="U4747" s="43">
        <f ca="1">_xll.BInterpol('Base CDI'!$H$4:$H$28,'Base CDI'!$I$4:$I$29,S4747,"Cubic","Extrapolate=Linear","MultiX=Average","Skip=True","Sort=True")</f>
        <v>13.536668946648428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50699</v>
      </c>
      <c r="T4748" s="43">
        <f ca="1">_xll.BInterpol('Base CDI'!$H$4:$H$28,'Base CDI'!$J$4:$J$29,S4748,"Cubic","Extrapolate=Linear","MultiX=Average","Skip=True","Sort=True")</f>
        <v>13.497668946648428</v>
      </c>
      <c r="U4748" s="43">
        <f ca="1">_xll.BInterpol('Base CDI'!$H$4:$H$28,'Base CDI'!$I$4:$I$29,S4748,"Cubic","Extrapolate=Linear","MultiX=Average","Skip=True","Sort=True")</f>
        <v>13.536580027359783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50700</v>
      </c>
      <c r="T4749" s="43">
        <f ca="1">_xll.BInterpol('Base CDI'!$H$4:$H$28,'Base CDI'!$J$4:$J$29,S4749,"Cubic","Extrapolate=Linear","MultiX=Average","Skip=True","Sort=True")</f>
        <v>13.497592339261287</v>
      </c>
      <c r="U4749" s="43">
        <f ca="1">_xll.BInterpol('Base CDI'!$H$4:$H$28,'Base CDI'!$I$4:$I$29,S4749,"Cubic","Extrapolate=Linear","MultiX=Average","Skip=True","Sort=True")</f>
        <v>13.536491108071136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50701</v>
      </c>
      <c r="T4750" s="43">
        <f ca="1">_xll.BInterpol('Base CDI'!$H$4:$H$28,'Base CDI'!$J$4:$J$29,S4750,"Cubic","Extrapolate=Linear","MultiX=Average","Skip=True","Sort=True")</f>
        <v>13.497515731874145</v>
      </c>
      <c r="U4750" s="43">
        <f ca="1">_xll.BInterpol('Base CDI'!$H$4:$H$28,'Base CDI'!$I$4:$I$29,S4750,"Cubic","Extrapolate=Linear","MultiX=Average","Skip=True","Sort=True")</f>
        <v>13.536402188782491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50702</v>
      </c>
      <c r="T4751" s="43">
        <f ca="1">_xll.BInterpol('Base CDI'!$H$4:$H$28,'Base CDI'!$J$4:$J$29,S4751,"Cubic","Extrapolate=Linear","MultiX=Average","Skip=True","Sort=True")</f>
        <v>13.497439124487006</v>
      </c>
      <c r="U4751" s="43">
        <f ca="1">_xll.BInterpol('Base CDI'!$H$4:$H$28,'Base CDI'!$I$4:$I$29,S4751,"Cubic","Extrapolate=Linear","MultiX=Average","Skip=True","Sort=True")</f>
        <v>13.536313269493846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50703</v>
      </c>
      <c r="T4752" s="43">
        <f ca="1">_xll.BInterpol('Base CDI'!$H$4:$H$28,'Base CDI'!$J$4:$J$29,S4752,"Cubic","Extrapolate=Linear","MultiX=Average","Skip=True","Sort=True")</f>
        <v>13.497362517099864</v>
      </c>
      <c r="U4752" s="43">
        <f ca="1">_xll.BInterpol('Base CDI'!$H$4:$H$28,'Base CDI'!$I$4:$I$29,S4752,"Cubic","Extrapolate=Linear","MultiX=Average","Skip=True","Sort=True")</f>
        <v>13.536224350205199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50704</v>
      </c>
      <c r="T4753" s="43">
        <f ca="1">_xll.BInterpol('Base CDI'!$H$4:$H$28,'Base CDI'!$J$4:$J$29,S4753,"Cubic","Extrapolate=Linear","MultiX=Average","Skip=True","Sort=True")</f>
        <v>13.497285909712723</v>
      </c>
      <c r="U4753" s="43">
        <f ca="1">_xll.BInterpol('Base CDI'!$H$4:$H$28,'Base CDI'!$I$4:$I$29,S4753,"Cubic","Extrapolate=Linear","MultiX=Average","Skip=True","Sort=True")</f>
        <v>13.536135430916554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50705</v>
      </c>
      <c r="T4754" s="43">
        <f ca="1">_xll.BInterpol('Base CDI'!$H$4:$H$28,'Base CDI'!$J$4:$J$29,S4754,"Cubic","Extrapolate=Linear","MultiX=Average","Skip=True","Sort=True")</f>
        <v>13.497209302325583</v>
      </c>
      <c r="U4754" s="43">
        <f ca="1">_xll.BInterpol('Base CDI'!$H$4:$H$28,'Base CDI'!$I$4:$I$29,S4754,"Cubic","Extrapolate=Linear","MultiX=Average","Skip=True","Sort=True")</f>
        <v>13.536046511627909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50706</v>
      </c>
      <c r="T4755" s="43">
        <f ca="1">_xll.BInterpol('Base CDI'!$H$4:$H$28,'Base CDI'!$J$4:$J$29,S4755,"Cubic","Extrapolate=Linear","MultiX=Average","Skip=True","Sort=True")</f>
        <v>13.497132694938442</v>
      </c>
      <c r="U4755" s="43">
        <f ca="1">_xll.BInterpol('Base CDI'!$H$4:$H$28,'Base CDI'!$I$4:$I$29,S4755,"Cubic","Extrapolate=Linear","MultiX=Average","Skip=True","Sort=True")</f>
        <v>13.535957592339262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50707</v>
      </c>
      <c r="T4756" s="43">
        <f ca="1">_xll.BInterpol('Base CDI'!$H$4:$H$28,'Base CDI'!$J$4:$J$29,S4756,"Cubic","Extrapolate=Linear","MultiX=Average","Skip=True","Sort=True")</f>
        <v>13.4970560875513</v>
      </c>
      <c r="U4756" s="43">
        <f ca="1">_xll.BInterpol('Base CDI'!$H$4:$H$28,'Base CDI'!$I$4:$I$29,S4756,"Cubic","Extrapolate=Linear","MultiX=Average","Skip=True","Sort=True")</f>
        <v>13.535868673050617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50708</v>
      </c>
      <c r="T4757" s="43">
        <f ca="1">_xll.BInterpol('Base CDI'!$H$4:$H$28,'Base CDI'!$J$4:$J$29,S4757,"Cubic","Extrapolate=Linear","MultiX=Average","Skip=True","Sort=True")</f>
        <v>13.496979480164159</v>
      </c>
      <c r="U4757" s="43">
        <f ca="1">_xll.BInterpol('Base CDI'!$H$4:$H$28,'Base CDI'!$I$4:$I$29,S4757,"Cubic","Extrapolate=Linear","MultiX=Average","Skip=True","Sort=True")</f>
        <v>13.535779753761972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50709</v>
      </c>
      <c r="T4758" s="43">
        <f ca="1">_xll.BInterpol('Base CDI'!$H$4:$H$28,'Base CDI'!$J$4:$J$29,S4758,"Cubic","Extrapolate=Linear","MultiX=Average","Skip=True","Sort=True")</f>
        <v>13.496902872777019</v>
      </c>
      <c r="U4758" s="43">
        <f ca="1">_xll.BInterpol('Base CDI'!$H$4:$H$28,'Base CDI'!$I$4:$I$29,S4758,"Cubic","Extrapolate=Linear","MultiX=Average","Skip=True","Sort=True")</f>
        <v>13.535690834473325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50710</v>
      </c>
      <c r="T4759" s="43">
        <f ca="1">_xll.BInterpol('Base CDI'!$H$4:$H$28,'Base CDI'!$J$4:$J$29,S4759,"Cubic","Extrapolate=Linear","MultiX=Average","Skip=True","Sort=True")</f>
        <v>13.496826265389878</v>
      </c>
      <c r="U4759" s="43">
        <f ca="1">_xll.BInterpol('Base CDI'!$H$4:$H$28,'Base CDI'!$I$4:$I$29,S4759,"Cubic","Extrapolate=Linear","MultiX=Average","Skip=True","Sort=True")</f>
        <v>13.53560191518468</v>
      </c>
    </row>
    <row r="4760" spans="16:21" x14ac:dyDescent="0.25">
      <c r="P4760" s="10">
        <v>41437</v>
      </c>
      <c r="Q4760">
        <v>30.59299</v>
      </c>
      <c r="S4760" s="42">
        <f t="shared" ca="1" si="79"/>
        <v>50711</v>
      </c>
      <c r="T4760" s="43">
        <f ca="1">_xll.BInterpol('Base CDI'!$H$4:$H$28,'Base CDI'!$J$4:$J$29,S4760,"Cubic","Extrapolate=Linear","MultiX=Average","Skip=True","Sort=True")</f>
        <v>13.496749658002736</v>
      </c>
      <c r="U4760" s="43">
        <f ca="1">_xll.BInterpol('Base CDI'!$H$4:$H$28,'Base CDI'!$I$4:$I$29,S4760,"Cubic","Extrapolate=Linear","MultiX=Average","Skip=True","Sort=True")</f>
        <v>13.535512995896035</v>
      </c>
    </row>
    <row r="4761" spans="16:21" x14ac:dyDescent="0.25">
      <c r="P4761" s="10">
        <v>41438</v>
      </c>
      <c r="Q4761">
        <v>30.60201</v>
      </c>
      <c r="S4761" s="42">
        <f t="shared" ca="1" si="79"/>
        <v>50712</v>
      </c>
      <c r="T4761" s="43">
        <f ca="1">_xll.BInterpol('Base CDI'!$H$4:$H$28,'Base CDI'!$J$4:$J$29,S4761,"Cubic","Extrapolate=Linear","MultiX=Average","Skip=True","Sort=True")</f>
        <v>13.496673050615597</v>
      </c>
      <c r="U4761" s="43">
        <f ca="1">_xll.BInterpol('Base CDI'!$H$4:$H$28,'Base CDI'!$I$4:$I$29,S4761,"Cubic","Extrapolate=Linear","MultiX=Average","Skip=True","Sort=True")</f>
        <v>13.535424076607388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50713</v>
      </c>
      <c r="T4762" s="43">
        <f ca="1">_xll.BInterpol('Base CDI'!$H$4:$H$28,'Base CDI'!$J$4:$J$29,S4762,"Cubic","Extrapolate=Linear","MultiX=Average","Skip=True","Sort=True")</f>
        <v>13.496596443228455</v>
      </c>
      <c r="U4762" s="43">
        <f ca="1">_xll.BInterpol('Base CDI'!$H$4:$H$28,'Base CDI'!$I$4:$I$29,S4762,"Cubic","Extrapolate=Linear","MultiX=Average","Skip=True","Sort=True")</f>
        <v>13.535335157318743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50714</v>
      </c>
      <c r="T4763" s="43">
        <f ca="1">_xll.BInterpol('Base CDI'!$H$4:$H$28,'Base CDI'!$J$4:$J$29,S4763,"Cubic","Extrapolate=Linear","MultiX=Average","Skip=True","Sort=True")</f>
        <v>13.496519835841314</v>
      </c>
      <c r="U4763" s="43">
        <f ca="1">_xll.BInterpol('Base CDI'!$H$4:$H$28,'Base CDI'!$I$4:$I$29,S4763,"Cubic","Extrapolate=Linear","MultiX=Average","Skip=True","Sort=True")</f>
        <v>13.535246238030098</v>
      </c>
    </row>
    <row r="4764" spans="16:21" x14ac:dyDescent="0.25">
      <c r="P4764" s="10">
        <v>41443</v>
      </c>
      <c r="Q4764">
        <v>30.62912</v>
      </c>
      <c r="S4764" s="42">
        <f t="shared" ca="1" si="79"/>
        <v>50715</v>
      </c>
      <c r="T4764" s="43">
        <f ca="1">_xll.BInterpol('Base CDI'!$H$4:$H$28,'Base CDI'!$J$4:$J$29,S4764,"Cubic","Extrapolate=Linear","MultiX=Average","Skip=True","Sort=True")</f>
        <v>13.496443228454174</v>
      </c>
      <c r="U4764" s="43">
        <f ca="1">_xll.BInterpol('Base CDI'!$H$4:$H$28,'Base CDI'!$I$4:$I$29,S4764,"Cubic","Extrapolate=Linear","MultiX=Average","Skip=True","Sort=True")</f>
        <v>13.535157318741451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50716</v>
      </c>
      <c r="T4765" s="43">
        <f ca="1">_xll.BInterpol('Base CDI'!$H$4:$H$28,'Base CDI'!$J$4:$J$29,S4765,"Cubic","Extrapolate=Linear","MultiX=Average","Skip=True","Sort=True")</f>
        <v>13.496366621067033</v>
      </c>
      <c r="U4765" s="43">
        <f ca="1">_xll.BInterpol('Base CDI'!$H$4:$H$28,'Base CDI'!$I$4:$I$29,S4765,"Cubic","Extrapolate=Linear","MultiX=Average","Skip=True","Sort=True")</f>
        <v>13.535068399452806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50717</v>
      </c>
      <c r="T4766" s="43">
        <f ca="1">_xll.BInterpol('Base CDI'!$H$4:$H$28,'Base CDI'!$J$4:$J$29,S4766,"Cubic","Extrapolate=Linear","MultiX=Average","Skip=True","Sort=True")</f>
        <v>13.496290013679891</v>
      </c>
      <c r="U4766" s="43">
        <f ca="1">_xll.BInterpol('Base CDI'!$H$4:$H$28,'Base CDI'!$I$4:$I$29,S4766,"Cubic","Extrapolate=Linear","MultiX=Average","Skip=True","Sort=True")</f>
        <v>13.534979480164159</v>
      </c>
    </row>
    <row r="4767" spans="16:21" x14ac:dyDescent="0.25">
      <c r="P4767" s="10">
        <v>41446</v>
      </c>
      <c r="Q4767">
        <v>30.65625</v>
      </c>
      <c r="S4767" s="42">
        <f t="shared" ca="1" si="79"/>
        <v>50718</v>
      </c>
      <c r="T4767" s="43">
        <f ca="1">_xll.BInterpol('Base CDI'!$H$4:$H$28,'Base CDI'!$J$4:$J$29,S4767,"Cubic","Extrapolate=Linear","MultiX=Average","Skip=True","Sort=True")</f>
        <v>13.49621340629275</v>
      </c>
      <c r="U4767" s="43">
        <f ca="1">_xll.BInterpol('Base CDI'!$H$4:$H$28,'Base CDI'!$I$4:$I$29,S4767,"Cubic","Extrapolate=Linear","MultiX=Average","Skip=True","Sort=True")</f>
        <v>13.534890560875514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50719</v>
      </c>
      <c r="T4768" s="43">
        <f ca="1">_xll.BInterpol('Base CDI'!$H$4:$H$28,'Base CDI'!$J$4:$J$29,S4768,"Cubic","Extrapolate=Linear","MultiX=Average","Skip=True","Sort=True")</f>
        <v>13.49613679890561</v>
      </c>
      <c r="U4768" s="43">
        <f ca="1">_xll.BInterpol('Base CDI'!$H$4:$H$28,'Base CDI'!$I$4:$I$29,S4768,"Cubic","Extrapolate=Linear","MultiX=Average","Skip=True","Sort=True")</f>
        <v>13.534801641586869</v>
      </c>
    </row>
    <row r="4769" spans="16:21" x14ac:dyDescent="0.25">
      <c r="P4769" s="10">
        <v>41450</v>
      </c>
      <c r="Q4769">
        <v>30.67435</v>
      </c>
      <c r="S4769" s="42">
        <f t="shared" ca="1" si="79"/>
        <v>50720</v>
      </c>
      <c r="T4769" s="43">
        <f ca="1">_xll.BInterpol('Base CDI'!$H$4:$H$28,'Base CDI'!$J$4:$J$29,S4769,"Cubic","Extrapolate=Linear","MultiX=Average","Skip=True","Sort=True")</f>
        <v>13.496060191518469</v>
      </c>
      <c r="U4769" s="43">
        <f ca="1">_xll.BInterpol('Base CDI'!$H$4:$H$28,'Base CDI'!$I$4:$I$29,S4769,"Cubic","Extrapolate=Linear","MultiX=Average","Skip=True","Sort=True")</f>
        <v>13.534712722298222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50721</v>
      </c>
      <c r="T4770" s="43">
        <f ca="1">_xll.BInterpol('Base CDI'!$H$4:$H$28,'Base CDI'!$J$4:$J$29,S4770,"Cubic","Extrapolate=Linear","MultiX=Average","Skip=True","Sort=True")</f>
        <v>13.495983584131327</v>
      </c>
      <c r="U4770" s="43">
        <f ca="1">_xll.BInterpol('Base CDI'!$H$4:$H$28,'Base CDI'!$I$4:$I$29,S4770,"Cubic","Extrapolate=Linear","MultiX=Average","Skip=True","Sort=True")</f>
        <v>13.534623803009577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50722</v>
      </c>
      <c r="T4771" s="43">
        <f ca="1">_xll.BInterpol('Base CDI'!$H$4:$H$28,'Base CDI'!$J$4:$J$29,S4771,"Cubic","Extrapolate=Linear","MultiX=Average","Skip=True","Sort=True")</f>
        <v>13.495906976744187</v>
      </c>
      <c r="U4771" s="43">
        <f ca="1">_xll.BInterpol('Base CDI'!$H$4:$H$28,'Base CDI'!$I$4:$I$29,S4771,"Cubic","Extrapolate=Linear","MultiX=Average","Skip=True","Sort=True")</f>
        <v>13.534534883720932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50723</v>
      </c>
      <c r="T4772" s="43">
        <f ca="1">_xll.BInterpol('Base CDI'!$H$4:$H$28,'Base CDI'!$J$4:$J$29,S4772,"Cubic","Extrapolate=Linear","MultiX=Average","Skip=True","Sort=True")</f>
        <v>13.495830369357046</v>
      </c>
      <c r="U4772" s="43">
        <f ca="1">_xll.BInterpol('Base CDI'!$H$4:$H$28,'Base CDI'!$I$4:$I$29,S4772,"Cubic","Extrapolate=Linear","MultiX=Average","Skip=True","Sort=True")</f>
        <v>13.534445964432285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50724</v>
      </c>
      <c r="T4773" s="43">
        <f ca="1">_xll.BInterpol('Base CDI'!$H$4:$H$28,'Base CDI'!$J$4:$J$29,S4773,"Cubic","Extrapolate=Linear","MultiX=Average","Skip=True","Sort=True")</f>
        <v>13.495753761969905</v>
      </c>
      <c r="U4773" s="43">
        <f ca="1">_xll.BInterpol('Base CDI'!$H$4:$H$28,'Base CDI'!$I$4:$I$29,S4773,"Cubic","Extrapolate=Linear","MultiX=Average","Skip=True","Sort=True")</f>
        <v>13.53435704514364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50725</v>
      </c>
      <c r="T4774" s="43">
        <f ca="1">_xll.BInterpol('Base CDI'!$H$4:$H$28,'Base CDI'!$J$4:$J$29,S4774,"Cubic","Extrapolate=Linear","MultiX=Average","Skip=True","Sort=True")</f>
        <v>13.495677154582765</v>
      </c>
      <c r="U4774" s="43">
        <f ca="1">_xll.BInterpol('Base CDI'!$H$4:$H$28,'Base CDI'!$I$4:$I$29,S4774,"Cubic","Extrapolate=Linear","MultiX=Average","Skip=True","Sort=True")</f>
        <v>13.534268125854995</v>
      </c>
    </row>
    <row r="4775" spans="16:21" x14ac:dyDescent="0.25">
      <c r="P4775" s="10">
        <v>41458</v>
      </c>
      <c r="Q4775">
        <v>30.7287</v>
      </c>
      <c r="S4775" s="42">
        <f t="shared" ca="1" si="79"/>
        <v>50726</v>
      </c>
      <c r="T4775" s="43">
        <f ca="1">_xll.BInterpol('Base CDI'!$H$4:$H$28,'Base CDI'!$J$4:$J$29,S4775,"Cubic","Extrapolate=Linear","MultiX=Average","Skip=True","Sort=True")</f>
        <v>13.495600547195624</v>
      </c>
      <c r="U4775" s="43">
        <f ca="1">_xll.BInterpol('Base CDI'!$H$4:$H$28,'Base CDI'!$I$4:$I$29,S4775,"Cubic","Extrapolate=Linear","MultiX=Average","Skip=True","Sort=True")</f>
        <v>13.534179206566348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50727</v>
      </c>
      <c r="T4776" s="43">
        <f ca="1">_xll.BInterpol('Base CDI'!$H$4:$H$28,'Base CDI'!$J$4:$J$29,S4776,"Cubic","Extrapolate=Linear","MultiX=Average","Skip=True","Sort=True")</f>
        <v>13.495523939808482</v>
      </c>
      <c r="U4776" s="43">
        <f ca="1">_xll.BInterpol('Base CDI'!$H$4:$H$28,'Base CDI'!$I$4:$I$29,S4776,"Cubic","Extrapolate=Linear","MultiX=Average","Skip=True","Sort=True")</f>
        <v>13.534090287277703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50728</v>
      </c>
      <c r="T4777" s="43">
        <f ca="1">_xll.BInterpol('Base CDI'!$H$4:$H$28,'Base CDI'!$J$4:$J$29,S4777,"Cubic","Extrapolate=Linear","MultiX=Average","Skip=True","Sort=True")</f>
        <v>13.495447332421341</v>
      </c>
      <c r="U4777" s="43">
        <f ca="1">_xll.BInterpol('Base CDI'!$H$4:$H$28,'Base CDI'!$I$4:$I$29,S4777,"Cubic","Extrapolate=Linear","MultiX=Average","Skip=True","Sort=True")</f>
        <v>13.534001367989058</v>
      </c>
    </row>
    <row r="4778" spans="16:21" x14ac:dyDescent="0.25">
      <c r="P4778" s="10">
        <v>41463</v>
      </c>
      <c r="Q4778">
        <v>30.75592</v>
      </c>
      <c r="S4778" s="42">
        <f t="shared" ca="1" si="79"/>
        <v>50729</v>
      </c>
      <c r="T4778" s="43">
        <f ca="1">_xll.BInterpol('Base CDI'!$H$4:$H$28,'Base CDI'!$J$4:$J$29,S4778,"Cubic","Extrapolate=Linear","MultiX=Average","Skip=True","Sort=True")</f>
        <v>13.495370725034201</v>
      </c>
      <c r="U4778" s="43">
        <f ca="1">_xll.BInterpol('Base CDI'!$H$4:$H$28,'Base CDI'!$I$4:$I$29,S4778,"Cubic","Extrapolate=Linear","MultiX=Average","Skip=True","Sort=True")</f>
        <v>13.533912448700411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50730</v>
      </c>
      <c r="T4779" s="43">
        <f ca="1">_xll.BInterpol('Base CDI'!$H$4:$H$28,'Base CDI'!$J$4:$J$29,S4779,"Cubic","Extrapolate=Linear","MultiX=Average","Skip=True","Sort=True")</f>
        <v>13.49529411764706</v>
      </c>
      <c r="U4779" s="43">
        <f ca="1">_xll.BInterpol('Base CDI'!$H$4:$H$28,'Base CDI'!$I$4:$I$29,S4779,"Cubic","Extrapolate=Linear","MultiX=Average","Skip=True","Sort=True")</f>
        <v>13.533823529411766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50731</v>
      </c>
      <c r="T4780" s="43">
        <f ca="1">_xll.BInterpol('Base CDI'!$H$4:$H$28,'Base CDI'!$J$4:$J$29,S4780,"Cubic","Extrapolate=Linear","MultiX=Average","Skip=True","Sort=True")</f>
        <v>13.495217510259918</v>
      </c>
      <c r="U4780" s="43">
        <f ca="1">_xll.BInterpol('Base CDI'!$H$4:$H$28,'Base CDI'!$I$4:$I$29,S4780,"Cubic","Extrapolate=Linear","MultiX=Average","Skip=True","Sort=True")</f>
        <v>13.533734610123121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50732</v>
      </c>
      <c r="T4781" s="43">
        <f ca="1">_xll.BInterpol('Base CDI'!$H$4:$H$28,'Base CDI'!$J$4:$J$29,S4781,"Cubic","Extrapolate=Linear","MultiX=Average","Skip=True","Sort=True")</f>
        <v>13.495140902872778</v>
      </c>
      <c r="U4781" s="43">
        <f ca="1">_xll.BInterpol('Base CDI'!$H$4:$H$28,'Base CDI'!$I$4:$I$29,S4781,"Cubic","Extrapolate=Linear","MultiX=Average","Skip=True","Sort=True")</f>
        <v>13.533645690834474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50733</v>
      </c>
      <c r="T4782" s="43">
        <f ca="1">_xll.BInterpol('Base CDI'!$H$4:$H$28,'Base CDI'!$J$4:$J$29,S4782,"Cubic","Extrapolate=Linear","MultiX=Average","Skip=True","Sort=True")</f>
        <v>13.495064295485637</v>
      </c>
      <c r="U4782" s="43">
        <f ca="1">_xll.BInterpol('Base CDI'!$H$4:$H$28,'Base CDI'!$I$4:$I$29,S4782,"Cubic","Extrapolate=Linear","MultiX=Average","Skip=True","Sort=True")</f>
        <v>13.533556771545829</v>
      </c>
    </row>
    <row r="4783" spans="16:21" x14ac:dyDescent="0.25">
      <c r="P4783" s="10">
        <v>41470</v>
      </c>
      <c r="Q4783">
        <v>30.80247</v>
      </c>
      <c r="S4783" s="42">
        <f t="shared" ca="1" si="79"/>
        <v>50734</v>
      </c>
      <c r="T4783" s="43">
        <f ca="1">_xll.BInterpol('Base CDI'!$H$4:$H$28,'Base CDI'!$J$4:$J$29,S4783,"Cubic","Extrapolate=Linear","MultiX=Average","Skip=True","Sort=True")</f>
        <v>13.494987688098496</v>
      </c>
      <c r="U4783" s="43">
        <f ca="1">_xll.BInterpol('Base CDI'!$H$4:$H$28,'Base CDI'!$I$4:$I$29,S4783,"Cubic","Extrapolate=Linear","MultiX=Average","Skip=True","Sort=True")</f>
        <v>13.533467852257184</v>
      </c>
    </row>
    <row r="4784" spans="16:21" x14ac:dyDescent="0.25">
      <c r="P4784" s="10">
        <v>41471</v>
      </c>
      <c r="Q4784">
        <v>30.81212</v>
      </c>
      <c r="S4784" s="42">
        <f t="shared" ca="1" si="79"/>
        <v>50735</v>
      </c>
      <c r="T4784" s="43">
        <f ca="1">_xll.BInterpol('Base CDI'!$H$4:$H$28,'Base CDI'!$J$4:$J$29,S4784,"Cubic","Extrapolate=Linear","MultiX=Average","Skip=True","Sort=True")</f>
        <v>13.494911080711356</v>
      </c>
      <c r="U4784" s="43">
        <f ca="1">_xll.BInterpol('Base CDI'!$H$4:$H$28,'Base CDI'!$I$4:$I$29,S4784,"Cubic","Extrapolate=Linear","MultiX=Average","Skip=True","Sort=True")</f>
        <v>13.533378932968537</v>
      </c>
    </row>
    <row r="4785" spans="16:21" x14ac:dyDescent="0.25">
      <c r="P4785" s="10">
        <v>41472</v>
      </c>
      <c r="Q4785">
        <v>30.82178</v>
      </c>
      <c r="S4785" s="42">
        <f t="shared" ca="1" si="79"/>
        <v>50736</v>
      </c>
      <c r="T4785" s="43">
        <f ca="1">_xll.BInterpol('Base CDI'!$H$4:$H$28,'Base CDI'!$J$4:$J$29,S4785,"Cubic","Extrapolate=Linear","MultiX=Average","Skip=True","Sort=True")</f>
        <v>13.494834473324214</v>
      </c>
      <c r="U4785" s="43">
        <f ca="1">_xll.BInterpol('Base CDI'!$H$4:$H$28,'Base CDI'!$I$4:$I$29,S4785,"Cubic","Extrapolate=Linear","MultiX=Average","Skip=True","Sort=True")</f>
        <v>13.533290013679892</v>
      </c>
    </row>
    <row r="4786" spans="16:21" x14ac:dyDescent="0.25">
      <c r="P4786" s="10">
        <v>41473</v>
      </c>
      <c r="Q4786">
        <v>30.83145</v>
      </c>
      <c r="S4786" s="42">
        <f t="shared" ca="1" si="79"/>
        <v>50737</v>
      </c>
      <c r="T4786" s="43">
        <f ca="1">_xll.BInterpol('Base CDI'!$H$4:$H$28,'Base CDI'!$J$4:$J$29,S4786,"Cubic","Extrapolate=Linear","MultiX=Average","Skip=True","Sort=True")</f>
        <v>13.494757865937073</v>
      </c>
      <c r="U4786" s="43">
        <f ca="1">_xll.BInterpol('Base CDI'!$H$4:$H$28,'Base CDI'!$I$4:$I$29,S4786,"Cubic","Extrapolate=Linear","MultiX=Average","Skip=True","Sort=True")</f>
        <v>13.533201094391245</v>
      </c>
    </row>
    <row r="4787" spans="16:21" x14ac:dyDescent="0.25">
      <c r="P4787" s="10">
        <v>41474</v>
      </c>
      <c r="Q4787">
        <v>30.84111</v>
      </c>
      <c r="S4787" s="42">
        <f t="shared" ca="1" si="79"/>
        <v>50738</v>
      </c>
      <c r="T4787" s="43">
        <f ca="1">_xll.BInterpol('Base CDI'!$H$4:$H$28,'Base CDI'!$J$4:$J$29,S4787,"Cubic","Extrapolate=Linear","MultiX=Average","Skip=True","Sort=True")</f>
        <v>13.494681258549932</v>
      </c>
      <c r="U4787" s="43">
        <f ca="1">_xll.BInterpol('Base CDI'!$H$4:$H$28,'Base CDI'!$I$4:$I$29,S4787,"Cubic","Extrapolate=Linear","MultiX=Average","Skip=True","Sort=True")</f>
        <v>13.5331121751026</v>
      </c>
    </row>
    <row r="4788" spans="16:21" x14ac:dyDescent="0.25">
      <c r="P4788" s="10">
        <v>41477</v>
      </c>
      <c r="Q4788">
        <v>30.85078</v>
      </c>
      <c r="S4788" s="42">
        <f t="shared" ca="1" si="79"/>
        <v>50739</v>
      </c>
      <c r="T4788" s="43">
        <f ca="1">_xll.BInterpol('Base CDI'!$H$4:$H$28,'Base CDI'!$J$4:$J$29,S4788,"Cubic","Extrapolate=Linear","MultiX=Average","Skip=True","Sort=True")</f>
        <v>13.494604651162792</v>
      </c>
      <c r="U4788" s="43">
        <f ca="1">_xll.BInterpol('Base CDI'!$H$4:$H$28,'Base CDI'!$I$4:$I$29,S4788,"Cubic","Extrapolate=Linear","MultiX=Average","Skip=True","Sort=True")</f>
        <v>13.533023255813955</v>
      </c>
    </row>
    <row r="4789" spans="16:21" x14ac:dyDescent="0.25">
      <c r="P4789" s="10">
        <v>41478</v>
      </c>
      <c r="Q4789">
        <v>30.86046</v>
      </c>
      <c r="S4789" s="42">
        <f t="shared" ca="1" si="79"/>
        <v>50740</v>
      </c>
      <c r="T4789" s="43">
        <f ca="1">_xll.BInterpol('Base CDI'!$H$4:$H$28,'Base CDI'!$J$4:$J$29,S4789,"Cubic","Extrapolate=Linear","MultiX=Average","Skip=True","Sort=True")</f>
        <v>13.494528043775651</v>
      </c>
      <c r="U4789" s="43">
        <f ca="1">_xll.BInterpol('Base CDI'!$H$4:$H$28,'Base CDI'!$I$4:$I$29,S4789,"Cubic","Extrapolate=Linear","MultiX=Average","Skip=True","Sort=True")</f>
        <v>13.532934336525308</v>
      </c>
    </row>
    <row r="4790" spans="16:21" x14ac:dyDescent="0.25">
      <c r="P4790" s="10">
        <v>41479</v>
      </c>
      <c r="Q4790">
        <v>30.87013</v>
      </c>
      <c r="S4790" s="42">
        <f t="shared" ca="1" si="79"/>
        <v>50741</v>
      </c>
      <c r="T4790" s="43">
        <f ca="1">_xll.BInterpol('Base CDI'!$H$4:$H$28,'Base CDI'!$J$4:$J$29,S4790,"Cubic","Extrapolate=Linear","MultiX=Average","Skip=True","Sort=True")</f>
        <v>13.494451436388509</v>
      </c>
      <c r="U4790" s="43">
        <f ca="1">_xll.BInterpol('Base CDI'!$H$4:$H$28,'Base CDI'!$I$4:$I$29,S4790,"Cubic","Extrapolate=Linear","MultiX=Average","Skip=True","Sort=True")</f>
        <v>13.532845417236663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50742</v>
      </c>
      <c r="T4791" s="43">
        <f ca="1">_xll.BInterpol('Base CDI'!$H$4:$H$28,'Base CDI'!$J$4:$J$29,S4791,"Cubic","Extrapolate=Linear","MultiX=Average","Skip=True","Sort=True")</f>
        <v>13.494374829001369</v>
      </c>
      <c r="U4791" s="43">
        <f ca="1">_xll.BInterpol('Base CDI'!$H$4:$H$28,'Base CDI'!$I$4:$I$29,S4791,"Cubic","Extrapolate=Linear","MultiX=Average","Skip=True","Sort=True")</f>
        <v>13.532756497948018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50743</v>
      </c>
      <c r="T4792" s="43">
        <f ca="1">_xll.BInterpol('Base CDI'!$H$4:$H$28,'Base CDI'!$J$4:$J$29,S4792,"Cubic","Extrapolate=Linear","MultiX=Average","Skip=True","Sort=True")</f>
        <v>13.494298221614228</v>
      </c>
      <c r="U4792" s="43">
        <f ca="1">_xll.BInterpol('Base CDI'!$H$4:$H$28,'Base CDI'!$I$4:$I$29,S4792,"Cubic","Extrapolate=Linear","MultiX=Average","Skip=True","Sort=True")</f>
        <v>13.532667578659371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50744</v>
      </c>
      <c r="T4793" s="43">
        <f ca="1">_xll.BInterpol('Base CDI'!$H$4:$H$28,'Base CDI'!$J$4:$J$29,S4793,"Cubic","Extrapolate=Linear","MultiX=Average","Skip=True","Sort=True")</f>
        <v>13.494221614227087</v>
      </c>
      <c r="U4793" s="43">
        <f ca="1">_xll.BInterpol('Base CDI'!$H$4:$H$28,'Base CDI'!$I$4:$I$29,S4793,"Cubic","Extrapolate=Linear","MultiX=Average","Skip=True","Sort=True")</f>
        <v>13.532578659370726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50745</v>
      </c>
      <c r="T4794" s="43">
        <f ca="1">_xll.BInterpol('Base CDI'!$H$4:$H$28,'Base CDI'!$J$4:$J$29,S4794,"Cubic","Extrapolate=Linear","MultiX=Average","Skip=True","Sort=True")</f>
        <v>13.494145006839947</v>
      </c>
      <c r="U4794" s="43">
        <f ca="1">_xll.BInterpol('Base CDI'!$H$4:$H$28,'Base CDI'!$I$4:$I$29,S4794,"Cubic","Extrapolate=Linear","MultiX=Average","Skip=True","Sort=True")</f>
        <v>13.532489740082081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50746</v>
      </c>
      <c r="T4795" s="43">
        <f ca="1">_xll.BInterpol('Base CDI'!$H$4:$H$28,'Base CDI'!$J$4:$J$29,S4795,"Cubic","Extrapolate=Linear","MultiX=Average","Skip=True","Sort=True")</f>
        <v>13.494068399452805</v>
      </c>
      <c r="U4795" s="43">
        <f ca="1">_xll.BInterpol('Base CDI'!$H$4:$H$28,'Base CDI'!$I$4:$I$29,S4795,"Cubic","Extrapolate=Linear","MultiX=Average","Skip=True","Sort=True")</f>
        <v>13.532400820793434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50747</v>
      </c>
      <c r="T4796" s="43">
        <f ca="1">_xll.BInterpol('Base CDI'!$H$4:$H$28,'Base CDI'!$J$4:$J$29,S4796,"Cubic","Extrapolate=Linear","MultiX=Average","Skip=True","Sort=True")</f>
        <v>13.493991792065664</v>
      </c>
      <c r="U4796" s="43">
        <f ca="1">_xll.BInterpol('Base CDI'!$H$4:$H$28,'Base CDI'!$I$4:$I$29,S4796,"Cubic","Extrapolate=Linear","MultiX=Average","Skip=True","Sort=True")</f>
        <v>13.532311901504789</v>
      </c>
    </row>
    <row r="4797" spans="16:21" x14ac:dyDescent="0.25">
      <c r="P4797" s="10">
        <v>41488</v>
      </c>
      <c r="Q4797">
        <v>30.93796</v>
      </c>
      <c r="S4797" s="42">
        <f t="shared" ca="1" si="79"/>
        <v>50748</v>
      </c>
      <c r="T4797" s="43">
        <f ca="1">_xll.BInterpol('Base CDI'!$H$4:$H$28,'Base CDI'!$J$4:$J$29,S4797,"Cubic","Extrapolate=Linear","MultiX=Average","Skip=True","Sort=True")</f>
        <v>13.493915184678523</v>
      </c>
      <c r="U4797" s="43">
        <f ca="1">_xll.BInterpol('Base CDI'!$H$4:$H$28,'Base CDI'!$I$4:$I$29,S4797,"Cubic","Extrapolate=Linear","MultiX=Average","Skip=True","Sort=True")</f>
        <v>13.532222982216144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50749</v>
      </c>
      <c r="T4798" s="43">
        <f ca="1">_xll.BInterpol('Base CDI'!$H$4:$H$28,'Base CDI'!$J$4:$J$29,S4798,"Cubic","Extrapolate=Linear","MultiX=Average","Skip=True","Sort=True")</f>
        <v>13.493838577291383</v>
      </c>
      <c r="U4798" s="43">
        <f ca="1">_xll.BInterpol('Base CDI'!$H$4:$H$28,'Base CDI'!$I$4:$I$29,S4798,"Cubic","Extrapolate=Linear","MultiX=Average","Skip=True","Sort=True")</f>
        <v>13.532134062927497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50750</v>
      </c>
      <c r="T4799" s="43">
        <f ca="1">_xll.BInterpol('Base CDI'!$H$4:$H$28,'Base CDI'!$J$4:$J$29,S4799,"Cubic","Extrapolate=Linear","MultiX=Average","Skip=True","Sort=True")</f>
        <v>13.493761969904241</v>
      </c>
      <c r="U4799" s="43">
        <f ca="1">_xll.BInterpol('Base CDI'!$H$4:$H$28,'Base CDI'!$I$4:$I$29,S4799,"Cubic","Extrapolate=Linear","MultiX=Average","Skip=True","Sort=True")</f>
        <v>13.532045143638852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50751</v>
      </c>
      <c r="T4800" s="43">
        <f ca="1">_xll.BInterpol('Base CDI'!$H$4:$H$28,'Base CDI'!$J$4:$J$29,S4800,"Cubic","Extrapolate=Linear","MultiX=Average","Skip=True","Sort=True")</f>
        <v>13.4936853625171</v>
      </c>
      <c r="U4800" s="43">
        <f ca="1">_xll.BInterpol('Base CDI'!$H$4:$H$28,'Base CDI'!$I$4:$I$29,S4800,"Cubic","Extrapolate=Linear","MultiX=Average","Skip=True","Sort=True")</f>
        <v>13.531956224350207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50752</v>
      </c>
      <c r="T4801" s="43">
        <f ca="1">_xll.BInterpol('Base CDI'!$H$4:$H$28,'Base CDI'!$J$4:$J$29,S4801,"Cubic","Extrapolate=Linear","MultiX=Average","Skip=True","Sort=True")</f>
        <v>13.49360875512996</v>
      </c>
      <c r="U4801" s="43">
        <f ca="1">_xll.BInterpol('Base CDI'!$H$4:$H$28,'Base CDI'!$I$4:$I$29,S4801,"Cubic","Extrapolate=Linear","MultiX=Average","Skip=True","Sort=True")</f>
        <v>13.53186730506156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50753</v>
      </c>
      <c r="T4802" s="43">
        <f ca="1">_xll.BInterpol('Base CDI'!$H$4:$H$28,'Base CDI'!$J$4:$J$29,S4802,"Cubic","Extrapolate=Linear","MultiX=Average","Skip=True","Sort=True")</f>
        <v>13.493532147742819</v>
      </c>
      <c r="U4802" s="43">
        <f ca="1">_xll.BInterpol('Base CDI'!$H$4:$H$28,'Base CDI'!$I$4:$I$29,S4802,"Cubic","Extrapolate=Linear","MultiX=Average","Skip=True","Sort=True")</f>
        <v>13.531778385772915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50754</v>
      </c>
      <c r="T4803" s="43">
        <f ca="1">_xll.BInterpol('Base CDI'!$H$4:$H$28,'Base CDI'!$J$4:$J$29,S4803,"Cubic","Extrapolate=Linear","MultiX=Average","Skip=True","Sort=True")</f>
        <v>13.493455540355678</v>
      </c>
      <c r="U4803" s="43">
        <f ca="1">_xll.BInterpol('Base CDI'!$H$4:$H$28,'Base CDI'!$I$4:$I$29,S4803,"Cubic","Extrapolate=Linear","MultiX=Average","Skip=True","Sort=True")</f>
        <v>13.53168946648427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50755</v>
      </c>
      <c r="T4804" s="43">
        <f ca="1">_xll.BInterpol('Base CDI'!$H$4:$H$28,'Base CDI'!$J$4:$J$29,S4804,"Cubic","Extrapolate=Linear","MultiX=Average","Skip=True","Sort=True")</f>
        <v>13.493378932968538</v>
      </c>
      <c r="U4804" s="43">
        <f ca="1">_xll.BInterpol('Base CDI'!$H$4:$H$28,'Base CDI'!$I$4:$I$29,S4804,"Cubic","Extrapolate=Linear","MultiX=Average","Skip=True","Sort=True")</f>
        <v>13.531600547195623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50756</v>
      </c>
      <c r="T4805" s="43">
        <f ca="1">_xll.BInterpol('Base CDI'!$H$4:$H$28,'Base CDI'!$J$4:$J$29,S4805,"Cubic","Extrapolate=Linear","MultiX=Average","Skip=True","Sort=True")</f>
        <v>13.493302325581396</v>
      </c>
      <c r="U4805" s="43">
        <f ca="1">_xll.BInterpol('Base CDI'!$H$4:$H$28,'Base CDI'!$I$4:$I$29,S4805,"Cubic","Extrapolate=Linear","MultiX=Average","Skip=True","Sort=True")</f>
        <v>13.531511627906978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50757</v>
      </c>
      <c r="T4806" s="43">
        <f ca="1">_xll.BInterpol('Base CDI'!$H$4:$H$28,'Base CDI'!$J$4:$J$29,S4806,"Cubic","Extrapolate=Linear","MultiX=Average","Skip=True","Sort=True")</f>
        <v>13.493225718194255</v>
      </c>
      <c r="U4806" s="43">
        <f ca="1">_xll.BInterpol('Base CDI'!$H$4:$H$28,'Base CDI'!$I$4:$I$29,S4806,"Cubic","Extrapolate=Linear","MultiX=Average","Skip=True","Sort=True")</f>
        <v>13.531422708618333</v>
      </c>
    </row>
    <row r="4807" spans="16:21" x14ac:dyDescent="0.25">
      <c r="P4807" s="10">
        <v>41502</v>
      </c>
      <c r="Q4807">
        <v>31.0351</v>
      </c>
      <c r="S4807" s="42">
        <f t="shared" ca="1" si="79"/>
        <v>50758</v>
      </c>
      <c r="T4807" s="43">
        <f ca="1">_xll.BInterpol('Base CDI'!$H$4:$H$28,'Base CDI'!$J$4:$J$29,S4807,"Cubic","Extrapolate=Linear","MultiX=Average","Skip=True","Sort=True")</f>
        <v>13.493149110807114</v>
      </c>
      <c r="U4807" s="43">
        <f ca="1">_xll.BInterpol('Base CDI'!$H$4:$H$28,'Base CDI'!$I$4:$I$29,S4807,"Cubic","Extrapolate=Linear","MultiX=Average","Skip=True","Sort=True")</f>
        <v>13.531333789329686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50759</v>
      </c>
      <c r="T4808" s="43">
        <f ca="1">_xll.BInterpol('Base CDI'!$H$4:$H$28,'Base CDI'!$J$4:$J$29,S4808,"Cubic","Extrapolate=Linear","MultiX=Average","Skip=True","Sort=True")</f>
        <v>13.493072503419974</v>
      </c>
      <c r="U4808" s="43">
        <f ca="1">_xll.BInterpol('Base CDI'!$H$4:$H$28,'Base CDI'!$I$4:$I$29,S4808,"Cubic","Extrapolate=Linear","MultiX=Average","Skip=True","Sort=True")</f>
        <v>13.531244870041041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50760</v>
      </c>
      <c r="T4809" s="43">
        <f ca="1">_xll.BInterpol('Base CDI'!$H$4:$H$28,'Base CDI'!$J$4:$J$29,S4809,"Cubic","Extrapolate=Linear","MultiX=Average","Skip=True","Sort=True")</f>
        <v>13.492995896032832</v>
      </c>
      <c r="U4809" s="43">
        <f ca="1">_xll.BInterpol('Base CDI'!$H$4:$H$28,'Base CDI'!$I$4:$I$29,S4809,"Cubic","Extrapolate=Linear","MultiX=Average","Skip=True","Sort=True")</f>
        <v>13.531155950752396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50761</v>
      </c>
      <c r="T4810" s="43">
        <f ca="1">_xll.BInterpol('Base CDI'!$H$4:$H$28,'Base CDI'!$J$4:$J$29,S4810,"Cubic","Extrapolate=Linear","MultiX=Average","Skip=True","Sort=True")</f>
        <v>13.492919288645691</v>
      </c>
      <c r="U4810" s="43">
        <f ca="1">_xll.BInterpol('Base CDI'!$H$4:$H$28,'Base CDI'!$I$4:$I$29,S4810,"Cubic","Extrapolate=Linear","MultiX=Average","Skip=True","Sort=True")</f>
        <v>13.531067031463749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50762</v>
      </c>
      <c r="T4811" s="43">
        <f ca="1">_xll.BInterpol('Base CDI'!$H$4:$H$28,'Base CDI'!$J$4:$J$29,S4811,"Cubic","Extrapolate=Linear","MultiX=Average","Skip=True","Sort=True")</f>
        <v>13.492842681258551</v>
      </c>
      <c r="U4811" s="43">
        <f ca="1">_xll.BInterpol('Base CDI'!$H$4:$H$28,'Base CDI'!$I$4:$I$29,S4811,"Cubic","Extrapolate=Linear","MultiX=Average","Skip=True","Sort=True")</f>
        <v>13.530978112175104</v>
      </c>
    </row>
    <row r="4812" spans="16:21" x14ac:dyDescent="0.25">
      <c r="P4812" s="10">
        <v>41509</v>
      </c>
      <c r="Q4812">
        <v>31.08379</v>
      </c>
      <c r="S4812" s="42">
        <f t="shared" ca="1" si="80"/>
        <v>50763</v>
      </c>
      <c r="T4812" s="43">
        <f ca="1">_xll.BInterpol('Base CDI'!$H$4:$H$28,'Base CDI'!$J$4:$J$29,S4812,"Cubic","Extrapolate=Linear","MultiX=Average","Skip=True","Sort=True")</f>
        <v>13.49276607387141</v>
      </c>
      <c r="U4812" s="43">
        <f ca="1">_xll.BInterpol('Base CDI'!$H$4:$H$28,'Base CDI'!$I$4:$I$29,S4812,"Cubic","Extrapolate=Linear","MultiX=Average","Skip=True","Sort=True")</f>
        <v>13.530889192886457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50764</v>
      </c>
      <c r="T4813" s="43">
        <f ca="1">_xll.BInterpol('Base CDI'!$H$4:$H$28,'Base CDI'!$J$4:$J$29,S4813,"Cubic","Extrapolate=Linear","MultiX=Average","Skip=True","Sort=True")</f>
        <v>13.492689466484268</v>
      </c>
      <c r="U4813" s="43">
        <f ca="1">_xll.BInterpol('Base CDI'!$H$4:$H$28,'Base CDI'!$I$4:$I$29,S4813,"Cubic","Extrapolate=Linear","MultiX=Average","Skip=True","Sort=True")</f>
        <v>13.530800273597812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50765</v>
      </c>
      <c r="T4814" s="43">
        <f ca="1">_xll.BInterpol('Base CDI'!$H$4:$H$28,'Base CDI'!$J$4:$J$29,S4814,"Cubic","Extrapolate=Linear","MultiX=Average","Skip=True","Sort=True")</f>
        <v>13.492612859097129</v>
      </c>
      <c r="U4814" s="43">
        <f ca="1">_xll.BInterpol('Base CDI'!$H$4:$H$28,'Base CDI'!$I$4:$I$29,S4814,"Cubic","Extrapolate=Linear","MultiX=Average","Skip=True","Sort=True")</f>
        <v>13.530711354309167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50766</v>
      </c>
      <c r="T4815" s="43">
        <f ca="1">_xll.BInterpol('Base CDI'!$H$4:$H$28,'Base CDI'!$J$4:$J$29,S4815,"Cubic","Extrapolate=Linear","MultiX=Average","Skip=True","Sort=True")</f>
        <v>13.492536251709987</v>
      </c>
      <c r="U4815" s="43">
        <f ca="1">_xll.BInterpol('Base CDI'!$H$4:$H$28,'Base CDI'!$I$4:$I$29,S4815,"Cubic","Extrapolate=Linear","MultiX=Average","Skip=True","Sort=True")</f>
        <v>13.53062243502052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50767</v>
      </c>
      <c r="T4816" s="43">
        <f ca="1">_xll.BInterpol('Base CDI'!$H$4:$H$28,'Base CDI'!$J$4:$J$29,S4816,"Cubic","Extrapolate=Linear","MultiX=Average","Skip=True","Sort=True")</f>
        <v>13.492459644322846</v>
      </c>
      <c r="U4816" s="43">
        <f ca="1">_xll.BInterpol('Base CDI'!$H$4:$H$28,'Base CDI'!$I$4:$I$29,S4816,"Cubic","Extrapolate=Linear","MultiX=Average","Skip=True","Sort=True")</f>
        <v>13.530533515731875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50768</v>
      </c>
      <c r="T4817" s="43">
        <f ca="1">_xll.BInterpol('Base CDI'!$H$4:$H$28,'Base CDI'!$J$4:$J$29,S4817,"Cubic","Extrapolate=Linear","MultiX=Average","Skip=True","Sort=True")</f>
        <v>13.492383036935705</v>
      </c>
      <c r="U4817" s="43">
        <f ca="1">_xll.BInterpol('Base CDI'!$H$4:$H$28,'Base CDI'!$I$4:$I$29,S4817,"Cubic","Extrapolate=Linear","MultiX=Average","Skip=True","Sort=True")</f>
        <v>13.53044459644323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50769</v>
      </c>
      <c r="T4818" s="43">
        <f ca="1">_xll.BInterpol('Base CDI'!$H$4:$H$28,'Base CDI'!$J$4:$J$29,S4818,"Cubic","Extrapolate=Linear","MultiX=Average","Skip=True","Sort=True")</f>
        <v>13.492306429548565</v>
      </c>
      <c r="U4818" s="43">
        <f ca="1">_xll.BInterpol('Base CDI'!$H$4:$H$28,'Base CDI'!$I$4:$I$29,S4818,"Cubic","Extrapolate=Linear","MultiX=Average","Skip=True","Sort=True")</f>
        <v>13.530355677154583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50770</v>
      </c>
      <c r="T4819" s="43">
        <f ca="1">_xll.BInterpol('Base CDI'!$H$4:$H$28,'Base CDI'!$J$4:$J$29,S4819,"Cubic","Extrapolate=Linear","MultiX=Average","Skip=True","Sort=True")</f>
        <v>13.492229822161423</v>
      </c>
      <c r="U4819" s="43">
        <f ca="1">_xll.BInterpol('Base CDI'!$H$4:$H$28,'Base CDI'!$I$4:$I$29,S4819,"Cubic","Extrapolate=Linear","MultiX=Average","Skip=True","Sort=True")</f>
        <v>13.530266757865938</v>
      </c>
    </row>
    <row r="4820" spans="16:21" x14ac:dyDescent="0.25">
      <c r="P4820" s="10">
        <v>41521</v>
      </c>
      <c r="Q4820">
        <v>31.16412</v>
      </c>
      <c r="S4820" s="42">
        <f t="shared" ca="1" si="80"/>
        <v>50771</v>
      </c>
      <c r="T4820" s="43">
        <f ca="1">_xll.BInterpol('Base CDI'!$H$4:$H$28,'Base CDI'!$J$4:$J$29,S4820,"Cubic","Extrapolate=Linear","MultiX=Average","Skip=True","Sort=True")</f>
        <v>13.492153214774282</v>
      </c>
      <c r="U4820" s="43">
        <f ca="1">_xll.BInterpol('Base CDI'!$H$4:$H$28,'Base CDI'!$I$4:$I$29,S4820,"Cubic","Extrapolate=Linear","MultiX=Average","Skip=True","Sort=True")</f>
        <v>13.530177838577293</v>
      </c>
    </row>
    <row r="4821" spans="16:21" x14ac:dyDescent="0.25">
      <c r="P4821" s="10">
        <v>41522</v>
      </c>
      <c r="Q4821">
        <v>31.17446</v>
      </c>
      <c r="S4821" s="42">
        <f t="shared" ca="1" si="80"/>
        <v>50772</v>
      </c>
      <c r="T4821" s="43">
        <f ca="1">_xll.BInterpol('Base CDI'!$H$4:$H$28,'Base CDI'!$J$4:$J$29,S4821,"Cubic","Extrapolate=Linear","MultiX=Average","Skip=True","Sort=True")</f>
        <v>13.492076607387142</v>
      </c>
      <c r="U4821" s="43">
        <f ca="1">_xll.BInterpol('Base CDI'!$H$4:$H$28,'Base CDI'!$I$4:$I$29,S4821,"Cubic","Extrapolate=Linear","MultiX=Average","Skip=True","Sort=True")</f>
        <v>13.530088919288646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50773</v>
      </c>
      <c r="T4822" s="43">
        <f ca="1">_xll.BInterpol('Base CDI'!$H$4:$H$28,'Base CDI'!$J$4:$J$29,S4822,"Cubic","Extrapolate=Linear","MultiX=Average","Skip=True","Sort=True")</f>
        <v>13.492000000000001</v>
      </c>
      <c r="U4822" s="43">
        <f ca="1">_xll.BInterpol('Base CDI'!$H$4:$H$28,'Base CDI'!$I$4:$I$29,S4822,"Cubic","Extrapolate=Linear","MultiX=Average","Skip=True","Sort=True")</f>
        <v>13.530000000000001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50774</v>
      </c>
      <c r="T4823" s="43">
        <f ca="1">_xll.BInterpol('Base CDI'!$H$4:$H$28,'Base CDI'!$J$4:$J$29,S4823,"Cubic","Extrapolate=Linear","MultiX=Average","Skip=True","Sort=True")</f>
        <v>13.491923392612859</v>
      </c>
      <c r="U4823" s="43">
        <f ca="1">_xll.BInterpol('Base CDI'!$H$4:$H$28,'Base CDI'!$I$4:$I$29,S4823,"Cubic","Extrapolate=Linear","MultiX=Average","Skip=True","Sort=True")</f>
        <v>13.529911080711356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50775</v>
      </c>
      <c r="T4824" s="43">
        <f ca="1">_xll.BInterpol('Base CDI'!$H$4:$H$28,'Base CDI'!$J$4:$J$29,S4824,"Cubic","Extrapolate=Linear","MultiX=Average","Skip=True","Sort=True")</f>
        <v>13.49184678522572</v>
      </c>
      <c r="U4824" s="43">
        <f ca="1">_xll.BInterpol('Base CDI'!$H$4:$H$28,'Base CDI'!$I$4:$I$29,S4824,"Cubic","Extrapolate=Linear","MultiX=Average","Skip=True","Sort=True")</f>
        <v>13.529822161422709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50776</v>
      </c>
      <c r="T4825" s="43">
        <f ca="1">_xll.BInterpol('Base CDI'!$H$4:$H$28,'Base CDI'!$J$4:$J$29,S4825,"Cubic","Extrapolate=Linear","MultiX=Average","Skip=True","Sort=True")</f>
        <v>13.491770177838578</v>
      </c>
      <c r="U4825" s="43">
        <f ca="1">_xll.BInterpol('Base CDI'!$H$4:$H$28,'Base CDI'!$I$4:$I$29,S4825,"Cubic","Extrapolate=Linear","MultiX=Average","Skip=True","Sort=True")</f>
        <v>13.529733242134064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50777</v>
      </c>
      <c r="T4826" s="43">
        <f ca="1">_xll.BInterpol('Base CDI'!$H$4:$H$28,'Base CDI'!$J$4:$J$29,S4826,"Cubic","Extrapolate=Linear","MultiX=Average","Skip=True","Sort=True")</f>
        <v>13.491693570451437</v>
      </c>
      <c r="U4826" s="43">
        <f ca="1">_xll.BInterpol('Base CDI'!$H$4:$H$28,'Base CDI'!$I$4:$I$29,S4826,"Cubic","Extrapolate=Linear","MultiX=Average","Skip=True","Sort=True")</f>
        <v>13.529644322845419</v>
      </c>
    </row>
    <row r="4827" spans="16:21" x14ac:dyDescent="0.25">
      <c r="P4827" s="10">
        <v>41530</v>
      </c>
      <c r="Q4827">
        <v>31.23658</v>
      </c>
      <c r="S4827" s="42">
        <f t="shared" ca="1" si="80"/>
        <v>50778</v>
      </c>
      <c r="T4827" s="43">
        <f ca="1">_xll.BInterpol('Base CDI'!$H$4:$H$28,'Base CDI'!$J$4:$J$29,S4827,"Cubic","Extrapolate=Linear","MultiX=Average","Skip=True","Sort=True")</f>
        <v>13.491616963064297</v>
      </c>
      <c r="U4827" s="43">
        <f ca="1">_xll.BInterpol('Base CDI'!$H$4:$H$28,'Base CDI'!$I$4:$I$29,S4827,"Cubic","Extrapolate=Linear","MultiX=Average","Skip=True","Sort=True")</f>
        <v>13.529555403556772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50779</v>
      </c>
      <c r="T4828" s="43">
        <f ca="1">_xll.BInterpol('Base CDI'!$H$4:$H$28,'Base CDI'!$J$4:$J$29,S4828,"Cubic","Extrapolate=Linear","MultiX=Average","Skip=True","Sort=True")</f>
        <v>13.491540355677156</v>
      </c>
      <c r="U4828" s="43">
        <f ca="1">_xll.BInterpol('Base CDI'!$H$4:$H$28,'Base CDI'!$I$4:$I$29,S4828,"Cubic","Extrapolate=Linear","MultiX=Average","Skip=True","Sort=True")</f>
        <v>13.529466484268127</v>
      </c>
    </row>
    <row r="4829" spans="16:21" x14ac:dyDescent="0.25">
      <c r="P4829" s="10">
        <v>41534</v>
      </c>
      <c r="Q4829">
        <v>31.25731</v>
      </c>
      <c r="S4829" s="42">
        <f t="shared" ca="1" si="80"/>
        <v>50780</v>
      </c>
      <c r="T4829" s="43">
        <f ca="1">_xll.BInterpol('Base CDI'!$H$4:$H$28,'Base CDI'!$J$4:$J$29,S4829,"Cubic","Extrapolate=Linear","MultiX=Average","Skip=True","Sort=True")</f>
        <v>13.491463748290014</v>
      </c>
      <c r="U4829" s="43">
        <f ca="1">_xll.BInterpol('Base CDI'!$H$4:$H$28,'Base CDI'!$I$4:$I$29,S4829,"Cubic","Extrapolate=Linear","MultiX=Average","Skip=True","Sort=True")</f>
        <v>13.529377564979482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50781</v>
      </c>
      <c r="T4830" s="43">
        <f ca="1">_xll.BInterpol('Base CDI'!$H$4:$H$28,'Base CDI'!$J$4:$J$29,S4830,"Cubic","Extrapolate=Linear","MultiX=Average","Skip=True","Sort=True")</f>
        <v>13.491387140902873</v>
      </c>
      <c r="U4830" s="43">
        <f ca="1">_xll.BInterpol('Base CDI'!$H$4:$H$28,'Base CDI'!$I$4:$I$29,S4830,"Cubic","Extrapolate=Linear","MultiX=Average","Skip=True","Sort=True")</f>
        <v>13.529288645690835</v>
      </c>
    </row>
    <row r="4831" spans="16:21" x14ac:dyDescent="0.25">
      <c r="P4831" s="10">
        <v>41536</v>
      </c>
      <c r="Q4831">
        <v>31.27806</v>
      </c>
      <c r="S4831" s="42">
        <f t="shared" ca="1" si="80"/>
        <v>50782</v>
      </c>
      <c r="T4831" s="43">
        <f ca="1">_xll.BInterpol('Base CDI'!$H$4:$H$28,'Base CDI'!$J$4:$J$29,S4831,"Cubic","Extrapolate=Linear","MultiX=Average","Skip=True","Sort=True")</f>
        <v>13.491310533515733</v>
      </c>
      <c r="U4831" s="43">
        <f ca="1">_xll.BInterpol('Base CDI'!$H$4:$H$28,'Base CDI'!$I$4:$I$29,S4831,"Cubic","Extrapolate=Linear","MultiX=Average","Skip=True","Sort=True")</f>
        <v>13.52919972640219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50783</v>
      </c>
      <c r="T4832" s="43">
        <f ca="1">_xll.BInterpol('Base CDI'!$H$4:$H$28,'Base CDI'!$J$4:$J$29,S4832,"Cubic","Extrapolate=Linear","MultiX=Average","Skip=True","Sort=True")</f>
        <v>13.491233926128592</v>
      </c>
      <c r="U4832" s="43">
        <f ca="1">_xll.BInterpol('Base CDI'!$H$4:$H$28,'Base CDI'!$I$4:$I$29,S4832,"Cubic","Extrapolate=Linear","MultiX=Average","Skip=True","Sort=True")</f>
        <v>13.529110807113545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50784</v>
      </c>
      <c r="T4833" s="43">
        <f ca="1">_xll.BInterpol('Base CDI'!$H$4:$H$28,'Base CDI'!$J$4:$J$29,S4833,"Cubic","Extrapolate=Linear","MultiX=Average","Skip=True","Sort=True")</f>
        <v>13.49115731874145</v>
      </c>
      <c r="U4833" s="43">
        <f ca="1">_xll.BInterpol('Base CDI'!$H$4:$H$28,'Base CDI'!$I$4:$I$29,S4833,"Cubic","Extrapolate=Linear","MultiX=Average","Skip=True","Sort=True")</f>
        <v>13.529021887824898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50785</v>
      </c>
      <c r="T4834" s="43">
        <f ca="1">_xll.BInterpol('Base CDI'!$H$4:$H$28,'Base CDI'!$J$4:$J$29,S4834,"Cubic","Extrapolate=Linear","MultiX=Average","Skip=True","Sort=True")</f>
        <v>13.491080711354311</v>
      </c>
      <c r="U4834" s="43">
        <f ca="1">_xll.BInterpol('Base CDI'!$H$4:$H$28,'Base CDI'!$I$4:$I$29,S4834,"Cubic","Extrapolate=Linear","MultiX=Average","Skip=True","Sort=True")</f>
        <v>13.528932968536253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50786</v>
      </c>
      <c r="T4835" s="43">
        <f ca="1">_xll.BInterpol('Base CDI'!$H$4:$H$28,'Base CDI'!$J$4:$J$29,S4835,"Cubic","Extrapolate=Linear","MultiX=Average","Skip=True","Sort=True")</f>
        <v>13.491004103967169</v>
      </c>
      <c r="U4835" s="43">
        <f ca="1">_xll.BInterpol('Base CDI'!$H$4:$H$28,'Base CDI'!$I$4:$I$29,S4835,"Cubic","Extrapolate=Linear","MultiX=Average","Skip=True","Sort=True")</f>
        <v>13.528844049247606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50787</v>
      </c>
      <c r="T4836" s="43">
        <f ca="1">_xll.BInterpol('Base CDI'!$H$4:$H$28,'Base CDI'!$J$4:$J$29,S4836,"Cubic","Extrapolate=Linear","MultiX=Average","Skip=True","Sort=True")</f>
        <v>13.490927496580028</v>
      </c>
      <c r="U4836" s="43">
        <f ca="1">_xll.BInterpol('Base CDI'!$H$4:$H$28,'Base CDI'!$I$4:$I$29,S4836,"Cubic","Extrapolate=Linear","MultiX=Average","Skip=True","Sort=True")</f>
        <v>13.528755129958961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50788</v>
      </c>
      <c r="T4837" s="43">
        <f ca="1">_xll.BInterpol('Base CDI'!$H$4:$H$28,'Base CDI'!$J$4:$J$29,S4837,"Cubic","Extrapolate=Linear","MultiX=Average","Skip=True","Sort=True")</f>
        <v>13.490850889192888</v>
      </c>
      <c r="U4837" s="43">
        <f ca="1">_xll.BInterpol('Base CDI'!$H$4:$H$28,'Base CDI'!$I$4:$I$29,S4837,"Cubic","Extrapolate=Linear","MultiX=Average","Skip=True","Sort=True")</f>
        <v>13.528666210670316</v>
      </c>
    </row>
    <row r="4838" spans="16:21" x14ac:dyDescent="0.25">
      <c r="P4838" s="10">
        <v>41547</v>
      </c>
      <c r="Q4838">
        <v>31.35079</v>
      </c>
      <c r="S4838" s="42">
        <f t="shared" ca="1" si="80"/>
        <v>50789</v>
      </c>
      <c r="T4838" s="43">
        <f ca="1">_xll.BInterpol('Base CDI'!$H$4:$H$28,'Base CDI'!$J$4:$J$29,S4838,"Cubic","Extrapolate=Linear","MultiX=Average","Skip=True","Sort=True")</f>
        <v>13.490774281805747</v>
      </c>
      <c r="U4838" s="43">
        <f ca="1">_xll.BInterpol('Base CDI'!$H$4:$H$28,'Base CDI'!$I$4:$I$29,S4838,"Cubic","Extrapolate=Linear","MultiX=Average","Skip=True","Sort=True")</f>
        <v>13.528577291381669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50790</v>
      </c>
      <c r="T4839" s="43">
        <f ca="1">_xll.BInterpol('Base CDI'!$H$4:$H$28,'Base CDI'!$J$4:$J$29,S4839,"Cubic","Extrapolate=Linear","MultiX=Average","Skip=True","Sort=True")</f>
        <v>13.490697674418605</v>
      </c>
      <c r="U4839" s="43">
        <f ca="1">_xll.BInterpol('Base CDI'!$H$4:$H$28,'Base CDI'!$I$4:$I$29,S4839,"Cubic","Extrapolate=Linear","MultiX=Average","Skip=True","Sort=True")</f>
        <v>13.528488372093024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50791</v>
      </c>
      <c r="T4840" s="43">
        <f ca="1">_xll.BInterpol('Base CDI'!$H$4:$H$28,'Base CDI'!$J$4:$J$29,S4840,"Cubic","Extrapolate=Linear","MultiX=Average","Skip=True","Sort=True")</f>
        <v>13.490621067031464</v>
      </c>
      <c r="U4840" s="43">
        <f ca="1">_xll.BInterpol('Base CDI'!$H$4:$H$28,'Base CDI'!$I$4:$I$29,S4840,"Cubic","Extrapolate=Linear","MultiX=Average","Skip=True","Sort=True")</f>
        <v>13.528399452804379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50792</v>
      </c>
      <c r="T4841" s="43">
        <f ca="1">_xll.BInterpol('Base CDI'!$H$4:$H$28,'Base CDI'!$J$4:$J$29,S4841,"Cubic","Extrapolate=Linear","MultiX=Average","Skip=True","Sort=True")</f>
        <v>13.490544459644324</v>
      </c>
      <c r="U4841" s="43">
        <f ca="1">_xll.BInterpol('Base CDI'!$H$4:$H$28,'Base CDI'!$I$4:$I$29,S4841,"Cubic","Extrapolate=Linear","MultiX=Average","Skip=True","Sort=True")</f>
        <v>13.528310533515732</v>
      </c>
    </row>
    <row r="4842" spans="16:21" x14ac:dyDescent="0.25">
      <c r="P4842" s="10">
        <v>41551</v>
      </c>
      <c r="Q4842">
        <v>31.39235</v>
      </c>
      <c r="S4842" s="42">
        <f t="shared" ca="1" si="80"/>
        <v>50793</v>
      </c>
      <c r="T4842" s="43">
        <f ca="1">_xll.BInterpol('Base CDI'!$H$4:$H$28,'Base CDI'!$J$4:$J$29,S4842,"Cubic","Extrapolate=Linear","MultiX=Average","Skip=True","Sort=True")</f>
        <v>13.490467852257183</v>
      </c>
      <c r="U4842" s="43">
        <f ca="1">_xll.BInterpol('Base CDI'!$H$4:$H$28,'Base CDI'!$I$4:$I$29,S4842,"Cubic","Extrapolate=Linear","MultiX=Average","Skip=True","Sort=True")</f>
        <v>13.528221614227087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50794</v>
      </c>
      <c r="T4843" s="43">
        <f ca="1">_xll.BInterpol('Base CDI'!$H$4:$H$28,'Base CDI'!$J$4:$J$29,S4843,"Cubic","Extrapolate=Linear","MultiX=Average","Skip=True","Sort=True")</f>
        <v>13.490391244870041</v>
      </c>
      <c r="U4843" s="43">
        <f ca="1">_xll.BInterpol('Base CDI'!$H$4:$H$28,'Base CDI'!$I$4:$I$29,S4843,"Cubic","Extrapolate=Linear","MultiX=Average","Skip=True","Sort=True")</f>
        <v>13.528132694938442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50795</v>
      </c>
      <c r="T4844" s="43">
        <f ca="1">_xll.BInterpol('Base CDI'!$H$4:$H$28,'Base CDI'!$J$4:$J$29,S4844,"Cubic","Extrapolate=Linear","MultiX=Average","Skip=True","Sort=True")</f>
        <v>13.490314637482902</v>
      </c>
      <c r="U4844" s="43">
        <f ca="1">_xll.BInterpol('Base CDI'!$H$4:$H$28,'Base CDI'!$I$4:$I$29,S4844,"Cubic","Extrapolate=Linear","MultiX=Average","Skip=True","Sort=True")</f>
        <v>13.528043775649795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50796</v>
      </c>
      <c r="T4845" s="43">
        <f ca="1">_xll.BInterpol('Base CDI'!$H$4:$H$28,'Base CDI'!$J$4:$J$29,S4845,"Cubic","Extrapolate=Linear","MultiX=Average","Skip=True","Sort=True")</f>
        <v>13.49023803009576</v>
      </c>
      <c r="U4845" s="43">
        <f ca="1">_xll.BInterpol('Base CDI'!$H$4:$H$28,'Base CDI'!$I$4:$I$29,S4845,"Cubic","Extrapolate=Linear","MultiX=Average","Skip=True","Sort=True")</f>
        <v>13.52795485636115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50797</v>
      </c>
      <c r="T4846" s="43">
        <f ca="1">_xll.BInterpol('Base CDI'!$H$4:$H$28,'Base CDI'!$J$4:$J$29,S4846,"Cubic","Extrapolate=Linear","MultiX=Average","Skip=True","Sort=True")</f>
        <v>13.490161422708619</v>
      </c>
      <c r="U4846" s="43">
        <f ca="1">_xll.BInterpol('Base CDI'!$H$4:$H$28,'Base CDI'!$I$4:$I$29,S4846,"Cubic","Extrapolate=Linear","MultiX=Average","Skip=True","Sort=True")</f>
        <v>13.527865937072505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50798</v>
      </c>
      <c r="T4847" s="43">
        <f ca="1">_xll.BInterpol('Base CDI'!$H$4:$H$28,'Base CDI'!$J$4:$J$29,S4847,"Cubic","Extrapolate=Linear","MultiX=Average","Skip=True","Sort=True")</f>
        <v>13.490084815321479</v>
      </c>
      <c r="U4847" s="43">
        <f ca="1">_xll.BInterpol('Base CDI'!$H$4:$H$28,'Base CDI'!$I$4:$I$29,S4847,"Cubic","Extrapolate=Linear","MultiX=Average","Skip=True","Sort=True")</f>
        <v>13.527777017783858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50799</v>
      </c>
      <c r="T4848" s="43">
        <f ca="1">_xll.BInterpol('Base CDI'!$H$4:$H$28,'Base CDI'!$J$4:$J$29,S4848,"Cubic","Extrapolate=Linear","MultiX=Average","Skip=True","Sort=True")</f>
        <v>13.490008207934338</v>
      </c>
      <c r="U4848" s="43">
        <f ca="1">_xll.BInterpol('Base CDI'!$H$4:$H$28,'Base CDI'!$I$4:$I$29,S4848,"Cubic","Extrapolate=Linear","MultiX=Average","Skip=True","Sort=True")</f>
        <v>13.527688098495213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50800</v>
      </c>
      <c r="T4849" s="43">
        <f ca="1">_xll.BInterpol('Base CDI'!$H$4:$H$28,'Base CDI'!$J$4:$J$29,S4849,"Cubic","Extrapolate=Linear","MultiX=Average","Skip=True","Sort=True")</f>
        <v>13.489931600547196</v>
      </c>
      <c r="U4849" s="43">
        <f ca="1">_xll.BInterpol('Base CDI'!$H$4:$H$28,'Base CDI'!$I$4:$I$29,S4849,"Cubic","Extrapolate=Linear","MultiX=Average","Skip=True","Sort=True")</f>
        <v>13.527599179206568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50801</v>
      </c>
      <c r="T4850" s="43">
        <f ca="1">_xll.BInterpol('Base CDI'!$H$4:$H$28,'Base CDI'!$J$4:$J$29,S4850,"Cubic","Extrapolate=Linear","MultiX=Average","Skip=True","Sort=True")</f>
        <v>13.489854993160055</v>
      </c>
      <c r="U4850" s="43">
        <f ca="1">_xll.BInterpol('Base CDI'!$H$4:$H$28,'Base CDI'!$I$4:$I$29,S4850,"Cubic","Extrapolate=Linear","MultiX=Average","Skip=True","Sort=True")</f>
        <v>13.527510259917921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50802</v>
      </c>
      <c r="T4851" s="43">
        <f ca="1">_xll.BInterpol('Base CDI'!$H$4:$H$28,'Base CDI'!$J$4:$J$29,S4851,"Cubic","Extrapolate=Linear","MultiX=Average","Skip=True","Sort=True")</f>
        <v>13.489778385772915</v>
      </c>
      <c r="U4851" s="43">
        <f ca="1">_xll.BInterpol('Base CDI'!$H$4:$H$28,'Base CDI'!$I$4:$I$29,S4851,"Cubic","Extrapolate=Linear","MultiX=Average","Skip=True","Sort=True")</f>
        <v>13.527421340629276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50803</v>
      </c>
      <c r="T4852" s="43">
        <f ca="1">_xll.BInterpol('Base CDI'!$H$4:$H$28,'Base CDI'!$J$4:$J$29,S4852,"Cubic","Extrapolate=Linear","MultiX=Average","Skip=True","Sort=True")</f>
        <v>13.489701778385774</v>
      </c>
      <c r="U4852" s="43">
        <f ca="1">_xll.BInterpol('Base CDI'!$H$4:$H$28,'Base CDI'!$I$4:$I$29,S4852,"Cubic","Extrapolate=Linear","MultiX=Average","Skip=True","Sort=True")</f>
        <v>13.527332421340631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50804</v>
      </c>
      <c r="T4853" s="43">
        <f ca="1">_xll.BInterpol('Base CDI'!$H$4:$H$28,'Base CDI'!$J$4:$J$29,S4853,"Cubic","Extrapolate=Linear","MultiX=Average","Skip=True","Sort=True")</f>
        <v>13.489625170998632</v>
      </c>
      <c r="U4853" s="43">
        <f ca="1">_xll.BInterpol('Base CDI'!$H$4:$H$28,'Base CDI'!$I$4:$I$29,S4853,"Cubic","Extrapolate=Linear","MultiX=Average","Skip=True","Sort=True")</f>
        <v>13.527243502051984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50805</v>
      </c>
      <c r="T4854" s="43">
        <f ca="1">_xll.BInterpol('Base CDI'!$H$4:$H$28,'Base CDI'!$J$4:$J$29,S4854,"Cubic","Extrapolate=Linear","MultiX=Average","Skip=True","Sort=True")</f>
        <v>13.489548563611493</v>
      </c>
      <c r="U4854" s="43">
        <f ca="1">_xll.BInterpol('Base CDI'!$H$4:$H$28,'Base CDI'!$I$4:$I$29,S4854,"Cubic","Extrapolate=Linear","MultiX=Average","Skip=True","Sort=True")</f>
        <v>13.527154582763339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50806</v>
      </c>
      <c r="T4855" s="43">
        <f ca="1">_xll.BInterpol('Base CDI'!$H$4:$H$28,'Base CDI'!$J$4:$J$29,S4855,"Cubic","Extrapolate=Linear","MultiX=Average","Skip=True","Sort=True")</f>
        <v>13.489471956224351</v>
      </c>
      <c r="U4855" s="43">
        <f ca="1">_xll.BInterpol('Base CDI'!$H$4:$H$28,'Base CDI'!$I$4:$I$29,S4855,"Cubic","Extrapolate=Linear","MultiX=Average","Skip=True","Sort=True")</f>
        <v>13.527065663474694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50807</v>
      </c>
      <c r="T4856" s="43">
        <f ca="1">_xll.BInterpol('Base CDI'!$H$4:$H$28,'Base CDI'!$J$4:$J$29,S4856,"Cubic","Extrapolate=Linear","MultiX=Average","Skip=True","Sort=True")</f>
        <v>13.48939534883721</v>
      </c>
      <c r="U4856" s="43">
        <f ca="1">_xll.BInterpol('Base CDI'!$H$4:$H$28,'Base CDI'!$I$4:$I$29,S4856,"Cubic","Extrapolate=Linear","MultiX=Average","Skip=True","Sort=True")</f>
        <v>13.526976744186047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50808</v>
      </c>
      <c r="T4857" s="43">
        <f ca="1">_xll.BInterpol('Base CDI'!$H$4:$H$28,'Base CDI'!$J$4:$J$29,S4857,"Cubic","Extrapolate=Linear","MultiX=Average","Skip=True","Sort=True")</f>
        <v>13.48931874145007</v>
      </c>
      <c r="U4857" s="43">
        <f ca="1">_xll.BInterpol('Base CDI'!$H$4:$H$28,'Base CDI'!$I$4:$I$29,S4857,"Cubic","Extrapolate=Linear","MultiX=Average","Skip=True","Sort=True")</f>
        <v>13.526887824897402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50809</v>
      </c>
      <c r="T4858" s="43">
        <f ca="1">_xll.BInterpol('Base CDI'!$H$4:$H$28,'Base CDI'!$J$4:$J$29,S4858,"Cubic","Extrapolate=Linear","MultiX=Average","Skip=True","Sort=True")</f>
        <v>13.489242134062929</v>
      </c>
      <c r="U4858" s="43">
        <f ca="1">_xll.BInterpol('Base CDI'!$H$4:$H$28,'Base CDI'!$I$4:$I$29,S4858,"Cubic","Extrapolate=Linear","MultiX=Average","Skip=True","Sort=True")</f>
        <v>13.526798905608755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50810</v>
      </c>
      <c r="T4859" s="43">
        <f ca="1">_xll.BInterpol('Base CDI'!$H$4:$H$28,'Base CDI'!$J$4:$J$29,S4859,"Cubic","Extrapolate=Linear","MultiX=Average","Skip=True","Sort=True")</f>
        <v>13.489165526675787</v>
      </c>
      <c r="U4859" s="43">
        <f ca="1">_xll.BInterpol('Base CDI'!$H$4:$H$28,'Base CDI'!$I$4:$I$29,S4859,"Cubic","Extrapolate=Linear","MultiX=Average","Skip=True","Sort=True")</f>
        <v>13.52670998632011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50811</v>
      </c>
      <c r="T4860" s="43">
        <f ca="1">_xll.BInterpol('Base CDI'!$H$4:$H$28,'Base CDI'!$J$4:$J$29,S4860,"Cubic","Extrapolate=Linear","MultiX=Average","Skip=True","Sort=True")</f>
        <v>13.489088919288646</v>
      </c>
      <c r="U4860" s="43">
        <f ca="1">_xll.BInterpol('Base CDI'!$H$4:$H$28,'Base CDI'!$I$4:$I$29,S4860,"Cubic","Extrapolate=Linear","MultiX=Average","Skip=True","Sort=True")</f>
        <v>13.526621067031465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50812</v>
      </c>
      <c r="T4861" s="43">
        <f ca="1">_xll.BInterpol('Base CDI'!$H$4:$H$28,'Base CDI'!$J$4:$J$29,S4861,"Cubic","Extrapolate=Linear","MultiX=Average","Skip=True","Sort=True")</f>
        <v>13.489012311901506</v>
      </c>
      <c r="U4861" s="43">
        <f ca="1">_xll.BInterpol('Base CDI'!$H$4:$H$28,'Base CDI'!$I$4:$I$29,S4861,"Cubic","Extrapolate=Linear","MultiX=Average","Skip=True","Sort=True")</f>
        <v>13.526532147742818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50813</v>
      </c>
      <c r="T4862" s="43">
        <f ca="1">_xll.BInterpol('Base CDI'!$H$4:$H$28,'Base CDI'!$J$4:$J$29,S4862,"Cubic","Extrapolate=Linear","MultiX=Average","Skip=True","Sort=True")</f>
        <v>13.488935704514365</v>
      </c>
      <c r="U4862" s="43">
        <f ca="1">_xll.BInterpol('Base CDI'!$H$4:$H$28,'Base CDI'!$I$4:$I$29,S4862,"Cubic","Extrapolate=Linear","MultiX=Average","Skip=True","Sort=True")</f>
        <v>13.526443228454173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50814</v>
      </c>
      <c r="T4863" s="43">
        <f ca="1">_xll.BInterpol('Base CDI'!$H$4:$H$28,'Base CDI'!$J$4:$J$29,S4863,"Cubic","Extrapolate=Linear","MultiX=Average","Skip=True","Sort=True")</f>
        <v>13.488859097127223</v>
      </c>
      <c r="U4863" s="43">
        <f ca="1">_xll.BInterpol('Base CDI'!$H$4:$H$28,'Base CDI'!$I$4:$I$29,S4863,"Cubic","Extrapolate=Linear","MultiX=Average","Skip=True","Sort=True")</f>
        <v>13.526354309165528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50815</v>
      </c>
      <c r="T4864" s="43">
        <f ca="1">_xll.BInterpol('Base CDI'!$H$4:$H$28,'Base CDI'!$J$4:$J$29,S4864,"Cubic","Extrapolate=Linear","MultiX=Average","Skip=True","Sort=True")</f>
        <v>13.488782489740084</v>
      </c>
      <c r="U4864" s="43">
        <f ca="1">_xll.BInterpol('Base CDI'!$H$4:$H$28,'Base CDI'!$I$4:$I$29,S4864,"Cubic","Extrapolate=Linear","MultiX=Average","Skip=True","Sort=True")</f>
        <v>13.526265389876881</v>
      </c>
    </row>
    <row r="4865" spans="16:21" x14ac:dyDescent="0.25">
      <c r="P4865" s="10">
        <v>41584</v>
      </c>
      <c r="Q4865">
        <v>31.64659</v>
      </c>
      <c r="S4865" s="42">
        <f t="shared" ca="1" si="80"/>
        <v>50816</v>
      </c>
      <c r="T4865" s="43">
        <f ca="1">_xll.BInterpol('Base CDI'!$H$4:$H$28,'Base CDI'!$J$4:$J$29,S4865,"Cubic","Extrapolate=Linear","MultiX=Average","Skip=True","Sort=True")</f>
        <v>13.488705882352942</v>
      </c>
      <c r="U4865" s="43">
        <f ca="1">_xll.BInterpol('Base CDI'!$H$4:$H$28,'Base CDI'!$I$4:$I$29,S4865,"Cubic","Extrapolate=Linear","MultiX=Average","Skip=True","Sort=True")</f>
        <v>13.526176470588236</v>
      </c>
    </row>
    <row r="4866" spans="16:21" x14ac:dyDescent="0.25">
      <c r="P4866" s="10">
        <v>41585</v>
      </c>
      <c r="Q4866">
        <v>31.65774</v>
      </c>
      <c r="S4866" s="42">
        <f t="shared" ca="1" si="80"/>
        <v>50817</v>
      </c>
      <c r="T4866" s="43">
        <f ca="1">_xll.BInterpol('Base CDI'!$H$4:$H$28,'Base CDI'!$J$4:$J$29,S4866,"Cubic","Extrapolate=Linear","MultiX=Average","Skip=True","Sort=True")</f>
        <v>13.488629274965801</v>
      </c>
      <c r="U4866" s="43">
        <f ca="1">_xll.BInterpol('Base CDI'!$H$4:$H$28,'Base CDI'!$I$4:$I$29,S4866,"Cubic","Extrapolate=Linear","MultiX=Average","Skip=True","Sort=True")</f>
        <v>13.526087551299591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50818</v>
      </c>
      <c r="T4867" s="43">
        <f ca="1">_xll.BInterpol('Base CDI'!$H$4:$H$28,'Base CDI'!$J$4:$J$29,S4867,"Cubic","Extrapolate=Linear","MultiX=Average","Skip=True","Sort=True")</f>
        <v>13.488552667578661</v>
      </c>
      <c r="U4867" s="43">
        <f ca="1">_xll.BInterpol('Base CDI'!$H$4:$H$28,'Base CDI'!$I$4:$I$29,S4867,"Cubic","Extrapolate=Linear","MultiX=Average","Skip=True","Sort=True")</f>
        <v>13.525998632010944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50819</v>
      </c>
      <c r="T4868" s="43">
        <f ca="1">_xll.BInterpol('Base CDI'!$H$4:$H$28,'Base CDI'!$J$4:$J$29,S4868,"Cubic","Extrapolate=Linear","MultiX=Average","Skip=True","Sort=True")</f>
        <v>13.48847606019152</v>
      </c>
      <c r="U4868" s="43">
        <f ca="1">_xll.BInterpol('Base CDI'!$H$4:$H$28,'Base CDI'!$I$4:$I$29,S4868,"Cubic","Extrapolate=Linear","MultiX=Average","Skip=True","Sort=True")</f>
        <v>13.525909712722299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50820</v>
      </c>
      <c r="T4869" s="43">
        <f ca="1">_xll.BInterpol('Base CDI'!$H$4:$H$28,'Base CDI'!$J$4:$J$29,S4869,"Cubic","Extrapolate=Linear","MultiX=Average","Skip=True","Sort=True")</f>
        <v>13.488399452804378</v>
      </c>
      <c r="U4869" s="43">
        <f ca="1">_xll.BInterpol('Base CDI'!$H$4:$H$28,'Base CDI'!$I$4:$I$29,S4869,"Cubic","Extrapolate=Linear","MultiX=Average","Skip=True","Sort=True")</f>
        <v>13.525820793433654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50821</v>
      </c>
      <c r="T4870" s="43">
        <f ca="1">_xll.BInterpol('Base CDI'!$H$4:$H$28,'Base CDI'!$J$4:$J$29,S4870,"Cubic","Extrapolate=Linear","MultiX=Average","Skip=True","Sort=True")</f>
        <v>13.488322845417237</v>
      </c>
      <c r="U4870" s="43">
        <f ca="1">_xll.BInterpol('Base CDI'!$H$4:$H$28,'Base CDI'!$I$4:$I$29,S4870,"Cubic","Extrapolate=Linear","MultiX=Average","Skip=True","Sort=True")</f>
        <v>13.525731874145007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50822</v>
      </c>
      <c r="T4871" s="43">
        <f ca="1">_xll.BInterpol('Base CDI'!$H$4:$H$28,'Base CDI'!$J$4:$J$29,S4871,"Cubic","Extrapolate=Linear","MultiX=Average","Skip=True","Sort=True")</f>
        <v>13.488246238030097</v>
      </c>
      <c r="U4871" s="43">
        <f ca="1">_xll.BInterpol('Base CDI'!$H$4:$H$28,'Base CDI'!$I$4:$I$29,S4871,"Cubic","Extrapolate=Linear","MultiX=Average","Skip=True","Sort=True")</f>
        <v>13.525642954856362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50823</v>
      </c>
      <c r="T4872" s="43">
        <f ca="1">_xll.BInterpol('Base CDI'!$H$4:$H$28,'Base CDI'!$J$4:$J$29,S4872,"Cubic","Extrapolate=Linear","MultiX=Average","Skip=True","Sort=True")</f>
        <v>13.488169630642956</v>
      </c>
      <c r="U4872" s="43">
        <f ca="1">_xll.BInterpol('Base CDI'!$H$4:$H$28,'Base CDI'!$I$4:$I$29,S4872,"Cubic","Extrapolate=Linear","MultiX=Average","Skip=True","Sort=True")</f>
        <v>13.525554035567717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50824</v>
      </c>
      <c r="T4873" s="43">
        <f ca="1">_xll.BInterpol('Base CDI'!$H$4:$H$28,'Base CDI'!$J$4:$J$29,S4873,"Cubic","Extrapolate=Linear","MultiX=Average","Skip=True","Sort=True")</f>
        <v>13.488093023255814</v>
      </c>
      <c r="U4873" s="43">
        <f ca="1">_xll.BInterpol('Base CDI'!$H$4:$H$28,'Base CDI'!$I$4:$I$29,S4873,"Cubic","Extrapolate=Linear","MultiX=Average","Skip=True","Sort=True")</f>
        <v>13.52546511627907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50825</v>
      </c>
      <c r="T4874" s="43">
        <f ca="1">_xll.BInterpol('Base CDI'!$H$4:$H$28,'Base CDI'!$J$4:$J$29,S4874,"Cubic","Extrapolate=Linear","MultiX=Average","Skip=True","Sort=True")</f>
        <v>13.488016415868675</v>
      </c>
      <c r="U4874" s="43">
        <f ca="1">_xll.BInterpol('Base CDI'!$H$4:$H$28,'Base CDI'!$I$4:$I$29,S4874,"Cubic","Extrapolate=Linear","MultiX=Average","Skip=True","Sort=True")</f>
        <v>13.525376196990425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50826</v>
      </c>
      <c r="T4875" s="43">
        <f ca="1">_xll.BInterpol('Base CDI'!$H$4:$H$28,'Base CDI'!$J$4:$J$29,S4875,"Cubic","Extrapolate=Linear","MultiX=Average","Skip=True","Sort=True")</f>
        <v>13.487939808481533</v>
      </c>
      <c r="U4875" s="43">
        <f ca="1">_xll.BInterpol('Base CDI'!$H$4:$H$28,'Base CDI'!$I$4:$I$29,S4875,"Cubic","Extrapolate=Linear","MultiX=Average","Skip=True","Sort=True")</f>
        <v>13.52528727770178</v>
      </c>
    </row>
    <row r="4876" spans="16:21" x14ac:dyDescent="0.25">
      <c r="P4876" s="10">
        <v>41600</v>
      </c>
      <c r="Q4876">
        <v>31.76942</v>
      </c>
      <c r="S4876" s="42">
        <f t="shared" ca="1" si="81"/>
        <v>50827</v>
      </c>
      <c r="T4876" s="43">
        <f ca="1">_xll.BInterpol('Base CDI'!$H$4:$H$28,'Base CDI'!$J$4:$J$29,S4876,"Cubic","Extrapolate=Linear","MultiX=Average","Skip=True","Sort=True")</f>
        <v>13.487863201094392</v>
      </c>
      <c r="U4876" s="43">
        <f ca="1">_xll.BInterpol('Base CDI'!$H$4:$H$28,'Base CDI'!$I$4:$I$29,S4876,"Cubic","Extrapolate=Linear","MultiX=Average","Skip=True","Sort=True")</f>
        <v>13.525198358413133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50828</v>
      </c>
      <c r="T4877" s="43">
        <f ca="1">_xll.BInterpol('Base CDI'!$H$4:$H$28,'Base CDI'!$J$4:$J$29,S4877,"Cubic","Extrapolate=Linear","MultiX=Average","Skip=True","Sort=True")</f>
        <v>13.487786593707252</v>
      </c>
      <c r="U4877" s="43">
        <f ca="1">_xll.BInterpol('Base CDI'!$H$4:$H$28,'Base CDI'!$I$4:$I$29,S4877,"Cubic","Extrapolate=Linear","MultiX=Average","Skip=True","Sort=True")</f>
        <v>13.525109439124488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50829</v>
      </c>
      <c r="T4878" s="43">
        <f ca="1">_xll.BInterpol('Base CDI'!$H$4:$H$28,'Base CDI'!$J$4:$J$29,S4878,"Cubic","Extrapolate=Linear","MultiX=Average","Skip=True","Sort=True")</f>
        <v>13.487709986320111</v>
      </c>
      <c r="U4878" s="43">
        <f ca="1">_xll.BInterpol('Base CDI'!$H$4:$H$28,'Base CDI'!$I$4:$I$29,S4878,"Cubic","Extrapolate=Linear","MultiX=Average","Skip=True","Sort=True")</f>
        <v>13.525020519835843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50830</v>
      </c>
      <c r="T4879" s="43">
        <f ca="1">_xll.BInterpol('Base CDI'!$H$4:$H$28,'Base CDI'!$J$4:$J$29,S4879,"Cubic","Extrapolate=Linear","MultiX=Average","Skip=True","Sort=True")</f>
        <v>13.487633378932969</v>
      </c>
      <c r="U4879" s="43">
        <f ca="1">_xll.BInterpol('Base CDI'!$H$4:$H$28,'Base CDI'!$I$4:$I$29,S4879,"Cubic","Extrapolate=Linear","MultiX=Average","Skip=True","Sort=True")</f>
        <v>13.524931600547196</v>
      </c>
    </row>
    <row r="4880" spans="16:21" x14ac:dyDescent="0.25">
      <c r="P4880" s="10">
        <v>41606</v>
      </c>
      <c r="Q4880">
        <v>31.8142</v>
      </c>
      <c r="S4880" s="42">
        <f t="shared" ca="1" si="81"/>
        <v>50831</v>
      </c>
      <c r="T4880" s="43">
        <f ca="1">_xll.BInterpol('Base CDI'!$H$4:$H$28,'Base CDI'!$J$4:$J$29,S4880,"Cubic","Extrapolate=Linear","MultiX=Average","Skip=True","Sort=True")</f>
        <v>13.487556771545828</v>
      </c>
      <c r="U4880" s="43">
        <f ca="1">_xll.BInterpol('Base CDI'!$H$4:$H$28,'Base CDI'!$I$4:$I$29,S4880,"Cubic","Extrapolate=Linear","MultiX=Average","Skip=True","Sort=True")</f>
        <v>13.524842681258551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50832</v>
      </c>
      <c r="T4881" s="43">
        <f ca="1">_xll.BInterpol('Base CDI'!$H$4:$H$28,'Base CDI'!$J$4:$J$29,S4881,"Cubic","Extrapolate=Linear","MultiX=Average","Skip=True","Sort=True")</f>
        <v>13.487480164158688</v>
      </c>
      <c r="U4881" s="43">
        <f ca="1">_xll.BInterpol('Base CDI'!$H$4:$H$28,'Base CDI'!$I$4:$I$29,S4881,"Cubic","Extrapolate=Linear","MultiX=Average","Skip=True","Sort=True")</f>
        <v>13.524753761969905</v>
      </c>
    </row>
    <row r="4882" spans="16:21" x14ac:dyDescent="0.25">
      <c r="P4882" s="10">
        <v>41610</v>
      </c>
      <c r="Q4882">
        <v>31.83775</v>
      </c>
      <c r="S4882" s="42">
        <f t="shared" ca="1" si="81"/>
        <v>50833</v>
      </c>
      <c r="T4882" s="43">
        <f ca="1">_xll.BInterpol('Base CDI'!$H$4:$H$28,'Base CDI'!$J$4:$J$29,S4882,"Cubic","Extrapolate=Linear","MultiX=Average","Skip=True","Sort=True")</f>
        <v>13.487403556771547</v>
      </c>
      <c r="U4882" s="43">
        <f ca="1">_xll.BInterpol('Base CDI'!$H$4:$H$28,'Base CDI'!$I$4:$I$29,S4882,"Cubic","Extrapolate=Linear","MultiX=Average","Skip=True","Sort=True")</f>
        <v>13.524664842681259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50834</v>
      </c>
      <c r="T4883" s="43">
        <f ca="1">_xll.BInterpol('Base CDI'!$H$4:$H$28,'Base CDI'!$J$4:$J$29,S4883,"Cubic","Extrapolate=Linear","MultiX=Average","Skip=True","Sort=True")</f>
        <v>13.487326949384405</v>
      </c>
      <c r="U4883" s="43">
        <f ca="1">_xll.BInterpol('Base CDI'!$H$4:$H$28,'Base CDI'!$I$4:$I$29,S4883,"Cubic","Extrapolate=Linear","MultiX=Average","Skip=True","Sort=True")</f>
        <v>13.524575923392614</v>
      </c>
    </row>
    <row r="4884" spans="16:21" x14ac:dyDescent="0.25">
      <c r="P4884" s="10">
        <v>41612</v>
      </c>
      <c r="Q4884">
        <v>31.86131</v>
      </c>
      <c r="S4884" s="42">
        <f t="shared" ca="1" si="81"/>
        <v>50835</v>
      </c>
      <c r="T4884" s="43">
        <f ca="1">_xll.BInterpol('Base CDI'!$H$4:$H$28,'Base CDI'!$J$4:$J$29,S4884,"Cubic","Extrapolate=Linear","MultiX=Average","Skip=True","Sort=True")</f>
        <v>13.487250341997266</v>
      </c>
      <c r="U4884" s="43">
        <f ca="1">_xll.BInterpol('Base CDI'!$H$4:$H$28,'Base CDI'!$I$4:$I$29,S4884,"Cubic","Extrapolate=Linear","MultiX=Average","Skip=True","Sort=True")</f>
        <v>13.524487004103968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50836</v>
      </c>
      <c r="T4885" s="43">
        <f ca="1">_xll.BInterpol('Base CDI'!$H$4:$H$28,'Base CDI'!$J$4:$J$29,S4885,"Cubic","Extrapolate=Linear","MultiX=Average","Skip=True","Sort=True")</f>
        <v>13.487173734610124</v>
      </c>
      <c r="U4885" s="43">
        <f ca="1">_xll.BInterpol('Base CDI'!$H$4:$H$28,'Base CDI'!$I$4:$I$29,S4885,"Cubic","Extrapolate=Linear","MultiX=Average","Skip=True","Sort=True")</f>
        <v>13.524398084815322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50837</v>
      </c>
      <c r="T4886" s="43">
        <f ca="1">_xll.BInterpol('Base CDI'!$H$4:$H$28,'Base CDI'!$J$4:$J$29,S4886,"Cubic","Extrapolate=Linear","MultiX=Average","Skip=True","Sort=True")</f>
        <v>13.487097127222983</v>
      </c>
      <c r="U4886" s="43">
        <f ca="1">_xll.BInterpol('Base CDI'!$H$4:$H$28,'Base CDI'!$I$4:$I$29,S4886,"Cubic","Extrapolate=Linear","MultiX=Average","Skip=True","Sort=True")</f>
        <v>13.524309165526677</v>
      </c>
    </row>
    <row r="4887" spans="16:21" x14ac:dyDescent="0.25">
      <c r="P4887" s="10">
        <v>41617</v>
      </c>
      <c r="Q4887">
        <v>31.89668</v>
      </c>
      <c r="S4887" s="42">
        <f t="shared" ca="1" si="81"/>
        <v>50838</v>
      </c>
      <c r="T4887" s="43">
        <f ca="1">_xll.BInterpol('Base CDI'!$H$4:$H$28,'Base CDI'!$J$4:$J$29,S4887,"Cubic","Extrapolate=Linear","MultiX=Average","Skip=True","Sort=True")</f>
        <v>13.487020519835843</v>
      </c>
      <c r="U4887" s="43">
        <f ca="1">_xll.BInterpol('Base CDI'!$H$4:$H$28,'Base CDI'!$I$4:$I$29,S4887,"Cubic","Extrapolate=Linear","MultiX=Average","Skip=True","Sort=True")</f>
        <v>13.524220246238031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50839</v>
      </c>
      <c r="T4888" s="43">
        <f ca="1">_xll.BInterpol('Base CDI'!$H$4:$H$28,'Base CDI'!$J$4:$J$29,S4888,"Cubic","Extrapolate=Linear","MultiX=Average","Skip=True","Sort=True")</f>
        <v>13.486943912448702</v>
      </c>
      <c r="U4888" s="43">
        <f ca="1">_xll.BInterpol('Base CDI'!$H$4:$H$28,'Base CDI'!$I$4:$I$29,S4888,"Cubic","Extrapolate=Linear","MultiX=Average","Skip=True","Sort=True")</f>
        <v>13.524131326949385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50840</v>
      </c>
      <c r="T4889" s="43">
        <f ca="1">_xll.BInterpol('Base CDI'!$H$4:$H$28,'Base CDI'!$J$4:$J$29,S4889,"Cubic","Extrapolate=Linear","MultiX=Average","Skip=True","Sort=True")</f>
        <v>13.48686730506156</v>
      </c>
      <c r="U4889" s="43">
        <f ca="1">_xll.BInterpol('Base CDI'!$H$4:$H$28,'Base CDI'!$I$4:$I$29,S4889,"Cubic","Extrapolate=Linear","MultiX=Average","Skip=True","Sort=True")</f>
        <v>13.52404240766074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50841</v>
      </c>
      <c r="T4890" s="43">
        <f ca="1">_xll.BInterpol('Base CDI'!$H$4:$H$28,'Base CDI'!$J$4:$J$29,S4890,"Cubic","Extrapolate=Linear","MultiX=Average","Skip=True","Sort=True")</f>
        <v>13.486790697674419</v>
      </c>
      <c r="U4890" s="43">
        <f ca="1">_xll.BInterpol('Base CDI'!$H$4:$H$28,'Base CDI'!$I$4:$I$29,S4890,"Cubic","Extrapolate=Linear","MultiX=Average","Skip=True","Sort=True")</f>
        <v>13.523953488372094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50842</v>
      </c>
      <c r="T4891" s="43">
        <f ca="1">_xll.BInterpol('Base CDI'!$H$4:$H$28,'Base CDI'!$J$4:$J$29,S4891,"Cubic","Extrapolate=Linear","MultiX=Average","Skip=True","Sort=True")</f>
        <v>13.486714090287279</v>
      </c>
      <c r="U4891" s="43">
        <f ca="1">_xll.BInterpol('Base CDI'!$H$4:$H$28,'Base CDI'!$I$4:$I$29,S4891,"Cubic","Extrapolate=Linear","MultiX=Average","Skip=True","Sort=True")</f>
        <v>13.523864569083448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50843</v>
      </c>
      <c r="T4892" s="43">
        <f ca="1">_xll.BInterpol('Base CDI'!$H$4:$H$28,'Base CDI'!$J$4:$J$29,S4892,"Cubic","Extrapolate=Linear","MultiX=Average","Skip=True","Sort=True")</f>
        <v>13.486637482900138</v>
      </c>
      <c r="U4892" s="43">
        <f ca="1">_xll.BInterpol('Base CDI'!$H$4:$H$28,'Base CDI'!$I$4:$I$29,S4892,"Cubic","Extrapolate=Linear","MultiX=Average","Skip=True","Sort=True")</f>
        <v>13.523775649794803</v>
      </c>
    </row>
    <row r="4893" spans="16:21" x14ac:dyDescent="0.25">
      <c r="P4893" s="10">
        <v>41625</v>
      </c>
      <c r="Q4893">
        <v>31.96773</v>
      </c>
      <c r="S4893" s="42">
        <f t="shared" ca="1" si="81"/>
        <v>50844</v>
      </c>
      <c r="T4893" s="43">
        <f ca="1">_xll.BInterpol('Base CDI'!$H$4:$H$28,'Base CDI'!$J$4:$J$29,S4893,"Cubic","Extrapolate=Linear","MultiX=Average","Skip=True","Sort=True")</f>
        <v>13.486560875512996</v>
      </c>
      <c r="U4893" s="43">
        <f ca="1">_xll.BInterpol('Base CDI'!$H$4:$H$28,'Base CDI'!$I$4:$I$29,S4893,"Cubic","Extrapolate=Linear","MultiX=Average","Skip=True","Sort=True")</f>
        <v>13.523686730506157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50845</v>
      </c>
      <c r="T4894" s="43">
        <f ca="1">_xll.BInterpol('Base CDI'!$H$4:$H$28,'Base CDI'!$J$4:$J$29,S4894,"Cubic","Extrapolate=Linear","MultiX=Average","Skip=True","Sort=True")</f>
        <v>13.486484268125857</v>
      </c>
      <c r="U4894" s="43">
        <f ca="1">_xll.BInterpol('Base CDI'!$H$4:$H$28,'Base CDI'!$I$4:$I$29,S4894,"Cubic","Extrapolate=Linear","MultiX=Average","Skip=True","Sort=True")</f>
        <v>13.523597811217511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50846</v>
      </c>
      <c r="T4895" s="43">
        <f ca="1">_xll.BInterpol('Base CDI'!$H$4:$H$28,'Base CDI'!$J$4:$J$29,S4895,"Cubic","Extrapolate=Linear","MultiX=Average","Skip=True","Sort=True")</f>
        <v>13.486407660738715</v>
      </c>
      <c r="U4895" s="43">
        <f ca="1">_xll.BInterpol('Base CDI'!$H$4:$H$28,'Base CDI'!$I$4:$I$29,S4895,"Cubic","Extrapolate=Linear","MultiX=Average","Skip=True","Sort=True")</f>
        <v>13.523508891928866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50847</v>
      </c>
      <c r="T4896" s="43">
        <f ca="1">_xll.BInterpol('Base CDI'!$H$4:$H$28,'Base CDI'!$J$4:$J$29,S4896,"Cubic","Extrapolate=Linear","MultiX=Average","Skip=True","Sort=True")</f>
        <v>13.486331053351574</v>
      </c>
      <c r="U4896" s="43">
        <f ca="1">_xll.BInterpol('Base CDI'!$H$4:$H$28,'Base CDI'!$I$4:$I$29,S4896,"Cubic","Extrapolate=Linear","MultiX=Average","Skip=True","Sort=True")</f>
        <v>13.52341997264022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50848</v>
      </c>
      <c r="T4897" s="43">
        <f ca="1">_xll.BInterpol('Base CDI'!$H$4:$H$28,'Base CDI'!$J$4:$J$29,S4897,"Cubic","Extrapolate=Linear","MultiX=Average","Skip=True","Sort=True")</f>
        <v>13.486254445964434</v>
      </c>
      <c r="U4897" s="43">
        <f ca="1">_xll.BInterpol('Base CDI'!$H$4:$H$28,'Base CDI'!$I$4:$I$29,S4897,"Cubic","Extrapolate=Linear","MultiX=Average","Skip=True","Sort=True")</f>
        <v>13.523331053351574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50849</v>
      </c>
      <c r="T4898" s="43">
        <f ca="1">_xll.BInterpol('Base CDI'!$H$4:$H$28,'Base CDI'!$J$4:$J$29,S4898,"Cubic","Extrapolate=Linear","MultiX=Average","Skip=True","Sort=True")</f>
        <v>13.486177838577293</v>
      </c>
      <c r="U4898" s="43">
        <f ca="1">_xll.BInterpol('Base CDI'!$H$4:$H$28,'Base CDI'!$I$4:$I$29,S4898,"Cubic","Extrapolate=Linear","MultiX=Average","Skip=True","Sort=True")</f>
        <v>13.523242134062929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50850</v>
      </c>
      <c r="T4899" s="43">
        <f ca="1">_xll.BInterpol('Base CDI'!$H$4:$H$28,'Base CDI'!$J$4:$J$29,S4899,"Cubic","Extrapolate=Linear","MultiX=Average","Skip=True","Sort=True")</f>
        <v>13.486101231190151</v>
      </c>
      <c r="U4899" s="43">
        <f ca="1">_xll.BInterpol('Base CDI'!$H$4:$H$28,'Base CDI'!$I$4:$I$29,S4899,"Cubic","Extrapolate=Linear","MultiX=Average","Skip=True","Sort=True")</f>
        <v>13.523153214774283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50851</v>
      </c>
      <c r="T4900" s="43">
        <f ca="1">_xll.BInterpol('Base CDI'!$H$4:$H$28,'Base CDI'!$J$4:$J$29,S4900,"Cubic","Extrapolate=Linear","MultiX=Average","Skip=True","Sort=True")</f>
        <v>13.48602462380301</v>
      </c>
      <c r="U4900" s="43">
        <f ca="1">_xll.BInterpol('Base CDI'!$H$4:$H$28,'Base CDI'!$I$4:$I$29,S4900,"Cubic","Extrapolate=Linear","MultiX=Average","Skip=True","Sort=True")</f>
        <v>13.523064295485637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50852</v>
      </c>
      <c r="T4901" s="43">
        <f ca="1">_xll.BInterpol('Base CDI'!$H$4:$H$28,'Base CDI'!$J$4:$J$29,S4901,"Cubic","Extrapolate=Linear","MultiX=Average","Skip=True","Sort=True")</f>
        <v>13.48594801641587</v>
      </c>
      <c r="U4901" s="43">
        <f ca="1">_xll.BInterpol('Base CDI'!$H$4:$H$28,'Base CDI'!$I$4:$I$29,S4901,"Cubic","Extrapolate=Linear","MultiX=Average","Skip=True","Sort=True")</f>
        <v>13.522975376196992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50853</v>
      </c>
      <c r="T4902" s="43">
        <f ca="1">_xll.BInterpol('Base CDI'!$H$4:$H$28,'Base CDI'!$J$4:$J$29,S4902,"Cubic","Extrapolate=Linear","MultiX=Average","Skip=True","Sort=True")</f>
        <v>13.485871409028729</v>
      </c>
      <c r="U4902" s="43">
        <f ca="1">_xll.BInterpol('Base CDI'!$H$4:$H$28,'Base CDI'!$I$4:$I$29,S4902,"Cubic","Extrapolate=Linear","MultiX=Average","Skip=True","Sort=True")</f>
        <v>13.522886456908346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50854</v>
      </c>
      <c r="T4903" s="43">
        <f ca="1">_xll.BInterpol('Base CDI'!$H$4:$H$28,'Base CDI'!$J$4:$J$29,S4903,"Cubic","Extrapolate=Linear","MultiX=Average","Skip=True","Sort=True")</f>
        <v>13.485794801641587</v>
      </c>
      <c r="U4903" s="43">
        <f ca="1">_xll.BInterpol('Base CDI'!$H$4:$H$28,'Base CDI'!$I$4:$I$29,S4903,"Cubic","Extrapolate=Linear","MultiX=Average","Skip=True","Sort=True")</f>
        <v>13.5227975376197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50855</v>
      </c>
      <c r="T4904" s="43">
        <f ca="1">_xll.BInterpol('Base CDI'!$H$4:$H$28,'Base CDI'!$J$4:$J$29,S4904,"Cubic","Extrapolate=Linear","MultiX=Average","Skip=True","Sort=True")</f>
        <v>13.485718194254448</v>
      </c>
      <c r="U4904" s="43">
        <f ca="1">_xll.BInterpol('Base CDI'!$H$4:$H$28,'Base CDI'!$I$4:$I$29,S4904,"Cubic","Extrapolate=Linear","MultiX=Average","Skip=True","Sort=True")</f>
        <v>13.522708618331055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50856</v>
      </c>
      <c r="T4905" s="43">
        <f ca="1">_xll.BInterpol('Base CDI'!$H$4:$H$28,'Base CDI'!$J$4:$J$29,S4905,"Cubic","Extrapolate=Linear","MultiX=Average","Skip=True","Sort=True")</f>
        <v>13.485641586867306</v>
      </c>
      <c r="U4905" s="43">
        <f ca="1">_xll.BInterpol('Base CDI'!$H$4:$H$28,'Base CDI'!$I$4:$I$29,S4905,"Cubic","Extrapolate=Linear","MultiX=Average","Skip=True","Sort=True")</f>
        <v>13.522619699042409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50857</v>
      </c>
      <c r="T4906" s="43">
        <f ca="1">_xll.BInterpol('Base CDI'!$H$4:$H$28,'Base CDI'!$J$4:$J$29,S4906,"Cubic","Extrapolate=Linear","MultiX=Average","Skip=True","Sort=True")</f>
        <v>13.485564979480165</v>
      </c>
      <c r="U4906" s="43">
        <f ca="1">_xll.BInterpol('Base CDI'!$H$4:$H$28,'Base CDI'!$I$4:$I$29,S4906,"Cubic","Extrapolate=Linear","MultiX=Average","Skip=True","Sort=True")</f>
        <v>13.522530779753763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50858</v>
      </c>
      <c r="T4907" s="43">
        <f ca="1">_xll.BInterpol('Base CDI'!$H$4:$H$28,'Base CDI'!$J$4:$J$29,S4907,"Cubic","Extrapolate=Linear","MultiX=Average","Skip=True","Sort=True")</f>
        <v>13.485488372093025</v>
      </c>
      <c r="U4907" s="43">
        <f ca="1">_xll.BInterpol('Base CDI'!$H$4:$H$28,'Base CDI'!$I$4:$I$29,S4907,"Cubic","Extrapolate=Linear","MultiX=Average","Skip=True","Sort=True")</f>
        <v>13.522441860465117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50859</v>
      </c>
      <c r="T4908" s="43">
        <f ca="1">_xll.BInterpol('Base CDI'!$H$4:$H$28,'Base CDI'!$J$4:$J$29,S4908,"Cubic","Extrapolate=Linear","MultiX=Average","Skip=True","Sort=True")</f>
        <v>13.485411764705884</v>
      </c>
      <c r="U4908" s="43">
        <f ca="1">_xll.BInterpol('Base CDI'!$H$4:$H$28,'Base CDI'!$I$4:$I$29,S4908,"Cubic","Extrapolate=Linear","MultiX=Average","Skip=True","Sort=True")</f>
        <v>13.522352941176472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50860</v>
      </c>
      <c r="T4909" s="43">
        <f ca="1">_xll.BInterpol('Base CDI'!$H$4:$H$28,'Base CDI'!$J$4:$J$29,S4909,"Cubic","Extrapolate=Linear","MultiX=Average","Skip=True","Sort=True")</f>
        <v>13.485335157318742</v>
      </c>
      <c r="U4909" s="43">
        <f ca="1">_xll.BInterpol('Base CDI'!$H$4:$H$28,'Base CDI'!$I$4:$I$29,S4909,"Cubic","Extrapolate=Linear","MultiX=Average","Skip=True","Sort=True")</f>
        <v>13.522264021887827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50861</v>
      </c>
      <c r="T4910" s="43">
        <f ca="1">_xll.BInterpol('Base CDI'!$H$4:$H$28,'Base CDI'!$J$4:$J$29,S4910,"Cubic","Extrapolate=Linear","MultiX=Average","Skip=True","Sort=True")</f>
        <v>13.485258549931601</v>
      </c>
      <c r="U4910" s="43">
        <f ca="1">_xll.BInterpol('Base CDI'!$H$4:$H$28,'Base CDI'!$I$4:$I$29,S4910,"Cubic","Extrapolate=Linear","MultiX=Average","Skip=True","Sort=True")</f>
        <v>13.52217510259918</v>
      </c>
    </row>
    <row r="4911" spans="16:21" x14ac:dyDescent="0.25">
      <c r="P4911" s="10">
        <v>41653</v>
      </c>
      <c r="Q4911">
        <v>32.1813</v>
      </c>
      <c r="S4911" s="42">
        <f t="shared" ca="1" si="81"/>
        <v>50862</v>
      </c>
      <c r="T4911" s="43">
        <f ca="1">_xll.BInterpol('Base CDI'!$H$4:$H$28,'Base CDI'!$J$4:$J$29,S4911,"Cubic","Extrapolate=Linear","MultiX=Average","Skip=True","Sort=True")</f>
        <v>13.485181942544461</v>
      </c>
      <c r="U4911" s="43">
        <f ca="1">_xll.BInterpol('Base CDI'!$H$4:$H$28,'Base CDI'!$I$4:$I$29,S4911,"Cubic","Extrapolate=Linear","MultiX=Average","Skip=True","Sort=True")</f>
        <v>13.522086183310535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50863</v>
      </c>
      <c r="T4912" s="43">
        <f ca="1">_xll.BInterpol('Base CDI'!$H$4:$H$28,'Base CDI'!$J$4:$J$29,S4912,"Cubic","Extrapolate=Linear","MultiX=Average","Skip=True","Sort=True")</f>
        <v>13.48510533515732</v>
      </c>
      <c r="U4912" s="43">
        <f ca="1">_xll.BInterpol('Base CDI'!$H$4:$H$28,'Base CDI'!$I$4:$I$29,S4912,"Cubic","Extrapolate=Linear","MultiX=Average","Skip=True","Sort=True")</f>
        <v>13.52199726402189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50864</v>
      </c>
      <c r="T4913" s="43">
        <f ca="1">_xll.BInterpol('Base CDI'!$H$4:$H$28,'Base CDI'!$J$4:$J$29,S4913,"Cubic","Extrapolate=Linear","MultiX=Average","Skip=True","Sort=True")</f>
        <v>13.485028727770178</v>
      </c>
      <c r="U4913" s="43">
        <f ca="1">_xll.BInterpol('Base CDI'!$H$4:$H$28,'Base CDI'!$I$4:$I$29,S4913,"Cubic","Extrapolate=Linear","MultiX=Average","Skip=True","Sort=True")</f>
        <v>13.521908344733243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50865</v>
      </c>
      <c r="T4914" s="43">
        <f ca="1">_xll.BInterpol('Base CDI'!$H$4:$H$28,'Base CDI'!$J$4:$J$29,S4914,"Cubic","Extrapolate=Linear","MultiX=Average","Skip=True","Sort=True")</f>
        <v>13.484952120383038</v>
      </c>
      <c r="U4914" s="43">
        <f ca="1">_xll.BInterpol('Base CDI'!$H$4:$H$28,'Base CDI'!$I$4:$I$29,S4914,"Cubic","Extrapolate=Linear","MultiX=Average","Skip=True","Sort=True")</f>
        <v>13.521819425444598</v>
      </c>
    </row>
    <row r="4915" spans="16:21" x14ac:dyDescent="0.25">
      <c r="P4915" s="10">
        <v>41659</v>
      </c>
      <c r="Q4915">
        <v>32.23019</v>
      </c>
      <c r="S4915" s="42">
        <f t="shared" ca="1" si="81"/>
        <v>50866</v>
      </c>
      <c r="T4915" s="43">
        <f ca="1">_xll.BInterpol('Base CDI'!$H$4:$H$28,'Base CDI'!$J$4:$J$29,S4915,"Cubic","Extrapolate=Linear","MultiX=Average","Skip=True","Sort=True")</f>
        <v>13.484875512995897</v>
      </c>
      <c r="U4915" s="43">
        <f ca="1">_xll.BInterpol('Base CDI'!$H$4:$H$28,'Base CDI'!$I$4:$I$29,S4915,"Cubic","Extrapolate=Linear","MultiX=Average","Skip=True","Sort=True")</f>
        <v>13.521730506155953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50867</v>
      </c>
      <c r="T4916" s="43">
        <f ca="1">_xll.BInterpol('Base CDI'!$H$4:$H$28,'Base CDI'!$J$4:$J$29,S4916,"Cubic","Extrapolate=Linear","MultiX=Average","Skip=True","Sort=True")</f>
        <v>13.484798905608756</v>
      </c>
      <c r="U4916" s="43">
        <f ca="1">_xll.BInterpol('Base CDI'!$H$4:$H$28,'Base CDI'!$I$4:$I$29,S4916,"Cubic","Extrapolate=Linear","MultiX=Average","Skip=True","Sort=True")</f>
        <v>13.521641586867306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50868</v>
      </c>
      <c r="T4917" s="43">
        <f ca="1">_xll.BInterpol('Base CDI'!$H$4:$H$28,'Base CDI'!$J$4:$J$29,S4917,"Cubic","Extrapolate=Linear","MultiX=Average","Skip=True","Sort=True")</f>
        <v>13.484722298221616</v>
      </c>
      <c r="U4917" s="43">
        <f ca="1">_xll.BInterpol('Base CDI'!$H$4:$H$28,'Base CDI'!$I$4:$I$29,S4917,"Cubic","Extrapolate=Linear","MultiX=Average","Skip=True","Sort=True")</f>
        <v>13.521552667578661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50869</v>
      </c>
      <c r="T4918" s="43">
        <f ca="1">_xll.BInterpol('Base CDI'!$H$4:$H$28,'Base CDI'!$J$4:$J$29,S4918,"Cubic","Extrapolate=Linear","MultiX=Average","Skip=True","Sort=True")</f>
        <v>13.484645690834475</v>
      </c>
      <c r="U4918" s="43">
        <f ca="1">_xll.BInterpol('Base CDI'!$H$4:$H$28,'Base CDI'!$I$4:$I$29,S4918,"Cubic","Extrapolate=Linear","MultiX=Average","Skip=True","Sort=True")</f>
        <v>13.521463748290016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50870</v>
      </c>
      <c r="T4919" s="43">
        <f ca="1">_xll.BInterpol('Base CDI'!$H$4:$H$28,'Base CDI'!$J$4:$J$29,S4919,"Cubic","Extrapolate=Linear","MultiX=Average","Skip=True","Sort=True")</f>
        <v>13.484569083447333</v>
      </c>
      <c r="U4919" s="43">
        <f ca="1">_xll.BInterpol('Base CDI'!$H$4:$H$28,'Base CDI'!$I$4:$I$29,S4919,"Cubic","Extrapolate=Linear","MultiX=Average","Skip=True","Sort=True")</f>
        <v>13.521374829001369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50871</v>
      </c>
      <c r="T4920" s="43">
        <f ca="1">_xll.BInterpol('Base CDI'!$H$4:$H$28,'Base CDI'!$J$4:$J$29,S4920,"Cubic","Extrapolate=Linear","MultiX=Average","Skip=True","Sort=True")</f>
        <v>13.484492476060192</v>
      </c>
      <c r="U4920" s="43">
        <f ca="1">_xll.BInterpol('Base CDI'!$H$4:$H$28,'Base CDI'!$I$4:$I$29,S4920,"Cubic","Extrapolate=Linear","MultiX=Average","Skip=True","Sort=True")</f>
        <v>13.521285909712724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50872</v>
      </c>
      <c r="T4921" s="43">
        <f ca="1">_xll.BInterpol('Base CDI'!$H$4:$H$28,'Base CDI'!$J$4:$J$29,S4921,"Cubic","Extrapolate=Linear","MultiX=Average","Skip=True","Sort=True")</f>
        <v>13.484415868673052</v>
      </c>
      <c r="U4921" s="43">
        <f ca="1">_xll.BInterpol('Base CDI'!$H$4:$H$28,'Base CDI'!$I$4:$I$29,S4921,"Cubic","Extrapolate=Linear","MultiX=Average","Skip=True","Sort=True")</f>
        <v>13.521196990424079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50873</v>
      </c>
      <c r="T4922" s="43">
        <f ca="1">_xll.BInterpol('Base CDI'!$H$4:$H$28,'Base CDI'!$J$4:$J$29,S4922,"Cubic","Extrapolate=Linear","MultiX=Average","Skip=True","Sort=True")</f>
        <v>13.484339261285911</v>
      </c>
      <c r="U4922" s="43">
        <f ca="1">_xll.BInterpol('Base CDI'!$H$4:$H$28,'Base CDI'!$I$4:$I$29,S4922,"Cubic","Extrapolate=Linear","MultiX=Average","Skip=True","Sort=True")</f>
        <v>13.521108071135432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50874</v>
      </c>
      <c r="T4923" s="43">
        <f ca="1">_xll.BInterpol('Base CDI'!$H$4:$H$28,'Base CDI'!$J$4:$J$29,S4923,"Cubic","Extrapolate=Linear","MultiX=Average","Skip=True","Sort=True")</f>
        <v>13.484262653898769</v>
      </c>
      <c r="U4923" s="43">
        <f ca="1">_xll.BInterpol('Base CDI'!$H$4:$H$28,'Base CDI'!$I$4:$I$29,S4923,"Cubic","Extrapolate=Linear","MultiX=Average","Skip=True","Sort=True")</f>
        <v>13.521019151846787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50875</v>
      </c>
      <c r="T4924" s="43">
        <f ca="1">_xll.BInterpol('Base CDI'!$H$4:$H$28,'Base CDI'!$J$4:$J$29,S4924,"Cubic","Extrapolate=Linear","MultiX=Average","Skip=True","Sort=True")</f>
        <v>13.484186046511629</v>
      </c>
      <c r="U4924" s="43">
        <f ca="1">_xll.BInterpol('Base CDI'!$H$4:$H$28,'Base CDI'!$I$4:$I$29,S4924,"Cubic","Extrapolate=Linear","MultiX=Average","Skip=True","Sort=True")</f>
        <v>13.520930232558142</v>
      </c>
    </row>
    <row r="4925" spans="16:21" x14ac:dyDescent="0.25">
      <c r="P4925" s="10">
        <v>41673</v>
      </c>
      <c r="Q4925">
        <v>32.35566</v>
      </c>
      <c r="S4925" s="42">
        <f t="shared" ca="1" si="81"/>
        <v>50876</v>
      </c>
      <c r="T4925" s="43">
        <f ca="1">_xll.BInterpol('Base CDI'!$H$4:$H$28,'Base CDI'!$J$4:$J$29,S4925,"Cubic","Extrapolate=Linear","MultiX=Average","Skip=True","Sort=True")</f>
        <v>13.484109439124488</v>
      </c>
      <c r="U4925" s="43">
        <f ca="1">_xll.BInterpol('Base CDI'!$H$4:$H$28,'Base CDI'!$I$4:$I$29,S4925,"Cubic","Extrapolate=Linear","MultiX=Average","Skip=True","Sort=True")</f>
        <v>13.520841313269495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50877</v>
      </c>
      <c r="T4926" s="43">
        <f ca="1">_xll.BInterpol('Base CDI'!$H$4:$H$28,'Base CDI'!$J$4:$J$29,S4926,"Cubic","Extrapolate=Linear","MultiX=Average","Skip=True","Sort=True")</f>
        <v>13.484032831737347</v>
      </c>
      <c r="U4926" s="43">
        <f ca="1">_xll.BInterpol('Base CDI'!$H$4:$H$28,'Base CDI'!$I$4:$I$29,S4926,"Cubic","Extrapolate=Linear","MultiX=Average","Skip=True","Sort=True")</f>
        <v>13.52075239398085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50878</v>
      </c>
      <c r="T4927" s="43">
        <f ca="1">_xll.BInterpol('Base CDI'!$H$4:$H$28,'Base CDI'!$J$4:$J$29,S4927,"Cubic","Extrapolate=Linear","MultiX=Average","Skip=True","Sort=True")</f>
        <v>13.483956224350207</v>
      </c>
      <c r="U4927" s="43">
        <f ca="1">_xll.BInterpol('Base CDI'!$H$4:$H$28,'Base CDI'!$I$4:$I$29,S4927,"Cubic","Extrapolate=Linear","MultiX=Average","Skip=True","Sort=True")</f>
        <v>13.520663474692205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50879</v>
      </c>
      <c r="T4928" s="43">
        <f ca="1">_xll.BInterpol('Base CDI'!$H$4:$H$28,'Base CDI'!$J$4:$J$29,S4928,"Cubic","Extrapolate=Linear","MultiX=Average","Skip=True","Sort=True")</f>
        <v>13.483879616963065</v>
      </c>
      <c r="U4928" s="43">
        <f ca="1">_xll.BInterpol('Base CDI'!$H$4:$H$28,'Base CDI'!$I$4:$I$29,S4928,"Cubic","Extrapolate=Linear","MultiX=Average","Skip=True","Sort=True")</f>
        <v>13.520574555403558</v>
      </c>
    </row>
    <row r="4929" spans="16:21" x14ac:dyDescent="0.25">
      <c r="P4929" s="10">
        <v>41677</v>
      </c>
      <c r="Q4929">
        <v>32.40598</v>
      </c>
      <c r="S4929" s="42">
        <f t="shared" ca="1" si="81"/>
        <v>50880</v>
      </c>
      <c r="T4929" s="43">
        <f ca="1">_xll.BInterpol('Base CDI'!$H$4:$H$28,'Base CDI'!$J$4:$J$29,S4929,"Cubic","Extrapolate=Linear","MultiX=Average","Skip=True","Sort=True")</f>
        <v>13.483803009575924</v>
      </c>
      <c r="U4929" s="43">
        <f ca="1">_xll.BInterpol('Base CDI'!$H$4:$H$28,'Base CDI'!$I$4:$I$29,S4929,"Cubic","Extrapolate=Linear","MultiX=Average","Skip=True","Sort=True")</f>
        <v>13.520485636114913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50881</v>
      </c>
      <c r="T4930" s="43">
        <f ca="1">_xll.BInterpol('Base CDI'!$H$4:$H$28,'Base CDI'!$J$4:$J$29,S4930,"Cubic","Extrapolate=Linear","MultiX=Average","Skip=True","Sort=True")</f>
        <v>13.483726402188783</v>
      </c>
      <c r="U4930" s="43">
        <f ca="1">_xll.BInterpol('Base CDI'!$H$4:$H$28,'Base CDI'!$I$4:$I$29,S4930,"Cubic","Extrapolate=Linear","MultiX=Average","Skip=True","Sort=True")</f>
        <v>13.520396716826266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50882</v>
      </c>
      <c r="T4931" s="43">
        <f ca="1">_xll.BInterpol('Base CDI'!$H$4:$H$28,'Base CDI'!$J$4:$J$29,S4931,"Cubic","Extrapolate=Linear","MultiX=Average","Skip=True","Sort=True")</f>
        <v>13.483649794801643</v>
      </c>
      <c r="U4931" s="43">
        <f ca="1">_xll.BInterpol('Base CDI'!$H$4:$H$28,'Base CDI'!$I$4:$I$29,S4931,"Cubic","Extrapolate=Linear","MultiX=Average","Skip=True","Sort=True")</f>
        <v>13.520307797537621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50883</v>
      </c>
      <c r="T4932" s="43">
        <f ca="1">_xll.BInterpol('Base CDI'!$H$4:$H$28,'Base CDI'!$J$4:$J$29,S4932,"Cubic","Extrapolate=Linear","MultiX=Average","Skip=True","Sort=True")</f>
        <v>13.483573187414502</v>
      </c>
      <c r="U4932" s="43">
        <f ca="1">_xll.BInterpol('Base CDI'!$H$4:$H$28,'Base CDI'!$I$4:$I$29,S4932,"Cubic","Extrapolate=Linear","MultiX=Average","Skip=True","Sort=True")</f>
        <v>13.520218878248976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50884</v>
      </c>
      <c r="T4933" s="43">
        <f ca="1">_xll.BInterpol('Base CDI'!$H$4:$H$28,'Base CDI'!$J$4:$J$29,S4933,"Cubic","Extrapolate=Linear","MultiX=Average","Skip=True","Sort=True")</f>
        <v>13.48349658002736</v>
      </c>
      <c r="U4933" s="43">
        <f ca="1">_xll.BInterpol('Base CDI'!$H$4:$H$28,'Base CDI'!$I$4:$I$29,S4933,"Cubic","Extrapolate=Linear","MultiX=Average","Skip=True","Sort=True")</f>
        <v>13.520129958960329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50885</v>
      </c>
      <c r="T4934" s="43">
        <f ca="1">_xll.BInterpol('Base CDI'!$H$4:$H$28,'Base CDI'!$J$4:$J$29,S4934,"Cubic","Extrapolate=Linear","MultiX=Average","Skip=True","Sort=True")</f>
        <v>13.48341997264022</v>
      </c>
      <c r="U4934" s="43">
        <f ca="1">_xll.BInterpol('Base CDI'!$H$4:$H$28,'Base CDI'!$I$4:$I$29,S4934,"Cubic","Extrapolate=Linear","MultiX=Average","Skip=True","Sort=True")</f>
        <v>13.520041039671684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50886</v>
      </c>
      <c r="T4935" s="43">
        <f ca="1">_xll.BInterpol('Base CDI'!$H$4:$H$28,'Base CDI'!$J$4:$J$29,S4935,"Cubic","Extrapolate=Linear","MultiX=Average","Skip=True","Sort=True")</f>
        <v>13.483343365253079</v>
      </c>
      <c r="U4935" s="43">
        <f ca="1">_xll.BInterpol('Base CDI'!$H$4:$H$28,'Base CDI'!$I$4:$I$29,S4935,"Cubic","Extrapolate=Linear","MultiX=Average","Skip=True","Sort=True")</f>
        <v>13.519952120383039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50887</v>
      </c>
      <c r="T4936" s="43">
        <f ca="1">_xll.BInterpol('Base CDI'!$H$4:$H$28,'Base CDI'!$J$4:$J$29,S4936,"Cubic","Extrapolate=Linear","MultiX=Average","Skip=True","Sort=True")</f>
        <v>13.483266757865938</v>
      </c>
      <c r="U4936" s="43">
        <f ca="1">_xll.BInterpol('Base CDI'!$H$4:$H$28,'Base CDI'!$I$4:$I$29,S4936,"Cubic","Extrapolate=Linear","MultiX=Average","Skip=True","Sort=True")</f>
        <v>13.519863201094392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50888</v>
      </c>
      <c r="T4937" s="43">
        <f ca="1">_xll.BInterpol('Base CDI'!$H$4:$H$28,'Base CDI'!$J$4:$J$29,S4937,"Cubic","Extrapolate=Linear","MultiX=Average","Skip=True","Sort=True")</f>
        <v>13.483190150478798</v>
      </c>
      <c r="U4937" s="43">
        <f ca="1">_xll.BInterpol('Base CDI'!$H$4:$H$28,'Base CDI'!$I$4:$I$29,S4937,"Cubic","Extrapolate=Linear","MultiX=Average","Skip=True","Sort=True")</f>
        <v>13.519774281805747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50889</v>
      </c>
      <c r="T4938" s="43">
        <f ca="1">_xll.BInterpol('Base CDI'!$H$4:$H$28,'Base CDI'!$J$4:$J$29,S4938,"Cubic","Extrapolate=Linear","MultiX=Average","Skip=True","Sort=True")</f>
        <v>13.483113543091656</v>
      </c>
      <c r="U4938" s="43">
        <f ca="1">_xll.BInterpol('Base CDI'!$H$4:$H$28,'Base CDI'!$I$4:$I$29,S4938,"Cubic","Extrapolate=Linear","MultiX=Average","Skip=True","Sort=True")</f>
        <v>13.519685362517102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50890</v>
      </c>
      <c r="T4939" s="43">
        <f ca="1">_xll.BInterpol('Base CDI'!$H$4:$H$28,'Base CDI'!$J$4:$J$29,S4939,"Cubic","Extrapolate=Linear","MultiX=Average","Skip=True","Sort=True")</f>
        <v>13.483036935704515</v>
      </c>
      <c r="U4939" s="43">
        <f ca="1">_xll.BInterpol('Base CDI'!$H$4:$H$28,'Base CDI'!$I$4:$I$29,S4939,"Cubic","Extrapolate=Linear","MultiX=Average","Skip=True","Sort=True")</f>
        <v>13.519596443228455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50891</v>
      </c>
      <c r="T4940" s="43">
        <f ca="1">_xll.BInterpol('Base CDI'!$H$4:$H$28,'Base CDI'!$J$4:$J$29,S4940,"Cubic","Extrapolate=Linear","MultiX=Average","Skip=True","Sort=True")</f>
        <v>13.482960328317375</v>
      </c>
      <c r="U4940" s="43">
        <f ca="1">_xll.BInterpol('Base CDI'!$H$4:$H$28,'Base CDI'!$I$4:$I$29,S4940,"Cubic","Extrapolate=Linear","MultiX=Average","Skip=True","Sort=True")</f>
        <v>13.51950752393981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50892</v>
      </c>
      <c r="T4941" s="43">
        <f ca="1">_xll.BInterpol('Base CDI'!$H$4:$H$28,'Base CDI'!$J$4:$J$29,S4941,"Cubic","Extrapolate=Linear","MultiX=Average","Skip=True","Sort=True")</f>
        <v>13.482883720930234</v>
      </c>
      <c r="U4941" s="43">
        <f ca="1">_xll.BInterpol('Base CDI'!$H$4:$H$28,'Base CDI'!$I$4:$I$29,S4941,"Cubic","Extrapolate=Linear","MultiX=Average","Skip=True","Sort=True")</f>
        <v>13.519418604651165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50893</v>
      </c>
      <c r="T4942" s="43">
        <f ca="1">_xll.BInterpol('Base CDI'!$H$4:$H$28,'Base CDI'!$J$4:$J$29,S4942,"Cubic","Extrapolate=Linear","MultiX=Average","Skip=True","Sort=True")</f>
        <v>13.482807113543092</v>
      </c>
      <c r="U4942" s="43">
        <f ca="1">_xll.BInterpol('Base CDI'!$H$4:$H$28,'Base CDI'!$I$4:$I$29,S4942,"Cubic","Extrapolate=Linear","MultiX=Average","Skip=True","Sort=True")</f>
        <v>13.519329685362518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50894</v>
      </c>
      <c r="T4943" s="43">
        <f ca="1">_xll.BInterpol('Base CDI'!$H$4:$H$28,'Base CDI'!$J$4:$J$29,S4943,"Cubic","Extrapolate=Linear","MultiX=Average","Skip=True","Sort=True")</f>
        <v>13.482730506155951</v>
      </c>
      <c r="U4943" s="43">
        <f ca="1">_xll.BInterpol('Base CDI'!$H$4:$H$28,'Base CDI'!$I$4:$I$29,S4943,"Cubic","Extrapolate=Linear","MultiX=Average","Skip=True","Sort=True")</f>
        <v>13.519240766073873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50895</v>
      </c>
      <c r="T4944" s="43">
        <f ca="1">_xll.BInterpol('Base CDI'!$H$4:$H$28,'Base CDI'!$J$4:$J$29,S4944,"Cubic","Extrapolate=Linear","MultiX=Average","Skip=True","Sort=True")</f>
        <v>13.482653898768811</v>
      </c>
      <c r="U4944" s="43">
        <f ca="1">_xll.BInterpol('Base CDI'!$H$4:$H$28,'Base CDI'!$I$4:$I$29,S4944,"Cubic","Extrapolate=Linear","MultiX=Average","Skip=True","Sort=True")</f>
        <v>13.519151846785228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50896</v>
      </c>
      <c r="T4945" s="43">
        <f ca="1">_xll.BInterpol('Base CDI'!$H$4:$H$28,'Base CDI'!$J$4:$J$29,S4945,"Cubic","Extrapolate=Linear","MultiX=Average","Skip=True","Sort=True")</f>
        <v>13.48257729138167</v>
      </c>
      <c r="U4945" s="43">
        <f ca="1">_xll.BInterpol('Base CDI'!$H$4:$H$28,'Base CDI'!$I$4:$I$29,S4945,"Cubic","Extrapolate=Linear","MultiX=Average","Skip=True","Sort=True")</f>
        <v>13.519062927496581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50897</v>
      </c>
      <c r="T4946" s="43">
        <f ca="1">_xll.BInterpol('Base CDI'!$H$4:$H$28,'Base CDI'!$J$4:$J$29,S4946,"Cubic","Extrapolate=Linear","MultiX=Average","Skip=True","Sort=True")</f>
        <v>13.482500683994529</v>
      </c>
      <c r="U4946" s="43">
        <f ca="1">_xll.BInterpol('Base CDI'!$H$4:$H$28,'Base CDI'!$I$4:$I$29,S4946,"Cubic","Extrapolate=Linear","MultiX=Average","Skip=True","Sort=True")</f>
        <v>13.518974008207936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50898</v>
      </c>
      <c r="T4947" s="43">
        <f ca="1">_xll.BInterpol('Base CDI'!$H$4:$H$28,'Base CDI'!$J$4:$J$29,S4947,"Cubic","Extrapolate=Linear","MultiX=Average","Skip=True","Sort=True")</f>
        <v>13.482424076607389</v>
      </c>
      <c r="U4947" s="43">
        <f ca="1">_xll.BInterpol('Base CDI'!$H$4:$H$28,'Base CDI'!$I$4:$I$29,S4947,"Cubic","Extrapolate=Linear","MultiX=Average","Skip=True","Sort=True")</f>
        <v>13.518885088919291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50899</v>
      </c>
      <c r="T4948" s="43">
        <f ca="1">_xll.BInterpol('Base CDI'!$H$4:$H$28,'Base CDI'!$J$4:$J$29,S4948,"Cubic","Extrapolate=Linear","MultiX=Average","Skip=True","Sort=True")</f>
        <v>13.482347469220247</v>
      </c>
      <c r="U4948" s="43">
        <f ca="1">_xll.BInterpol('Base CDI'!$H$4:$H$28,'Base CDI'!$I$4:$I$29,S4948,"Cubic","Extrapolate=Linear","MultiX=Average","Skip=True","Sort=True")</f>
        <v>13.518796169630644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50900</v>
      </c>
      <c r="T4949" s="43">
        <f ca="1">_xll.BInterpol('Base CDI'!$H$4:$H$28,'Base CDI'!$J$4:$J$29,S4949,"Cubic","Extrapolate=Linear","MultiX=Average","Skip=True","Sort=True")</f>
        <v>13.482270861833106</v>
      </c>
      <c r="U4949" s="43">
        <f ca="1">_xll.BInterpol('Base CDI'!$H$4:$H$28,'Base CDI'!$I$4:$I$29,S4949,"Cubic","Extrapolate=Linear","MultiX=Average","Skip=True","Sort=True")</f>
        <v>13.518707250341999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50901</v>
      </c>
      <c r="T4950" s="43">
        <f ca="1">_xll.BInterpol('Base CDI'!$H$4:$H$28,'Base CDI'!$J$4:$J$29,S4950,"Cubic","Extrapolate=Linear","MultiX=Average","Skip=True","Sort=True")</f>
        <v>13.482194254445966</v>
      </c>
      <c r="U4950" s="43">
        <f ca="1">_xll.BInterpol('Base CDI'!$H$4:$H$28,'Base CDI'!$I$4:$I$29,S4950,"Cubic","Extrapolate=Linear","MultiX=Average","Skip=True","Sort=True")</f>
        <v>13.518618331053354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50902</v>
      </c>
      <c r="T4951" s="43">
        <f ca="1">_xll.BInterpol('Base CDI'!$H$4:$H$28,'Base CDI'!$J$4:$J$29,S4951,"Cubic","Extrapolate=Linear","MultiX=Average","Skip=True","Sort=True")</f>
        <v>13.482117647058825</v>
      </c>
      <c r="U4951" s="43">
        <f ca="1">_xll.BInterpol('Base CDI'!$H$4:$H$28,'Base CDI'!$I$4:$I$29,S4951,"Cubic","Extrapolate=Linear","MultiX=Average","Skip=True","Sort=True")</f>
        <v>13.518529411764707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50903</v>
      </c>
      <c r="T4952" s="43">
        <f ca="1">_xll.BInterpol('Base CDI'!$H$4:$H$28,'Base CDI'!$J$4:$J$29,S4952,"Cubic","Extrapolate=Linear","MultiX=Average","Skip=True","Sort=True")</f>
        <v>13.482041039671683</v>
      </c>
      <c r="U4952" s="43">
        <f ca="1">_xll.BInterpol('Base CDI'!$H$4:$H$28,'Base CDI'!$I$4:$I$29,S4952,"Cubic","Extrapolate=Linear","MultiX=Average","Skip=True","Sort=True")</f>
        <v>13.518440492476062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50904</v>
      </c>
      <c r="T4953" s="43">
        <f ca="1">_xll.BInterpol('Base CDI'!$H$4:$H$28,'Base CDI'!$J$4:$J$29,S4953,"Cubic","Extrapolate=Linear","MultiX=Average","Skip=True","Sort=True")</f>
        <v>13.481964432284542</v>
      </c>
      <c r="U4953" s="43">
        <f ca="1">_xll.BInterpol('Base CDI'!$H$4:$H$28,'Base CDI'!$I$4:$I$29,S4953,"Cubic","Extrapolate=Linear","MultiX=Average","Skip=True","Sort=True")</f>
        <v>13.518351573187415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50905</v>
      </c>
      <c r="T4954" s="43">
        <f ca="1">_xll.BInterpol('Base CDI'!$H$4:$H$28,'Base CDI'!$J$4:$J$29,S4954,"Cubic","Extrapolate=Linear","MultiX=Average","Skip=True","Sort=True")</f>
        <v>13.481887824897402</v>
      </c>
      <c r="U4954" s="43">
        <f ca="1">_xll.BInterpol('Base CDI'!$H$4:$H$28,'Base CDI'!$I$4:$I$29,S4954,"Cubic","Extrapolate=Linear","MultiX=Average","Skip=True","Sort=True")</f>
        <v>13.51826265389877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50906</v>
      </c>
      <c r="T4955" s="43">
        <f ca="1">_xll.BInterpol('Base CDI'!$H$4:$H$28,'Base CDI'!$J$4:$J$29,S4955,"Cubic","Extrapolate=Linear","MultiX=Average","Skip=True","Sort=True")</f>
        <v>13.481811217510261</v>
      </c>
      <c r="U4955" s="43">
        <f ca="1">_xll.BInterpol('Base CDI'!$H$4:$H$28,'Base CDI'!$I$4:$I$29,S4955,"Cubic","Extrapolate=Linear","MultiX=Average","Skip=True","Sort=True")</f>
        <v>13.518173734610125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50907</v>
      </c>
      <c r="T4956" s="43">
        <f ca="1">_xll.BInterpol('Base CDI'!$H$4:$H$28,'Base CDI'!$J$4:$J$29,S4956,"Cubic","Extrapolate=Linear","MultiX=Average","Skip=True","Sort=True")</f>
        <v>13.481734610123119</v>
      </c>
      <c r="U4956" s="43">
        <f ca="1">_xll.BInterpol('Base CDI'!$H$4:$H$28,'Base CDI'!$I$4:$I$29,S4956,"Cubic","Extrapolate=Linear","MultiX=Average","Skip=True","Sort=True")</f>
        <v>13.518084815321478</v>
      </c>
    </row>
    <row r="4957" spans="16:21" x14ac:dyDescent="0.25">
      <c r="P4957" s="10">
        <v>41719</v>
      </c>
      <c r="Q4957">
        <v>32.76511</v>
      </c>
      <c r="S4957" s="42">
        <f t="shared" ca="1" si="82"/>
        <v>50908</v>
      </c>
      <c r="T4957" s="43">
        <f ca="1">_xll.BInterpol('Base CDI'!$H$4:$H$28,'Base CDI'!$J$4:$J$29,S4957,"Cubic","Extrapolate=Linear","MultiX=Average","Skip=True","Sort=True")</f>
        <v>13.48165800273598</v>
      </c>
      <c r="U4957" s="43">
        <f ca="1">_xll.BInterpol('Base CDI'!$H$4:$H$28,'Base CDI'!$I$4:$I$29,S4957,"Cubic","Extrapolate=Linear","MultiX=Average","Skip=True","Sort=True")</f>
        <v>13.517995896032833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50909</v>
      </c>
      <c r="T4958" s="43">
        <f ca="1">_xll.BInterpol('Base CDI'!$H$4:$H$28,'Base CDI'!$J$4:$J$29,S4958,"Cubic","Extrapolate=Linear","MultiX=Average","Skip=True","Sort=True")</f>
        <v>13.481581395348838</v>
      </c>
      <c r="U4958" s="43">
        <f ca="1">_xll.BInterpol('Base CDI'!$H$4:$H$28,'Base CDI'!$I$4:$I$29,S4958,"Cubic","Extrapolate=Linear","MultiX=Average","Skip=True","Sort=True")</f>
        <v>13.517906976744188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50910</v>
      </c>
      <c r="T4959" s="43">
        <f ca="1">_xll.BInterpol('Base CDI'!$H$4:$H$28,'Base CDI'!$J$4:$J$29,S4959,"Cubic","Extrapolate=Linear","MultiX=Average","Skip=True","Sort=True")</f>
        <v>13.481504787961697</v>
      </c>
      <c r="U4959" s="43">
        <f ca="1">_xll.BInterpol('Base CDI'!$H$4:$H$28,'Base CDI'!$I$4:$I$29,S4959,"Cubic","Extrapolate=Linear","MultiX=Average","Skip=True","Sort=True")</f>
        <v>13.517818057455541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50911</v>
      </c>
      <c r="T4960" s="43">
        <f ca="1">_xll.BInterpol('Base CDI'!$H$4:$H$28,'Base CDI'!$J$4:$J$29,S4960,"Cubic","Extrapolate=Linear","MultiX=Average","Skip=True","Sort=True")</f>
        <v>13.481428180574557</v>
      </c>
      <c r="U4960" s="43">
        <f ca="1">_xll.BInterpol('Base CDI'!$H$4:$H$28,'Base CDI'!$I$4:$I$29,S4960,"Cubic","Extrapolate=Linear","MultiX=Average","Skip=True","Sort=True")</f>
        <v>13.517729138166896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50912</v>
      </c>
      <c r="T4961" s="43">
        <f ca="1">_xll.BInterpol('Base CDI'!$H$4:$H$28,'Base CDI'!$J$4:$J$29,S4961,"Cubic","Extrapolate=Linear","MultiX=Average","Skip=True","Sort=True")</f>
        <v>13.481351573187416</v>
      </c>
      <c r="U4961" s="43">
        <f ca="1">_xll.BInterpol('Base CDI'!$H$4:$H$28,'Base CDI'!$I$4:$I$29,S4961,"Cubic","Extrapolate=Linear","MultiX=Average","Skip=True","Sort=True")</f>
        <v>13.517640218878251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50913</v>
      </c>
      <c r="T4962" s="43">
        <f ca="1">_xll.BInterpol('Base CDI'!$H$4:$H$28,'Base CDI'!$J$4:$J$29,S4962,"Cubic","Extrapolate=Linear","MultiX=Average","Skip=True","Sort=True")</f>
        <v>13.481274965800274</v>
      </c>
      <c r="U4962" s="43">
        <f ca="1">_xll.BInterpol('Base CDI'!$H$4:$H$28,'Base CDI'!$I$4:$I$29,S4962,"Cubic","Extrapolate=Linear","MultiX=Average","Skip=True","Sort=True")</f>
        <v>13.517551299589604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50914</v>
      </c>
      <c r="T4963" s="43">
        <f ca="1">_xll.BInterpol('Base CDI'!$H$4:$H$28,'Base CDI'!$J$4:$J$29,S4963,"Cubic","Extrapolate=Linear","MultiX=Average","Skip=True","Sort=True")</f>
        <v>13.481198358413133</v>
      </c>
      <c r="U4963" s="43">
        <f ca="1">_xll.BInterpol('Base CDI'!$H$4:$H$28,'Base CDI'!$I$4:$I$29,S4963,"Cubic","Extrapolate=Linear","MultiX=Average","Skip=True","Sort=True")</f>
        <v>13.517462380300959</v>
      </c>
    </row>
    <row r="4964" spans="16:21" x14ac:dyDescent="0.25">
      <c r="P4964" s="10">
        <v>41730</v>
      </c>
      <c r="Q4964">
        <v>32.85671</v>
      </c>
      <c r="S4964" s="42">
        <f t="shared" ca="1" si="82"/>
        <v>50915</v>
      </c>
      <c r="T4964" s="43">
        <f ca="1">_xll.BInterpol('Base CDI'!$H$4:$H$28,'Base CDI'!$J$4:$J$29,S4964,"Cubic","Extrapolate=Linear","MultiX=Average","Skip=True","Sort=True")</f>
        <v>13.481121751025993</v>
      </c>
      <c r="U4964" s="43">
        <f ca="1">_xll.BInterpol('Base CDI'!$H$4:$H$28,'Base CDI'!$I$4:$I$29,S4964,"Cubic","Extrapolate=Linear","MultiX=Average","Skip=True","Sort=True")</f>
        <v>13.517373461012314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50916</v>
      </c>
      <c r="T4965" s="43">
        <f ca="1">_xll.BInterpol('Base CDI'!$H$4:$H$28,'Base CDI'!$J$4:$J$29,S4965,"Cubic","Extrapolate=Linear","MultiX=Average","Skip=True","Sort=True")</f>
        <v>13.481045143638852</v>
      </c>
      <c r="U4965" s="43">
        <f ca="1">_xll.BInterpol('Base CDI'!$H$4:$H$28,'Base CDI'!$I$4:$I$29,S4965,"Cubic","Extrapolate=Linear","MultiX=Average","Skip=True","Sort=True")</f>
        <v>13.517284541723667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50917</v>
      </c>
      <c r="T4966" s="43">
        <f ca="1">_xll.BInterpol('Base CDI'!$H$4:$H$28,'Base CDI'!$J$4:$J$29,S4966,"Cubic","Extrapolate=Linear","MultiX=Average","Skip=True","Sort=True")</f>
        <v>13.48096853625171</v>
      </c>
      <c r="U4966" s="43">
        <f ca="1">_xll.BInterpol('Base CDI'!$H$4:$H$28,'Base CDI'!$I$4:$I$29,S4966,"Cubic","Extrapolate=Linear","MultiX=Average","Skip=True","Sort=True")</f>
        <v>13.517195622435022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50918</v>
      </c>
      <c r="T4967" s="43">
        <f ca="1">_xll.BInterpol('Base CDI'!$H$4:$H$28,'Base CDI'!$J$4:$J$29,S4967,"Cubic","Extrapolate=Linear","MultiX=Average","Skip=True","Sort=True")</f>
        <v>13.480891928864571</v>
      </c>
      <c r="U4967" s="43">
        <f ca="1">_xll.BInterpol('Base CDI'!$H$4:$H$28,'Base CDI'!$I$4:$I$29,S4967,"Cubic","Extrapolate=Linear","MultiX=Average","Skip=True","Sort=True")</f>
        <v>13.517106703146377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50919</v>
      </c>
      <c r="T4968" s="43">
        <f ca="1">_xll.BInterpol('Base CDI'!$H$4:$H$28,'Base CDI'!$J$4:$J$29,S4968,"Cubic","Extrapolate=Linear","MultiX=Average","Skip=True","Sort=True")</f>
        <v>13.480815321477429</v>
      </c>
      <c r="U4968" s="43">
        <f ca="1">_xll.BInterpol('Base CDI'!$H$4:$H$28,'Base CDI'!$I$4:$I$29,S4968,"Cubic","Extrapolate=Linear","MultiX=Average","Skip=True","Sort=True")</f>
        <v>13.51701778385773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50920</v>
      </c>
      <c r="T4969" s="43">
        <f ca="1">_xll.BInterpol('Base CDI'!$H$4:$H$28,'Base CDI'!$J$4:$J$29,S4969,"Cubic","Extrapolate=Linear","MultiX=Average","Skip=True","Sort=True")</f>
        <v>13.480738714090288</v>
      </c>
      <c r="U4969" s="43">
        <f ca="1">_xll.BInterpol('Base CDI'!$H$4:$H$28,'Base CDI'!$I$4:$I$29,S4969,"Cubic","Extrapolate=Linear","MultiX=Average","Skip=True","Sort=True")</f>
        <v>13.516928864569085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50921</v>
      </c>
      <c r="T4970" s="43">
        <f ca="1">_xll.BInterpol('Base CDI'!$H$4:$H$28,'Base CDI'!$J$4:$J$29,S4970,"Cubic","Extrapolate=Linear","MultiX=Average","Skip=True","Sort=True")</f>
        <v>13.480662106703148</v>
      </c>
      <c r="U4970" s="43">
        <f ca="1">_xll.BInterpol('Base CDI'!$H$4:$H$28,'Base CDI'!$I$4:$I$29,S4970,"Cubic","Extrapolate=Linear","MultiX=Average","Skip=True","Sort=True")</f>
        <v>13.51683994528044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50922</v>
      </c>
      <c r="T4971" s="43">
        <f ca="1">_xll.BInterpol('Base CDI'!$H$4:$H$28,'Base CDI'!$J$4:$J$29,S4971,"Cubic","Extrapolate=Linear","MultiX=Average","Skip=True","Sort=True")</f>
        <v>13.480585499316007</v>
      </c>
      <c r="U4971" s="43">
        <f ca="1">_xll.BInterpol('Base CDI'!$H$4:$H$28,'Base CDI'!$I$4:$I$29,S4971,"Cubic","Extrapolate=Linear","MultiX=Average","Skip=True","Sort=True")</f>
        <v>13.516751025991793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50923</v>
      </c>
      <c r="T4972" s="43">
        <f ca="1">_xll.BInterpol('Base CDI'!$H$4:$H$28,'Base CDI'!$J$4:$J$29,S4972,"Cubic","Extrapolate=Linear","MultiX=Average","Skip=True","Sort=True")</f>
        <v>13.480508891928865</v>
      </c>
      <c r="U4972" s="43">
        <f ca="1">_xll.BInterpol('Base CDI'!$H$4:$H$28,'Base CDI'!$I$4:$I$29,S4972,"Cubic","Extrapolate=Linear","MultiX=Average","Skip=True","Sort=True")</f>
        <v>13.516662106703148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50924</v>
      </c>
      <c r="T4973" s="43">
        <f ca="1">_xll.BInterpol('Base CDI'!$H$4:$H$28,'Base CDI'!$J$4:$J$29,S4973,"Cubic","Extrapolate=Linear","MultiX=Average","Skip=True","Sort=True")</f>
        <v>13.480432284541724</v>
      </c>
      <c r="U4973" s="43">
        <f ca="1">_xll.BInterpol('Base CDI'!$H$4:$H$28,'Base CDI'!$I$4:$I$29,S4973,"Cubic","Extrapolate=Linear","MultiX=Average","Skip=True","Sort=True")</f>
        <v>13.516573187414503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50925</v>
      </c>
      <c r="T4974" s="43">
        <f ca="1">_xll.BInterpol('Base CDI'!$H$4:$H$28,'Base CDI'!$J$4:$J$29,S4974,"Cubic","Extrapolate=Linear","MultiX=Average","Skip=True","Sort=True")</f>
        <v>13.480355677154584</v>
      </c>
      <c r="U4974" s="43">
        <f ca="1">_xll.BInterpol('Base CDI'!$H$4:$H$28,'Base CDI'!$I$4:$I$29,S4974,"Cubic","Extrapolate=Linear","MultiX=Average","Skip=True","Sort=True")</f>
        <v>13.516484268125856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50926</v>
      </c>
      <c r="T4975" s="43">
        <f ca="1">_xll.BInterpol('Base CDI'!$H$4:$H$28,'Base CDI'!$J$4:$J$29,S4975,"Cubic","Extrapolate=Linear","MultiX=Average","Skip=True","Sort=True")</f>
        <v>13.480279069767443</v>
      </c>
      <c r="U4975" s="43">
        <f ca="1">_xll.BInterpol('Base CDI'!$H$4:$H$28,'Base CDI'!$I$4:$I$29,S4975,"Cubic","Extrapolate=Linear","MultiX=Average","Skip=True","Sort=True")</f>
        <v>13.516395348837211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50927</v>
      </c>
      <c r="T4976" s="43">
        <f ca="1">_xll.BInterpol('Base CDI'!$H$4:$H$28,'Base CDI'!$J$4:$J$29,S4976,"Cubic","Extrapolate=Linear","MultiX=Average","Skip=True","Sort=True")</f>
        <v>13.480202462380301</v>
      </c>
      <c r="U4976" s="43">
        <f ca="1">_xll.BInterpol('Base CDI'!$H$4:$H$28,'Base CDI'!$I$4:$I$29,S4976,"Cubic","Extrapolate=Linear","MultiX=Average","Skip=True","Sort=True")</f>
        <v>13.516306429548564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50928</v>
      </c>
      <c r="T4977" s="43">
        <f ca="1">_xll.BInterpol('Base CDI'!$H$4:$H$28,'Base CDI'!$J$4:$J$29,S4977,"Cubic","Extrapolate=Linear","MultiX=Average","Skip=True","Sort=True")</f>
        <v>13.480125854993162</v>
      </c>
      <c r="U4977" s="43">
        <f ca="1">_xll.BInterpol('Base CDI'!$H$4:$H$28,'Base CDI'!$I$4:$I$29,S4977,"Cubic","Extrapolate=Linear","MultiX=Average","Skip=True","Sort=True")</f>
        <v>13.516217510259919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50929</v>
      </c>
      <c r="T4978" s="43">
        <f ca="1">_xll.BInterpol('Base CDI'!$H$4:$H$28,'Base CDI'!$J$4:$J$29,S4978,"Cubic","Extrapolate=Linear","MultiX=Average","Skip=True","Sort=True")</f>
        <v>13.48004924760602</v>
      </c>
      <c r="U4978" s="43">
        <f ca="1">_xll.BInterpol('Base CDI'!$H$4:$H$28,'Base CDI'!$I$4:$I$29,S4978,"Cubic","Extrapolate=Linear","MultiX=Average","Skip=True","Sort=True")</f>
        <v>13.516128590971274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50930</v>
      </c>
      <c r="T4979" s="43">
        <f ca="1">_xll.BInterpol('Base CDI'!$H$4:$H$28,'Base CDI'!$J$4:$J$29,S4979,"Cubic","Extrapolate=Linear","MultiX=Average","Skip=True","Sort=True")</f>
        <v>13.479972640218879</v>
      </c>
      <c r="U4979" s="43">
        <f ca="1">_xll.BInterpol('Base CDI'!$H$4:$H$28,'Base CDI'!$I$4:$I$29,S4979,"Cubic","Extrapolate=Linear","MultiX=Average","Skip=True","Sort=True")</f>
        <v>13.516039671682627</v>
      </c>
    </row>
    <row r="4980" spans="16:21" x14ac:dyDescent="0.25">
      <c r="P4980" s="10">
        <v>41754</v>
      </c>
      <c r="Q4980">
        <v>33.07076</v>
      </c>
      <c r="S4980" s="42">
        <f t="shared" ca="1" si="82"/>
        <v>50931</v>
      </c>
      <c r="T4980" s="43">
        <f ca="1">_xll.BInterpol('Base CDI'!$H$4:$H$28,'Base CDI'!$J$4:$J$29,S4980,"Cubic","Extrapolate=Linear","MultiX=Average","Skip=True","Sort=True")</f>
        <v>13.479896032831739</v>
      </c>
      <c r="U4980" s="43">
        <f ca="1">_xll.BInterpol('Base CDI'!$H$4:$H$28,'Base CDI'!$I$4:$I$29,S4980,"Cubic","Extrapolate=Linear","MultiX=Average","Skip=True","Sort=True")</f>
        <v>13.515950752393982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50932</v>
      </c>
      <c r="T4981" s="43">
        <f ca="1">_xll.BInterpol('Base CDI'!$H$4:$H$28,'Base CDI'!$J$4:$J$29,S4981,"Cubic","Extrapolate=Linear","MultiX=Average","Skip=True","Sort=True")</f>
        <v>13.479819425444598</v>
      </c>
      <c r="U4981" s="43">
        <f ca="1">_xll.BInterpol('Base CDI'!$H$4:$H$28,'Base CDI'!$I$4:$I$29,S4981,"Cubic","Extrapolate=Linear","MultiX=Average","Skip=True","Sort=True")</f>
        <v>13.515861833105337</v>
      </c>
    </row>
    <row r="4982" spans="16:21" x14ac:dyDescent="0.25">
      <c r="P4982" s="10">
        <v>41758</v>
      </c>
      <c r="Q4982">
        <v>33.09769</v>
      </c>
      <c r="S4982" s="42">
        <f t="shared" ca="1" si="82"/>
        <v>50933</v>
      </c>
      <c r="T4982" s="43">
        <f ca="1">_xll.BInterpol('Base CDI'!$H$4:$H$28,'Base CDI'!$J$4:$J$29,S4982,"Cubic","Extrapolate=Linear","MultiX=Average","Skip=True","Sort=True")</f>
        <v>13.479742818057456</v>
      </c>
      <c r="U4982" s="43">
        <f ca="1">_xll.BInterpol('Base CDI'!$H$4:$H$28,'Base CDI'!$I$4:$I$29,S4982,"Cubic","Extrapolate=Linear","MultiX=Average","Skip=True","Sort=True")</f>
        <v>13.51577291381669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50934</v>
      </c>
      <c r="T4983" s="43">
        <f ca="1">_xll.BInterpol('Base CDI'!$H$4:$H$28,'Base CDI'!$J$4:$J$29,S4983,"Cubic","Extrapolate=Linear","MultiX=Average","Skip=True","Sort=True")</f>
        <v>13.479666210670315</v>
      </c>
      <c r="U4983" s="43">
        <f ca="1">_xll.BInterpol('Base CDI'!$H$4:$H$28,'Base CDI'!$I$4:$I$29,S4983,"Cubic","Extrapolate=Linear","MultiX=Average","Skip=True","Sort=True")</f>
        <v>13.515683994528045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50935</v>
      </c>
      <c r="T4984" s="43">
        <f ca="1">_xll.BInterpol('Base CDI'!$H$4:$H$28,'Base CDI'!$J$4:$J$29,S4984,"Cubic","Extrapolate=Linear","MultiX=Average","Skip=True","Sort=True")</f>
        <v>13.479589603283175</v>
      </c>
      <c r="U4984" s="43">
        <f ca="1">_xll.BInterpol('Base CDI'!$H$4:$H$28,'Base CDI'!$I$4:$I$29,S4984,"Cubic","Extrapolate=Linear","MultiX=Average","Skip=True","Sort=True")</f>
        <v>13.5155950752394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50936</v>
      </c>
      <c r="T4985" s="43">
        <f ca="1">_xll.BInterpol('Base CDI'!$H$4:$H$28,'Base CDI'!$J$4:$J$29,S4985,"Cubic","Extrapolate=Linear","MultiX=Average","Skip=True","Sort=True")</f>
        <v>13.479512995896034</v>
      </c>
      <c r="U4985" s="43">
        <f ca="1">_xll.BInterpol('Base CDI'!$H$4:$H$28,'Base CDI'!$I$4:$I$29,S4985,"Cubic","Extrapolate=Linear","MultiX=Average","Skip=True","Sort=True")</f>
        <v>13.515506155950753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50937</v>
      </c>
      <c r="T4986" s="43">
        <f ca="1">_xll.BInterpol('Base CDI'!$H$4:$H$28,'Base CDI'!$J$4:$J$29,S4986,"Cubic","Extrapolate=Linear","MultiX=Average","Skip=True","Sort=True")</f>
        <v>13.479436388508892</v>
      </c>
      <c r="U4986" s="43">
        <f ca="1">_xll.BInterpol('Base CDI'!$H$4:$H$28,'Base CDI'!$I$4:$I$29,S4986,"Cubic","Extrapolate=Linear","MultiX=Average","Skip=True","Sort=True")</f>
        <v>13.515417236662108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50938</v>
      </c>
      <c r="T4987" s="43">
        <f ca="1">_xll.BInterpol('Base CDI'!$H$4:$H$28,'Base CDI'!$J$4:$J$29,S4987,"Cubic","Extrapolate=Linear","MultiX=Average","Skip=True","Sort=True")</f>
        <v>13.479359781121753</v>
      </c>
      <c r="U4987" s="43">
        <f ca="1">_xll.BInterpol('Base CDI'!$H$4:$H$28,'Base CDI'!$I$4:$I$29,S4987,"Cubic","Extrapolate=Linear","MultiX=Average","Skip=True","Sort=True")</f>
        <v>13.515328317373463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50939</v>
      </c>
      <c r="T4988" s="43">
        <f ca="1">_xll.BInterpol('Base CDI'!$H$4:$H$28,'Base CDI'!$J$4:$J$29,S4988,"Cubic","Extrapolate=Linear","MultiX=Average","Skip=True","Sort=True")</f>
        <v>13.479283173734611</v>
      </c>
      <c r="U4988" s="43">
        <f ca="1">_xll.BInterpol('Base CDI'!$H$4:$H$28,'Base CDI'!$I$4:$I$29,S4988,"Cubic","Extrapolate=Linear","MultiX=Average","Skip=True","Sort=True")</f>
        <v>13.515239398084816</v>
      </c>
    </row>
    <row r="4989" spans="16:21" x14ac:dyDescent="0.25">
      <c r="P4989" s="10">
        <v>41768</v>
      </c>
      <c r="Q4989">
        <v>33.19211</v>
      </c>
      <c r="S4989" s="42">
        <f t="shared" ca="1" si="82"/>
        <v>50940</v>
      </c>
      <c r="T4989" s="43">
        <f ca="1">_xll.BInterpol('Base CDI'!$H$4:$H$28,'Base CDI'!$J$4:$J$29,S4989,"Cubic","Extrapolate=Linear","MultiX=Average","Skip=True","Sort=True")</f>
        <v>13.47920656634747</v>
      </c>
      <c r="U4989" s="43">
        <f ca="1">_xll.BInterpol('Base CDI'!$H$4:$H$28,'Base CDI'!$I$4:$I$29,S4989,"Cubic","Extrapolate=Linear","MultiX=Average","Skip=True","Sort=True")</f>
        <v>13.515150478796171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50941</v>
      </c>
      <c r="T4990" s="43">
        <f ca="1">_xll.BInterpol('Base CDI'!$H$4:$H$28,'Base CDI'!$J$4:$J$29,S4990,"Cubic","Extrapolate=Linear","MultiX=Average","Skip=True","Sort=True")</f>
        <v>13.47912995896033</v>
      </c>
      <c r="U4990" s="43">
        <f ca="1">_xll.BInterpol('Base CDI'!$H$4:$H$28,'Base CDI'!$I$4:$I$29,S4990,"Cubic","Extrapolate=Linear","MultiX=Average","Skip=True","Sort=True")</f>
        <v>13.515061559507526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50942</v>
      </c>
      <c r="T4991" s="43">
        <f ca="1">_xll.BInterpol('Base CDI'!$H$4:$H$28,'Base CDI'!$J$4:$J$29,S4991,"Cubic","Extrapolate=Linear","MultiX=Average","Skip=True","Sort=True")</f>
        <v>13.479053351573189</v>
      </c>
      <c r="U4991" s="43">
        <f ca="1">_xll.BInterpol('Base CDI'!$H$4:$H$28,'Base CDI'!$I$4:$I$29,S4991,"Cubic","Extrapolate=Linear","MultiX=Average","Skip=True","Sort=True")</f>
        <v>13.514972640218879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50943</v>
      </c>
      <c r="T4992" s="43">
        <f ca="1">_xll.BInterpol('Base CDI'!$H$4:$H$28,'Base CDI'!$J$4:$J$29,S4992,"Cubic","Extrapolate=Linear","MultiX=Average","Skip=True","Sort=True")</f>
        <v>13.478976744186047</v>
      </c>
      <c r="U4992" s="43">
        <f ca="1">_xll.BInterpol('Base CDI'!$H$4:$H$28,'Base CDI'!$I$4:$I$29,S4992,"Cubic","Extrapolate=Linear","MultiX=Average","Skip=True","Sort=True")</f>
        <v>13.514883720930234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50944</v>
      </c>
      <c r="T4993" s="43">
        <f ca="1">_xll.BInterpol('Base CDI'!$H$4:$H$28,'Base CDI'!$J$4:$J$29,S4993,"Cubic","Extrapolate=Linear","MultiX=Average","Skip=True","Sort=True")</f>
        <v>13.478900136798906</v>
      </c>
      <c r="U4993" s="43">
        <f ca="1">_xll.BInterpol('Base CDI'!$H$4:$H$28,'Base CDI'!$I$4:$I$29,S4993,"Cubic","Extrapolate=Linear","MultiX=Average","Skip=True","Sort=True")</f>
        <v>13.514794801641589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50945</v>
      </c>
      <c r="T4994" s="43">
        <f ca="1">_xll.BInterpol('Base CDI'!$H$4:$H$28,'Base CDI'!$J$4:$J$29,S4994,"Cubic","Extrapolate=Linear","MultiX=Average","Skip=True","Sort=True")</f>
        <v>13.478823529411766</v>
      </c>
      <c r="U4994" s="43">
        <f ca="1">_xll.BInterpol('Base CDI'!$H$4:$H$28,'Base CDI'!$I$4:$I$29,S4994,"Cubic","Extrapolate=Linear","MultiX=Average","Skip=True","Sort=True")</f>
        <v>13.514705882352942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50946</v>
      </c>
      <c r="T4995" s="43">
        <f ca="1">_xll.BInterpol('Base CDI'!$H$4:$H$28,'Base CDI'!$J$4:$J$29,S4995,"Cubic","Extrapolate=Linear","MultiX=Average","Skip=True","Sort=True")</f>
        <v>13.478746922024625</v>
      </c>
      <c r="U4995" s="43">
        <f ca="1">_xll.BInterpol('Base CDI'!$H$4:$H$28,'Base CDI'!$I$4:$I$29,S4995,"Cubic","Extrapolate=Linear","MultiX=Average","Skip=True","Sort=True")</f>
        <v>13.514616963064297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50947</v>
      </c>
      <c r="T4996" s="43">
        <f ca="1">_xll.BInterpol('Base CDI'!$H$4:$H$28,'Base CDI'!$J$4:$J$29,S4996,"Cubic","Extrapolate=Linear","MultiX=Average","Skip=True","Sort=True")</f>
        <v>13.478670314637483</v>
      </c>
      <c r="U4996" s="43">
        <f ca="1">_xll.BInterpol('Base CDI'!$H$4:$H$28,'Base CDI'!$I$4:$I$29,S4996,"Cubic","Extrapolate=Linear","MultiX=Average","Skip=True","Sort=True")</f>
        <v>13.514528043775652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50948</v>
      </c>
      <c r="T4997" s="43">
        <f ca="1">_xll.BInterpol('Base CDI'!$H$4:$H$28,'Base CDI'!$J$4:$J$29,S4997,"Cubic","Extrapolate=Linear","MultiX=Average","Skip=True","Sort=True")</f>
        <v>13.478593707250344</v>
      </c>
      <c r="U4997" s="43">
        <f ca="1">_xll.BInterpol('Base CDI'!$H$4:$H$28,'Base CDI'!$I$4:$I$29,S4997,"Cubic","Extrapolate=Linear","MultiX=Average","Skip=True","Sort=True")</f>
        <v>13.514439124487005</v>
      </c>
    </row>
    <row r="4998" spans="16:21" x14ac:dyDescent="0.25">
      <c r="P4998" s="10">
        <v>41781</v>
      </c>
      <c r="Q4998">
        <v>33.31391</v>
      </c>
      <c r="S4998" s="42">
        <f t="shared" ca="1" si="82"/>
        <v>50949</v>
      </c>
      <c r="T4998" s="43">
        <f ca="1">_xll.BInterpol('Base CDI'!$H$4:$H$28,'Base CDI'!$J$4:$J$29,S4998,"Cubic","Extrapolate=Linear","MultiX=Average","Skip=True","Sort=True")</f>
        <v>13.478517099863202</v>
      </c>
      <c r="U4998" s="43">
        <f ca="1">_xll.BInterpol('Base CDI'!$H$4:$H$28,'Base CDI'!$I$4:$I$29,S4998,"Cubic","Extrapolate=Linear","MultiX=Average","Skip=True","Sort=True")</f>
        <v>13.51435020519836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50950</v>
      </c>
      <c r="T4999" s="43">
        <f ca="1">_xll.BInterpol('Base CDI'!$H$4:$H$28,'Base CDI'!$J$4:$J$29,S4999,"Cubic","Extrapolate=Linear","MultiX=Average","Skip=True","Sort=True")</f>
        <v>13.478440492476061</v>
      </c>
      <c r="U4999" s="43">
        <f ca="1">_xll.BInterpol('Base CDI'!$H$4:$H$28,'Base CDI'!$I$4:$I$29,S4999,"Cubic","Extrapolate=Linear","MultiX=Average","Skip=True","Sort=True")</f>
        <v>13.514261285909715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50951</v>
      </c>
      <c r="T5000" s="43">
        <f ca="1">_xll.BInterpol('Base CDI'!$H$4:$H$28,'Base CDI'!$J$4:$J$29,S5000,"Cubic","Extrapolate=Linear","MultiX=Average","Skip=True","Sort=True")</f>
        <v>13.478363885088921</v>
      </c>
      <c r="U5000" s="43">
        <f ca="1">_xll.BInterpol('Base CDI'!$H$4:$H$28,'Base CDI'!$I$4:$I$29,S5000,"Cubic","Extrapolate=Linear","MultiX=Average","Skip=True","Sort=True")</f>
        <v>13.514172366621068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50952</v>
      </c>
      <c r="T5001" s="43">
        <f ca="1">_xll.BInterpol('Base CDI'!$H$4:$H$28,'Base CDI'!$J$4:$J$29,S5001,"Cubic","Extrapolate=Linear","MultiX=Average","Skip=True","Sort=True")</f>
        <v>13.47828727770178</v>
      </c>
      <c r="U5001" s="43">
        <f ca="1">_xll.BInterpol('Base CDI'!$H$4:$H$28,'Base CDI'!$I$4:$I$29,S5001,"Cubic","Extrapolate=Linear","MultiX=Average","Skip=True","Sort=True")</f>
        <v>13.514083447332423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50953</v>
      </c>
      <c r="T5002" s="43">
        <f ca="1">_xll.BInterpol('Base CDI'!$H$4:$H$28,'Base CDI'!$J$4:$J$29,S5002,"Cubic","Extrapolate=Linear","MultiX=Average","Skip=True","Sort=True")</f>
        <v>13.478210670314638</v>
      </c>
      <c r="U5002" s="43">
        <f ca="1">_xll.BInterpol('Base CDI'!$H$4:$H$28,'Base CDI'!$I$4:$I$29,S5002,"Cubic","Extrapolate=Linear","MultiX=Average","Skip=True","Sort=True")</f>
        <v>13.513994528043776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50954</v>
      </c>
      <c r="T5003" s="43">
        <f ca="1">_xll.BInterpol('Base CDI'!$H$4:$H$28,'Base CDI'!$J$4:$J$29,S5003,"Cubic","Extrapolate=Linear","MultiX=Average","Skip=True","Sort=True")</f>
        <v>13.478134062927497</v>
      </c>
      <c r="U5003" s="43">
        <f ca="1">_xll.BInterpol('Base CDI'!$H$4:$H$28,'Base CDI'!$I$4:$I$29,S5003,"Cubic","Extrapolate=Linear","MultiX=Average","Skip=True","Sort=True")</f>
        <v>13.513905608755131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50955</v>
      </c>
      <c r="T5004" s="43">
        <f ca="1">_xll.BInterpol('Base CDI'!$H$4:$H$28,'Base CDI'!$J$4:$J$29,S5004,"Cubic","Extrapolate=Linear","MultiX=Average","Skip=True","Sort=True")</f>
        <v>13.478057455540357</v>
      </c>
      <c r="U5004" s="43">
        <f ca="1">_xll.BInterpol('Base CDI'!$H$4:$H$28,'Base CDI'!$I$4:$I$29,S5004,"Cubic","Extrapolate=Linear","MultiX=Average","Skip=True","Sort=True")</f>
        <v>13.513816689466486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50956</v>
      </c>
      <c r="T5005" s="43">
        <f ca="1">_xll.BInterpol('Base CDI'!$H$4:$H$28,'Base CDI'!$J$4:$J$29,S5005,"Cubic","Extrapolate=Linear","MultiX=Average","Skip=True","Sort=True")</f>
        <v>13.477980848153216</v>
      </c>
      <c r="U5005" s="43">
        <f ca="1">_xll.BInterpol('Base CDI'!$H$4:$H$28,'Base CDI'!$I$4:$I$29,S5005,"Cubic","Extrapolate=Linear","MultiX=Average","Skip=True","Sort=True")</f>
        <v>13.513727770177839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50957</v>
      </c>
      <c r="T5006" s="43">
        <f ca="1">_xll.BInterpol('Base CDI'!$H$4:$H$28,'Base CDI'!$J$4:$J$29,S5006,"Cubic","Extrapolate=Linear","MultiX=Average","Skip=True","Sort=True")</f>
        <v>13.477904240766074</v>
      </c>
      <c r="U5006" s="43">
        <f ca="1">_xll.BInterpol('Base CDI'!$H$4:$H$28,'Base CDI'!$I$4:$I$29,S5006,"Cubic","Extrapolate=Linear","MultiX=Average","Skip=True","Sort=True")</f>
        <v>13.513638850889194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50958</v>
      </c>
      <c r="T5007" s="43">
        <f ca="1">_xll.BInterpol('Base CDI'!$H$4:$H$28,'Base CDI'!$J$4:$J$29,S5007,"Cubic","Extrapolate=Linear","MultiX=Average","Skip=True","Sort=True")</f>
        <v>13.477827633378935</v>
      </c>
      <c r="U5007" s="43">
        <f ca="1">_xll.BInterpol('Base CDI'!$H$4:$H$28,'Base CDI'!$I$4:$I$29,S5007,"Cubic","Extrapolate=Linear","MultiX=Average","Skip=True","Sort=True")</f>
        <v>13.513549931600549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50959</v>
      </c>
      <c r="T5008" s="43">
        <f ca="1">_xll.BInterpol('Base CDI'!$H$4:$H$28,'Base CDI'!$J$4:$J$29,S5008,"Cubic","Extrapolate=Linear","MultiX=Average","Skip=True","Sort=True")</f>
        <v>13.477751025991793</v>
      </c>
      <c r="U5008" s="43">
        <f ca="1">_xll.BInterpol('Base CDI'!$H$4:$H$28,'Base CDI'!$I$4:$I$29,S5008,"Cubic","Extrapolate=Linear","MultiX=Average","Skip=True","Sort=True")</f>
        <v>13.513461012311902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50960</v>
      </c>
      <c r="T5009" s="43">
        <f ca="1">_xll.BInterpol('Base CDI'!$H$4:$H$28,'Base CDI'!$J$4:$J$29,S5009,"Cubic","Extrapolate=Linear","MultiX=Average","Skip=True","Sort=True")</f>
        <v>13.477674418604652</v>
      </c>
      <c r="U5009" s="43">
        <f ca="1">_xll.BInterpol('Base CDI'!$H$4:$H$28,'Base CDI'!$I$4:$I$29,S5009,"Cubic","Extrapolate=Linear","MultiX=Average","Skip=True","Sort=True")</f>
        <v>13.513372093023257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50961</v>
      </c>
      <c r="T5010" s="43">
        <f ca="1">_xll.BInterpol('Base CDI'!$H$4:$H$28,'Base CDI'!$J$4:$J$29,S5010,"Cubic","Extrapolate=Linear","MultiX=Average","Skip=True","Sort=True")</f>
        <v>13.477597811217512</v>
      </c>
      <c r="U5010" s="43">
        <f ca="1">_xll.BInterpol('Base CDI'!$H$4:$H$28,'Base CDI'!$I$4:$I$29,S5010,"Cubic","Extrapolate=Linear","MultiX=Average","Skip=True","Sort=True")</f>
        <v>13.513283173734612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50962</v>
      </c>
      <c r="T5011" s="43">
        <f ca="1">_xll.BInterpol('Base CDI'!$H$4:$H$28,'Base CDI'!$J$4:$J$29,S5011,"Cubic","Extrapolate=Linear","MultiX=Average","Skip=True","Sort=True")</f>
        <v>13.477521203830371</v>
      </c>
      <c r="U5011" s="43">
        <f ca="1">_xll.BInterpol('Base CDI'!$H$4:$H$28,'Base CDI'!$I$4:$I$29,S5011,"Cubic","Extrapolate=Linear","MultiX=Average","Skip=True","Sort=True")</f>
        <v>13.513194254445965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50963</v>
      </c>
      <c r="T5012" s="43">
        <f ca="1">_xll.BInterpol('Base CDI'!$H$4:$H$28,'Base CDI'!$J$4:$J$29,S5012,"Cubic","Extrapolate=Linear","MultiX=Average","Skip=True","Sort=True")</f>
        <v>13.477444596443229</v>
      </c>
      <c r="U5012" s="43">
        <f ca="1">_xll.BInterpol('Base CDI'!$H$4:$H$28,'Base CDI'!$I$4:$I$29,S5012,"Cubic","Extrapolate=Linear","MultiX=Average","Skip=True","Sort=True")</f>
        <v>13.51310533515732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50964</v>
      </c>
      <c r="T5013" s="43">
        <f ca="1">_xll.BInterpol('Base CDI'!$H$4:$H$28,'Base CDI'!$J$4:$J$29,S5013,"Cubic","Extrapolate=Linear","MultiX=Average","Skip=True","Sort=True")</f>
        <v>13.477367989056088</v>
      </c>
      <c r="U5013" s="43">
        <f ca="1">_xll.BInterpol('Base CDI'!$H$4:$H$28,'Base CDI'!$I$4:$I$29,S5013,"Cubic","Extrapolate=Linear","MultiX=Average","Skip=True","Sort=True")</f>
        <v>13.513016415868675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50965</v>
      </c>
      <c r="T5014" s="43">
        <f ca="1">_xll.BInterpol('Base CDI'!$H$4:$H$28,'Base CDI'!$J$4:$J$29,S5014,"Cubic","Extrapolate=Linear","MultiX=Average","Skip=True","Sort=True")</f>
        <v>13.477291381668948</v>
      </c>
      <c r="U5014" s="43">
        <f ca="1">_xll.BInterpol('Base CDI'!$H$4:$H$28,'Base CDI'!$I$4:$I$29,S5014,"Cubic","Extrapolate=Linear","MultiX=Average","Skip=True","Sort=True")</f>
        <v>13.512927496580028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50966</v>
      </c>
      <c r="T5015" s="43">
        <f ca="1">_xll.BInterpol('Base CDI'!$H$4:$H$28,'Base CDI'!$J$4:$J$29,S5015,"Cubic","Extrapolate=Linear","MultiX=Average","Skip=True","Sort=True")</f>
        <v>13.477214774281807</v>
      </c>
      <c r="U5015" s="43">
        <f ca="1">_xll.BInterpol('Base CDI'!$H$4:$H$28,'Base CDI'!$I$4:$I$29,S5015,"Cubic","Extrapolate=Linear","MultiX=Average","Skip=True","Sort=True")</f>
        <v>13.512838577291383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50967</v>
      </c>
      <c r="T5016" s="43">
        <f ca="1">_xll.BInterpol('Base CDI'!$H$4:$H$28,'Base CDI'!$J$4:$J$29,S5016,"Cubic","Extrapolate=Linear","MultiX=Average","Skip=True","Sort=True")</f>
        <v>13.477138166894665</v>
      </c>
      <c r="U5016" s="43">
        <f ca="1">_xll.BInterpol('Base CDI'!$H$4:$H$28,'Base CDI'!$I$4:$I$29,S5016,"Cubic","Extrapolate=Linear","MultiX=Average","Skip=True","Sort=True")</f>
        <v>13.512749658002738</v>
      </c>
    </row>
    <row r="5017" spans="16:21" x14ac:dyDescent="0.25">
      <c r="P5017" s="10">
        <v>41808</v>
      </c>
      <c r="Q5017">
        <v>33.57255</v>
      </c>
      <c r="S5017" s="42">
        <f t="shared" ca="1" si="83"/>
        <v>50968</v>
      </c>
      <c r="T5017" s="43">
        <f ca="1">_xll.BInterpol('Base CDI'!$H$4:$H$28,'Base CDI'!$J$4:$J$29,S5017,"Cubic","Extrapolate=Linear","MultiX=Average","Skip=True","Sort=True")</f>
        <v>13.477061559507526</v>
      </c>
      <c r="U5017" s="43">
        <f ca="1">_xll.BInterpol('Base CDI'!$H$4:$H$28,'Base CDI'!$I$4:$I$29,S5017,"Cubic","Extrapolate=Linear","MultiX=Average","Skip=True","Sort=True")</f>
        <v>13.512660738714091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50969</v>
      </c>
      <c r="T5018" s="43">
        <f ca="1">_xll.BInterpol('Base CDI'!$H$4:$H$28,'Base CDI'!$J$4:$J$29,S5018,"Cubic","Extrapolate=Linear","MultiX=Average","Skip=True","Sort=True")</f>
        <v>13.476984952120384</v>
      </c>
      <c r="U5018" s="43">
        <f ca="1">_xll.BInterpol('Base CDI'!$H$4:$H$28,'Base CDI'!$I$4:$I$29,S5018,"Cubic","Extrapolate=Linear","MultiX=Average","Skip=True","Sort=True")</f>
        <v>13.512571819425446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50970</v>
      </c>
      <c r="T5019" s="43">
        <f ca="1">_xll.BInterpol('Base CDI'!$H$4:$H$28,'Base CDI'!$J$4:$J$29,S5019,"Cubic","Extrapolate=Linear","MultiX=Average","Skip=True","Sort=True")</f>
        <v>13.476908344733243</v>
      </c>
      <c r="U5019" s="43">
        <f ca="1">_xll.BInterpol('Base CDI'!$H$4:$H$28,'Base CDI'!$I$4:$I$29,S5019,"Cubic","Extrapolate=Linear","MultiX=Average","Skip=True","Sort=True")</f>
        <v>13.512482900136801</v>
      </c>
    </row>
    <row r="5020" spans="16:21" x14ac:dyDescent="0.25">
      <c r="P5020" s="10">
        <v>41814</v>
      </c>
      <c r="Q5020">
        <v>33.61356</v>
      </c>
      <c r="S5020" s="42">
        <f t="shared" ca="1" si="83"/>
        <v>50971</v>
      </c>
      <c r="T5020" s="43">
        <f ca="1">_xll.BInterpol('Base CDI'!$H$4:$H$28,'Base CDI'!$J$4:$J$29,S5020,"Cubic","Extrapolate=Linear","MultiX=Average","Skip=True","Sort=True")</f>
        <v>13.476831737346103</v>
      </c>
      <c r="U5020" s="43">
        <f ca="1">_xll.BInterpol('Base CDI'!$H$4:$H$28,'Base CDI'!$I$4:$I$29,S5020,"Cubic","Extrapolate=Linear","MultiX=Average","Skip=True","Sort=True")</f>
        <v>13.512393980848154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50972</v>
      </c>
      <c r="T5021" s="43">
        <f ca="1">_xll.BInterpol('Base CDI'!$H$4:$H$28,'Base CDI'!$J$4:$J$29,S5021,"Cubic","Extrapolate=Linear","MultiX=Average","Skip=True","Sort=True")</f>
        <v>13.476755129958962</v>
      </c>
      <c r="U5021" s="43">
        <f ca="1">_xll.BInterpol('Base CDI'!$H$4:$H$28,'Base CDI'!$I$4:$I$29,S5021,"Cubic","Extrapolate=Linear","MultiX=Average","Skip=True","Sort=True")</f>
        <v>13.512305061559509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50973</v>
      </c>
      <c r="T5022" s="43">
        <f ca="1">_xll.BInterpol('Base CDI'!$H$4:$H$28,'Base CDI'!$J$4:$J$29,S5022,"Cubic","Extrapolate=Linear","MultiX=Average","Skip=True","Sort=True")</f>
        <v>13.47667852257182</v>
      </c>
      <c r="U5022" s="43">
        <f ca="1">_xll.BInterpol('Base CDI'!$H$4:$H$28,'Base CDI'!$I$4:$I$29,S5022,"Cubic","Extrapolate=Linear","MultiX=Average","Skip=True","Sort=True")</f>
        <v>13.512216142270864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50974</v>
      </c>
      <c r="T5023" s="43">
        <f ca="1">_xll.BInterpol('Base CDI'!$H$4:$H$28,'Base CDI'!$J$4:$J$29,S5023,"Cubic","Extrapolate=Linear","MultiX=Average","Skip=True","Sort=True")</f>
        <v>13.476601915184679</v>
      </c>
      <c r="U5023" s="43">
        <f ca="1">_xll.BInterpol('Base CDI'!$H$4:$H$28,'Base CDI'!$I$4:$I$29,S5023,"Cubic","Extrapolate=Linear","MultiX=Average","Skip=True","Sort=True")</f>
        <v>13.512127222982217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50975</v>
      </c>
      <c r="T5024" s="43">
        <f ca="1">_xll.BInterpol('Base CDI'!$H$4:$H$28,'Base CDI'!$J$4:$J$29,S5024,"Cubic","Extrapolate=Linear","MultiX=Average","Skip=True","Sort=True")</f>
        <v>13.476525307797539</v>
      </c>
      <c r="U5024" s="43">
        <f ca="1">_xll.BInterpol('Base CDI'!$H$4:$H$28,'Base CDI'!$I$4:$I$29,S5024,"Cubic","Extrapolate=Linear","MultiX=Average","Skip=True","Sort=True")</f>
        <v>13.512038303693572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50976</v>
      </c>
      <c r="T5025" s="43">
        <f ca="1">_xll.BInterpol('Base CDI'!$H$4:$H$28,'Base CDI'!$J$4:$J$29,S5025,"Cubic","Extrapolate=Linear","MultiX=Average","Skip=True","Sort=True")</f>
        <v>13.476448700410398</v>
      </c>
      <c r="U5025" s="43">
        <f ca="1">_xll.BInterpol('Base CDI'!$H$4:$H$28,'Base CDI'!$I$4:$I$29,S5025,"Cubic","Extrapolate=Linear","MultiX=Average","Skip=True","Sort=True")</f>
        <v>13.511949384404925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50977</v>
      </c>
      <c r="T5026" s="43">
        <f ca="1">_xll.BInterpol('Base CDI'!$H$4:$H$28,'Base CDI'!$J$4:$J$29,S5026,"Cubic","Extrapolate=Linear","MultiX=Average","Skip=True","Sort=True")</f>
        <v>13.476372093023256</v>
      </c>
      <c r="U5026" s="43">
        <f ca="1">_xll.BInterpol('Base CDI'!$H$4:$H$28,'Base CDI'!$I$4:$I$29,S5026,"Cubic","Extrapolate=Linear","MultiX=Average","Skip=True","Sort=True")</f>
        <v>13.51186046511628</v>
      </c>
    </row>
    <row r="5027" spans="16:21" x14ac:dyDescent="0.25">
      <c r="P5027" s="10">
        <v>41823</v>
      </c>
      <c r="Q5027">
        <v>33.70946</v>
      </c>
      <c r="S5027" s="42">
        <f t="shared" ca="1" si="83"/>
        <v>50978</v>
      </c>
      <c r="T5027" s="43">
        <f ca="1">_xll.BInterpol('Base CDI'!$H$4:$H$28,'Base CDI'!$J$4:$J$29,S5027,"Cubic","Extrapolate=Linear","MultiX=Average","Skip=True","Sort=True")</f>
        <v>13.476295485636117</v>
      </c>
      <c r="U5027" s="43">
        <f ca="1">_xll.BInterpol('Base CDI'!$H$4:$H$28,'Base CDI'!$I$4:$I$29,S5027,"Cubic","Extrapolate=Linear","MultiX=Average","Skip=True","Sort=True")</f>
        <v>13.511771545827635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50979</v>
      </c>
      <c r="T5028" s="43">
        <f ca="1">_xll.BInterpol('Base CDI'!$H$4:$H$28,'Base CDI'!$J$4:$J$29,S5028,"Cubic","Extrapolate=Linear","MultiX=Average","Skip=True","Sort=True")</f>
        <v>13.476218878248975</v>
      </c>
      <c r="U5028" s="43">
        <f ca="1">_xll.BInterpol('Base CDI'!$H$4:$H$28,'Base CDI'!$I$4:$I$29,S5028,"Cubic","Extrapolate=Linear","MultiX=Average","Skip=True","Sort=True")</f>
        <v>13.511682626538988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50980</v>
      </c>
      <c r="T5029" s="43">
        <f ca="1">_xll.BInterpol('Base CDI'!$H$4:$H$28,'Base CDI'!$J$4:$J$29,S5029,"Cubic","Extrapolate=Linear","MultiX=Average","Skip=True","Sort=True")</f>
        <v>13.476142270861834</v>
      </c>
      <c r="U5029" s="43">
        <f ca="1">_xll.BInterpol('Base CDI'!$H$4:$H$28,'Base CDI'!$I$4:$I$29,S5029,"Cubic","Extrapolate=Linear","MultiX=Average","Skip=True","Sort=True")</f>
        <v>13.511593707250343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50981</v>
      </c>
      <c r="T5030" s="43">
        <f ca="1">_xll.BInterpol('Base CDI'!$H$4:$H$28,'Base CDI'!$J$4:$J$29,S5030,"Cubic","Extrapolate=Linear","MultiX=Average","Skip=True","Sort=True")</f>
        <v>13.476065663474694</v>
      </c>
      <c r="U5030" s="43">
        <f ca="1">_xll.BInterpol('Base CDI'!$H$4:$H$28,'Base CDI'!$I$4:$I$29,S5030,"Cubic","Extrapolate=Linear","MultiX=Average","Skip=True","Sort=True")</f>
        <v>13.511504787961698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50982</v>
      </c>
      <c r="T5031" s="43">
        <f ca="1">_xll.BInterpol('Base CDI'!$H$4:$H$28,'Base CDI'!$J$4:$J$29,S5031,"Cubic","Extrapolate=Linear","MultiX=Average","Skip=True","Sort=True")</f>
        <v>13.475989056087553</v>
      </c>
      <c r="U5031" s="43">
        <f ca="1">_xll.BInterpol('Base CDI'!$H$4:$H$28,'Base CDI'!$I$4:$I$29,S5031,"Cubic","Extrapolate=Linear","MultiX=Average","Skip=True","Sort=True")</f>
        <v>13.511415868673051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50983</v>
      </c>
      <c r="T5032" s="43">
        <f ca="1">_xll.BInterpol('Base CDI'!$H$4:$H$28,'Base CDI'!$J$4:$J$29,S5032,"Cubic","Extrapolate=Linear","MultiX=Average","Skip=True","Sort=True")</f>
        <v>13.475912448700411</v>
      </c>
      <c r="U5032" s="43">
        <f ca="1">_xll.BInterpol('Base CDI'!$H$4:$H$28,'Base CDI'!$I$4:$I$29,S5032,"Cubic","Extrapolate=Linear","MultiX=Average","Skip=True","Sort=True")</f>
        <v>13.511326949384406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50984</v>
      </c>
      <c r="T5033" s="43">
        <f ca="1">_xll.BInterpol('Base CDI'!$H$4:$H$28,'Base CDI'!$J$4:$J$29,S5033,"Cubic","Extrapolate=Linear","MultiX=Average","Skip=True","Sort=True")</f>
        <v>13.47583584131327</v>
      </c>
      <c r="U5033" s="43">
        <f ca="1">_xll.BInterpol('Base CDI'!$H$4:$H$28,'Base CDI'!$I$4:$I$29,S5033,"Cubic","Extrapolate=Linear","MultiX=Average","Skip=True","Sort=True")</f>
        <v>13.511238030095761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50985</v>
      </c>
      <c r="T5034" s="43">
        <f ca="1">_xll.BInterpol('Base CDI'!$H$4:$H$28,'Base CDI'!$J$4:$J$29,S5034,"Cubic","Extrapolate=Linear","MultiX=Average","Skip=True","Sort=True")</f>
        <v>13.47575923392613</v>
      </c>
      <c r="U5034" s="43">
        <f ca="1">_xll.BInterpol('Base CDI'!$H$4:$H$28,'Base CDI'!$I$4:$I$29,S5034,"Cubic","Extrapolate=Linear","MultiX=Average","Skip=True","Sort=True")</f>
        <v>13.511149110807114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50986</v>
      </c>
      <c r="T5035" s="43">
        <f ca="1">_xll.BInterpol('Base CDI'!$H$4:$H$28,'Base CDI'!$J$4:$J$29,S5035,"Cubic","Extrapolate=Linear","MultiX=Average","Skip=True","Sort=True")</f>
        <v>13.475682626538989</v>
      </c>
      <c r="U5035" s="43">
        <f ca="1">_xll.BInterpol('Base CDI'!$H$4:$H$28,'Base CDI'!$I$4:$I$29,S5035,"Cubic","Extrapolate=Linear","MultiX=Average","Skip=True","Sort=True")</f>
        <v>13.511060191518469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50987</v>
      </c>
      <c r="T5036" s="43">
        <f ca="1">_xll.BInterpol('Base CDI'!$H$4:$H$28,'Base CDI'!$J$4:$J$29,S5036,"Cubic","Extrapolate=Linear","MultiX=Average","Skip=True","Sort=True")</f>
        <v>13.475606019151847</v>
      </c>
      <c r="U5036" s="43">
        <f ca="1">_xll.BInterpol('Base CDI'!$H$4:$H$28,'Base CDI'!$I$4:$I$29,S5036,"Cubic","Extrapolate=Linear","MultiX=Average","Skip=True","Sort=True")</f>
        <v>13.510971272229824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50988</v>
      </c>
      <c r="T5037" s="43">
        <f ca="1">_xll.BInterpol('Base CDI'!$H$4:$H$28,'Base CDI'!$J$4:$J$29,S5037,"Cubic","Extrapolate=Linear","MultiX=Average","Skip=True","Sort=True")</f>
        <v>13.475529411764708</v>
      </c>
      <c r="U5037" s="43">
        <f ca="1">_xll.BInterpol('Base CDI'!$H$4:$H$28,'Base CDI'!$I$4:$I$29,S5037,"Cubic","Extrapolate=Linear","MultiX=Average","Skip=True","Sort=True")</f>
        <v>13.510882352941177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50989</v>
      </c>
      <c r="T5038" s="43">
        <f ca="1">_xll.BInterpol('Base CDI'!$H$4:$H$28,'Base CDI'!$J$4:$J$29,S5038,"Cubic","Extrapolate=Linear","MultiX=Average","Skip=True","Sort=True")</f>
        <v>13.475452804377566</v>
      </c>
      <c r="U5038" s="43">
        <f ca="1">_xll.BInterpol('Base CDI'!$H$4:$H$28,'Base CDI'!$I$4:$I$29,S5038,"Cubic","Extrapolate=Linear","MultiX=Average","Skip=True","Sort=True")</f>
        <v>13.510793433652532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50990</v>
      </c>
      <c r="T5039" s="43">
        <f ca="1">_xll.BInterpol('Base CDI'!$H$4:$H$28,'Base CDI'!$J$4:$J$29,S5039,"Cubic","Extrapolate=Linear","MultiX=Average","Skip=True","Sort=True")</f>
        <v>13.475376196990425</v>
      </c>
      <c r="U5039" s="43">
        <f ca="1">_xll.BInterpol('Base CDI'!$H$4:$H$28,'Base CDI'!$I$4:$I$29,S5039,"Cubic","Extrapolate=Linear","MultiX=Average","Skip=True","Sort=True")</f>
        <v>13.510704514363887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50991</v>
      </c>
      <c r="T5040" s="43">
        <f ca="1">_xll.BInterpol('Base CDI'!$H$4:$H$28,'Base CDI'!$J$4:$J$29,S5040,"Cubic","Extrapolate=Linear","MultiX=Average","Skip=True","Sort=True")</f>
        <v>13.475299589603285</v>
      </c>
      <c r="U5040" s="43">
        <f ca="1">_xll.BInterpol('Base CDI'!$H$4:$H$28,'Base CDI'!$I$4:$I$29,S5040,"Cubic","Extrapolate=Linear","MultiX=Average","Skip=True","Sort=True")</f>
        <v>13.51061559507524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50992</v>
      </c>
      <c r="T5041" s="43">
        <f ca="1">_xll.BInterpol('Base CDI'!$H$4:$H$28,'Base CDI'!$J$4:$J$29,S5041,"Cubic","Extrapolate=Linear","MultiX=Average","Skip=True","Sort=True")</f>
        <v>13.475222982216144</v>
      </c>
      <c r="U5041" s="43">
        <f ca="1">_xll.BInterpol('Base CDI'!$H$4:$H$28,'Base CDI'!$I$4:$I$29,S5041,"Cubic","Extrapolate=Linear","MultiX=Average","Skip=True","Sort=True")</f>
        <v>13.510526675786595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50993</v>
      </c>
      <c r="T5042" s="43">
        <f ca="1">_xll.BInterpol('Base CDI'!$H$4:$H$28,'Base CDI'!$J$4:$J$29,S5042,"Cubic","Extrapolate=Linear","MultiX=Average","Skip=True","Sort=True")</f>
        <v>13.475146374829002</v>
      </c>
      <c r="U5042" s="43">
        <f ca="1">_xll.BInterpol('Base CDI'!$H$4:$H$28,'Base CDI'!$I$4:$I$29,S5042,"Cubic","Extrapolate=Linear","MultiX=Average","Skip=True","Sort=True")</f>
        <v>13.51043775649795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50994</v>
      </c>
      <c r="T5043" s="43">
        <f ca="1">_xll.BInterpol('Base CDI'!$H$4:$H$28,'Base CDI'!$J$4:$J$29,S5043,"Cubic","Extrapolate=Linear","MultiX=Average","Skip=True","Sort=True")</f>
        <v>13.475069767441862</v>
      </c>
      <c r="U5043" s="43">
        <f ca="1">_xll.BInterpol('Base CDI'!$H$4:$H$28,'Base CDI'!$I$4:$I$29,S5043,"Cubic","Extrapolate=Linear","MultiX=Average","Skip=True","Sort=True")</f>
        <v>13.510348837209303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50995</v>
      </c>
      <c r="T5044" s="43">
        <f ca="1">_xll.BInterpol('Base CDI'!$H$4:$H$28,'Base CDI'!$J$4:$J$29,S5044,"Cubic","Extrapolate=Linear","MultiX=Average","Skip=True","Sort=True")</f>
        <v>13.474993160054721</v>
      </c>
      <c r="U5044" s="43">
        <f ca="1">_xll.BInterpol('Base CDI'!$H$4:$H$28,'Base CDI'!$I$4:$I$29,S5044,"Cubic","Extrapolate=Linear","MultiX=Average","Skip=True","Sort=True")</f>
        <v>13.510259917920658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50996</v>
      </c>
      <c r="T5045" s="43">
        <f ca="1">_xll.BInterpol('Base CDI'!$H$4:$H$28,'Base CDI'!$J$4:$J$29,S5045,"Cubic","Extrapolate=Linear","MultiX=Average","Skip=True","Sort=True")</f>
        <v>13.47491655266758</v>
      </c>
      <c r="U5045" s="43">
        <f ca="1">_xll.BInterpol('Base CDI'!$H$4:$H$28,'Base CDI'!$I$4:$I$29,S5045,"Cubic","Extrapolate=Linear","MultiX=Average","Skip=True","Sort=True")</f>
        <v>13.510170998632013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50997</v>
      </c>
      <c r="T5046" s="43">
        <f ca="1">_xll.BInterpol('Base CDI'!$H$4:$H$28,'Base CDI'!$J$4:$J$29,S5046,"Cubic","Extrapolate=Linear","MultiX=Average","Skip=True","Sort=True")</f>
        <v>13.474839945280438</v>
      </c>
      <c r="U5046" s="43">
        <f ca="1">_xll.BInterpol('Base CDI'!$H$4:$H$28,'Base CDI'!$I$4:$I$29,S5046,"Cubic","Extrapolate=Linear","MultiX=Average","Skip=True","Sort=True")</f>
        <v>13.510082079343366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50998</v>
      </c>
      <c r="T5047" s="43">
        <f ca="1">_xll.BInterpol('Base CDI'!$H$4:$H$28,'Base CDI'!$J$4:$J$29,S5047,"Cubic","Extrapolate=Linear","MultiX=Average","Skip=True","Sort=True")</f>
        <v>13.474763337893298</v>
      </c>
      <c r="U5047" s="43">
        <f ca="1">_xll.BInterpol('Base CDI'!$H$4:$H$28,'Base CDI'!$I$4:$I$29,S5047,"Cubic","Extrapolate=Linear","MultiX=Average","Skip=True","Sort=True")</f>
        <v>13.509993160054721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50999</v>
      </c>
      <c r="T5048" s="43">
        <f ca="1">_xll.BInterpol('Base CDI'!$H$4:$H$28,'Base CDI'!$J$4:$J$29,S5048,"Cubic","Extrapolate=Linear","MultiX=Average","Skip=True","Sort=True")</f>
        <v>13.474686730506157</v>
      </c>
      <c r="U5048" s="43">
        <f ca="1">_xll.BInterpol('Base CDI'!$H$4:$H$28,'Base CDI'!$I$4:$I$29,S5048,"Cubic","Extrapolate=Linear","MultiX=Average","Skip=True","Sort=True")</f>
        <v>13.509904240766074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51000</v>
      </c>
      <c r="T5049" s="43">
        <f ca="1">_xll.BInterpol('Base CDI'!$H$4:$H$28,'Base CDI'!$J$4:$J$29,S5049,"Cubic","Extrapolate=Linear","MultiX=Average","Skip=True","Sort=True")</f>
        <v>13.474610123119016</v>
      </c>
      <c r="U5049" s="43">
        <f ca="1">_xll.BInterpol('Base CDI'!$H$4:$H$28,'Base CDI'!$I$4:$I$29,S5049,"Cubic","Extrapolate=Linear","MultiX=Average","Skip=True","Sort=True")</f>
        <v>13.509815321477429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51001</v>
      </c>
      <c r="T5050" s="43">
        <f ca="1">_xll.BInterpol('Base CDI'!$H$4:$H$28,'Base CDI'!$J$4:$J$29,S5050,"Cubic","Extrapolate=Linear","MultiX=Average","Skip=True","Sort=True")</f>
        <v>13.474533515731876</v>
      </c>
      <c r="U5050" s="43">
        <f ca="1">_xll.BInterpol('Base CDI'!$H$4:$H$28,'Base CDI'!$I$4:$I$29,S5050,"Cubic","Extrapolate=Linear","MultiX=Average","Skip=True","Sort=True")</f>
        <v>13.509726402188784</v>
      </c>
    </row>
    <row r="5051" spans="16:21" x14ac:dyDescent="0.25">
      <c r="P5051" s="10">
        <v>41857</v>
      </c>
      <c r="Q5051">
        <v>34.04034</v>
      </c>
      <c r="S5051" s="42">
        <f t="shared" ca="1" si="83"/>
        <v>51002</v>
      </c>
      <c r="T5051" s="43">
        <f ca="1">_xll.BInterpol('Base CDI'!$H$4:$H$28,'Base CDI'!$J$4:$J$29,S5051,"Cubic","Extrapolate=Linear","MultiX=Average","Skip=True","Sort=True")</f>
        <v>13.474456908344735</v>
      </c>
      <c r="U5051" s="43">
        <f ca="1">_xll.BInterpol('Base CDI'!$H$4:$H$28,'Base CDI'!$I$4:$I$29,S5051,"Cubic","Extrapolate=Linear","MultiX=Average","Skip=True","Sort=True")</f>
        <v>13.509637482900137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51003</v>
      </c>
      <c r="T5052" s="43">
        <f ca="1">_xll.BInterpol('Base CDI'!$H$4:$H$28,'Base CDI'!$J$4:$J$29,S5052,"Cubic","Extrapolate=Linear","MultiX=Average","Skip=True","Sort=True")</f>
        <v>13.474380300957593</v>
      </c>
      <c r="U5052" s="43">
        <f ca="1">_xll.BInterpol('Base CDI'!$H$4:$H$28,'Base CDI'!$I$4:$I$29,S5052,"Cubic","Extrapolate=Linear","MultiX=Average","Skip=True","Sort=True")</f>
        <v>13.509548563611492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51004</v>
      </c>
      <c r="T5053" s="43">
        <f ca="1">_xll.BInterpol('Base CDI'!$H$4:$H$28,'Base CDI'!$J$4:$J$29,S5053,"Cubic","Extrapolate=Linear","MultiX=Average","Skip=True","Sort=True")</f>
        <v>13.474303693570453</v>
      </c>
      <c r="U5053" s="43">
        <f ca="1">_xll.BInterpol('Base CDI'!$H$4:$H$28,'Base CDI'!$I$4:$I$29,S5053,"Cubic","Extrapolate=Linear","MultiX=Average","Skip=True","Sort=True")</f>
        <v>13.509459644322847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51005</v>
      </c>
      <c r="T5054" s="43">
        <f ca="1">_xll.BInterpol('Base CDI'!$H$4:$H$28,'Base CDI'!$J$4:$J$29,S5054,"Cubic","Extrapolate=Linear","MultiX=Average","Skip=True","Sort=True")</f>
        <v>13.474227086183312</v>
      </c>
      <c r="U5054" s="43">
        <f ca="1">_xll.BInterpol('Base CDI'!$H$4:$H$28,'Base CDI'!$I$4:$I$29,S5054,"Cubic","Extrapolate=Linear","MultiX=Average","Skip=True","Sort=True")</f>
        <v>13.5093707250342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51006</v>
      </c>
      <c r="T5055" s="43">
        <f ca="1">_xll.BInterpol('Base CDI'!$H$4:$H$28,'Base CDI'!$J$4:$J$29,S5055,"Cubic","Extrapolate=Linear","MultiX=Average","Skip=True","Sort=True")</f>
        <v>13.474150478796171</v>
      </c>
      <c r="U5055" s="43">
        <f ca="1">_xll.BInterpol('Base CDI'!$H$4:$H$28,'Base CDI'!$I$4:$I$29,S5055,"Cubic","Extrapolate=Linear","MultiX=Average","Skip=True","Sort=True")</f>
        <v>13.509281805745555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51007</v>
      </c>
      <c r="T5056" s="43">
        <f ca="1">_xll.BInterpol('Base CDI'!$H$4:$H$28,'Base CDI'!$J$4:$J$29,S5056,"Cubic","Extrapolate=Linear","MultiX=Average","Skip=True","Sort=True")</f>
        <v>13.474073871409029</v>
      </c>
      <c r="U5056" s="43">
        <f ca="1">_xll.BInterpol('Base CDI'!$H$4:$H$28,'Base CDI'!$I$4:$I$29,S5056,"Cubic","Extrapolate=Linear","MultiX=Average","Skip=True","Sort=True")</f>
        <v>13.50919288645691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51008</v>
      </c>
      <c r="T5057" s="43">
        <f ca="1">_xll.BInterpol('Base CDI'!$H$4:$H$28,'Base CDI'!$J$4:$J$29,S5057,"Cubic","Extrapolate=Linear","MultiX=Average","Skip=True","Sort=True")</f>
        <v>13.473997264021889</v>
      </c>
      <c r="U5057" s="43">
        <f ca="1">_xll.BInterpol('Base CDI'!$H$4:$H$28,'Base CDI'!$I$4:$I$29,S5057,"Cubic","Extrapolate=Linear","MultiX=Average","Skip=True","Sort=True")</f>
        <v>13.509103967168263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51009</v>
      </c>
      <c r="T5058" s="43">
        <f ca="1">_xll.BInterpol('Base CDI'!$H$4:$H$28,'Base CDI'!$J$4:$J$29,S5058,"Cubic","Extrapolate=Linear","MultiX=Average","Skip=True","Sort=True")</f>
        <v>13.473920656634748</v>
      </c>
      <c r="U5058" s="43">
        <f ca="1">_xll.BInterpol('Base CDI'!$H$4:$H$28,'Base CDI'!$I$4:$I$29,S5058,"Cubic","Extrapolate=Linear","MultiX=Average","Skip=True","Sort=True")</f>
        <v>13.509015047879618</v>
      </c>
    </row>
    <row r="5059" spans="16:21" x14ac:dyDescent="0.25">
      <c r="P5059" s="10">
        <v>41869</v>
      </c>
      <c r="Q5059">
        <v>34.15146</v>
      </c>
      <c r="S5059" s="42">
        <f t="shared" ca="1" si="83"/>
        <v>51010</v>
      </c>
      <c r="T5059" s="43">
        <f ca="1">_xll.BInterpol('Base CDI'!$H$4:$H$28,'Base CDI'!$J$4:$J$29,S5059,"Cubic","Extrapolate=Linear","MultiX=Average","Skip=True","Sort=True")</f>
        <v>13.473844049247607</v>
      </c>
      <c r="U5059" s="43">
        <f ca="1">_xll.BInterpol('Base CDI'!$H$4:$H$28,'Base CDI'!$I$4:$I$29,S5059,"Cubic","Extrapolate=Linear","MultiX=Average","Skip=True","Sort=True")</f>
        <v>13.508926128590973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51011</v>
      </c>
      <c r="T5060" s="43">
        <f ca="1">_xll.BInterpol('Base CDI'!$H$4:$H$28,'Base CDI'!$J$4:$J$29,S5060,"Cubic","Extrapolate=Linear","MultiX=Average","Skip=True","Sort=True")</f>
        <v>13.473767441860467</v>
      </c>
      <c r="U5060" s="43">
        <f ca="1">_xll.BInterpol('Base CDI'!$H$4:$H$28,'Base CDI'!$I$4:$I$29,S5060,"Cubic","Extrapolate=Linear","MultiX=Average","Skip=True","Sort=True")</f>
        <v>13.508837209302326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51012</v>
      </c>
      <c r="T5061" s="43">
        <f ca="1">_xll.BInterpol('Base CDI'!$H$4:$H$28,'Base CDI'!$J$4:$J$29,S5061,"Cubic","Extrapolate=Linear","MultiX=Average","Skip=True","Sort=True")</f>
        <v>13.473690834473325</v>
      </c>
      <c r="U5061" s="43">
        <f ca="1">_xll.BInterpol('Base CDI'!$H$4:$H$28,'Base CDI'!$I$4:$I$29,S5061,"Cubic","Extrapolate=Linear","MultiX=Average","Skip=True","Sort=True")</f>
        <v>13.508748290013681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51013</v>
      </c>
      <c r="T5062" s="43">
        <f ca="1">_xll.BInterpol('Base CDI'!$H$4:$H$28,'Base CDI'!$J$4:$J$29,S5062,"Cubic","Extrapolate=Linear","MultiX=Average","Skip=True","Sort=True")</f>
        <v>13.473614227086184</v>
      </c>
      <c r="U5062" s="43">
        <f ca="1">_xll.BInterpol('Base CDI'!$H$4:$H$28,'Base CDI'!$I$4:$I$29,S5062,"Cubic","Extrapolate=Linear","MultiX=Average","Skip=True","Sort=True")</f>
        <v>13.508659370725036</v>
      </c>
    </row>
    <row r="5063" spans="16:21" x14ac:dyDescent="0.25">
      <c r="P5063" s="10">
        <v>41873</v>
      </c>
      <c r="Q5063">
        <v>34.2072</v>
      </c>
      <c r="S5063" s="42">
        <f t="shared" ca="1" si="83"/>
        <v>51014</v>
      </c>
      <c r="T5063" s="43">
        <f ca="1">_xll.BInterpol('Base CDI'!$H$4:$H$28,'Base CDI'!$J$4:$J$29,S5063,"Cubic","Extrapolate=Linear","MultiX=Average","Skip=True","Sort=True")</f>
        <v>13.473537619699044</v>
      </c>
      <c r="U5063" s="43">
        <f ca="1">_xll.BInterpol('Base CDI'!$H$4:$H$28,'Base CDI'!$I$4:$I$29,S5063,"Cubic","Extrapolate=Linear","MultiX=Average","Skip=True","Sort=True")</f>
        <v>13.508570451436389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51015</v>
      </c>
      <c r="T5064" s="43">
        <f ca="1">_xll.BInterpol('Base CDI'!$H$4:$H$28,'Base CDI'!$J$4:$J$29,S5064,"Cubic","Extrapolate=Linear","MultiX=Average","Skip=True","Sort=True")</f>
        <v>13.473461012311903</v>
      </c>
      <c r="U5064" s="43">
        <f ca="1">_xll.BInterpol('Base CDI'!$H$4:$H$28,'Base CDI'!$I$4:$I$29,S5064,"Cubic","Extrapolate=Linear","MultiX=Average","Skip=True","Sort=True")</f>
        <v>13.508481532147744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51016</v>
      </c>
      <c r="T5065" s="43">
        <f ca="1">_xll.BInterpol('Base CDI'!$H$4:$H$28,'Base CDI'!$J$4:$J$29,S5065,"Cubic","Extrapolate=Linear","MultiX=Average","Skip=True","Sort=True")</f>
        <v>13.473384404924762</v>
      </c>
      <c r="U5065" s="43">
        <f ca="1">_xll.BInterpol('Base CDI'!$H$4:$H$28,'Base CDI'!$I$4:$I$29,S5065,"Cubic","Extrapolate=Linear","MultiX=Average","Skip=True","Sort=True")</f>
        <v>13.508392612859099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51017</v>
      </c>
      <c r="T5066" s="43">
        <f ca="1">_xll.BInterpol('Base CDI'!$H$4:$H$28,'Base CDI'!$J$4:$J$29,S5066,"Cubic","Extrapolate=Linear","MultiX=Average","Skip=True","Sort=True")</f>
        <v>13.47330779753762</v>
      </c>
      <c r="U5066" s="43">
        <f ca="1">_xll.BInterpol('Base CDI'!$H$4:$H$28,'Base CDI'!$I$4:$I$29,S5066,"Cubic","Extrapolate=Linear","MultiX=Average","Skip=True","Sort=True")</f>
        <v>13.508303693570452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51018</v>
      </c>
      <c r="T5067" s="43">
        <f ca="1">_xll.BInterpol('Base CDI'!$H$4:$H$28,'Base CDI'!$J$4:$J$29,S5067,"Cubic","Extrapolate=Linear","MultiX=Average","Skip=True","Sort=True")</f>
        <v>13.47323119015048</v>
      </c>
      <c r="U5067" s="43">
        <f ca="1">_xll.BInterpol('Base CDI'!$H$4:$H$28,'Base CDI'!$I$4:$I$29,S5067,"Cubic","Extrapolate=Linear","MultiX=Average","Skip=True","Sort=True")</f>
        <v>13.508214774281807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51019</v>
      </c>
      <c r="T5068" s="43">
        <f ca="1">_xll.BInterpol('Base CDI'!$H$4:$H$28,'Base CDI'!$J$4:$J$29,S5068,"Cubic","Extrapolate=Linear","MultiX=Average","Skip=True","Sort=True")</f>
        <v>13.473154582763339</v>
      </c>
      <c r="U5068" s="43">
        <f ca="1">_xll.BInterpol('Base CDI'!$H$4:$H$28,'Base CDI'!$I$4:$I$29,S5068,"Cubic","Extrapolate=Linear","MultiX=Average","Skip=True","Sort=True")</f>
        <v>13.508125854993162</v>
      </c>
    </row>
    <row r="5069" spans="16:21" x14ac:dyDescent="0.25">
      <c r="P5069" s="10">
        <v>41883</v>
      </c>
      <c r="Q5069">
        <v>34.29101</v>
      </c>
      <c r="S5069" s="42">
        <f t="shared" ca="1" si="84"/>
        <v>51020</v>
      </c>
      <c r="T5069" s="43">
        <f ca="1">_xll.BInterpol('Base CDI'!$H$4:$H$28,'Base CDI'!$J$4:$J$29,S5069,"Cubic","Extrapolate=Linear","MultiX=Average","Skip=True","Sort=True")</f>
        <v>13.473077975376198</v>
      </c>
      <c r="U5069" s="43">
        <f ca="1">_xll.BInterpol('Base CDI'!$H$4:$H$28,'Base CDI'!$I$4:$I$29,S5069,"Cubic","Extrapolate=Linear","MultiX=Average","Skip=True","Sort=True")</f>
        <v>13.508036935704515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51021</v>
      </c>
      <c r="T5070" s="43">
        <f ca="1">_xll.BInterpol('Base CDI'!$H$4:$H$28,'Base CDI'!$J$4:$J$29,S5070,"Cubic","Extrapolate=Linear","MultiX=Average","Skip=True","Sort=True")</f>
        <v>13.473001367989058</v>
      </c>
      <c r="U5070" s="43">
        <f ca="1">_xll.BInterpol('Base CDI'!$H$4:$H$28,'Base CDI'!$I$4:$I$29,S5070,"Cubic","Extrapolate=Linear","MultiX=Average","Skip=True","Sort=True")</f>
        <v>13.50794801641587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51022</v>
      </c>
      <c r="T5071" s="43">
        <f ca="1">_xll.BInterpol('Base CDI'!$H$4:$H$28,'Base CDI'!$J$4:$J$29,S5071,"Cubic","Extrapolate=Linear","MultiX=Average","Skip=True","Sort=True")</f>
        <v>13.472924760601916</v>
      </c>
      <c r="U5071" s="43">
        <f ca="1">_xll.BInterpol('Base CDI'!$H$4:$H$28,'Base CDI'!$I$4:$I$29,S5071,"Cubic","Extrapolate=Linear","MultiX=Average","Skip=True","Sort=True")</f>
        <v>13.507859097127223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51023</v>
      </c>
      <c r="T5072" s="43">
        <f ca="1">_xll.BInterpol('Base CDI'!$H$4:$H$28,'Base CDI'!$J$4:$J$29,S5072,"Cubic","Extrapolate=Linear","MultiX=Average","Skip=True","Sort=True")</f>
        <v>13.472848153214775</v>
      </c>
      <c r="U5072" s="43">
        <f ca="1">_xll.BInterpol('Base CDI'!$H$4:$H$28,'Base CDI'!$I$4:$I$29,S5072,"Cubic","Extrapolate=Linear","MultiX=Average","Skip=True","Sort=True")</f>
        <v>13.507770177838578</v>
      </c>
    </row>
    <row r="5073" spans="16:21" x14ac:dyDescent="0.25">
      <c r="P5073" s="10">
        <v>41887</v>
      </c>
      <c r="Q5073">
        <v>34.34693</v>
      </c>
      <c r="S5073" s="42">
        <f t="shared" ca="1" si="84"/>
        <v>51024</v>
      </c>
      <c r="T5073" s="43">
        <f ca="1">_xll.BInterpol('Base CDI'!$H$4:$H$28,'Base CDI'!$J$4:$J$29,S5073,"Cubic","Extrapolate=Linear","MultiX=Average","Skip=True","Sort=True")</f>
        <v>13.472771545827635</v>
      </c>
      <c r="U5073" s="43">
        <f ca="1">_xll.BInterpol('Base CDI'!$H$4:$H$28,'Base CDI'!$I$4:$I$29,S5073,"Cubic","Extrapolate=Linear","MultiX=Average","Skip=True","Sort=True")</f>
        <v>13.507681258549933</v>
      </c>
    </row>
    <row r="5074" spans="16:21" x14ac:dyDescent="0.25">
      <c r="P5074" s="10">
        <v>41890</v>
      </c>
      <c r="Q5074">
        <v>34.36092</v>
      </c>
      <c r="S5074" s="42">
        <f t="shared" ca="1" si="84"/>
        <v>51025</v>
      </c>
      <c r="T5074" s="43">
        <f ca="1">_xll.BInterpol('Base CDI'!$H$4:$H$28,'Base CDI'!$J$4:$J$29,S5074,"Cubic","Extrapolate=Linear","MultiX=Average","Skip=True","Sort=True")</f>
        <v>13.472694938440494</v>
      </c>
      <c r="U5074" s="43">
        <f ca="1">_xll.BInterpol('Base CDI'!$H$4:$H$28,'Base CDI'!$I$4:$I$29,S5074,"Cubic","Extrapolate=Linear","MultiX=Average","Skip=True","Sort=True")</f>
        <v>13.507592339261286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51026</v>
      </c>
      <c r="T5075" s="43">
        <f ca="1">_xll.BInterpol('Base CDI'!$H$4:$H$28,'Base CDI'!$J$4:$J$29,S5075,"Cubic","Extrapolate=Linear","MultiX=Average","Skip=True","Sort=True")</f>
        <v>13.472618331053352</v>
      </c>
      <c r="U5075" s="43">
        <f ca="1">_xll.BInterpol('Base CDI'!$H$4:$H$28,'Base CDI'!$I$4:$I$29,S5075,"Cubic","Extrapolate=Linear","MultiX=Average","Skip=True","Sort=True")</f>
        <v>13.507503419972641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51027</v>
      </c>
      <c r="T5076" s="43">
        <f ca="1">_xll.BInterpol('Base CDI'!$H$4:$H$28,'Base CDI'!$J$4:$J$29,S5076,"Cubic","Extrapolate=Linear","MultiX=Average","Skip=True","Sort=True")</f>
        <v>13.472541723666211</v>
      </c>
      <c r="U5076" s="43">
        <f ca="1">_xll.BInterpol('Base CDI'!$H$4:$H$28,'Base CDI'!$I$4:$I$29,S5076,"Cubic","Extrapolate=Linear","MultiX=Average","Skip=True","Sort=True")</f>
        <v>13.507414500683996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51028</v>
      </c>
      <c r="T5077" s="43">
        <f ca="1">_xll.BInterpol('Base CDI'!$H$4:$H$28,'Base CDI'!$J$4:$J$29,S5077,"Cubic","Extrapolate=Linear","MultiX=Average","Skip=True","Sort=True")</f>
        <v>13.472465116279071</v>
      </c>
      <c r="U5077" s="43">
        <f ca="1">_xll.BInterpol('Base CDI'!$H$4:$H$28,'Base CDI'!$I$4:$I$29,S5077,"Cubic","Extrapolate=Linear","MultiX=Average","Skip=True","Sort=True")</f>
        <v>13.507325581395349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51029</v>
      </c>
      <c r="T5078" s="43">
        <f ca="1">_xll.BInterpol('Base CDI'!$H$4:$H$28,'Base CDI'!$J$4:$J$29,S5078,"Cubic","Extrapolate=Linear","MultiX=Average","Skip=True","Sort=True")</f>
        <v>13.47238850889193</v>
      </c>
      <c r="U5078" s="43">
        <f ca="1">_xll.BInterpol('Base CDI'!$H$4:$H$28,'Base CDI'!$I$4:$I$29,S5078,"Cubic","Extrapolate=Linear","MultiX=Average","Skip=True","Sort=True")</f>
        <v>13.507236662106704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51030</v>
      </c>
      <c r="T5079" s="43">
        <f ca="1">_xll.BInterpol('Base CDI'!$H$4:$H$28,'Base CDI'!$J$4:$J$29,S5079,"Cubic","Extrapolate=Linear","MultiX=Average","Skip=True","Sort=True")</f>
        <v>13.472311901504789</v>
      </c>
      <c r="U5079" s="43">
        <f ca="1">_xll.BInterpol('Base CDI'!$H$4:$H$28,'Base CDI'!$I$4:$I$29,S5079,"Cubic","Extrapolate=Linear","MultiX=Average","Skip=True","Sort=True")</f>
        <v>13.507147742818059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51031</v>
      </c>
      <c r="T5080" s="43">
        <f ca="1">_xll.BInterpol('Base CDI'!$H$4:$H$28,'Base CDI'!$J$4:$J$29,S5080,"Cubic","Extrapolate=Linear","MultiX=Average","Skip=True","Sort=True")</f>
        <v>13.472235294117649</v>
      </c>
      <c r="U5080" s="43">
        <f ca="1">_xll.BInterpol('Base CDI'!$H$4:$H$28,'Base CDI'!$I$4:$I$29,S5080,"Cubic","Extrapolate=Linear","MultiX=Average","Skip=True","Sort=True")</f>
        <v>13.507058823529412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51032</v>
      </c>
      <c r="T5081" s="43">
        <f ca="1">_xll.BInterpol('Base CDI'!$H$4:$H$28,'Base CDI'!$J$4:$J$29,S5081,"Cubic","Extrapolate=Linear","MultiX=Average","Skip=True","Sort=True")</f>
        <v>13.472158686730507</v>
      </c>
      <c r="U5081" s="43">
        <f ca="1">_xll.BInterpol('Base CDI'!$H$4:$H$28,'Base CDI'!$I$4:$I$29,S5081,"Cubic","Extrapolate=Linear","MultiX=Average","Skip=True","Sort=True")</f>
        <v>13.506969904240767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51033</v>
      </c>
      <c r="T5082" s="43">
        <f ca="1">_xll.BInterpol('Base CDI'!$H$4:$H$28,'Base CDI'!$J$4:$J$29,S5082,"Cubic","Extrapolate=Linear","MultiX=Average","Skip=True","Sort=True")</f>
        <v>13.472082079343366</v>
      </c>
      <c r="U5082" s="43">
        <f ca="1">_xll.BInterpol('Base CDI'!$H$4:$H$28,'Base CDI'!$I$4:$I$29,S5082,"Cubic","Extrapolate=Linear","MultiX=Average","Skip=True","Sort=True")</f>
        <v>13.506880984952122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51034</v>
      </c>
      <c r="T5083" s="43">
        <f ca="1">_xll.BInterpol('Base CDI'!$H$4:$H$28,'Base CDI'!$J$4:$J$29,S5083,"Cubic","Extrapolate=Linear","MultiX=Average","Skip=True","Sort=True")</f>
        <v>13.472005471956226</v>
      </c>
      <c r="U5083" s="43">
        <f ca="1">_xll.BInterpol('Base CDI'!$H$4:$H$28,'Base CDI'!$I$4:$I$29,S5083,"Cubic","Extrapolate=Linear","MultiX=Average","Skip=True","Sort=True")</f>
        <v>13.506792065663475</v>
      </c>
    </row>
    <row r="5084" spans="16:21" x14ac:dyDescent="0.25">
      <c r="P5084" s="10">
        <v>41904</v>
      </c>
      <c r="Q5084">
        <v>34.50121</v>
      </c>
      <c r="S5084" s="42">
        <f t="shared" ca="1" si="84"/>
        <v>51035</v>
      </c>
      <c r="T5084" s="43">
        <f ca="1">_xll.BInterpol('Base CDI'!$H$4:$H$28,'Base CDI'!$J$4:$J$29,S5084,"Cubic","Extrapolate=Linear","MultiX=Average","Skip=True","Sort=True")</f>
        <v>13.471928864569085</v>
      </c>
      <c r="U5084" s="43">
        <f ca="1">_xll.BInterpol('Base CDI'!$H$4:$H$28,'Base CDI'!$I$4:$I$29,S5084,"Cubic","Extrapolate=Linear","MultiX=Average","Skip=True","Sort=True")</f>
        <v>13.50670314637483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51036</v>
      </c>
      <c r="T5085" s="43">
        <f ca="1">_xll.BInterpol('Base CDI'!$H$4:$H$28,'Base CDI'!$J$4:$J$29,S5085,"Cubic","Extrapolate=Linear","MultiX=Average","Skip=True","Sort=True")</f>
        <v>13.471852257181943</v>
      </c>
      <c r="U5085" s="43">
        <f ca="1">_xll.BInterpol('Base CDI'!$H$4:$H$28,'Base CDI'!$I$4:$I$29,S5085,"Cubic","Extrapolate=Linear","MultiX=Average","Skip=True","Sort=True")</f>
        <v>13.506614227086185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51037</v>
      </c>
      <c r="T5086" s="43">
        <f ca="1">_xll.BInterpol('Base CDI'!$H$4:$H$28,'Base CDI'!$J$4:$J$29,S5086,"Cubic","Extrapolate=Linear","MultiX=Average","Skip=True","Sort=True")</f>
        <v>13.471775649794802</v>
      </c>
      <c r="U5086" s="43">
        <f ca="1">_xll.BInterpol('Base CDI'!$H$4:$H$28,'Base CDI'!$I$4:$I$29,S5086,"Cubic","Extrapolate=Linear","MultiX=Average","Skip=True","Sort=True")</f>
        <v>13.506525307797538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51038</v>
      </c>
      <c r="T5087" s="43">
        <f ca="1">_xll.BInterpol('Base CDI'!$H$4:$H$28,'Base CDI'!$J$4:$J$29,S5087,"Cubic","Extrapolate=Linear","MultiX=Average","Skip=True","Sort=True")</f>
        <v>13.471699042407662</v>
      </c>
      <c r="U5087" s="43">
        <f ca="1">_xll.BInterpol('Base CDI'!$H$4:$H$28,'Base CDI'!$I$4:$I$29,S5087,"Cubic","Extrapolate=Linear","MultiX=Average","Skip=True","Sort=True")</f>
        <v>13.506436388508893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51039</v>
      </c>
      <c r="T5088" s="43">
        <f ca="1">_xll.BInterpol('Base CDI'!$H$4:$H$28,'Base CDI'!$J$4:$J$29,S5088,"Cubic","Extrapolate=Linear","MultiX=Average","Skip=True","Sort=True")</f>
        <v>13.471622435020521</v>
      </c>
      <c r="U5088" s="43">
        <f ca="1">_xll.BInterpol('Base CDI'!$H$4:$H$28,'Base CDI'!$I$4:$I$29,S5088,"Cubic","Extrapolate=Linear","MultiX=Average","Skip=True","Sort=True")</f>
        <v>13.506347469220248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51040</v>
      </c>
      <c r="T5089" s="43">
        <f ca="1">_xll.BInterpol('Base CDI'!$H$4:$H$28,'Base CDI'!$J$4:$J$29,S5089,"Cubic","Extrapolate=Linear","MultiX=Average","Skip=True","Sort=True")</f>
        <v>13.471545827633379</v>
      </c>
      <c r="U5089" s="43">
        <f ca="1">_xll.BInterpol('Base CDI'!$H$4:$H$28,'Base CDI'!$I$4:$I$29,S5089,"Cubic","Extrapolate=Linear","MultiX=Average","Skip=True","Sort=True")</f>
        <v>13.506258549931601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51041</v>
      </c>
      <c r="T5090" s="43">
        <f ca="1">_xll.BInterpol('Base CDI'!$H$4:$H$28,'Base CDI'!$J$4:$J$29,S5090,"Cubic","Extrapolate=Linear","MultiX=Average","Skip=True","Sort=True")</f>
        <v>13.47146922024624</v>
      </c>
      <c r="U5090" s="43">
        <f ca="1">_xll.BInterpol('Base CDI'!$H$4:$H$28,'Base CDI'!$I$4:$I$29,S5090,"Cubic","Extrapolate=Linear","MultiX=Average","Skip=True","Sort=True")</f>
        <v>13.506169630642956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51042</v>
      </c>
      <c r="T5091" s="43">
        <f ca="1">_xll.BInterpol('Base CDI'!$H$4:$H$28,'Base CDI'!$J$4:$J$29,S5091,"Cubic","Extrapolate=Linear","MultiX=Average","Skip=True","Sort=True")</f>
        <v>13.471392612859098</v>
      </c>
      <c r="U5091" s="43">
        <f ca="1">_xll.BInterpol('Base CDI'!$H$4:$H$28,'Base CDI'!$I$4:$I$29,S5091,"Cubic","Extrapolate=Linear","MultiX=Average","Skip=True","Sort=True")</f>
        <v>13.506080711354311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51043</v>
      </c>
      <c r="T5092" s="43">
        <f ca="1">_xll.BInterpol('Base CDI'!$H$4:$H$28,'Base CDI'!$J$4:$J$29,S5092,"Cubic","Extrapolate=Linear","MultiX=Average","Skip=True","Sort=True")</f>
        <v>13.471316005471957</v>
      </c>
      <c r="U5092" s="43">
        <f ca="1">_xll.BInterpol('Base CDI'!$H$4:$H$28,'Base CDI'!$I$4:$I$29,S5092,"Cubic","Extrapolate=Linear","MultiX=Average","Skip=True","Sort=True")</f>
        <v>13.505991792065664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51044</v>
      </c>
      <c r="T5093" s="43">
        <f ca="1">_xll.BInterpol('Base CDI'!$H$4:$H$28,'Base CDI'!$J$4:$J$29,S5093,"Cubic","Extrapolate=Linear","MultiX=Average","Skip=True","Sort=True")</f>
        <v>13.471239398084817</v>
      </c>
      <c r="U5093" s="43">
        <f ca="1">_xll.BInterpol('Base CDI'!$H$4:$H$28,'Base CDI'!$I$4:$I$29,S5093,"Cubic","Extrapolate=Linear","MultiX=Average","Skip=True","Sort=True")</f>
        <v>13.505902872777019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51045</v>
      </c>
      <c r="T5094" s="43">
        <f ca="1">_xll.BInterpol('Base CDI'!$H$4:$H$28,'Base CDI'!$J$4:$J$29,S5094,"Cubic","Extrapolate=Linear","MultiX=Average","Skip=True","Sort=True")</f>
        <v>13.471162790697676</v>
      </c>
      <c r="U5094" s="43">
        <f ca="1">_xll.BInterpol('Base CDI'!$H$4:$H$28,'Base CDI'!$I$4:$I$29,S5094,"Cubic","Extrapolate=Linear","MultiX=Average","Skip=True","Sort=True")</f>
        <v>13.505813953488373</v>
      </c>
    </row>
    <row r="5095" spans="16:21" x14ac:dyDescent="0.25">
      <c r="P5095" s="10">
        <v>41919</v>
      </c>
      <c r="Q5095">
        <v>34.65625</v>
      </c>
      <c r="S5095" s="42">
        <f t="shared" ca="1" si="84"/>
        <v>51046</v>
      </c>
      <c r="T5095" s="43">
        <f ca="1">_xll.BInterpol('Base CDI'!$H$4:$H$28,'Base CDI'!$J$4:$J$29,S5095,"Cubic","Extrapolate=Linear","MultiX=Average","Skip=True","Sort=True")</f>
        <v>13.471086183310534</v>
      </c>
      <c r="U5095" s="43">
        <f ca="1">_xll.BInterpol('Base CDI'!$H$4:$H$28,'Base CDI'!$I$4:$I$29,S5095,"Cubic","Extrapolate=Linear","MultiX=Average","Skip=True","Sort=True")</f>
        <v>13.505725034199727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51047</v>
      </c>
      <c r="T5096" s="43">
        <f ca="1">_xll.BInterpol('Base CDI'!$H$4:$H$28,'Base CDI'!$J$4:$J$29,S5096,"Cubic","Extrapolate=Linear","MultiX=Average","Skip=True","Sort=True")</f>
        <v>13.471009575923393</v>
      </c>
      <c r="U5096" s="43">
        <f ca="1">_xll.BInterpol('Base CDI'!$H$4:$H$28,'Base CDI'!$I$4:$I$29,S5096,"Cubic","Extrapolate=Linear","MultiX=Average","Skip=True","Sort=True")</f>
        <v>13.505636114911082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51048</v>
      </c>
      <c r="T5097" s="43">
        <f ca="1">_xll.BInterpol('Base CDI'!$H$4:$H$28,'Base CDI'!$J$4:$J$29,S5097,"Cubic","Extrapolate=Linear","MultiX=Average","Skip=True","Sort=True")</f>
        <v>13.470932968536253</v>
      </c>
      <c r="U5097" s="43">
        <f ca="1">_xll.BInterpol('Base CDI'!$H$4:$H$28,'Base CDI'!$I$4:$I$29,S5097,"Cubic","Extrapolate=Linear","MultiX=Average","Skip=True","Sort=True")</f>
        <v>13.505547195622436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51049</v>
      </c>
      <c r="T5098" s="43">
        <f ca="1">_xll.BInterpol('Base CDI'!$H$4:$H$28,'Base CDI'!$J$4:$J$29,S5098,"Cubic","Extrapolate=Linear","MultiX=Average","Skip=True","Sort=True")</f>
        <v>13.470856361149112</v>
      </c>
      <c r="U5098" s="43">
        <f ca="1">_xll.BInterpol('Base CDI'!$H$4:$H$28,'Base CDI'!$I$4:$I$29,S5098,"Cubic","Extrapolate=Linear","MultiX=Average","Skip=True","Sort=True")</f>
        <v>13.50545827633379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51050</v>
      </c>
      <c r="T5099" s="43">
        <f ca="1">_xll.BInterpol('Base CDI'!$H$4:$H$28,'Base CDI'!$J$4:$J$29,S5099,"Cubic","Extrapolate=Linear","MultiX=Average","Skip=True","Sort=True")</f>
        <v>13.47077975376197</v>
      </c>
      <c r="U5099" s="43">
        <f ca="1">_xll.BInterpol('Base CDI'!$H$4:$H$28,'Base CDI'!$I$4:$I$29,S5099,"Cubic","Extrapolate=Linear","MultiX=Average","Skip=True","Sort=True")</f>
        <v>13.505369357045145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51051</v>
      </c>
      <c r="T5100" s="43">
        <f ca="1">_xll.BInterpol('Base CDI'!$H$4:$H$28,'Base CDI'!$J$4:$J$29,S5100,"Cubic","Extrapolate=Linear","MultiX=Average","Skip=True","Sort=True")</f>
        <v>13.470703146374831</v>
      </c>
      <c r="U5100" s="43">
        <f ca="1">_xll.BInterpol('Base CDI'!$H$4:$H$28,'Base CDI'!$I$4:$I$29,S5100,"Cubic","Extrapolate=Linear","MultiX=Average","Skip=True","Sort=True")</f>
        <v>13.505280437756499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51052</v>
      </c>
      <c r="T5101" s="43">
        <f ca="1">_xll.BInterpol('Base CDI'!$H$4:$H$28,'Base CDI'!$J$4:$J$29,S5101,"Cubic","Extrapolate=Linear","MultiX=Average","Skip=True","Sort=True")</f>
        <v>13.470626538987689</v>
      </c>
      <c r="U5101" s="43">
        <f ca="1">_xll.BInterpol('Base CDI'!$H$4:$H$28,'Base CDI'!$I$4:$I$29,S5101,"Cubic","Extrapolate=Linear","MultiX=Average","Skip=True","Sort=True")</f>
        <v>13.505191518467853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51053</v>
      </c>
      <c r="T5102" s="43">
        <f ca="1">_xll.BInterpol('Base CDI'!$H$4:$H$28,'Base CDI'!$J$4:$J$29,S5102,"Cubic","Extrapolate=Linear","MultiX=Average","Skip=True","Sort=True")</f>
        <v>13.470549931600548</v>
      </c>
      <c r="U5102" s="43">
        <f ca="1">_xll.BInterpol('Base CDI'!$H$4:$H$28,'Base CDI'!$I$4:$I$29,S5102,"Cubic","Extrapolate=Linear","MultiX=Average","Skip=True","Sort=True")</f>
        <v>13.505102599179208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51054</v>
      </c>
      <c r="T5103" s="43">
        <f ca="1">_xll.BInterpol('Base CDI'!$H$4:$H$28,'Base CDI'!$J$4:$J$29,S5103,"Cubic","Extrapolate=Linear","MultiX=Average","Skip=True","Sort=True")</f>
        <v>13.470473324213408</v>
      </c>
      <c r="U5103" s="43">
        <f ca="1">_xll.BInterpol('Base CDI'!$H$4:$H$28,'Base CDI'!$I$4:$I$29,S5103,"Cubic","Extrapolate=Linear","MultiX=Average","Skip=True","Sort=True")</f>
        <v>13.505013679890562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51055</v>
      </c>
      <c r="T5104" s="43">
        <f ca="1">_xll.BInterpol('Base CDI'!$H$4:$H$28,'Base CDI'!$J$4:$J$29,S5104,"Cubic","Extrapolate=Linear","MultiX=Average","Skip=True","Sort=True")</f>
        <v>13.470396716826267</v>
      </c>
      <c r="U5104" s="43">
        <f ca="1">_xll.BInterpol('Base CDI'!$H$4:$H$28,'Base CDI'!$I$4:$I$29,S5104,"Cubic","Extrapolate=Linear","MultiX=Average","Skip=True","Sort=True")</f>
        <v>13.504924760601916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51056</v>
      </c>
      <c r="T5105" s="43">
        <f ca="1">_xll.BInterpol('Base CDI'!$H$4:$H$28,'Base CDI'!$J$4:$J$29,S5105,"Cubic","Extrapolate=Linear","MultiX=Average","Skip=True","Sort=True")</f>
        <v>13.470320109439125</v>
      </c>
      <c r="U5105" s="43">
        <f ca="1">_xll.BInterpol('Base CDI'!$H$4:$H$28,'Base CDI'!$I$4:$I$29,S5105,"Cubic","Extrapolate=Linear","MultiX=Average","Skip=True","Sort=True")</f>
        <v>13.504835841313271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51057</v>
      </c>
      <c r="T5106" s="43">
        <f ca="1">_xll.BInterpol('Base CDI'!$H$4:$H$28,'Base CDI'!$J$4:$J$29,S5106,"Cubic","Extrapolate=Linear","MultiX=Average","Skip=True","Sort=True")</f>
        <v>13.470243502051984</v>
      </c>
      <c r="U5106" s="43">
        <f ca="1">_xll.BInterpol('Base CDI'!$H$4:$H$28,'Base CDI'!$I$4:$I$29,S5106,"Cubic","Extrapolate=Linear","MultiX=Average","Skip=True","Sort=True")</f>
        <v>13.504746922024625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51058</v>
      </c>
      <c r="T5107" s="43">
        <f ca="1">_xll.BInterpol('Base CDI'!$H$4:$H$28,'Base CDI'!$J$4:$J$29,S5107,"Cubic","Extrapolate=Linear","MultiX=Average","Skip=True","Sort=True")</f>
        <v>13.470166894664844</v>
      </c>
      <c r="U5107" s="43">
        <f ca="1">_xll.BInterpol('Base CDI'!$H$4:$H$28,'Base CDI'!$I$4:$I$29,S5107,"Cubic","Extrapolate=Linear","MultiX=Average","Skip=True","Sort=True")</f>
        <v>13.504658002735979</v>
      </c>
    </row>
    <row r="5108" spans="16:21" x14ac:dyDescent="0.25">
      <c r="P5108" s="10">
        <v>41936</v>
      </c>
      <c r="Q5108">
        <v>34.84066</v>
      </c>
      <c r="S5108" s="42">
        <f t="shared" ca="1" si="84"/>
        <v>51059</v>
      </c>
      <c r="T5108" s="43">
        <f ca="1">_xll.BInterpol('Base CDI'!$H$4:$H$28,'Base CDI'!$J$4:$J$29,S5108,"Cubic","Extrapolate=Linear","MultiX=Average","Skip=True","Sort=True")</f>
        <v>13.470090287277703</v>
      </c>
      <c r="U5108" s="43">
        <f ca="1">_xll.BInterpol('Base CDI'!$H$4:$H$28,'Base CDI'!$I$4:$I$29,S5108,"Cubic","Extrapolate=Linear","MultiX=Average","Skip=True","Sort=True")</f>
        <v>13.504569083447334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51060</v>
      </c>
      <c r="T5109" s="43">
        <f ca="1">_xll.BInterpol('Base CDI'!$H$4:$H$28,'Base CDI'!$J$4:$J$29,S5109,"Cubic","Extrapolate=Linear","MultiX=Average","Skip=True","Sort=True")</f>
        <v>13.470013679890561</v>
      </c>
      <c r="U5109" s="43">
        <f ca="1">_xll.BInterpol('Base CDI'!$H$4:$H$28,'Base CDI'!$I$4:$I$29,S5109,"Cubic","Extrapolate=Linear","MultiX=Average","Skip=True","Sort=True")</f>
        <v>13.504480164158688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51061</v>
      </c>
      <c r="T5110" s="43">
        <f ca="1">_xll.BInterpol('Base CDI'!$H$4:$H$28,'Base CDI'!$J$4:$J$29,S5110,"Cubic","Extrapolate=Linear","MultiX=Average","Skip=True","Sort=True")</f>
        <v>13.469937072503422</v>
      </c>
      <c r="U5110" s="43">
        <f ca="1">_xll.BInterpol('Base CDI'!$H$4:$H$28,'Base CDI'!$I$4:$I$29,S5110,"Cubic","Extrapolate=Linear","MultiX=Average","Skip=True","Sort=True")</f>
        <v>13.504391244870042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51062</v>
      </c>
      <c r="T5111" s="43">
        <f ca="1">_xll.BInterpol('Base CDI'!$H$4:$H$28,'Base CDI'!$J$4:$J$29,S5111,"Cubic","Extrapolate=Linear","MultiX=Average","Skip=True","Sort=True")</f>
        <v>13.46986046511628</v>
      </c>
      <c r="U5111" s="43">
        <f ca="1">_xll.BInterpol('Base CDI'!$H$4:$H$28,'Base CDI'!$I$4:$I$29,S5111,"Cubic","Extrapolate=Linear","MultiX=Average","Skip=True","Sort=True")</f>
        <v>13.504302325581397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51063</v>
      </c>
      <c r="T5112" s="43">
        <f ca="1">_xll.BInterpol('Base CDI'!$H$4:$H$28,'Base CDI'!$J$4:$J$29,S5112,"Cubic","Extrapolate=Linear","MultiX=Average","Skip=True","Sort=True")</f>
        <v>13.469783857729139</v>
      </c>
      <c r="U5112" s="43">
        <f ca="1">_xll.BInterpol('Base CDI'!$H$4:$H$28,'Base CDI'!$I$4:$I$29,S5112,"Cubic","Extrapolate=Linear","MultiX=Average","Skip=True","Sort=True")</f>
        <v>13.504213406292751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51064</v>
      </c>
      <c r="T5113" s="43">
        <f ca="1">_xll.BInterpol('Base CDI'!$H$4:$H$28,'Base CDI'!$J$4:$J$29,S5113,"Cubic","Extrapolate=Linear","MultiX=Average","Skip=True","Sort=True")</f>
        <v>13.469707250341999</v>
      </c>
      <c r="U5113" s="43">
        <f ca="1">_xll.BInterpol('Base CDI'!$H$4:$H$28,'Base CDI'!$I$4:$I$29,S5113,"Cubic","Extrapolate=Linear","MultiX=Average","Skip=True","Sort=True")</f>
        <v>13.504124487004106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51065</v>
      </c>
      <c r="T5114" s="43">
        <f ca="1">_xll.BInterpol('Base CDI'!$H$4:$H$28,'Base CDI'!$J$4:$J$29,S5114,"Cubic","Extrapolate=Linear","MultiX=Average","Skip=True","Sort=True")</f>
        <v>13.469630642954858</v>
      </c>
      <c r="U5114" s="43">
        <f ca="1">_xll.BInterpol('Base CDI'!$H$4:$H$28,'Base CDI'!$I$4:$I$29,S5114,"Cubic","Extrapolate=Linear","MultiX=Average","Skip=True","Sort=True")</f>
        <v>13.50403556771546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51066</v>
      </c>
      <c r="T5115" s="43">
        <f ca="1">_xll.BInterpol('Base CDI'!$H$4:$H$28,'Base CDI'!$J$4:$J$29,S5115,"Cubic","Extrapolate=Linear","MultiX=Average","Skip=True","Sort=True")</f>
        <v>13.469554035567716</v>
      </c>
      <c r="U5115" s="43">
        <f ca="1">_xll.BInterpol('Base CDI'!$H$4:$H$28,'Base CDI'!$I$4:$I$29,S5115,"Cubic","Extrapolate=Linear","MultiX=Average","Skip=True","Sort=True")</f>
        <v>13.503946648426814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51067</v>
      </c>
      <c r="T5116" s="43">
        <f ca="1">_xll.BInterpol('Base CDI'!$H$4:$H$28,'Base CDI'!$J$4:$J$29,S5116,"Cubic","Extrapolate=Linear","MultiX=Average","Skip=True","Sort=True")</f>
        <v>13.469477428180575</v>
      </c>
      <c r="U5116" s="43">
        <f ca="1">_xll.BInterpol('Base CDI'!$H$4:$H$28,'Base CDI'!$I$4:$I$29,S5116,"Cubic","Extrapolate=Linear","MultiX=Average","Skip=True","Sort=True")</f>
        <v>13.503857729138169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51068</v>
      </c>
      <c r="T5117" s="43">
        <f ca="1">_xll.BInterpol('Base CDI'!$H$4:$H$28,'Base CDI'!$J$4:$J$29,S5117,"Cubic","Extrapolate=Linear","MultiX=Average","Skip=True","Sort=True")</f>
        <v>13.469400820793435</v>
      </c>
      <c r="U5117" s="43">
        <f ca="1">_xll.BInterpol('Base CDI'!$H$4:$H$28,'Base CDI'!$I$4:$I$29,S5117,"Cubic","Extrapolate=Linear","MultiX=Average","Skip=True","Sort=True")</f>
        <v>13.503768809849522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51069</v>
      </c>
      <c r="T5118" s="43">
        <f ca="1">_xll.BInterpol('Base CDI'!$H$4:$H$28,'Base CDI'!$J$4:$J$29,S5118,"Cubic","Extrapolate=Linear","MultiX=Average","Skip=True","Sort=True")</f>
        <v>13.469324213406294</v>
      </c>
      <c r="U5118" s="43">
        <f ca="1">_xll.BInterpol('Base CDI'!$H$4:$H$28,'Base CDI'!$I$4:$I$29,S5118,"Cubic","Extrapolate=Linear","MultiX=Average","Skip=True","Sort=True")</f>
        <v>13.503679890560877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51070</v>
      </c>
      <c r="T5119" s="43">
        <f ca="1">_xll.BInterpol('Base CDI'!$H$4:$H$28,'Base CDI'!$J$4:$J$29,S5119,"Cubic","Extrapolate=Linear","MultiX=Average","Skip=True","Sort=True")</f>
        <v>13.469247606019152</v>
      </c>
      <c r="U5119" s="43">
        <f ca="1">_xll.BInterpol('Base CDI'!$H$4:$H$28,'Base CDI'!$I$4:$I$29,S5119,"Cubic","Extrapolate=Linear","MultiX=Average","Skip=True","Sort=True")</f>
        <v>13.503590971272232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51071</v>
      </c>
      <c r="T5120" s="43">
        <f ca="1">_xll.BInterpol('Base CDI'!$H$4:$H$28,'Base CDI'!$J$4:$J$29,S5120,"Cubic","Extrapolate=Linear","MultiX=Average","Skip=True","Sort=True")</f>
        <v>13.469170998632013</v>
      </c>
      <c r="U5120" s="43">
        <f ca="1">_xll.BInterpol('Base CDI'!$H$4:$H$28,'Base CDI'!$I$4:$I$29,S5120,"Cubic","Extrapolate=Linear","MultiX=Average","Skip=True","Sort=True")</f>
        <v>13.503502051983585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51072</v>
      </c>
      <c r="T5121" s="43">
        <f ca="1">_xll.BInterpol('Base CDI'!$H$4:$H$28,'Base CDI'!$J$4:$J$29,S5121,"Cubic","Extrapolate=Linear","MultiX=Average","Skip=True","Sort=True")</f>
        <v>13.469094391244871</v>
      </c>
      <c r="U5121" s="43">
        <f ca="1">_xll.BInterpol('Base CDI'!$H$4:$H$28,'Base CDI'!$I$4:$I$29,S5121,"Cubic","Extrapolate=Linear","MultiX=Average","Skip=True","Sort=True")</f>
        <v>13.50341313269494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51073</v>
      </c>
      <c r="T5122" s="43">
        <f ca="1">_xll.BInterpol('Base CDI'!$H$4:$H$28,'Base CDI'!$J$4:$J$29,S5122,"Cubic","Extrapolate=Linear","MultiX=Average","Skip=True","Sort=True")</f>
        <v>13.46901778385773</v>
      </c>
      <c r="U5122" s="43">
        <f ca="1">_xll.BInterpol('Base CDI'!$H$4:$H$28,'Base CDI'!$I$4:$I$29,S5122,"Cubic","Extrapolate=Linear","MultiX=Average","Skip=True","Sort=True")</f>
        <v>13.503324213406295</v>
      </c>
    </row>
    <row r="5123" spans="16:21" x14ac:dyDescent="0.25">
      <c r="P5123" s="10">
        <v>41957</v>
      </c>
      <c r="Q5123">
        <v>35.05809</v>
      </c>
      <c r="S5123" s="42">
        <f t="shared" ca="1" si="84"/>
        <v>51074</v>
      </c>
      <c r="T5123" s="43">
        <f ca="1">_xll.BInterpol('Base CDI'!$H$4:$H$28,'Base CDI'!$J$4:$J$29,S5123,"Cubic","Extrapolate=Linear","MultiX=Average","Skip=True","Sort=True")</f>
        <v>13.46894117647059</v>
      </c>
      <c r="U5123" s="43">
        <f ca="1">_xll.BInterpol('Base CDI'!$H$4:$H$28,'Base CDI'!$I$4:$I$29,S5123,"Cubic","Extrapolate=Linear","MultiX=Average","Skip=True","Sort=True")</f>
        <v>13.503235294117648</v>
      </c>
    </row>
    <row r="5124" spans="16:21" x14ac:dyDescent="0.25">
      <c r="P5124" s="10">
        <v>41960</v>
      </c>
      <c r="Q5124">
        <v>35.07273</v>
      </c>
      <c r="S5124" s="42">
        <f t="shared" ca="1" si="84"/>
        <v>51075</v>
      </c>
      <c r="T5124" s="43">
        <f ca="1">_xll.BInterpol('Base CDI'!$H$4:$H$28,'Base CDI'!$J$4:$J$29,S5124,"Cubic","Extrapolate=Linear","MultiX=Average","Skip=True","Sort=True")</f>
        <v>13.468864569083449</v>
      </c>
      <c r="U5124" s="43">
        <f ca="1">_xll.BInterpol('Base CDI'!$H$4:$H$28,'Base CDI'!$I$4:$I$29,S5124,"Cubic","Extrapolate=Linear","MultiX=Average","Skip=True","Sort=True")</f>
        <v>13.503146374829003</v>
      </c>
    </row>
    <row r="5125" spans="16:21" x14ac:dyDescent="0.25">
      <c r="P5125" s="10">
        <v>41961</v>
      </c>
      <c r="Q5125">
        <v>35.08737</v>
      </c>
      <c r="S5125" s="42">
        <f t="shared" ca="1" si="84"/>
        <v>51076</v>
      </c>
      <c r="T5125" s="43">
        <f ca="1">_xll.BInterpol('Base CDI'!$H$4:$H$28,'Base CDI'!$J$4:$J$29,S5125,"Cubic","Extrapolate=Linear","MultiX=Average","Skip=True","Sort=True")</f>
        <v>13.468787961696307</v>
      </c>
      <c r="U5125" s="43">
        <f ca="1">_xll.BInterpol('Base CDI'!$H$4:$H$28,'Base CDI'!$I$4:$I$29,S5125,"Cubic","Extrapolate=Linear","MultiX=Average","Skip=True","Sort=True")</f>
        <v>13.503057455540358</v>
      </c>
    </row>
    <row r="5126" spans="16:21" x14ac:dyDescent="0.25">
      <c r="P5126" s="10">
        <v>41962</v>
      </c>
      <c r="Q5126">
        <v>35.10201</v>
      </c>
      <c r="S5126" s="42">
        <f t="shared" ca="1" si="84"/>
        <v>51077</v>
      </c>
      <c r="T5126" s="43">
        <f ca="1">_xll.BInterpol('Base CDI'!$H$4:$H$28,'Base CDI'!$J$4:$J$29,S5126,"Cubic","Extrapolate=Linear","MultiX=Average","Skip=True","Sort=True")</f>
        <v>13.468711354309166</v>
      </c>
      <c r="U5126" s="43">
        <f ca="1">_xll.BInterpol('Base CDI'!$H$4:$H$28,'Base CDI'!$I$4:$I$29,S5126,"Cubic","Extrapolate=Linear","MultiX=Average","Skip=True","Sort=True")</f>
        <v>13.502968536251711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51078</v>
      </c>
      <c r="T5127" s="43">
        <f ca="1">_xll.BInterpol('Base CDI'!$H$4:$H$28,'Base CDI'!$J$4:$J$29,S5127,"Cubic","Extrapolate=Linear","MultiX=Average","Skip=True","Sort=True")</f>
        <v>13.468634746922026</v>
      </c>
      <c r="U5127" s="43">
        <f ca="1">_xll.BInterpol('Base CDI'!$H$4:$H$28,'Base CDI'!$I$4:$I$29,S5127,"Cubic","Extrapolate=Linear","MultiX=Average","Skip=True","Sort=True")</f>
        <v>13.502879616963066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51079</v>
      </c>
      <c r="T5128" s="43">
        <f ca="1">_xll.BInterpol('Base CDI'!$H$4:$H$28,'Base CDI'!$J$4:$J$29,S5128,"Cubic","Extrapolate=Linear","MultiX=Average","Skip=True","Sort=True")</f>
        <v>13.468558139534885</v>
      </c>
      <c r="U5128" s="43">
        <f ca="1">_xll.BInterpol('Base CDI'!$H$4:$H$28,'Base CDI'!$I$4:$I$29,S5128,"Cubic","Extrapolate=Linear","MultiX=Average","Skip=True","Sort=True")</f>
        <v>13.502790697674421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51080</v>
      </c>
      <c r="T5129" s="43">
        <f ca="1">_xll.BInterpol('Base CDI'!$H$4:$H$28,'Base CDI'!$J$4:$J$29,S5129,"Cubic","Extrapolate=Linear","MultiX=Average","Skip=True","Sort=True")</f>
        <v>13.468481532147743</v>
      </c>
      <c r="U5129" s="43">
        <f ca="1">_xll.BInterpol('Base CDI'!$H$4:$H$28,'Base CDI'!$I$4:$I$29,S5129,"Cubic","Extrapolate=Linear","MultiX=Average","Skip=True","Sort=True")</f>
        <v>13.502701778385774</v>
      </c>
    </row>
    <row r="5130" spans="16:21" x14ac:dyDescent="0.25">
      <c r="P5130" s="10">
        <v>41968</v>
      </c>
      <c r="Q5130">
        <v>35.16066</v>
      </c>
      <c r="S5130" s="42">
        <f t="shared" ca="1" si="84"/>
        <v>51081</v>
      </c>
      <c r="T5130" s="43">
        <f ca="1">_xll.BInterpol('Base CDI'!$H$4:$H$28,'Base CDI'!$J$4:$J$29,S5130,"Cubic","Extrapolate=Linear","MultiX=Average","Skip=True","Sort=True")</f>
        <v>13.468404924760604</v>
      </c>
      <c r="U5130" s="43">
        <f ca="1">_xll.BInterpol('Base CDI'!$H$4:$H$28,'Base CDI'!$I$4:$I$29,S5130,"Cubic","Extrapolate=Linear","MultiX=Average","Skip=True","Sort=True")</f>
        <v>13.502612859097129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51082</v>
      </c>
      <c r="T5131" s="43">
        <f ca="1">_xll.BInterpol('Base CDI'!$H$4:$H$28,'Base CDI'!$J$4:$J$29,S5131,"Cubic","Extrapolate=Linear","MultiX=Average","Skip=True","Sort=True")</f>
        <v>13.468328317373462</v>
      </c>
      <c r="U5131" s="43">
        <f ca="1">_xll.BInterpol('Base CDI'!$H$4:$H$28,'Base CDI'!$I$4:$I$29,S5131,"Cubic","Extrapolate=Linear","MultiX=Average","Skip=True","Sort=True")</f>
        <v>13.502523939808484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51083</v>
      </c>
      <c r="T5132" s="43">
        <f ca="1">_xll.BInterpol('Base CDI'!$H$4:$H$28,'Base CDI'!$J$4:$J$29,S5132,"Cubic","Extrapolate=Linear","MultiX=Average","Skip=True","Sort=True")</f>
        <v>13.468251709986321</v>
      </c>
      <c r="U5132" s="43">
        <f ca="1">_xll.BInterpol('Base CDI'!$H$4:$H$28,'Base CDI'!$I$4:$I$29,S5132,"Cubic","Extrapolate=Linear","MultiX=Average","Skip=True","Sort=True")</f>
        <v>13.502435020519837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51084</v>
      </c>
      <c r="T5133" s="43">
        <f ca="1">_xll.BInterpol('Base CDI'!$H$4:$H$28,'Base CDI'!$J$4:$J$29,S5133,"Cubic","Extrapolate=Linear","MultiX=Average","Skip=True","Sort=True")</f>
        <v>13.468175102599181</v>
      </c>
      <c r="U5133" s="43">
        <f ca="1">_xll.BInterpol('Base CDI'!$H$4:$H$28,'Base CDI'!$I$4:$I$29,S5133,"Cubic","Extrapolate=Linear","MultiX=Average","Skip=True","Sort=True")</f>
        <v>13.502346101231192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51085</v>
      </c>
      <c r="T5134" s="43">
        <f ca="1">_xll.BInterpol('Base CDI'!$H$4:$H$28,'Base CDI'!$J$4:$J$29,S5134,"Cubic","Extrapolate=Linear","MultiX=Average","Skip=True","Sort=True")</f>
        <v>13.46809849521204</v>
      </c>
      <c r="U5134" s="43">
        <f ca="1">_xll.BInterpol('Base CDI'!$H$4:$H$28,'Base CDI'!$I$4:$I$29,S5134,"Cubic","Extrapolate=Linear","MultiX=Average","Skip=True","Sort=True")</f>
        <v>13.502257181942547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51086</v>
      </c>
      <c r="T5135" s="43">
        <f ca="1">_xll.BInterpol('Base CDI'!$H$4:$H$28,'Base CDI'!$J$4:$J$29,S5135,"Cubic","Extrapolate=Linear","MultiX=Average","Skip=True","Sort=True")</f>
        <v>13.468021887824898</v>
      </c>
      <c r="U5135" s="43">
        <f ca="1">_xll.BInterpol('Base CDI'!$H$4:$H$28,'Base CDI'!$I$4:$I$29,S5135,"Cubic","Extrapolate=Linear","MultiX=Average","Skip=True","Sort=True")</f>
        <v>13.5021682626539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51087</v>
      </c>
      <c r="T5136" s="43">
        <f ca="1">_xll.BInterpol('Base CDI'!$H$4:$H$28,'Base CDI'!$J$4:$J$29,S5136,"Cubic","Extrapolate=Linear","MultiX=Average","Skip=True","Sort=True")</f>
        <v>13.467945280437757</v>
      </c>
      <c r="U5136" s="43">
        <f ca="1">_xll.BInterpol('Base CDI'!$H$4:$H$28,'Base CDI'!$I$4:$I$29,S5136,"Cubic","Extrapolate=Linear","MultiX=Average","Skip=True","Sort=True")</f>
        <v>13.502079343365255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51088</v>
      </c>
      <c r="T5137" s="43">
        <f ca="1">_xll.BInterpol('Base CDI'!$H$4:$H$28,'Base CDI'!$J$4:$J$29,S5137,"Cubic","Extrapolate=Linear","MultiX=Average","Skip=True","Sort=True")</f>
        <v>13.467868673050617</v>
      </c>
      <c r="U5137" s="43">
        <f ca="1">_xll.BInterpol('Base CDI'!$H$4:$H$28,'Base CDI'!$I$4:$I$29,S5137,"Cubic","Extrapolate=Linear","MultiX=Average","Skip=True","Sort=True")</f>
        <v>13.50199042407661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51089</v>
      </c>
      <c r="T5138" s="43">
        <f ca="1">_xll.BInterpol('Base CDI'!$H$4:$H$28,'Base CDI'!$J$4:$J$29,S5138,"Cubic","Extrapolate=Linear","MultiX=Average","Skip=True","Sort=True")</f>
        <v>13.467792065663476</v>
      </c>
      <c r="U5138" s="43">
        <f ca="1">_xll.BInterpol('Base CDI'!$H$4:$H$28,'Base CDI'!$I$4:$I$29,S5138,"Cubic","Extrapolate=Linear","MultiX=Average","Skip=True","Sort=True")</f>
        <v>13.501901504787963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51090</v>
      </c>
      <c r="T5139" s="43">
        <f ca="1">_xll.BInterpol('Base CDI'!$H$4:$H$28,'Base CDI'!$J$4:$J$29,S5139,"Cubic","Extrapolate=Linear","MultiX=Average","Skip=True","Sort=True")</f>
        <v>13.467715458276334</v>
      </c>
      <c r="U5139" s="43">
        <f ca="1">_xll.BInterpol('Base CDI'!$H$4:$H$28,'Base CDI'!$I$4:$I$29,S5139,"Cubic","Extrapolate=Linear","MultiX=Average","Skip=True","Sort=True")</f>
        <v>13.501812585499318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51091</v>
      </c>
      <c r="T5140" s="43">
        <f ca="1">_xll.BInterpol('Base CDI'!$H$4:$H$28,'Base CDI'!$J$4:$J$29,S5140,"Cubic","Extrapolate=Linear","MultiX=Average","Skip=True","Sort=True")</f>
        <v>13.467638850889195</v>
      </c>
      <c r="U5140" s="43">
        <f ca="1">_xll.BInterpol('Base CDI'!$H$4:$H$28,'Base CDI'!$I$4:$I$29,S5140,"Cubic","Extrapolate=Linear","MultiX=Average","Skip=True","Sort=True")</f>
        <v>13.501723666210673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51092</v>
      </c>
      <c r="T5141" s="43">
        <f ca="1">_xll.BInterpol('Base CDI'!$H$4:$H$28,'Base CDI'!$J$4:$J$29,S5141,"Cubic","Extrapolate=Linear","MultiX=Average","Skip=True","Sort=True")</f>
        <v>13.467562243502053</v>
      </c>
      <c r="U5141" s="43">
        <f ca="1">_xll.BInterpol('Base CDI'!$H$4:$H$28,'Base CDI'!$I$4:$I$29,S5141,"Cubic","Extrapolate=Linear","MultiX=Average","Skip=True","Sort=True")</f>
        <v>13.501634746922026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51093</v>
      </c>
      <c r="T5142" s="43">
        <f ca="1">_xll.BInterpol('Base CDI'!$H$4:$H$28,'Base CDI'!$J$4:$J$29,S5142,"Cubic","Extrapolate=Linear","MultiX=Average","Skip=True","Sort=True")</f>
        <v>13.467485636114912</v>
      </c>
      <c r="U5142" s="43">
        <f ca="1">_xll.BInterpol('Base CDI'!$H$4:$H$28,'Base CDI'!$I$4:$I$29,S5142,"Cubic","Extrapolate=Linear","MultiX=Average","Skip=True","Sort=True")</f>
        <v>13.501545827633381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51094</v>
      </c>
      <c r="T5143" s="43">
        <f ca="1">_xll.BInterpol('Base CDI'!$H$4:$H$28,'Base CDI'!$J$4:$J$29,S5143,"Cubic","Extrapolate=Linear","MultiX=Average","Skip=True","Sort=True")</f>
        <v>13.467409028727772</v>
      </c>
      <c r="U5143" s="43">
        <f ca="1">_xll.BInterpol('Base CDI'!$H$4:$H$28,'Base CDI'!$I$4:$I$29,S5143,"Cubic","Extrapolate=Linear","MultiX=Average","Skip=True","Sort=True")</f>
        <v>13.501456908344734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51095</v>
      </c>
      <c r="T5144" s="43">
        <f ca="1">_xll.BInterpol('Base CDI'!$H$4:$H$28,'Base CDI'!$J$4:$J$29,S5144,"Cubic","Extrapolate=Linear","MultiX=Average","Skip=True","Sort=True")</f>
        <v>13.467332421340631</v>
      </c>
      <c r="U5144" s="43">
        <f ca="1">_xll.BInterpol('Base CDI'!$H$4:$H$28,'Base CDI'!$I$4:$I$29,S5144,"Cubic","Extrapolate=Linear","MultiX=Average","Skip=True","Sort=True")</f>
        <v>13.501367989056089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51096</v>
      </c>
      <c r="T5145" s="43">
        <f ca="1">_xll.BInterpol('Base CDI'!$H$4:$H$28,'Base CDI'!$J$4:$J$29,S5145,"Cubic","Extrapolate=Linear","MultiX=Average","Skip=True","Sort=True")</f>
        <v>13.467255813953489</v>
      </c>
      <c r="U5145" s="43">
        <f ca="1">_xll.BInterpol('Base CDI'!$H$4:$H$28,'Base CDI'!$I$4:$I$29,S5145,"Cubic","Extrapolate=Linear","MultiX=Average","Skip=True","Sort=True")</f>
        <v>13.501279069767444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51097</v>
      </c>
      <c r="T5146" s="43">
        <f ca="1">_xll.BInterpol('Base CDI'!$H$4:$H$28,'Base CDI'!$J$4:$J$29,S5146,"Cubic","Extrapolate=Linear","MultiX=Average","Skip=True","Sort=True")</f>
        <v>13.46717920656635</v>
      </c>
      <c r="U5146" s="43">
        <f ca="1">_xll.BInterpol('Base CDI'!$H$4:$H$28,'Base CDI'!$I$4:$I$29,S5146,"Cubic","Extrapolate=Linear","MultiX=Average","Skip=True","Sort=True")</f>
        <v>13.501190150478797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51098</v>
      </c>
      <c r="T5147" s="43">
        <f ca="1">_xll.BInterpol('Base CDI'!$H$4:$H$28,'Base CDI'!$J$4:$J$29,S5147,"Cubic","Extrapolate=Linear","MultiX=Average","Skip=True","Sort=True")</f>
        <v>13.467102599179208</v>
      </c>
      <c r="U5147" s="43">
        <f ca="1">_xll.BInterpol('Base CDI'!$H$4:$H$28,'Base CDI'!$I$4:$I$29,S5147,"Cubic","Extrapolate=Linear","MultiX=Average","Skip=True","Sort=True")</f>
        <v>13.501101231190152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51099</v>
      </c>
      <c r="T5148" s="43">
        <f ca="1">_xll.BInterpol('Base CDI'!$H$4:$H$28,'Base CDI'!$J$4:$J$29,S5148,"Cubic","Extrapolate=Linear","MultiX=Average","Skip=True","Sort=True")</f>
        <v>13.467025991792067</v>
      </c>
      <c r="U5148" s="43">
        <f ca="1">_xll.BInterpol('Base CDI'!$H$4:$H$28,'Base CDI'!$I$4:$I$29,S5148,"Cubic","Extrapolate=Linear","MultiX=Average","Skip=True","Sort=True")</f>
        <v>13.501012311901507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51100</v>
      </c>
      <c r="T5149" s="43">
        <f ca="1">_xll.BInterpol('Base CDI'!$H$4:$H$28,'Base CDI'!$J$4:$J$29,S5149,"Cubic","Extrapolate=Linear","MultiX=Average","Skip=True","Sort=True")</f>
        <v>13.466949384404925</v>
      </c>
      <c r="U5149" s="43">
        <f ca="1">_xll.BInterpol('Base CDI'!$H$4:$H$28,'Base CDI'!$I$4:$I$29,S5149,"Cubic","Extrapolate=Linear","MultiX=Average","Skip=True","Sort=True")</f>
        <v>13.50092339261286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51101</v>
      </c>
      <c r="T5150" s="43">
        <f ca="1">_xll.BInterpol('Base CDI'!$H$4:$H$28,'Base CDI'!$J$4:$J$29,S5150,"Cubic","Extrapolate=Linear","MultiX=Average","Skip=True","Sort=True")</f>
        <v>13.466872777017786</v>
      </c>
      <c r="U5150" s="43">
        <f ca="1">_xll.BInterpol('Base CDI'!$H$4:$H$28,'Base CDI'!$I$4:$I$29,S5150,"Cubic","Extrapolate=Linear","MultiX=Average","Skip=True","Sort=True")</f>
        <v>13.500834473324215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51102</v>
      </c>
      <c r="T5151" s="43">
        <f ca="1">_xll.BInterpol('Base CDI'!$H$4:$H$28,'Base CDI'!$J$4:$J$29,S5151,"Cubic","Extrapolate=Linear","MultiX=Average","Skip=True","Sort=True")</f>
        <v>13.466796169630644</v>
      </c>
      <c r="U5151" s="43">
        <f ca="1">_xll.BInterpol('Base CDI'!$H$4:$H$28,'Base CDI'!$I$4:$I$29,S5151,"Cubic","Extrapolate=Linear","MultiX=Average","Skip=True","Sort=True")</f>
        <v>13.50074555403557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51103</v>
      </c>
      <c r="T5152" s="43">
        <f ca="1">_xll.BInterpol('Base CDI'!$H$4:$H$28,'Base CDI'!$J$4:$J$29,S5152,"Cubic","Extrapolate=Linear","MultiX=Average","Skip=True","Sort=True")</f>
        <v>13.466719562243503</v>
      </c>
      <c r="U5152" s="43">
        <f ca="1">_xll.BInterpol('Base CDI'!$H$4:$H$28,'Base CDI'!$I$4:$I$29,S5152,"Cubic","Extrapolate=Linear","MultiX=Average","Skip=True","Sort=True")</f>
        <v>13.500656634746923</v>
      </c>
    </row>
    <row r="5153" spans="16:21" x14ac:dyDescent="0.25">
      <c r="P5153" s="10">
        <v>42002</v>
      </c>
      <c r="Q5153">
        <v>35.50967</v>
      </c>
      <c r="S5153" s="42">
        <f t="shared" ca="1" si="85"/>
        <v>51104</v>
      </c>
      <c r="T5153" s="43">
        <f ca="1">_xll.BInterpol('Base CDI'!$H$4:$H$28,'Base CDI'!$J$4:$J$29,S5153,"Cubic","Extrapolate=Linear","MultiX=Average","Skip=True","Sort=True")</f>
        <v>13.466642954856363</v>
      </c>
      <c r="U5153" s="43">
        <f ca="1">_xll.BInterpol('Base CDI'!$H$4:$H$28,'Base CDI'!$I$4:$I$29,S5153,"Cubic","Extrapolate=Linear","MultiX=Average","Skip=True","Sort=True")</f>
        <v>13.500567715458278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51105</v>
      </c>
      <c r="T5154" s="43">
        <f ca="1">_xll.BInterpol('Base CDI'!$H$4:$H$28,'Base CDI'!$J$4:$J$29,S5154,"Cubic","Extrapolate=Linear","MultiX=Average","Skip=True","Sort=True")</f>
        <v>13.466566347469222</v>
      </c>
      <c r="U5154" s="43">
        <f ca="1">_xll.BInterpol('Base CDI'!$H$4:$H$28,'Base CDI'!$I$4:$I$29,S5154,"Cubic","Extrapolate=Linear","MultiX=Average","Skip=True","Sort=True")</f>
        <v>13.500478796169633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51106</v>
      </c>
      <c r="T5155" s="43">
        <f ca="1">_xll.BInterpol('Base CDI'!$H$4:$H$28,'Base CDI'!$J$4:$J$29,S5155,"Cubic","Extrapolate=Linear","MultiX=Average","Skip=True","Sort=True")</f>
        <v>13.46648974008208</v>
      </c>
      <c r="U5155" s="43">
        <f ca="1">_xll.BInterpol('Base CDI'!$H$4:$H$28,'Base CDI'!$I$4:$I$29,S5155,"Cubic","Extrapolate=Linear","MultiX=Average","Skip=True","Sort=True")</f>
        <v>13.500389876880986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51107</v>
      </c>
      <c r="T5156" s="43">
        <f ca="1">_xll.BInterpol('Base CDI'!$H$4:$H$28,'Base CDI'!$J$4:$J$29,S5156,"Cubic","Extrapolate=Linear","MultiX=Average","Skip=True","Sort=True")</f>
        <v>13.466413132694941</v>
      </c>
      <c r="U5156" s="43">
        <f ca="1">_xll.BInterpol('Base CDI'!$H$4:$H$28,'Base CDI'!$I$4:$I$29,S5156,"Cubic","Extrapolate=Linear","MultiX=Average","Skip=True","Sort=True")</f>
        <v>13.500300957592341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51108</v>
      </c>
      <c r="T5157" s="43">
        <f ca="1">_xll.BInterpol('Base CDI'!$H$4:$H$28,'Base CDI'!$J$4:$J$29,S5157,"Cubic","Extrapolate=Linear","MultiX=Average","Skip=True","Sort=True")</f>
        <v>13.466336525307799</v>
      </c>
      <c r="U5157" s="43">
        <f ca="1">_xll.BInterpol('Base CDI'!$H$4:$H$28,'Base CDI'!$I$4:$I$29,S5157,"Cubic","Extrapolate=Linear","MultiX=Average","Skip=True","Sort=True")</f>
        <v>13.500212038303696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51109</v>
      </c>
      <c r="T5158" s="43">
        <f ca="1">_xll.BInterpol('Base CDI'!$H$4:$H$28,'Base CDI'!$J$4:$J$29,S5158,"Cubic","Extrapolate=Linear","MultiX=Average","Skip=True","Sort=True")</f>
        <v>13.466259917920658</v>
      </c>
      <c r="U5158" s="43">
        <f ca="1">_xll.BInterpol('Base CDI'!$H$4:$H$28,'Base CDI'!$I$4:$I$29,S5158,"Cubic","Extrapolate=Linear","MultiX=Average","Skip=True","Sort=True")</f>
        <v>13.500123119015049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51110</v>
      </c>
      <c r="T5159" s="43">
        <f ca="1">_xll.BInterpol('Base CDI'!$H$4:$H$28,'Base CDI'!$J$4:$J$29,S5159,"Cubic","Extrapolate=Linear","MultiX=Average","Skip=True","Sort=True")</f>
        <v>13.466183310533516</v>
      </c>
      <c r="U5159" s="43">
        <f ca="1">_xll.BInterpol('Base CDI'!$H$4:$H$28,'Base CDI'!$I$4:$I$29,S5159,"Cubic","Extrapolate=Linear","MultiX=Average","Skip=True","Sort=True")</f>
        <v>13.500034199726404</v>
      </c>
    </row>
    <row r="5160" spans="16:21" x14ac:dyDescent="0.25">
      <c r="P5160" s="10">
        <v>42012</v>
      </c>
      <c r="Q5160">
        <v>35.61786</v>
      </c>
      <c r="S5160" s="42">
        <f t="shared" ca="1" si="85"/>
        <v>51111</v>
      </c>
      <c r="T5160" s="43">
        <f ca="1">_xll.BInterpol('Base CDI'!$H$4:$H$28,'Base CDI'!$J$4:$J$29,S5160,"Cubic","Extrapolate=Linear","MultiX=Average","Skip=True","Sort=True")</f>
        <v>13.466106703146377</v>
      </c>
      <c r="U5160" s="43">
        <f ca="1">_xll.BInterpol('Base CDI'!$H$4:$H$28,'Base CDI'!$I$4:$I$29,S5160,"Cubic","Extrapolate=Linear","MultiX=Average","Skip=True","Sort=True")</f>
        <v>13.499945280437759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51112</v>
      </c>
      <c r="T5161" s="43">
        <f ca="1">_xll.BInterpol('Base CDI'!$H$4:$H$28,'Base CDI'!$J$4:$J$29,S5161,"Cubic","Extrapolate=Linear","MultiX=Average","Skip=True","Sort=True")</f>
        <v>13.466030095759235</v>
      </c>
      <c r="U5161" s="43">
        <f ca="1">_xll.BInterpol('Base CDI'!$H$4:$H$28,'Base CDI'!$I$4:$I$29,S5161,"Cubic","Extrapolate=Linear","MultiX=Average","Skip=True","Sort=True")</f>
        <v>13.499856361149112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51113</v>
      </c>
      <c r="T5162" s="43">
        <f ca="1">_xll.BInterpol('Base CDI'!$H$4:$H$28,'Base CDI'!$J$4:$J$29,S5162,"Cubic","Extrapolate=Linear","MultiX=Average","Skip=True","Sort=True")</f>
        <v>13.465953488372094</v>
      </c>
      <c r="U5162" s="43">
        <f ca="1">_xll.BInterpol('Base CDI'!$H$4:$H$28,'Base CDI'!$I$4:$I$29,S5162,"Cubic","Extrapolate=Linear","MultiX=Average","Skip=True","Sort=True")</f>
        <v>13.499767441860467</v>
      </c>
    </row>
    <row r="5163" spans="16:21" x14ac:dyDescent="0.25">
      <c r="P5163" s="10">
        <v>42017</v>
      </c>
      <c r="Q5163">
        <v>35.66431</v>
      </c>
      <c r="S5163" s="42">
        <f t="shared" ca="1" si="85"/>
        <v>51114</v>
      </c>
      <c r="T5163" s="43">
        <f ca="1">_xll.BInterpol('Base CDI'!$H$4:$H$28,'Base CDI'!$J$4:$J$29,S5163,"Cubic","Extrapolate=Linear","MultiX=Average","Skip=True","Sort=True")</f>
        <v>13.465876880984954</v>
      </c>
      <c r="U5163" s="43">
        <f ca="1">_xll.BInterpol('Base CDI'!$H$4:$H$28,'Base CDI'!$I$4:$I$29,S5163,"Cubic","Extrapolate=Linear","MultiX=Average","Skip=True","Sort=True")</f>
        <v>13.49967852257182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51115</v>
      </c>
      <c r="T5164" s="43">
        <f ca="1">_xll.BInterpol('Base CDI'!$H$4:$H$28,'Base CDI'!$J$4:$J$29,S5164,"Cubic","Extrapolate=Linear","MultiX=Average","Skip=True","Sort=True")</f>
        <v>13.465800273597813</v>
      </c>
      <c r="U5164" s="43">
        <f ca="1">_xll.BInterpol('Base CDI'!$H$4:$H$28,'Base CDI'!$I$4:$I$29,S5164,"Cubic","Extrapolate=Linear","MultiX=Average","Skip=True","Sort=True")</f>
        <v>13.499589603283175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51116</v>
      </c>
      <c r="T5165" s="43">
        <f ca="1">_xll.BInterpol('Base CDI'!$H$4:$H$28,'Base CDI'!$J$4:$J$29,S5165,"Cubic","Extrapolate=Linear","MultiX=Average","Skip=True","Sort=True")</f>
        <v>13.465723666210671</v>
      </c>
      <c r="U5165" s="43">
        <f ca="1">_xll.BInterpol('Base CDI'!$H$4:$H$28,'Base CDI'!$I$4:$I$29,S5165,"Cubic","Extrapolate=Linear","MultiX=Average","Skip=True","Sort=True")</f>
        <v>13.49950068399453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51117</v>
      </c>
      <c r="T5166" s="43">
        <f ca="1">_xll.BInterpol('Base CDI'!$H$4:$H$28,'Base CDI'!$J$4:$J$29,S5166,"Cubic","Extrapolate=Linear","MultiX=Average","Skip=True","Sort=True")</f>
        <v>13.465647058823532</v>
      </c>
      <c r="U5166" s="43">
        <f ca="1">_xll.BInterpol('Base CDI'!$H$4:$H$28,'Base CDI'!$I$4:$I$29,S5166,"Cubic","Extrapolate=Linear","MultiX=Average","Skip=True","Sort=True")</f>
        <v>13.499411764705883</v>
      </c>
    </row>
    <row r="5167" spans="16:21" x14ac:dyDescent="0.25">
      <c r="P5167" s="10">
        <v>42023</v>
      </c>
      <c r="Q5167">
        <v>35.72634</v>
      </c>
      <c r="S5167" s="42">
        <f t="shared" ca="1" si="85"/>
        <v>51118</v>
      </c>
      <c r="T5167" s="43">
        <f ca="1">_xll.BInterpol('Base CDI'!$H$4:$H$28,'Base CDI'!$J$4:$J$29,S5167,"Cubic","Extrapolate=Linear","MultiX=Average","Skip=True","Sort=True")</f>
        <v>13.46557045143639</v>
      </c>
      <c r="U5167" s="43">
        <f ca="1">_xll.BInterpol('Base CDI'!$H$4:$H$28,'Base CDI'!$I$4:$I$29,S5167,"Cubic","Extrapolate=Linear","MultiX=Average","Skip=True","Sort=True")</f>
        <v>13.499322845417238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51119</v>
      </c>
      <c r="T5168" s="43">
        <f ca="1">_xll.BInterpol('Base CDI'!$H$4:$H$28,'Base CDI'!$J$4:$J$29,S5168,"Cubic","Extrapolate=Linear","MultiX=Average","Skip=True","Sort=True")</f>
        <v>13.465493844049249</v>
      </c>
      <c r="U5168" s="43">
        <f ca="1">_xll.BInterpol('Base CDI'!$H$4:$H$28,'Base CDI'!$I$4:$I$29,S5168,"Cubic","Extrapolate=Linear","MultiX=Average","Skip=True","Sort=True")</f>
        <v>13.499233926128593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51120</v>
      </c>
      <c r="T5169" s="43">
        <f ca="1">_xll.BInterpol('Base CDI'!$H$4:$H$28,'Base CDI'!$J$4:$J$29,S5169,"Cubic","Extrapolate=Linear","MultiX=Average","Skip=True","Sort=True")</f>
        <v>13.465417236662107</v>
      </c>
      <c r="U5169" s="43">
        <f ca="1">_xll.BInterpol('Base CDI'!$H$4:$H$28,'Base CDI'!$I$4:$I$29,S5169,"Cubic","Extrapolate=Linear","MultiX=Average","Skip=True","Sort=True")</f>
        <v>13.499145006839946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51121</v>
      </c>
      <c r="T5170" s="43">
        <f ca="1">_xll.BInterpol('Base CDI'!$H$4:$H$28,'Base CDI'!$J$4:$J$29,S5170,"Cubic","Extrapolate=Linear","MultiX=Average","Skip=True","Sort=True")</f>
        <v>13.465340629274968</v>
      </c>
      <c r="U5170" s="43">
        <f ca="1">_xll.BInterpol('Base CDI'!$H$4:$H$28,'Base CDI'!$I$4:$I$29,S5170,"Cubic","Extrapolate=Linear","MultiX=Average","Skip=True","Sort=True")</f>
        <v>13.499056087551301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51122</v>
      </c>
      <c r="T5171" s="43">
        <f ca="1">_xll.BInterpol('Base CDI'!$H$4:$H$28,'Base CDI'!$J$4:$J$29,S5171,"Cubic","Extrapolate=Linear","MultiX=Average","Skip=True","Sort=True")</f>
        <v>13.465264021887826</v>
      </c>
      <c r="U5171" s="43">
        <f ca="1">_xll.BInterpol('Base CDI'!$H$4:$H$28,'Base CDI'!$I$4:$I$29,S5171,"Cubic","Extrapolate=Linear","MultiX=Average","Skip=True","Sort=True")</f>
        <v>13.498967168262656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51123</v>
      </c>
      <c r="T5172" s="43">
        <f ca="1">_xll.BInterpol('Base CDI'!$H$4:$H$28,'Base CDI'!$J$4:$J$29,S5172,"Cubic","Extrapolate=Linear","MultiX=Average","Skip=True","Sort=True")</f>
        <v>13.465187414500685</v>
      </c>
      <c r="U5172" s="43">
        <f ca="1">_xll.BInterpol('Base CDI'!$H$4:$H$28,'Base CDI'!$I$4:$I$29,S5172,"Cubic","Extrapolate=Linear","MultiX=Average","Skip=True","Sort=True")</f>
        <v>13.498878248974009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51124</v>
      </c>
      <c r="T5173" s="43">
        <f ca="1">_xll.BInterpol('Base CDI'!$H$4:$H$28,'Base CDI'!$J$4:$J$29,S5173,"Cubic","Extrapolate=Linear","MultiX=Average","Skip=True","Sort=True")</f>
        <v>13.465110807113545</v>
      </c>
      <c r="U5173" s="43">
        <f ca="1">_xll.BInterpol('Base CDI'!$H$4:$H$28,'Base CDI'!$I$4:$I$29,S5173,"Cubic","Extrapolate=Linear","MultiX=Average","Skip=True","Sort=True")</f>
        <v>13.498789329685364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51125</v>
      </c>
      <c r="T5174" s="43">
        <f ca="1">_xll.BInterpol('Base CDI'!$H$4:$H$28,'Base CDI'!$J$4:$J$29,S5174,"Cubic","Extrapolate=Linear","MultiX=Average","Skip=True","Sort=True")</f>
        <v>13.465034199726404</v>
      </c>
      <c r="U5174" s="43">
        <f ca="1">_xll.BInterpol('Base CDI'!$H$4:$H$28,'Base CDI'!$I$4:$I$29,S5174,"Cubic","Extrapolate=Linear","MultiX=Average","Skip=True","Sort=True")</f>
        <v>13.498700410396719</v>
      </c>
    </row>
    <row r="5175" spans="16:21" x14ac:dyDescent="0.25">
      <c r="P5175" s="10">
        <v>42033</v>
      </c>
      <c r="Q5175">
        <v>35.85398</v>
      </c>
      <c r="S5175" s="42">
        <f t="shared" ca="1" si="85"/>
        <v>51126</v>
      </c>
      <c r="T5175" s="43">
        <f ca="1">_xll.BInterpol('Base CDI'!$H$4:$H$28,'Base CDI'!$J$4:$J$29,S5175,"Cubic","Extrapolate=Linear","MultiX=Average","Skip=True","Sort=True")</f>
        <v>13.464957592339262</v>
      </c>
      <c r="U5175" s="43">
        <f ca="1">_xll.BInterpol('Base CDI'!$H$4:$H$28,'Base CDI'!$I$4:$I$29,S5175,"Cubic","Extrapolate=Linear","MultiX=Average","Skip=True","Sort=True")</f>
        <v>13.498611491108072</v>
      </c>
    </row>
    <row r="5176" spans="16:21" x14ac:dyDescent="0.25">
      <c r="P5176" s="10">
        <v>42034</v>
      </c>
      <c r="Q5176">
        <v>35.87021</v>
      </c>
      <c r="S5176" s="42">
        <f t="shared" ca="1" si="85"/>
        <v>51127</v>
      </c>
      <c r="T5176" s="43">
        <f ca="1">_xll.BInterpol('Base CDI'!$H$4:$H$28,'Base CDI'!$J$4:$J$29,S5176,"Cubic","Extrapolate=Linear","MultiX=Average","Skip=True","Sort=True")</f>
        <v>13.464880984952122</v>
      </c>
      <c r="U5176" s="43">
        <f ca="1">_xll.BInterpol('Base CDI'!$H$4:$H$28,'Base CDI'!$I$4:$I$29,S5176,"Cubic","Extrapolate=Linear","MultiX=Average","Skip=True","Sort=True")</f>
        <v>13.498522571819427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51128</v>
      </c>
      <c r="T5177" s="43">
        <f ca="1">_xll.BInterpol('Base CDI'!$H$4:$H$28,'Base CDI'!$J$4:$J$29,S5177,"Cubic","Extrapolate=Linear","MultiX=Average","Skip=True","Sort=True")</f>
        <v>13.464804377564981</v>
      </c>
      <c r="U5177" s="43">
        <f ca="1">_xll.BInterpol('Base CDI'!$H$4:$H$28,'Base CDI'!$I$4:$I$29,S5177,"Cubic","Extrapolate=Linear","MultiX=Average","Skip=True","Sort=True")</f>
        <v>13.498433652530782</v>
      </c>
    </row>
    <row r="5178" spans="16:21" x14ac:dyDescent="0.25">
      <c r="P5178" s="10">
        <v>42038</v>
      </c>
      <c r="Q5178">
        <v>35.90269</v>
      </c>
      <c r="S5178" s="42">
        <f t="shared" ca="1" si="85"/>
        <v>51129</v>
      </c>
      <c r="T5178" s="43">
        <f ca="1">_xll.BInterpol('Base CDI'!$H$4:$H$28,'Base CDI'!$J$4:$J$29,S5178,"Cubic","Extrapolate=Linear","MultiX=Average","Skip=True","Sort=True")</f>
        <v>13.46472777017784</v>
      </c>
      <c r="U5178" s="43">
        <f ca="1">_xll.BInterpol('Base CDI'!$H$4:$H$28,'Base CDI'!$I$4:$I$29,S5178,"Cubic","Extrapolate=Linear","MultiX=Average","Skip=True","Sort=True")</f>
        <v>13.498344733242135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51130</v>
      </c>
      <c r="T5179" s="43">
        <f ca="1">_xll.BInterpol('Base CDI'!$H$4:$H$28,'Base CDI'!$J$4:$J$29,S5179,"Cubic","Extrapolate=Linear","MultiX=Average","Skip=True","Sort=True")</f>
        <v>13.464651162790698</v>
      </c>
      <c r="U5179" s="43">
        <f ca="1">_xll.BInterpol('Base CDI'!$H$4:$H$28,'Base CDI'!$I$4:$I$29,S5179,"Cubic","Extrapolate=Linear","MultiX=Average","Skip=True","Sort=True")</f>
        <v>13.49825581395349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51131</v>
      </c>
      <c r="T5180" s="43">
        <f ca="1">_xll.BInterpol('Base CDI'!$H$4:$H$28,'Base CDI'!$J$4:$J$29,S5180,"Cubic","Extrapolate=Linear","MultiX=Average","Skip=True","Sort=True")</f>
        <v>13.464574555403559</v>
      </c>
      <c r="U5180" s="43">
        <f ca="1">_xll.BInterpol('Base CDI'!$H$4:$H$28,'Base CDI'!$I$4:$I$29,S5180,"Cubic","Extrapolate=Linear","MultiX=Average","Skip=True","Sort=True")</f>
        <v>13.498166894664845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51132</v>
      </c>
      <c r="T5181" s="43">
        <f ca="1">_xll.BInterpol('Base CDI'!$H$4:$H$28,'Base CDI'!$J$4:$J$29,S5181,"Cubic","Extrapolate=Linear","MultiX=Average","Skip=True","Sort=True")</f>
        <v>13.464497948016417</v>
      </c>
      <c r="U5181" s="43">
        <f ca="1">_xll.BInterpol('Base CDI'!$H$4:$H$28,'Base CDI'!$I$4:$I$29,S5181,"Cubic","Extrapolate=Linear","MultiX=Average","Skip=True","Sort=True")</f>
        <v>13.498077975376198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51133</v>
      </c>
      <c r="T5182" s="43">
        <f ca="1">_xll.BInterpol('Base CDI'!$H$4:$H$28,'Base CDI'!$J$4:$J$29,S5182,"Cubic","Extrapolate=Linear","MultiX=Average","Skip=True","Sort=True")</f>
        <v>13.464421340629276</v>
      </c>
      <c r="U5182" s="43">
        <f ca="1">_xll.BInterpol('Base CDI'!$H$4:$H$28,'Base CDI'!$I$4:$I$29,S5182,"Cubic","Extrapolate=Linear","MultiX=Average","Skip=True","Sort=True")</f>
        <v>13.497989056087553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51134</v>
      </c>
      <c r="T5183" s="43">
        <f ca="1">_xll.BInterpol('Base CDI'!$H$4:$H$28,'Base CDI'!$J$4:$J$29,S5183,"Cubic","Extrapolate=Linear","MultiX=Average","Skip=True","Sort=True")</f>
        <v>13.464344733242136</v>
      </c>
      <c r="U5183" s="43">
        <f ca="1">_xll.BInterpol('Base CDI'!$H$4:$H$28,'Base CDI'!$I$4:$I$29,S5183,"Cubic","Extrapolate=Linear","MultiX=Average","Skip=True","Sort=True")</f>
        <v>13.497900136798908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51135</v>
      </c>
      <c r="T5184" s="43">
        <f ca="1">_xll.BInterpol('Base CDI'!$H$4:$H$28,'Base CDI'!$J$4:$J$29,S5184,"Cubic","Extrapolate=Linear","MultiX=Average","Skip=True","Sort=True")</f>
        <v>13.464268125854995</v>
      </c>
      <c r="U5184" s="43">
        <f ca="1">_xll.BInterpol('Base CDI'!$H$4:$H$28,'Base CDI'!$I$4:$I$29,S5184,"Cubic","Extrapolate=Linear","MultiX=Average","Skip=True","Sort=True")</f>
        <v>13.497811217510261</v>
      </c>
    </row>
    <row r="5185" spans="16:21" x14ac:dyDescent="0.25">
      <c r="P5185" s="10">
        <v>42047</v>
      </c>
      <c r="Q5185">
        <v>36.0167</v>
      </c>
      <c r="S5185" s="42">
        <f t="shared" ca="1" si="85"/>
        <v>51136</v>
      </c>
      <c r="T5185" s="43">
        <f ca="1">_xll.BInterpol('Base CDI'!$H$4:$H$28,'Base CDI'!$J$4:$J$29,S5185,"Cubic","Extrapolate=Linear","MultiX=Average","Skip=True","Sort=True")</f>
        <v>13.464191518467853</v>
      </c>
      <c r="U5185" s="43">
        <f ca="1">_xll.BInterpol('Base CDI'!$H$4:$H$28,'Base CDI'!$I$4:$I$29,S5185,"Cubic","Extrapolate=Linear","MultiX=Average","Skip=True","Sort=True")</f>
        <v>13.497722298221616</v>
      </c>
    </row>
    <row r="5186" spans="16:21" x14ac:dyDescent="0.25">
      <c r="P5186" s="10">
        <v>42048</v>
      </c>
      <c r="Q5186">
        <v>36.03302</v>
      </c>
      <c r="S5186" s="42">
        <f t="shared" ca="1" si="85"/>
        <v>51137</v>
      </c>
      <c r="T5186" s="43">
        <f ca="1">_xll.BInterpol('Base CDI'!$H$4:$H$28,'Base CDI'!$J$4:$J$29,S5186,"Cubic","Extrapolate=Linear","MultiX=Average","Skip=True","Sort=True")</f>
        <v>13.464114911080713</v>
      </c>
      <c r="U5186" s="43">
        <f ca="1">_xll.BInterpol('Base CDI'!$H$4:$H$28,'Base CDI'!$I$4:$I$29,S5186,"Cubic","Extrapolate=Linear","MultiX=Average","Skip=True","Sort=True")</f>
        <v>13.497633378932971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51138</v>
      </c>
      <c r="T5187" s="43">
        <f ca="1">_xll.BInterpol('Base CDI'!$H$4:$H$28,'Base CDI'!$J$4:$J$29,S5187,"Cubic","Extrapolate=Linear","MultiX=Average","Skip=True","Sort=True")</f>
        <v>13.464038303693572</v>
      </c>
      <c r="U5187" s="43">
        <f ca="1">_xll.BInterpol('Base CDI'!$H$4:$H$28,'Base CDI'!$I$4:$I$29,S5187,"Cubic","Extrapolate=Linear","MultiX=Average","Skip=True","Sort=True")</f>
        <v>13.497544459644324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51139</v>
      </c>
      <c r="T5188" s="43">
        <f ca="1">_xll.BInterpol('Base CDI'!$H$4:$H$28,'Base CDI'!$J$4:$J$29,S5188,"Cubic","Extrapolate=Linear","MultiX=Average","Skip=True","Sort=True")</f>
        <v>13.463961696306431</v>
      </c>
      <c r="U5188" s="43">
        <f ca="1">_xll.BInterpol('Base CDI'!$H$4:$H$28,'Base CDI'!$I$4:$I$29,S5188,"Cubic","Extrapolate=Linear","MultiX=Average","Skip=True","Sort=True")</f>
        <v>13.497455540355679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51140</v>
      </c>
      <c r="T5189" s="43">
        <f ca="1">_xll.BInterpol('Base CDI'!$H$4:$H$28,'Base CDI'!$J$4:$J$29,S5189,"Cubic","Extrapolate=Linear","MultiX=Average","Skip=True","Sort=True")</f>
        <v>13.463885088919289</v>
      </c>
      <c r="U5189" s="43">
        <f ca="1">_xll.BInterpol('Base CDI'!$H$4:$H$28,'Base CDI'!$I$4:$I$29,S5189,"Cubic","Extrapolate=Linear","MultiX=Average","Skip=True","Sort=True")</f>
        <v>13.497366621067032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51141</v>
      </c>
      <c r="T5190" s="43">
        <f ca="1">_xll.BInterpol('Base CDI'!$H$4:$H$28,'Base CDI'!$J$4:$J$29,S5190,"Cubic","Extrapolate=Linear","MultiX=Average","Skip=True","Sort=True")</f>
        <v>13.463808481532149</v>
      </c>
      <c r="U5190" s="43">
        <f ca="1">_xll.BInterpol('Base CDI'!$H$4:$H$28,'Base CDI'!$I$4:$I$29,S5190,"Cubic","Extrapolate=Linear","MultiX=Average","Skip=True","Sort=True")</f>
        <v>13.497277701778387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51142</v>
      </c>
      <c r="T5191" s="43">
        <f ca="1">_xll.BInterpol('Base CDI'!$H$4:$H$28,'Base CDI'!$J$4:$J$29,S5191,"Cubic","Extrapolate=Linear","MultiX=Average","Skip=True","Sort=True")</f>
        <v>13.463731874145008</v>
      </c>
      <c r="U5191" s="43">
        <f ca="1">_xll.BInterpol('Base CDI'!$H$4:$H$28,'Base CDI'!$I$4:$I$29,S5191,"Cubic","Extrapolate=Linear","MultiX=Average","Skip=True","Sort=True")</f>
        <v>13.497188782489742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51143</v>
      </c>
      <c r="T5192" s="43">
        <f ca="1">_xll.BInterpol('Base CDI'!$H$4:$H$28,'Base CDI'!$J$4:$J$29,S5192,"Cubic","Extrapolate=Linear","MultiX=Average","Skip=True","Sort=True")</f>
        <v>13.463655266757867</v>
      </c>
      <c r="U5192" s="43">
        <f ca="1">_xll.BInterpol('Base CDI'!$H$4:$H$28,'Base CDI'!$I$4:$I$29,S5192,"Cubic","Extrapolate=Linear","MultiX=Average","Skip=True","Sort=True")</f>
        <v>13.497099863201095</v>
      </c>
    </row>
    <row r="5193" spans="16:21" x14ac:dyDescent="0.25">
      <c r="P5193" s="10">
        <v>42061</v>
      </c>
      <c r="Q5193">
        <v>36.14743</v>
      </c>
      <c r="S5193" s="42">
        <f t="shared" ca="1" si="85"/>
        <v>51144</v>
      </c>
      <c r="T5193" s="43">
        <f ca="1">_xll.BInterpol('Base CDI'!$H$4:$H$28,'Base CDI'!$J$4:$J$29,S5193,"Cubic","Extrapolate=Linear","MultiX=Average","Skip=True","Sort=True")</f>
        <v>13.463578659370727</v>
      </c>
      <c r="U5193" s="43">
        <f ca="1">_xll.BInterpol('Base CDI'!$H$4:$H$28,'Base CDI'!$I$4:$I$29,S5193,"Cubic","Extrapolate=Linear","MultiX=Average","Skip=True","Sort=True")</f>
        <v>13.49701094391245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51145</v>
      </c>
      <c r="T5194" s="43">
        <f ca="1">_xll.BInterpol('Base CDI'!$H$4:$H$28,'Base CDI'!$J$4:$J$29,S5194,"Cubic","Extrapolate=Linear","MultiX=Average","Skip=True","Sort=True")</f>
        <v>13.463502051983586</v>
      </c>
      <c r="U5194" s="43">
        <f ca="1">_xll.BInterpol('Base CDI'!$H$4:$H$28,'Base CDI'!$I$4:$I$29,S5194,"Cubic","Extrapolate=Linear","MultiX=Average","Skip=True","Sort=True")</f>
        <v>13.496922024623805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51146</v>
      </c>
      <c r="T5195" s="43">
        <f ca="1">_xll.BInterpol('Base CDI'!$H$4:$H$28,'Base CDI'!$J$4:$J$29,S5195,"Cubic","Extrapolate=Linear","MultiX=Average","Skip=True","Sort=True")</f>
        <v>13.463425444596444</v>
      </c>
      <c r="U5195" s="43">
        <f ca="1">_xll.BInterpol('Base CDI'!$H$4:$H$28,'Base CDI'!$I$4:$I$29,S5195,"Cubic","Extrapolate=Linear","MultiX=Average","Skip=True","Sort=True")</f>
        <v>13.496833105335158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51147</v>
      </c>
      <c r="T5196" s="43">
        <f ca="1">_xll.BInterpol('Base CDI'!$H$4:$H$28,'Base CDI'!$J$4:$J$29,S5196,"Cubic","Extrapolate=Linear","MultiX=Average","Skip=True","Sort=True")</f>
        <v>13.463348837209304</v>
      </c>
      <c r="U5196" s="43">
        <f ca="1">_xll.BInterpol('Base CDI'!$H$4:$H$28,'Base CDI'!$I$4:$I$29,S5196,"Cubic","Extrapolate=Linear","MultiX=Average","Skip=True","Sort=True")</f>
        <v>13.496744186046513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51148</v>
      </c>
      <c r="T5197" s="43">
        <f ca="1">_xll.BInterpol('Base CDI'!$H$4:$H$28,'Base CDI'!$J$4:$J$29,S5197,"Cubic","Extrapolate=Linear","MultiX=Average","Skip=True","Sort=True")</f>
        <v>13.463272229822163</v>
      </c>
      <c r="U5197" s="43">
        <f ca="1">_xll.BInterpol('Base CDI'!$H$4:$H$28,'Base CDI'!$I$4:$I$29,S5197,"Cubic","Extrapolate=Linear","MultiX=Average","Skip=True","Sort=True")</f>
        <v>13.496655266757868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51149</v>
      </c>
      <c r="T5198" s="43">
        <f ca="1">_xll.BInterpol('Base CDI'!$H$4:$H$28,'Base CDI'!$J$4:$J$29,S5198,"Cubic","Extrapolate=Linear","MultiX=Average","Skip=True","Sort=True")</f>
        <v>13.463195622435022</v>
      </c>
      <c r="U5198" s="43">
        <f ca="1">_xll.BInterpol('Base CDI'!$H$4:$H$28,'Base CDI'!$I$4:$I$29,S5198,"Cubic","Extrapolate=Linear","MultiX=Average","Skip=True","Sort=True")</f>
        <v>13.496566347469221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51150</v>
      </c>
      <c r="T5199" s="43">
        <f ca="1">_xll.BInterpol('Base CDI'!$H$4:$H$28,'Base CDI'!$J$4:$J$29,S5199,"Cubic","Extrapolate=Linear","MultiX=Average","Skip=True","Sort=True")</f>
        <v>13.46311901504788</v>
      </c>
      <c r="U5199" s="43">
        <f ca="1">_xll.BInterpol('Base CDI'!$H$4:$H$28,'Base CDI'!$I$4:$I$29,S5199,"Cubic","Extrapolate=Linear","MultiX=Average","Skip=True","Sort=True")</f>
        <v>13.496477428180576</v>
      </c>
    </row>
    <row r="5200" spans="16:21" x14ac:dyDescent="0.25">
      <c r="P5200" s="10">
        <v>42072</v>
      </c>
      <c r="Q5200">
        <v>36.26352</v>
      </c>
      <c r="S5200" s="42">
        <f t="shared" ca="1" si="86"/>
        <v>51151</v>
      </c>
      <c r="T5200" s="43">
        <f ca="1">_xll.BInterpol('Base CDI'!$H$4:$H$28,'Base CDI'!$J$4:$J$29,S5200,"Cubic","Extrapolate=Linear","MultiX=Average","Skip=True","Sort=True")</f>
        <v>13.46304240766074</v>
      </c>
      <c r="U5200" s="43">
        <f ca="1">_xll.BInterpol('Base CDI'!$H$4:$H$28,'Base CDI'!$I$4:$I$29,S5200,"Cubic","Extrapolate=Linear","MultiX=Average","Skip=True","Sort=True")</f>
        <v>13.496388508891931</v>
      </c>
    </row>
    <row r="5201" spans="16:21" x14ac:dyDescent="0.25">
      <c r="P5201" s="10">
        <v>42073</v>
      </c>
      <c r="Q5201">
        <v>36.2806</v>
      </c>
      <c r="S5201" s="42">
        <f t="shared" ca="1" si="86"/>
        <v>51152</v>
      </c>
      <c r="T5201" s="43">
        <f ca="1">_xll.BInterpol('Base CDI'!$H$4:$H$28,'Base CDI'!$J$4:$J$29,S5201,"Cubic","Extrapolate=Linear","MultiX=Average","Skip=True","Sort=True")</f>
        <v>13.462965800273599</v>
      </c>
      <c r="U5201" s="43">
        <f ca="1">_xll.BInterpol('Base CDI'!$H$4:$H$28,'Base CDI'!$I$4:$I$29,S5201,"Cubic","Extrapolate=Linear","MultiX=Average","Skip=True","Sort=True")</f>
        <v>13.496299589603284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51153</v>
      </c>
      <c r="T5202" s="43">
        <f ca="1">_xll.BInterpol('Base CDI'!$H$4:$H$28,'Base CDI'!$J$4:$J$29,S5202,"Cubic","Extrapolate=Linear","MultiX=Average","Skip=True","Sort=True")</f>
        <v>13.462889192886458</v>
      </c>
      <c r="U5202" s="43">
        <f ca="1">_xll.BInterpol('Base CDI'!$H$4:$H$28,'Base CDI'!$I$4:$I$29,S5202,"Cubic","Extrapolate=Linear","MultiX=Average","Skip=True","Sort=True")</f>
        <v>13.496210670314639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51154</v>
      </c>
      <c r="T5203" s="43">
        <f ca="1">_xll.BInterpol('Base CDI'!$H$4:$H$28,'Base CDI'!$J$4:$J$29,S5203,"Cubic","Extrapolate=Linear","MultiX=Average","Skip=True","Sort=True")</f>
        <v>13.462812585499318</v>
      </c>
      <c r="U5203" s="43">
        <f ca="1">_xll.BInterpol('Base CDI'!$H$4:$H$28,'Base CDI'!$I$4:$I$29,S5203,"Cubic","Extrapolate=Linear","MultiX=Average","Skip=True","Sort=True")</f>
        <v>13.496121751025994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51155</v>
      </c>
      <c r="T5204" s="43">
        <f ca="1">_xll.BInterpol('Base CDI'!$H$4:$H$28,'Base CDI'!$J$4:$J$29,S5204,"Cubic","Extrapolate=Linear","MultiX=Average","Skip=True","Sort=True")</f>
        <v>13.462735978112176</v>
      </c>
      <c r="U5204" s="43">
        <f ca="1">_xll.BInterpol('Base CDI'!$H$4:$H$28,'Base CDI'!$I$4:$I$29,S5204,"Cubic","Extrapolate=Linear","MultiX=Average","Skip=True","Sort=True")</f>
        <v>13.496032831737347</v>
      </c>
    </row>
    <row r="5205" spans="16:21" x14ac:dyDescent="0.25">
      <c r="P5205" s="10">
        <v>42079</v>
      </c>
      <c r="Q5205">
        <v>36.34901</v>
      </c>
      <c r="S5205" s="42">
        <f t="shared" ca="1" si="86"/>
        <v>51156</v>
      </c>
      <c r="T5205" s="43">
        <f ca="1">_xll.BInterpol('Base CDI'!$H$4:$H$28,'Base CDI'!$J$4:$J$29,S5205,"Cubic","Extrapolate=Linear","MultiX=Average","Skip=True","Sort=True")</f>
        <v>13.462659370725035</v>
      </c>
      <c r="U5205" s="43">
        <f ca="1">_xll.BInterpol('Base CDI'!$H$4:$H$28,'Base CDI'!$I$4:$I$29,S5205,"Cubic","Extrapolate=Linear","MultiX=Average","Skip=True","Sort=True")</f>
        <v>13.495943912448702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51157</v>
      </c>
      <c r="T5206" s="43">
        <f ca="1">_xll.BInterpol('Base CDI'!$H$4:$H$28,'Base CDI'!$J$4:$J$29,S5206,"Cubic","Extrapolate=Linear","MultiX=Average","Skip=True","Sort=True")</f>
        <v>13.462582763337895</v>
      </c>
      <c r="U5206" s="43">
        <f ca="1">_xll.BInterpol('Base CDI'!$H$4:$H$28,'Base CDI'!$I$4:$I$29,S5206,"Cubic","Extrapolate=Linear","MultiX=Average","Skip=True","Sort=True")</f>
        <v>13.495854993160057</v>
      </c>
    </row>
    <row r="5207" spans="16:21" x14ac:dyDescent="0.25">
      <c r="P5207" s="10">
        <v>42081</v>
      </c>
      <c r="Q5207">
        <v>36.38326</v>
      </c>
      <c r="S5207" s="42">
        <f t="shared" ca="1" si="86"/>
        <v>51158</v>
      </c>
      <c r="T5207" s="43">
        <f ca="1">_xll.BInterpol('Base CDI'!$H$4:$H$28,'Base CDI'!$J$4:$J$29,S5207,"Cubic","Extrapolate=Linear","MultiX=Average","Skip=True","Sort=True")</f>
        <v>13.462506155950754</v>
      </c>
      <c r="U5207" s="43">
        <f ca="1">_xll.BInterpol('Base CDI'!$H$4:$H$28,'Base CDI'!$I$4:$I$29,S5207,"Cubic","Extrapolate=Linear","MultiX=Average","Skip=True","Sort=True")</f>
        <v>13.49576607387141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51159</v>
      </c>
      <c r="T5208" s="43">
        <f ca="1">_xll.BInterpol('Base CDI'!$H$4:$H$28,'Base CDI'!$J$4:$J$29,S5208,"Cubic","Extrapolate=Linear","MultiX=Average","Skip=True","Sort=True")</f>
        <v>13.462429548563613</v>
      </c>
      <c r="U5208" s="43">
        <f ca="1">_xll.BInterpol('Base CDI'!$H$4:$H$28,'Base CDI'!$I$4:$I$29,S5208,"Cubic","Extrapolate=Linear","MultiX=Average","Skip=True","Sort=True")</f>
        <v>13.495677154582765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51160</v>
      </c>
      <c r="T5209" s="43">
        <f ca="1">_xll.BInterpol('Base CDI'!$H$4:$H$28,'Base CDI'!$J$4:$J$29,S5209,"Cubic","Extrapolate=Linear","MultiX=Average","Skip=True","Sort=True")</f>
        <v>13.462352941176471</v>
      </c>
      <c r="U5209" s="43">
        <f ca="1">_xll.BInterpol('Base CDI'!$H$4:$H$28,'Base CDI'!$I$4:$I$29,S5209,"Cubic","Extrapolate=Linear","MultiX=Average","Skip=True","Sort=True")</f>
        <v>13.49558823529412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51161</v>
      </c>
      <c r="T5210" s="43">
        <f ca="1">_xll.BInterpol('Base CDI'!$H$4:$H$28,'Base CDI'!$J$4:$J$29,S5210,"Cubic","Extrapolate=Linear","MultiX=Average","Skip=True","Sort=True")</f>
        <v>13.462276333789331</v>
      </c>
      <c r="U5210" s="43">
        <f ca="1">_xll.BInterpol('Base CDI'!$H$4:$H$28,'Base CDI'!$I$4:$I$29,S5210,"Cubic","Extrapolate=Linear","MultiX=Average","Skip=True","Sort=True")</f>
        <v>13.495499316005473</v>
      </c>
    </row>
    <row r="5211" spans="16:21" x14ac:dyDescent="0.25">
      <c r="P5211" s="10">
        <v>42087</v>
      </c>
      <c r="Q5211">
        <v>36.45187</v>
      </c>
      <c r="S5211" s="42">
        <f t="shared" ca="1" si="86"/>
        <v>51162</v>
      </c>
      <c r="T5211" s="43">
        <f ca="1">_xll.BInterpol('Base CDI'!$H$4:$H$28,'Base CDI'!$J$4:$J$29,S5211,"Cubic","Extrapolate=Linear","MultiX=Average","Skip=True","Sort=True")</f>
        <v>13.46219972640219</v>
      </c>
      <c r="U5211" s="43">
        <f ca="1">_xll.BInterpol('Base CDI'!$H$4:$H$28,'Base CDI'!$I$4:$I$29,S5211,"Cubic","Extrapolate=Linear","MultiX=Average","Skip=True","Sort=True")</f>
        <v>13.495410396716828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51163</v>
      </c>
      <c r="T5212" s="43">
        <f ca="1">_xll.BInterpol('Base CDI'!$H$4:$H$28,'Base CDI'!$J$4:$J$29,S5212,"Cubic","Extrapolate=Linear","MultiX=Average","Skip=True","Sort=True")</f>
        <v>13.462123119015049</v>
      </c>
      <c r="U5212" s="43">
        <f ca="1">_xll.BInterpol('Base CDI'!$H$4:$H$28,'Base CDI'!$I$4:$I$29,S5212,"Cubic","Extrapolate=Linear","MultiX=Average","Skip=True","Sort=True")</f>
        <v>13.495321477428181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51164</v>
      </c>
      <c r="T5213" s="43">
        <f ca="1">_xll.BInterpol('Base CDI'!$H$4:$H$28,'Base CDI'!$J$4:$J$29,S5213,"Cubic","Extrapolate=Linear","MultiX=Average","Skip=True","Sort=True")</f>
        <v>13.462046511627909</v>
      </c>
      <c r="U5213" s="43">
        <f ca="1">_xll.BInterpol('Base CDI'!$H$4:$H$28,'Base CDI'!$I$4:$I$29,S5213,"Cubic","Extrapolate=Linear","MultiX=Average","Skip=True","Sort=True")</f>
        <v>13.495232558139536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51165</v>
      </c>
      <c r="T5214" s="43">
        <f ca="1">_xll.BInterpol('Base CDI'!$H$4:$H$28,'Base CDI'!$J$4:$J$29,S5214,"Cubic","Extrapolate=Linear","MultiX=Average","Skip=True","Sort=True")</f>
        <v>13.461969904240767</v>
      </c>
      <c r="U5214" s="43">
        <f ca="1">_xll.BInterpol('Base CDI'!$H$4:$H$28,'Base CDI'!$I$4:$I$29,S5214,"Cubic","Extrapolate=Linear","MultiX=Average","Skip=True","Sort=True")</f>
        <v>13.495143638850891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51166</v>
      </c>
      <c r="T5215" s="43">
        <f ca="1">_xll.BInterpol('Base CDI'!$H$4:$H$28,'Base CDI'!$J$4:$J$29,S5215,"Cubic","Extrapolate=Linear","MultiX=Average","Skip=True","Sort=True")</f>
        <v>13.461893296853626</v>
      </c>
      <c r="U5215" s="43">
        <f ca="1">_xll.BInterpol('Base CDI'!$H$4:$H$28,'Base CDI'!$I$4:$I$29,S5215,"Cubic","Extrapolate=Linear","MultiX=Average","Skip=True","Sort=True")</f>
        <v>13.495054719562244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51167</v>
      </c>
      <c r="T5216" s="43">
        <f ca="1">_xll.BInterpol('Base CDI'!$H$4:$H$28,'Base CDI'!$J$4:$J$29,S5216,"Cubic","Extrapolate=Linear","MultiX=Average","Skip=True","Sort=True")</f>
        <v>13.461816689466486</v>
      </c>
      <c r="U5216" s="43">
        <f ca="1">_xll.BInterpol('Base CDI'!$H$4:$H$28,'Base CDI'!$I$4:$I$29,S5216,"Cubic","Extrapolate=Linear","MultiX=Average","Skip=True","Sort=True")</f>
        <v>13.494965800273599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51168</v>
      </c>
      <c r="T5217" s="43">
        <f ca="1">_xll.BInterpol('Base CDI'!$H$4:$H$28,'Base CDI'!$J$4:$J$29,S5217,"Cubic","Extrapolate=Linear","MultiX=Average","Skip=True","Sort=True")</f>
        <v>13.461740082079345</v>
      </c>
      <c r="U5217" s="43">
        <f ca="1">_xll.BInterpol('Base CDI'!$H$4:$H$28,'Base CDI'!$I$4:$I$29,S5217,"Cubic","Extrapolate=Linear","MultiX=Average","Skip=True","Sort=True")</f>
        <v>13.494876880984954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51169</v>
      </c>
      <c r="T5218" s="43">
        <f ca="1">_xll.BInterpol('Base CDI'!$H$4:$H$28,'Base CDI'!$J$4:$J$29,S5218,"Cubic","Extrapolate=Linear","MultiX=Average","Skip=True","Sort=True")</f>
        <v>13.461663474692203</v>
      </c>
      <c r="U5218" s="43">
        <f ca="1">_xll.BInterpol('Base CDI'!$H$4:$H$28,'Base CDI'!$I$4:$I$29,S5218,"Cubic","Extrapolate=Linear","MultiX=Average","Skip=True","Sort=True")</f>
        <v>13.494787961696307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51170</v>
      </c>
      <c r="T5219" s="43">
        <f ca="1">_xll.BInterpol('Base CDI'!$H$4:$H$28,'Base CDI'!$J$4:$J$29,S5219,"Cubic","Extrapolate=Linear","MultiX=Average","Skip=True","Sort=True")</f>
        <v>13.461586867305062</v>
      </c>
      <c r="U5219" s="43">
        <f ca="1">_xll.BInterpol('Base CDI'!$H$4:$H$28,'Base CDI'!$I$4:$I$29,S5219,"Cubic","Extrapolate=Linear","MultiX=Average","Skip=True","Sort=True")</f>
        <v>13.494699042407662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51171</v>
      </c>
      <c r="T5220" s="43">
        <f ca="1">_xll.BInterpol('Base CDI'!$H$4:$H$28,'Base CDI'!$J$4:$J$29,S5220,"Cubic","Extrapolate=Linear","MultiX=Average","Skip=True","Sort=True")</f>
        <v>13.461510259917922</v>
      </c>
      <c r="U5220" s="43">
        <f ca="1">_xll.BInterpol('Base CDI'!$H$4:$H$28,'Base CDI'!$I$4:$I$29,S5220,"Cubic","Extrapolate=Linear","MultiX=Average","Skip=True","Sort=True")</f>
        <v>13.494610123119017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51172</v>
      </c>
      <c r="T5221" s="43">
        <f ca="1">_xll.BInterpol('Base CDI'!$H$4:$H$28,'Base CDI'!$J$4:$J$29,S5221,"Cubic","Extrapolate=Linear","MultiX=Average","Skip=True","Sort=True")</f>
        <v>13.461433652530781</v>
      </c>
      <c r="U5221" s="43">
        <f ca="1">_xll.BInterpol('Base CDI'!$H$4:$H$28,'Base CDI'!$I$4:$I$29,S5221,"Cubic","Extrapolate=Linear","MultiX=Average","Skip=True","Sort=True")</f>
        <v>13.49452120383037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51173</v>
      </c>
      <c r="T5222" s="43">
        <f ca="1">_xll.BInterpol('Base CDI'!$H$4:$H$28,'Base CDI'!$J$4:$J$29,S5222,"Cubic","Extrapolate=Linear","MultiX=Average","Skip=True","Sort=True")</f>
        <v>13.46135704514364</v>
      </c>
      <c r="U5222" s="43">
        <f ca="1">_xll.BInterpol('Base CDI'!$H$4:$H$28,'Base CDI'!$I$4:$I$29,S5222,"Cubic","Extrapolate=Linear","MultiX=Average","Skip=True","Sort=True")</f>
        <v>13.494432284541725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51174</v>
      </c>
      <c r="T5223" s="43">
        <f ca="1">_xll.BInterpol('Base CDI'!$H$4:$H$28,'Base CDI'!$J$4:$J$29,S5223,"Cubic","Extrapolate=Linear","MultiX=Average","Skip=True","Sort=True")</f>
        <v>13.4612804377565</v>
      </c>
      <c r="U5223" s="43">
        <f ca="1">_xll.BInterpol('Base CDI'!$H$4:$H$28,'Base CDI'!$I$4:$I$29,S5223,"Cubic","Extrapolate=Linear","MultiX=Average","Skip=True","Sort=True")</f>
        <v>13.49434336525308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51175</v>
      </c>
      <c r="T5224" s="43">
        <f ca="1">_xll.BInterpol('Base CDI'!$H$4:$H$28,'Base CDI'!$J$4:$J$29,S5224,"Cubic","Extrapolate=Linear","MultiX=Average","Skip=True","Sort=True")</f>
        <v>13.461203830369358</v>
      </c>
      <c r="U5224" s="43">
        <f ca="1">_xll.BInterpol('Base CDI'!$H$4:$H$28,'Base CDI'!$I$4:$I$29,S5224,"Cubic","Extrapolate=Linear","MultiX=Average","Skip=True","Sort=True")</f>
        <v>13.494254445964433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51176</v>
      </c>
      <c r="T5225" s="43">
        <f ca="1">_xll.BInterpol('Base CDI'!$H$4:$H$28,'Base CDI'!$J$4:$J$29,S5225,"Cubic","Extrapolate=Linear","MultiX=Average","Skip=True","Sort=True")</f>
        <v>13.461127222982217</v>
      </c>
      <c r="U5225" s="43">
        <f ca="1">_xll.BInterpol('Base CDI'!$H$4:$H$28,'Base CDI'!$I$4:$I$29,S5225,"Cubic","Extrapolate=Linear","MultiX=Average","Skip=True","Sort=True")</f>
        <v>13.494165526675788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51177</v>
      </c>
      <c r="T5226" s="43">
        <f ca="1">_xll.BInterpol('Base CDI'!$H$4:$H$28,'Base CDI'!$J$4:$J$29,S5226,"Cubic","Extrapolate=Linear","MultiX=Average","Skip=True","Sort=True")</f>
        <v>13.461050615595077</v>
      </c>
      <c r="U5226" s="43">
        <f ca="1">_xll.BInterpol('Base CDI'!$H$4:$H$28,'Base CDI'!$I$4:$I$29,S5226,"Cubic","Extrapolate=Linear","MultiX=Average","Skip=True","Sort=True")</f>
        <v>13.494076607387143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51178</v>
      </c>
      <c r="T5227" s="43">
        <f ca="1">_xll.BInterpol('Base CDI'!$H$4:$H$28,'Base CDI'!$J$4:$J$29,S5227,"Cubic","Extrapolate=Linear","MultiX=Average","Skip=True","Sort=True")</f>
        <v>13.460974008207936</v>
      </c>
      <c r="U5227" s="43">
        <f ca="1">_xll.BInterpol('Base CDI'!$H$4:$H$28,'Base CDI'!$I$4:$I$29,S5227,"Cubic","Extrapolate=Linear","MultiX=Average","Skip=True","Sort=True")</f>
        <v>13.493987688098496</v>
      </c>
    </row>
    <row r="5228" spans="16:21" x14ac:dyDescent="0.25">
      <c r="P5228" s="10">
        <v>42111</v>
      </c>
      <c r="Q5228">
        <v>36.74492</v>
      </c>
      <c r="S5228" s="42">
        <f t="shared" ca="1" si="86"/>
        <v>51179</v>
      </c>
      <c r="T5228" s="43">
        <f ca="1">_xll.BInterpol('Base CDI'!$H$4:$H$28,'Base CDI'!$J$4:$J$29,S5228,"Cubic","Extrapolate=Linear","MultiX=Average","Skip=True","Sort=True")</f>
        <v>13.460897400820794</v>
      </c>
      <c r="U5228" s="43">
        <f ca="1">_xll.BInterpol('Base CDI'!$H$4:$H$28,'Base CDI'!$I$4:$I$29,S5228,"Cubic","Extrapolate=Linear","MultiX=Average","Skip=True","Sort=True")</f>
        <v>13.493898768809851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51180</v>
      </c>
      <c r="T5229" s="43">
        <f ca="1">_xll.BInterpol('Base CDI'!$H$4:$H$28,'Base CDI'!$J$4:$J$29,S5229,"Cubic","Extrapolate=Linear","MultiX=Average","Skip=True","Sort=True")</f>
        <v>13.460820793433655</v>
      </c>
      <c r="U5229" s="43">
        <f ca="1">_xll.BInterpol('Base CDI'!$H$4:$H$28,'Base CDI'!$I$4:$I$29,S5229,"Cubic","Extrapolate=Linear","MultiX=Average","Skip=True","Sort=True")</f>
        <v>13.493809849521206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51181</v>
      </c>
      <c r="T5230" s="43">
        <f ca="1">_xll.BInterpol('Base CDI'!$H$4:$H$28,'Base CDI'!$J$4:$J$29,S5230,"Cubic","Extrapolate=Linear","MultiX=Average","Skip=True","Sort=True")</f>
        <v>13.460744186046513</v>
      </c>
      <c r="U5230" s="43">
        <f ca="1">_xll.BInterpol('Base CDI'!$H$4:$H$28,'Base CDI'!$I$4:$I$29,S5230,"Cubic","Extrapolate=Linear","MultiX=Average","Skip=True","Sort=True")</f>
        <v>13.493720930232559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51182</v>
      </c>
      <c r="T5231" s="43">
        <f ca="1">_xll.BInterpol('Base CDI'!$H$4:$H$28,'Base CDI'!$J$4:$J$29,S5231,"Cubic","Extrapolate=Linear","MultiX=Average","Skip=True","Sort=True")</f>
        <v>13.460667578659372</v>
      </c>
      <c r="U5231" s="43">
        <f ca="1">_xll.BInterpol('Base CDI'!$H$4:$H$28,'Base CDI'!$I$4:$I$29,S5231,"Cubic","Extrapolate=Linear","MultiX=Average","Skip=True","Sort=True")</f>
        <v>13.493632010943914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51183</v>
      </c>
      <c r="T5232" s="43">
        <f ca="1">_xll.BInterpol('Base CDI'!$H$4:$H$28,'Base CDI'!$J$4:$J$29,S5232,"Cubic","Extrapolate=Linear","MultiX=Average","Skip=True","Sort=True")</f>
        <v>13.46059097127223</v>
      </c>
      <c r="U5232" s="43">
        <f ca="1">_xll.BInterpol('Base CDI'!$H$4:$H$28,'Base CDI'!$I$4:$I$29,S5232,"Cubic","Extrapolate=Linear","MultiX=Average","Skip=True","Sort=True")</f>
        <v>13.493543091655269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51184</v>
      </c>
      <c r="T5233" s="43">
        <f ca="1">_xll.BInterpol('Base CDI'!$H$4:$H$28,'Base CDI'!$J$4:$J$29,S5233,"Cubic","Extrapolate=Linear","MultiX=Average","Skip=True","Sort=True")</f>
        <v>13.460514363885091</v>
      </c>
      <c r="U5233" s="43">
        <f ca="1">_xll.BInterpol('Base CDI'!$H$4:$H$28,'Base CDI'!$I$4:$I$29,S5233,"Cubic","Extrapolate=Linear","MultiX=Average","Skip=True","Sort=True")</f>
        <v>13.493454172366622</v>
      </c>
    </row>
    <row r="5234" spans="16:21" x14ac:dyDescent="0.25">
      <c r="P5234" s="10">
        <v>42122</v>
      </c>
      <c r="Q5234">
        <v>36.8489</v>
      </c>
      <c r="S5234" s="42">
        <f t="shared" ca="1" si="86"/>
        <v>51185</v>
      </c>
      <c r="T5234" s="43">
        <f ca="1">_xll.BInterpol('Base CDI'!$H$4:$H$28,'Base CDI'!$J$4:$J$29,S5234,"Cubic","Extrapolate=Linear","MultiX=Average","Skip=True","Sort=True")</f>
        <v>13.460437756497949</v>
      </c>
      <c r="U5234" s="43">
        <f ca="1">_xll.BInterpol('Base CDI'!$H$4:$H$28,'Base CDI'!$I$4:$I$29,S5234,"Cubic","Extrapolate=Linear","MultiX=Average","Skip=True","Sort=True")</f>
        <v>13.493365253077977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51186</v>
      </c>
      <c r="T5235" s="43">
        <f ca="1">_xll.BInterpol('Base CDI'!$H$4:$H$28,'Base CDI'!$J$4:$J$29,S5235,"Cubic","Extrapolate=Linear","MultiX=Average","Skip=True","Sort=True")</f>
        <v>13.460361149110808</v>
      </c>
      <c r="U5235" s="43">
        <f ca="1">_xll.BInterpol('Base CDI'!$H$4:$H$28,'Base CDI'!$I$4:$I$29,S5235,"Cubic","Extrapolate=Linear","MultiX=Average","Skip=True","Sort=True")</f>
        <v>13.49327633378933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51187</v>
      </c>
      <c r="T5236" s="43">
        <f ca="1">_xll.BInterpol('Base CDI'!$H$4:$H$28,'Base CDI'!$J$4:$J$29,S5236,"Cubic","Extrapolate=Linear","MultiX=Average","Skip=True","Sort=True")</f>
        <v>13.460284541723668</v>
      </c>
      <c r="U5236" s="43">
        <f ca="1">_xll.BInterpol('Base CDI'!$H$4:$H$28,'Base CDI'!$I$4:$I$29,S5236,"Cubic","Extrapolate=Linear","MultiX=Average","Skip=True","Sort=True")</f>
        <v>13.493187414500685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51188</v>
      </c>
      <c r="T5237" s="43">
        <f ca="1">_xll.BInterpol('Base CDI'!$H$4:$H$28,'Base CDI'!$J$4:$J$29,S5237,"Cubic","Extrapolate=Linear","MultiX=Average","Skip=True","Sort=True")</f>
        <v>13.460207934336527</v>
      </c>
      <c r="U5237" s="43">
        <f ca="1">_xll.BInterpol('Base CDI'!$H$4:$H$28,'Base CDI'!$I$4:$I$29,S5237,"Cubic","Extrapolate=Linear","MultiX=Average","Skip=True","Sort=True")</f>
        <v>13.49309849521204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51189</v>
      </c>
      <c r="T5238" s="43">
        <f ca="1">_xll.BInterpol('Base CDI'!$H$4:$H$28,'Base CDI'!$J$4:$J$29,S5238,"Cubic","Extrapolate=Linear","MultiX=Average","Skip=True","Sort=True")</f>
        <v>13.460131326949385</v>
      </c>
      <c r="U5238" s="43">
        <f ca="1">_xll.BInterpol('Base CDI'!$H$4:$H$28,'Base CDI'!$I$4:$I$29,S5238,"Cubic","Extrapolate=Linear","MultiX=Average","Skip=True","Sort=True")</f>
        <v>13.493009575923393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51190</v>
      </c>
      <c r="T5239" s="43">
        <f ca="1">_xll.BInterpol('Base CDI'!$H$4:$H$28,'Base CDI'!$J$4:$J$29,S5239,"Cubic","Extrapolate=Linear","MultiX=Average","Skip=True","Sort=True")</f>
        <v>13.460054719562244</v>
      </c>
      <c r="U5239" s="43">
        <f ca="1">_xll.BInterpol('Base CDI'!$H$4:$H$28,'Base CDI'!$I$4:$I$29,S5239,"Cubic","Extrapolate=Linear","MultiX=Average","Skip=True","Sort=True")</f>
        <v>13.492920656634748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51191</v>
      </c>
      <c r="T5240" s="43">
        <f ca="1">_xll.BInterpol('Base CDI'!$H$4:$H$28,'Base CDI'!$J$4:$J$29,S5240,"Cubic","Extrapolate=Linear","MultiX=Average","Skip=True","Sort=True")</f>
        <v>13.459978112175104</v>
      </c>
      <c r="U5240" s="43">
        <f ca="1">_xll.BInterpol('Base CDI'!$H$4:$H$28,'Base CDI'!$I$4:$I$29,S5240,"Cubic","Extrapolate=Linear","MultiX=Average","Skip=True","Sort=True")</f>
        <v>13.492831737346103</v>
      </c>
    </row>
    <row r="5241" spans="16:21" x14ac:dyDescent="0.25">
      <c r="P5241" s="10">
        <v>42132</v>
      </c>
      <c r="Q5241">
        <v>36.97401</v>
      </c>
      <c r="S5241" s="42">
        <f t="shared" ca="1" si="86"/>
        <v>51192</v>
      </c>
      <c r="T5241" s="43">
        <f ca="1">_xll.BInterpol('Base CDI'!$H$4:$H$28,'Base CDI'!$J$4:$J$29,S5241,"Cubic","Extrapolate=Linear","MultiX=Average","Skip=True","Sort=True")</f>
        <v>13.459901504787963</v>
      </c>
      <c r="U5241" s="43">
        <f ca="1">_xll.BInterpol('Base CDI'!$H$4:$H$28,'Base CDI'!$I$4:$I$29,S5241,"Cubic","Extrapolate=Linear","MultiX=Average","Skip=True","Sort=True")</f>
        <v>13.492742818057456</v>
      </c>
    </row>
    <row r="5242" spans="16:21" x14ac:dyDescent="0.25">
      <c r="P5242" s="10">
        <v>42135</v>
      </c>
      <c r="Q5242">
        <v>36.99212</v>
      </c>
      <c r="S5242" s="42">
        <f t="shared" ca="1" si="86"/>
        <v>51193</v>
      </c>
      <c r="T5242" s="43">
        <f ca="1">_xll.BInterpol('Base CDI'!$H$4:$H$28,'Base CDI'!$J$4:$J$29,S5242,"Cubic","Extrapolate=Linear","MultiX=Average","Skip=True","Sort=True")</f>
        <v>13.459824897400821</v>
      </c>
      <c r="U5242" s="43">
        <f ca="1">_xll.BInterpol('Base CDI'!$H$4:$H$28,'Base CDI'!$I$4:$I$29,S5242,"Cubic","Extrapolate=Linear","MultiX=Average","Skip=True","Sort=True")</f>
        <v>13.492653898768811</v>
      </c>
    </row>
    <row r="5243" spans="16:21" x14ac:dyDescent="0.25">
      <c r="P5243" s="10">
        <v>42136</v>
      </c>
      <c r="Q5243">
        <v>37.01023</v>
      </c>
      <c r="S5243" s="42">
        <f t="shared" ca="1" si="86"/>
        <v>51194</v>
      </c>
      <c r="T5243" s="43">
        <f ca="1">_xll.BInterpol('Base CDI'!$H$4:$H$28,'Base CDI'!$J$4:$J$29,S5243,"Cubic","Extrapolate=Linear","MultiX=Average","Skip=True","Sort=True")</f>
        <v>13.459748290013682</v>
      </c>
      <c r="U5243" s="43">
        <f ca="1">_xll.BInterpol('Base CDI'!$H$4:$H$28,'Base CDI'!$I$4:$I$29,S5243,"Cubic","Extrapolate=Linear","MultiX=Average","Skip=True","Sort=True")</f>
        <v>13.492564979480166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51195</v>
      </c>
      <c r="T5244" s="43">
        <f ca="1">_xll.BInterpol('Base CDI'!$H$4:$H$28,'Base CDI'!$J$4:$J$29,S5244,"Cubic","Extrapolate=Linear","MultiX=Average","Skip=True","Sort=True")</f>
        <v>13.45967168262654</v>
      </c>
      <c r="U5244" s="43">
        <f ca="1">_xll.BInterpol('Base CDI'!$H$4:$H$28,'Base CDI'!$I$4:$I$29,S5244,"Cubic","Extrapolate=Linear","MultiX=Average","Skip=True","Sort=True")</f>
        <v>13.492476060191519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51196</v>
      </c>
      <c r="T5245" s="43">
        <f ca="1">_xll.BInterpol('Base CDI'!$H$4:$H$28,'Base CDI'!$J$4:$J$29,S5245,"Cubic","Extrapolate=Linear","MultiX=Average","Skip=True","Sort=True")</f>
        <v>13.459595075239399</v>
      </c>
      <c r="U5245" s="43">
        <f ca="1">_xll.BInterpol('Base CDI'!$H$4:$H$28,'Base CDI'!$I$4:$I$29,S5245,"Cubic","Extrapolate=Linear","MultiX=Average","Skip=True","Sort=True")</f>
        <v>13.492387140902874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51197</v>
      </c>
      <c r="T5246" s="43">
        <f ca="1">_xll.BInterpol('Base CDI'!$H$4:$H$28,'Base CDI'!$J$4:$J$29,S5246,"Cubic","Extrapolate=Linear","MultiX=Average","Skip=True","Sort=True")</f>
        <v>13.459518467852259</v>
      </c>
      <c r="U5246" s="43">
        <f ca="1">_xll.BInterpol('Base CDI'!$H$4:$H$28,'Base CDI'!$I$4:$I$29,S5246,"Cubic","Extrapolate=Linear","MultiX=Average","Skip=True","Sort=True")</f>
        <v>13.492298221614229</v>
      </c>
    </row>
    <row r="5247" spans="16:21" x14ac:dyDescent="0.25">
      <c r="P5247" s="10">
        <v>42142</v>
      </c>
      <c r="Q5247">
        <v>37.08278</v>
      </c>
      <c r="S5247" s="42">
        <f t="shared" ca="1" si="86"/>
        <v>51198</v>
      </c>
      <c r="T5247" s="43">
        <f ca="1">_xll.BInterpol('Base CDI'!$H$4:$H$28,'Base CDI'!$J$4:$J$29,S5247,"Cubic","Extrapolate=Linear","MultiX=Average","Skip=True","Sort=True")</f>
        <v>13.459441860465118</v>
      </c>
      <c r="U5247" s="43">
        <f ca="1">_xll.BInterpol('Base CDI'!$H$4:$H$28,'Base CDI'!$I$4:$I$29,S5247,"Cubic","Extrapolate=Linear","MultiX=Average","Skip=True","Sort=True")</f>
        <v>13.492209302325582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51199</v>
      </c>
      <c r="T5248" s="43">
        <f ca="1">_xll.BInterpol('Base CDI'!$H$4:$H$28,'Base CDI'!$J$4:$J$29,S5248,"Cubic","Extrapolate=Linear","MultiX=Average","Skip=True","Sort=True")</f>
        <v>13.459365253077976</v>
      </c>
      <c r="U5248" s="43">
        <f ca="1">_xll.BInterpol('Base CDI'!$H$4:$H$28,'Base CDI'!$I$4:$I$29,S5248,"Cubic","Extrapolate=Linear","MultiX=Average","Skip=True","Sort=True")</f>
        <v>13.492120383036937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51200</v>
      </c>
      <c r="T5249" s="43">
        <f ca="1">_xll.BInterpol('Base CDI'!$H$4:$H$28,'Base CDI'!$J$4:$J$29,S5249,"Cubic","Extrapolate=Linear","MultiX=Average","Skip=True","Sort=True")</f>
        <v>13.459288645690837</v>
      </c>
      <c r="U5249" s="43">
        <f ca="1">_xll.BInterpol('Base CDI'!$H$4:$H$28,'Base CDI'!$I$4:$I$29,S5249,"Cubic","Extrapolate=Linear","MultiX=Average","Skip=True","Sort=True")</f>
        <v>13.492031463748292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51201</v>
      </c>
      <c r="T5250" s="43">
        <f ca="1">_xll.BInterpol('Base CDI'!$H$4:$H$28,'Base CDI'!$J$4:$J$29,S5250,"Cubic","Extrapolate=Linear","MultiX=Average","Skip=True","Sort=True")</f>
        <v>13.459212038303695</v>
      </c>
      <c r="U5250" s="43">
        <f ca="1">_xll.BInterpol('Base CDI'!$H$4:$H$28,'Base CDI'!$I$4:$I$29,S5250,"Cubic","Extrapolate=Linear","MultiX=Average","Skip=True","Sort=True")</f>
        <v>13.491942544459645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51202</v>
      </c>
      <c r="T5251" s="43">
        <f ca="1">_xll.BInterpol('Base CDI'!$H$4:$H$28,'Base CDI'!$J$4:$J$29,S5251,"Cubic","Extrapolate=Linear","MultiX=Average","Skip=True","Sort=True")</f>
        <v>13.459135430916554</v>
      </c>
      <c r="U5251" s="43">
        <f ca="1">_xll.BInterpol('Base CDI'!$H$4:$H$28,'Base CDI'!$I$4:$I$29,S5251,"Cubic","Extrapolate=Linear","MultiX=Average","Skip=True","Sort=True")</f>
        <v>13.491853625171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51203</v>
      </c>
      <c r="T5252" s="43">
        <f ca="1">_xll.BInterpol('Base CDI'!$H$4:$H$28,'Base CDI'!$J$4:$J$29,S5252,"Cubic","Extrapolate=Linear","MultiX=Average","Skip=True","Sort=True")</f>
        <v>13.459058823529412</v>
      </c>
      <c r="U5252" s="43">
        <f ca="1">_xll.BInterpol('Base CDI'!$H$4:$H$28,'Base CDI'!$I$4:$I$29,S5252,"Cubic","Extrapolate=Linear","MultiX=Average","Skip=True","Sort=True")</f>
        <v>13.491764705882355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51204</v>
      </c>
      <c r="T5253" s="43">
        <f ca="1">_xll.BInterpol('Base CDI'!$H$4:$H$28,'Base CDI'!$J$4:$J$29,S5253,"Cubic","Extrapolate=Linear","MultiX=Average","Skip=True","Sort=True")</f>
        <v>13.458982216142273</v>
      </c>
      <c r="U5253" s="43">
        <f ca="1">_xll.BInterpol('Base CDI'!$H$4:$H$28,'Base CDI'!$I$4:$I$29,S5253,"Cubic","Extrapolate=Linear","MultiX=Average","Skip=True","Sort=True")</f>
        <v>13.491675786593708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51205</v>
      </c>
      <c r="T5254" s="43">
        <f ca="1">_xll.BInterpol('Base CDI'!$H$4:$H$28,'Base CDI'!$J$4:$J$29,S5254,"Cubic","Extrapolate=Linear","MultiX=Average","Skip=True","Sort=True")</f>
        <v>13.458905608755131</v>
      </c>
      <c r="U5254" s="43">
        <f ca="1">_xll.BInterpol('Base CDI'!$H$4:$H$28,'Base CDI'!$I$4:$I$29,S5254,"Cubic","Extrapolate=Linear","MultiX=Average","Skip=True","Sort=True")</f>
        <v>13.491586867305063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51206</v>
      </c>
      <c r="T5255" s="43">
        <f ca="1">_xll.BInterpol('Base CDI'!$H$4:$H$28,'Base CDI'!$J$4:$J$29,S5255,"Cubic","Extrapolate=Linear","MultiX=Average","Skip=True","Sort=True")</f>
        <v>13.45882900136799</v>
      </c>
      <c r="U5255" s="43">
        <f ca="1">_xll.BInterpol('Base CDI'!$H$4:$H$28,'Base CDI'!$I$4:$I$29,S5255,"Cubic","Extrapolate=Linear","MultiX=Average","Skip=True","Sort=True")</f>
        <v>13.491497948016418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51207</v>
      </c>
      <c r="T5256" s="43">
        <f ca="1">_xll.BInterpol('Base CDI'!$H$4:$H$28,'Base CDI'!$J$4:$J$29,S5256,"Cubic","Extrapolate=Linear","MultiX=Average","Skip=True","Sort=True")</f>
        <v>13.45875239398085</v>
      </c>
      <c r="U5256" s="43">
        <f ca="1">_xll.BInterpol('Base CDI'!$H$4:$H$28,'Base CDI'!$I$4:$I$29,S5256,"Cubic","Extrapolate=Linear","MultiX=Average","Skip=True","Sort=True")</f>
        <v>13.491409028727771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51208</v>
      </c>
      <c r="T5257" s="43">
        <f ca="1">_xll.BInterpol('Base CDI'!$H$4:$H$28,'Base CDI'!$J$4:$J$29,S5257,"Cubic","Extrapolate=Linear","MultiX=Average","Skip=True","Sort=True")</f>
        <v>13.458675786593709</v>
      </c>
      <c r="U5257" s="43">
        <f ca="1">_xll.BInterpol('Base CDI'!$H$4:$H$28,'Base CDI'!$I$4:$I$29,S5257,"Cubic","Extrapolate=Linear","MultiX=Average","Skip=True","Sort=True")</f>
        <v>13.491320109439126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51209</v>
      </c>
      <c r="T5258" s="43">
        <f ca="1">_xll.BInterpol('Base CDI'!$H$4:$H$28,'Base CDI'!$J$4:$J$29,S5258,"Cubic","Extrapolate=Linear","MultiX=Average","Skip=True","Sort=True")</f>
        <v>13.458599179206567</v>
      </c>
      <c r="U5258" s="43">
        <f ca="1">_xll.BInterpol('Base CDI'!$H$4:$H$28,'Base CDI'!$I$4:$I$29,S5258,"Cubic","Extrapolate=Linear","MultiX=Average","Skip=True","Sort=True")</f>
        <v>13.491231190150479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51210</v>
      </c>
      <c r="T5259" s="43">
        <f ca="1">_xll.BInterpol('Base CDI'!$H$4:$H$28,'Base CDI'!$J$4:$J$29,S5259,"Cubic","Extrapolate=Linear","MultiX=Average","Skip=True","Sort=True")</f>
        <v>13.458522571819428</v>
      </c>
      <c r="U5259" s="43">
        <f ca="1">_xll.BInterpol('Base CDI'!$H$4:$H$28,'Base CDI'!$I$4:$I$29,S5259,"Cubic","Extrapolate=Linear","MultiX=Average","Skip=True","Sort=True")</f>
        <v>13.491142270861834</v>
      </c>
    </row>
    <row r="5260" spans="16:21" x14ac:dyDescent="0.25">
      <c r="P5260" s="10">
        <v>42160</v>
      </c>
      <c r="Q5260">
        <v>37.31953</v>
      </c>
      <c r="S5260" s="42">
        <f t="shared" ca="1" si="87"/>
        <v>51211</v>
      </c>
      <c r="T5260" s="43">
        <f ca="1">_xll.BInterpol('Base CDI'!$H$4:$H$28,'Base CDI'!$J$4:$J$29,S5260,"Cubic","Extrapolate=Linear","MultiX=Average","Skip=True","Sort=True")</f>
        <v>13.458445964432286</v>
      </c>
      <c r="U5260" s="43">
        <f ca="1">_xll.BInterpol('Base CDI'!$H$4:$H$28,'Base CDI'!$I$4:$I$29,S5260,"Cubic","Extrapolate=Linear","MultiX=Average","Skip=True","Sort=True")</f>
        <v>13.491053351573189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51212</v>
      </c>
      <c r="T5261" s="43">
        <f ca="1">_xll.BInterpol('Base CDI'!$H$4:$H$28,'Base CDI'!$J$4:$J$29,S5261,"Cubic","Extrapolate=Linear","MultiX=Average","Skip=True","Sort=True")</f>
        <v>13.458369357045145</v>
      </c>
      <c r="U5261" s="43">
        <f ca="1">_xll.BInterpol('Base CDI'!$H$4:$H$28,'Base CDI'!$I$4:$I$29,S5261,"Cubic","Extrapolate=Linear","MultiX=Average","Skip=True","Sort=True")</f>
        <v>13.490964432284542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51213</v>
      </c>
      <c r="T5262" s="43">
        <f ca="1">_xll.BInterpol('Base CDI'!$H$4:$H$28,'Base CDI'!$J$4:$J$29,S5262,"Cubic","Extrapolate=Linear","MultiX=Average","Skip=True","Sort=True")</f>
        <v>13.458292749658003</v>
      </c>
      <c r="U5262" s="43">
        <f ca="1">_xll.BInterpol('Base CDI'!$H$4:$H$28,'Base CDI'!$I$4:$I$29,S5262,"Cubic","Extrapolate=Linear","MultiX=Average","Skip=True","Sort=True")</f>
        <v>13.490875512995897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51214</v>
      </c>
      <c r="T5263" s="43">
        <f ca="1">_xll.BInterpol('Base CDI'!$H$4:$H$28,'Base CDI'!$J$4:$J$29,S5263,"Cubic","Extrapolate=Linear","MultiX=Average","Skip=True","Sort=True")</f>
        <v>13.458216142270864</v>
      </c>
      <c r="U5263" s="43">
        <f ca="1">_xll.BInterpol('Base CDI'!$H$4:$H$28,'Base CDI'!$I$4:$I$29,S5263,"Cubic","Extrapolate=Linear","MultiX=Average","Skip=True","Sort=True")</f>
        <v>13.490786593707252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51215</v>
      </c>
      <c r="T5264" s="43">
        <f ca="1">_xll.BInterpol('Base CDI'!$H$4:$H$28,'Base CDI'!$J$4:$J$29,S5264,"Cubic","Extrapolate=Linear","MultiX=Average","Skip=True","Sort=True")</f>
        <v>13.458139534883722</v>
      </c>
      <c r="U5264" s="43">
        <f ca="1">_xll.BInterpol('Base CDI'!$H$4:$H$28,'Base CDI'!$I$4:$I$29,S5264,"Cubic","Extrapolate=Linear","MultiX=Average","Skip=True","Sort=True")</f>
        <v>13.490697674418605</v>
      </c>
    </row>
    <row r="5265" spans="16:21" x14ac:dyDescent="0.25">
      <c r="P5265" s="10">
        <v>42167</v>
      </c>
      <c r="Q5265">
        <v>37.41433</v>
      </c>
      <c r="S5265" s="42">
        <f t="shared" ca="1" si="87"/>
        <v>51216</v>
      </c>
      <c r="T5265" s="43">
        <f ca="1">_xll.BInterpol('Base CDI'!$H$4:$H$28,'Base CDI'!$J$4:$J$29,S5265,"Cubic","Extrapolate=Linear","MultiX=Average","Skip=True","Sort=True")</f>
        <v>13.458062927496581</v>
      </c>
      <c r="U5265" s="43">
        <f ca="1">_xll.BInterpol('Base CDI'!$H$4:$H$28,'Base CDI'!$I$4:$I$29,S5265,"Cubic","Extrapolate=Linear","MultiX=Average","Skip=True","Sort=True")</f>
        <v>13.49060875512996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51217</v>
      </c>
      <c r="T5266" s="43">
        <f ca="1">_xll.BInterpol('Base CDI'!$H$4:$H$28,'Base CDI'!$J$4:$J$29,S5266,"Cubic","Extrapolate=Linear","MultiX=Average","Skip=True","Sort=True")</f>
        <v>13.457986320109441</v>
      </c>
      <c r="U5266" s="43">
        <f ca="1">_xll.BInterpol('Base CDI'!$H$4:$H$28,'Base CDI'!$I$4:$I$29,S5266,"Cubic","Extrapolate=Linear","MultiX=Average","Skip=True","Sort=True")</f>
        <v>13.490519835841315</v>
      </c>
    </row>
    <row r="5267" spans="16:21" x14ac:dyDescent="0.25">
      <c r="P5267" s="10">
        <v>42171</v>
      </c>
      <c r="Q5267">
        <v>37.45232</v>
      </c>
      <c r="S5267" s="42">
        <f t="shared" ca="1" si="87"/>
        <v>51218</v>
      </c>
      <c r="T5267" s="43">
        <f ca="1">_xll.BInterpol('Base CDI'!$H$4:$H$28,'Base CDI'!$J$4:$J$29,S5267,"Cubic","Extrapolate=Linear","MultiX=Average","Skip=True","Sort=True")</f>
        <v>13.4579097127223</v>
      </c>
      <c r="U5267" s="43">
        <f ca="1">_xll.BInterpol('Base CDI'!$H$4:$H$28,'Base CDI'!$I$4:$I$29,S5267,"Cubic","Extrapolate=Linear","MultiX=Average","Skip=True","Sort=True")</f>
        <v>13.490430916552668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51219</v>
      </c>
      <c r="T5268" s="43">
        <f ca="1">_xll.BInterpol('Base CDI'!$H$4:$H$28,'Base CDI'!$J$4:$J$29,S5268,"Cubic","Extrapolate=Linear","MultiX=Average","Skip=True","Sort=True")</f>
        <v>13.457833105335158</v>
      </c>
      <c r="U5268" s="43">
        <f ca="1">_xll.BInterpol('Base CDI'!$H$4:$H$28,'Base CDI'!$I$4:$I$29,S5268,"Cubic","Extrapolate=Linear","MultiX=Average","Skip=True","Sort=True")</f>
        <v>13.490341997264023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51220</v>
      </c>
      <c r="T5269" s="43">
        <f ca="1">_xll.BInterpol('Base CDI'!$H$4:$H$28,'Base CDI'!$J$4:$J$29,S5269,"Cubic","Extrapolate=Linear","MultiX=Average","Skip=True","Sort=True")</f>
        <v>13.457756497948019</v>
      </c>
      <c r="U5269" s="43">
        <f ca="1">_xll.BInterpol('Base CDI'!$H$4:$H$28,'Base CDI'!$I$4:$I$29,S5269,"Cubic","Extrapolate=Linear","MultiX=Average","Skip=True","Sort=True")</f>
        <v>13.490253077975378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51221</v>
      </c>
      <c r="T5270" s="43">
        <f ca="1">_xll.BInterpol('Base CDI'!$H$4:$H$28,'Base CDI'!$J$4:$J$29,S5270,"Cubic","Extrapolate=Linear","MultiX=Average","Skip=True","Sort=True")</f>
        <v>13.457679890560877</v>
      </c>
      <c r="U5270" s="43">
        <f ca="1">_xll.BInterpol('Base CDI'!$H$4:$H$28,'Base CDI'!$I$4:$I$29,S5270,"Cubic","Extrapolate=Linear","MultiX=Average","Skip=True","Sort=True")</f>
        <v>13.490164158686731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51222</v>
      </c>
      <c r="T5271" s="43">
        <f ca="1">_xll.BInterpol('Base CDI'!$H$4:$H$28,'Base CDI'!$J$4:$J$29,S5271,"Cubic","Extrapolate=Linear","MultiX=Average","Skip=True","Sort=True")</f>
        <v>13.457603283173736</v>
      </c>
      <c r="U5271" s="43">
        <f ca="1">_xll.BInterpol('Base CDI'!$H$4:$H$28,'Base CDI'!$I$4:$I$29,S5271,"Cubic","Extrapolate=Linear","MultiX=Average","Skip=True","Sort=True")</f>
        <v>13.490075239398086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51223</v>
      </c>
      <c r="T5272" s="43">
        <f ca="1">_xll.BInterpol('Base CDI'!$H$4:$H$28,'Base CDI'!$J$4:$J$29,S5272,"Cubic","Extrapolate=Linear","MultiX=Average","Skip=True","Sort=True")</f>
        <v>13.457526675786594</v>
      </c>
      <c r="U5272" s="43">
        <f ca="1">_xll.BInterpol('Base CDI'!$H$4:$H$28,'Base CDI'!$I$4:$I$29,S5272,"Cubic","Extrapolate=Linear","MultiX=Average","Skip=True","Sort=True")</f>
        <v>13.489986320109441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51224</v>
      </c>
      <c r="T5273" s="43">
        <f ca="1">_xll.BInterpol('Base CDI'!$H$4:$H$28,'Base CDI'!$J$4:$J$29,S5273,"Cubic","Extrapolate=Linear","MultiX=Average","Skip=True","Sort=True")</f>
        <v>13.457450068399455</v>
      </c>
      <c r="U5273" s="43">
        <f ca="1">_xll.BInterpol('Base CDI'!$H$4:$H$28,'Base CDI'!$I$4:$I$29,S5273,"Cubic","Extrapolate=Linear","MultiX=Average","Skip=True","Sort=True")</f>
        <v>13.489897400820794</v>
      </c>
    </row>
    <row r="5274" spans="16:21" x14ac:dyDescent="0.25">
      <c r="P5274" s="10">
        <v>42180</v>
      </c>
      <c r="Q5274">
        <v>37.58558</v>
      </c>
      <c r="S5274" s="42">
        <f t="shared" ca="1" si="87"/>
        <v>51225</v>
      </c>
      <c r="T5274" s="43">
        <f ca="1">_xll.BInterpol('Base CDI'!$H$4:$H$28,'Base CDI'!$J$4:$J$29,S5274,"Cubic","Extrapolate=Linear","MultiX=Average","Skip=True","Sort=True")</f>
        <v>13.457373461012313</v>
      </c>
      <c r="U5274" s="43">
        <f ca="1">_xll.BInterpol('Base CDI'!$H$4:$H$28,'Base CDI'!$I$4:$I$29,S5274,"Cubic","Extrapolate=Linear","MultiX=Average","Skip=True","Sort=True")</f>
        <v>13.489808481532149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51226</v>
      </c>
      <c r="T5275" s="43">
        <f ca="1">_xll.BInterpol('Base CDI'!$H$4:$H$28,'Base CDI'!$J$4:$J$29,S5275,"Cubic","Extrapolate=Linear","MultiX=Average","Skip=True","Sort=True")</f>
        <v>13.457296853625172</v>
      </c>
      <c r="U5275" s="43">
        <f ca="1">_xll.BInterpol('Base CDI'!$H$4:$H$28,'Base CDI'!$I$4:$I$29,S5275,"Cubic","Extrapolate=Linear","MultiX=Average","Skip=True","Sort=True")</f>
        <v>13.489719562243504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51227</v>
      </c>
      <c r="T5276" s="43">
        <f ca="1">_xll.BInterpol('Base CDI'!$H$4:$H$28,'Base CDI'!$J$4:$J$29,S5276,"Cubic","Extrapolate=Linear","MultiX=Average","Skip=True","Sort=True")</f>
        <v>13.457220246238032</v>
      </c>
      <c r="U5276" s="43">
        <f ca="1">_xll.BInterpol('Base CDI'!$H$4:$H$28,'Base CDI'!$I$4:$I$29,S5276,"Cubic","Extrapolate=Linear","MultiX=Average","Skip=True","Sort=True")</f>
        <v>13.489630642954857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51228</v>
      </c>
      <c r="T5277" s="43">
        <f ca="1">_xll.BInterpol('Base CDI'!$H$4:$H$28,'Base CDI'!$J$4:$J$29,S5277,"Cubic","Extrapolate=Linear","MultiX=Average","Skip=True","Sort=True")</f>
        <v>13.457143638850891</v>
      </c>
      <c r="U5277" s="43">
        <f ca="1">_xll.BInterpol('Base CDI'!$H$4:$H$28,'Base CDI'!$I$4:$I$29,S5277,"Cubic","Extrapolate=Linear","MultiX=Average","Skip=True","Sort=True")</f>
        <v>13.489541723666212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51229</v>
      </c>
      <c r="T5278" s="43">
        <f ca="1">_xll.BInterpol('Base CDI'!$H$4:$H$28,'Base CDI'!$J$4:$J$29,S5278,"Cubic","Extrapolate=Linear","MultiX=Average","Skip=True","Sort=True")</f>
        <v>13.457067031463749</v>
      </c>
      <c r="U5278" s="43">
        <f ca="1">_xll.BInterpol('Base CDI'!$H$4:$H$28,'Base CDI'!$I$4:$I$29,S5278,"Cubic","Extrapolate=Linear","MultiX=Average","Skip=True","Sort=True")</f>
        <v>13.489452804377567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51230</v>
      </c>
      <c r="T5279" s="43">
        <f ca="1">_xll.BInterpol('Base CDI'!$H$4:$H$28,'Base CDI'!$J$4:$J$29,S5279,"Cubic","Extrapolate=Linear","MultiX=Average","Skip=True","Sort=True")</f>
        <v>13.45699042407661</v>
      </c>
      <c r="U5279" s="43">
        <f ca="1">_xll.BInterpol('Base CDI'!$H$4:$H$28,'Base CDI'!$I$4:$I$29,S5279,"Cubic","Extrapolate=Linear","MultiX=Average","Skip=True","Sort=True")</f>
        <v>13.48936388508892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51231</v>
      </c>
      <c r="T5280" s="43">
        <f ca="1">_xll.BInterpol('Base CDI'!$H$4:$H$28,'Base CDI'!$J$4:$J$29,S5280,"Cubic","Extrapolate=Linear","MultiX=Average","Skip=True","Sort=True")</f>
        <v>13.456913816689468</v>
      </c>
      <c r="U5280" s="43">
        <f ca="1">_xll.BInterpol('Base CDI'!$H$4:$H$28,'Base CDI'!$I$4:$I$29,S5280,"Cubic","Extrapolate=Linear","MultiX=Average","Skip=True","Sort=True")</f>
        <v>13.489274965800275</v>
      </c>
    </row>
    <row r="5281" spans="16:21" x14ac:dyDescent="0.25">
      <c r="P5281" s="10">
        <v>42191</v>
      </c>
      <c r="Q5281">
        <v>37.71931</v>
      </c>
      <c r="S5281" s="42">
        <f t="shared" ca="1" si="87"/>
        <v>51232</v>
      </c>
      <c r="T5281" s="43">
        <f ca="1">_xll.BInterpol('Base CDI'!$H$4:$H$28,'Base CDI'!$J$4:$J$29,S5281,"Cubic","Extrapolate=Linear","MultiX=Average","Skip=True","Sort=True")</f>
        <v>13.456837209302327</v>
      </c>
      <c r="U5281" s="43">
        <f ca="1">_xll.BInterpol('Base CDI'!$H$4:$H$28,'Base CDI'!$I$4:$I$29,S5281,"Cubic","Extrapolate=Linear","MultiX=Average","Skip=True","Sort=True")</f>
        <v>13.48918604651163</v>
      </c>
    </row>
    <row r="5282" spans="16:21" x14ac:dyDescent="0.25">
      <c r="P5282" s="10">
        <v>42192</v>
      </c>
      <c r="Q5282">
        <v>37.73845</v>
      </c>
      <c r="S5282" s="42">
        <f t="shared" ca="1" si="87"/>
        <v>51233</v>
      </c>
      <c r="T5282" s="43">
        <f ca="1">_xll.BInterpol('Base CDI'!$H$4:$H$28,'Base CDI'!$J$4:$J$29,S5282,"Cubic","Extrapolate=Linear","MultiX=Average","Skip=True","Sort=True")</f>
        <v>13.456760601915185</v>
      </c>
      <c r="U5282" s="43">
        <f ca="1">_xll.BInterpol('Base CDI'!$H$4:$H$28,'Base CDI'!$I$4:$I$29,S5282,"Cubic","Extrapolate=Linear","MultiX=Average","Skip=True","Sort=True")</f>
        <v>13.489097127222983</v>
      </c>
    </row>
    <row r="5283" spans="16:21" x14ac:dyDescent="0.25">
      <c r="P5283" s="10">
        <v>42193</v>
      </c>
      <c r="Q5283">
        <v>37.75761</v>
      </c>
      <c r="S5283" s="42">
        <f t="shared" ca="1" si="87"/>
        <v>51234</v>
      </c>
      <c r="T5283" s="43">
        <f ca="1">_xll.BInterpol('Base CDI'!$H$4:$H$28,'Base CDI'!$J$4:$J$29,S5283,"Cubic","Extrapolate=Linear","MultiX=Average","Skip=True","Sort=True")</f>
        <v>13.456683994528046</v>
      </c>
      <c r="U5283" s="43">
        <f ca="1">_xll.BInterpol('Base CDI'!$H$4:$H$28,'Base CDI'!$I$4:$I$29,S5283,"Cubic","Extrapolate=Linear","MultiX=Average","Skip=True","Sort=True")</f>
        <v>13.489008207934338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51235</v>
      </c>
      <c r="T5284" s="43">
        <f ca="1">_xll.BInterpol('Base CDI'!$H$4:$H$28,'Base CDI'!$J$4:$J$29,S5284,"Cubic","Extrapolate=Linear","MultiX=Average","Skip=True","Sort=True")</f>
        <v>13.456607387140904</v>
      </c>
      <c r="U5284" s="43">
        <f ca="1">_xll.BInterpol('Base CDI'!$H$4:$H$28,'Base CDI'!$I$4:$I$29,S5284,"Cubic","Extrapolate=Linear","MultiX=Average","Skip=True","Sort=True")</f>
        <v>13.488919288645691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51236</v>
      </c>
      <c r="T5285" s="43">
        <f ca="1">_xll.BInterpol('Base CDI'!$H$4:$H$28,'Base CDI'!$J$4:$J$29,S5285,"Cubic","Extrapolate=Linear","MultiX=Average","Skip=True","Sort=True")</f>
        <v>13.456530779753763</v>
      </c>
      <c r="U5285" s="43">
        <f ca="1">_xll.BInterpol('Base CDI'!$H$4:$H$28,'Base CDI'!$I$4:$I$29,S5285,"Cubic","Extrapolate=Linear","MultiX=Average","Skip=True","Sort=True")</f>
        <v>13.488830369357046</v>
      </c>
    </row>
    <row r="5286" spans="16:21" x14ac:dyDescent="0.25">
      <c r="P5286" s="10">
        <v>42198</v>
      </c>
      <c r="Q5286">
        <v>37.81512</v>
      </c>
      <c r="S5286" s="42">
        <f t="shared" ca="1" si="87"/>
        <v>51237</v>
      </c>
      <c r="T5286" s="43">
        <f ca="1">_xll.BInterpol('Base CDI'!$H$4:$H$28,'Base CDI'!$J$4:$J$29,S5286,"Cubic","Extrapolate=Linear","MultiX=Average","Skip=True","Sort=True")</f>
        <v>13.456454172366623</v>
      </c>
      <c r="U5286" s="43">
        <f ca="1">_xll.BInterpol('Base CDI'!$H$4:$H$28,'Base CDI'!$I$4:$I$29,S5286,"Cubic","Extrapolate=Linear","MultiX=Average","Skip=True","Sort=True")</f>
        <v>13.488741450068401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51238</v>
      </c>
      <c r="T5287" s="43">
        <f ca="1">_xll.BInterpol('Base CDI'!$H$4:$H$28,'Base CDI'!$J$4:$J$29,S5287,"Cubic","Extrapolate=Linear","MultiX=Average","Skip=True","Sort=True")</f>
        <v>13.456377564979482</v>
      </c>
      <c r="U5287" s="43">
        <f ca="1">_xll.BInterpol('Base CDI'!$H$4:$H$28,'Base CDI'!$I$4:$I$29,S5287,"Cubic","Extrapolate=Linear","MultiX=Average","Skip=True","Sort=True")</f>
        <v>13.488652530779754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51239</v>
      </c>
      <c r="T5288" s="43">
        <f ca="1">_xll.BInterpol('Base CDI'!$H$4:$H$28,'Base CDI'!$J$4:$J$29,S5288,"Cubic","Extrapolate=Linear","MultiX=Average","Skip=True","Sort=True")</f>
        <v>13.45630095759234</v>
      </c>
      <c r="U5288" s="43">
        <f ca="1">_xll.BInterpol('Base CDI'!$H$4:$H$28,'Base CDI'!$I$4:$I$29,S5288,"Cubic","Extrapolate=Linear","MultiX=Average","Skip=True","Sort=True")</f>
        <v>13.488563611491109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51240</v>
      </c>
      <c r="T5289" s="43">
        <f ca="1">_xll.BInterpol('Base CDI'!$H$4:$H$28,'Base CDI'!$J$4:$J$29,S5289,"Cubic","Extrapolate=Linear","MultiX=Average","Skip=True","Sort=True")</f>
        <v>13.456224350205201</v>
      </c>
      <c r="U5289" s="43">
        <f ca="1">_xll.BInterpol('Base CDI'!$H$4:$H$28,'Base CDI'!$I$4:$I$29,S5289,"Cubic","Extrapolate=Linear","MultiX=Average","Skip=True","Sort=True")</f>
        <v>13.488474692202464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51241</v>
      </c>
      <c r="T5290" s="43">
        <f ca="1">_xll.BInterpol('Base CDI'!$H$4:$H$28,'Base CDI'!$J$4:$J$29,S5290,"Cubic","Extrapolate=Linear","MultiX=Average","Skip=True","Sort=True")</f>
        <v>13.456147742818059</v>
      </c>
      <c r="U5290" s="43">
        <f ca="1">_xll.BInterpol('Base CDI'!$H$4:$H$28,'Base CDI'!$I$4:$I$29,S5290,"Cubic","Extrapolate=Linear","MultiX=Average","Skip=True","Sort=True")</f>
        <v>13.488385772913817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51242</v>
      </c>
      <c r="T5291" s="43">
        <f ca="1">_xll.BInterpol('Base CDI'!$H$4:$H$28,'Base CDI'!$J$4:$J$29,S5291,"Cubic","Extrapolate=Linear","MultiX=Average","Skip=True","Sort=True")</f>
        <v>13.456071135430918</v>
      </c>
      <c r="U5291" s="43">
        <f ca="1">_xll.BInterpol('Base CDI'!$H$4:$H$28,'Base CDI'!$I$4:$I$29,S5291,"Cubic","Extrapolate=Linear","MultiX=Average","Skip=True","Sort=True")</f>
        <v>13.488296853625172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51243</v>
      </c>
      <c r="T5292" s="43">
        <f ca="1">_xll.BInterpol('Base CDI'!$H$4:$H$28,'Base CDI'!$J$4:$J$29,S5292,"Cubic","Extrapolate=Linear","MultiX=Average","Skip=True","Sort=True")</f>
        <v>13.455994528043776</v>
      </c>
      <c r="U5292" s="43">
        <f ca="1">_xll.BInterpol('Base CDI'!$H$4:$H$28,'Base CDI'!$I$4:$I$29,S5292,"Cubic","Extrapolate=Linear","MultiX=Average","Skip=True","Sort=True")</f>
        <v>13.488207934336527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51244</v>
      </c>
      <c r="T5293" s="43">
        <f ca="1">_xll.BInterpol('Base CDI'!$H$4:$H$28,'Base CDI'!$J$4:$J$29,S5293,"Cubic","Extrapolate=Linear","MultiX=Average","Skip=True","Sort=True")</f>
        <v>13.455917920656637</v>
      </c>
      <c r="U5293" s="43">
        <f ca="1">_xll.BInterpol('Base CDI'!$H$4:$H$28,'Base CDI'!$I$4:$I$29,S5293,"Cubic","Extrapolate=Linear","MultiX=Average","Skip=True","Sort=True")</f>
        <v>13.48811901504788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51245</v>
      </c>
      <c r="T5294" s="43">
        <f ca="1">_xll.BInterpol('Base CDI'!$H$4:$H$28,'Base CDI'!$J$4:$J$29,S5294,"Cubic","Extrapolate=Linear","MultiX=Average","Skip=True","Sort=True")</f>
        <v>13.455841313269495</v>
      </c>
      <c r="U5294" s="43">
        <f ca="1">_xll.BInterpol('Base CDI'!$H$4:$H$28,'Base CDI'!$I$4:$I$29,S5294,"Cubic","Extrapolate=Linear","MultiX=Average","Skip=True","Sort=True")</f>
        <v>13.488030095759235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51246</v>
      </c>
      <c r="T5295" s="43">
        <f ca="1">_xll.BInterpol('Base CDI'!$H$4:$H$28,'Base CDI'!$J$4:$J$29,S5295,"Cubic","Extrapolate=Linear","MultiX=Average","Skip=True","Sort=True")</f>
        <v>13.455764705882354</v>
      </c>
      <c r="U5295" s="43">
        <f ca="1">_xll.BInterpol('Base CDI'!$H$4:$H$28,'Base CDI'!$I$4:$I$29,S5295,"Cubic","Extrapolate=Linear","MultiX=Average","Skip=True","Sort=True")</f>
        <v>13.48794117647059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51247</v>
      </c>
      <c r="T5296" s="43">
        <f ca="1">_xll.BInterpol('Base CDI'!$H$4:$H$28,'Base CDI'!$J$4:$J$29,S5296,"Cubic","Extrapolate=Linear","MultiX=Average","Skip=True","Sort=True")</f>
        <v>13.455688098495214</v>
      </c>
      <c r="U5296" s="43">
        <f ca="1">_xll.BInterpol('Base CDI'!$H$4:$H$28,'Base CDI'!$I$4:$I$29,S5296,"Cubic","Extrapolate=Linear","MultiX=Average","Skip=True","Sort=True")</f>
        <v>13.487852257181943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51248</v>
      </c>
      <c r="T5297" s="43">
        <f ca="1">_xll.BInterpol('Base CDI'!$H$4:$H$28,'Base CDI'!$J$4:$J$29,S5297,"Cubic","Extrapolate=Linear","MultiX=Average","Skip=True","Sort=True")</f>
        <v>13.455611491108073</v>
      </c>
      <c r="U5297" s="43">
        <f ca="1">_xll.BInterpol('Base CDI'!$H$4:$H$28,'Base CDI'!$I$4:$I$29,S5297,"Cubic","Extrapolate=Linear","MultiX=Average","Skip=True","Sort=True")</f>
        <v>13.487763337893298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51249</v>
      </c>
      <c r="T5298" s="43">
        <f ca="1">_xll.BInterpol('Base CDI'!$H$4:$H$28,'Base CDI'!$J$4:$J$29,S5298,"Cubic","Extrapolate=Linear","MultiX=Average","Skip=True","Sort=True")</f>
        <v>13.455534883720931</v>
      </c>
      <c r="U5298" s="43">
        <f ca="1">_xll.BInterpol('Base CDI'!$H$4:$H$28,'Base CDI'!$I$4:$I$29,S5298,"Cubic","Extrapolate=Linear","MultiX=Average","Skip=True","Sort=True")</f>
        <v>13.487674418604653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51250</v>
      </c>
      <c r="T5299" s="43">
        <f ca="1">_xll.BInterpol('Base CDI'!$H$4:$H$28,'Base CDI'!$J$4:$J$29,S5299,"Cubic","Extrapolate=Linear","MultiX=Average","Skip=True","Sort=True")</f>
        <v>13.455458276333792</v>
      </c>
      <c r="U5299" s="43">
        <f ca="1">_xll.BInterpol('Base CDI'!$H$4:$H$28,'Base CDI'!$I$4:$I$29,S5299,"Cubic","Extrapolate=Linear","MultiX=Average","Skip=True","Sort=True")</f>
        <v>13.487585499316006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51251</v>
      </c>
      <c r="T5300" s="43">
        <f ca="1">_xll.BInterpol('Base CDI'!$H$4:$H$28,'Base CDI'!$J$4:$J$29,S5300,"Cubic","Extrapolate=Linear","MultiX=Average","Skip=True","Sort=True")</f>
        <v>13.45538166894665</v>
      </c>
      <c r="U5300" s="43">
        <f ca="1">_xll.BInterpol('Base CDI'!$H$4:$H$28,'Base CDI'!$I$4:$I$29,S5300,"Cubic","Extrapolate=Linear","MultiX=Average","Skip=True","Sort=True")</f>
        <v>13.487496580027361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51252</v>
      </c>
      <c r="T5301" s="43">
        <f ca="1">_xll.BInterpol('Base CDI'!$H$4:$H$28,'Base CDI'!$J$4:$J$29,S5301,"Cubic","Extrapolate=Linear","MultiX=Average","Skip=True","Sort=True")</f>
        <v>13.455305061559509</v>
      </c>
      <c r="U5301" s="43">
        <f ca="1">_xll.BInterpol('Base CDI'!$H$4:$H$28,'Base CDI'!$I$4:$I$29,S5301,"Cubic","Extrapolate=Linear","MultiX=Average","Skip=True","Sort=True")</f>
        <v>13.487407660738716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51253</v>
      </c>
      <c r="T5302" s="43">
        <f ca="1">_xll.BInterpol('Base CDI'!$H$4:$H$28,'Base CDI'!$J$4:$J$29,S5302,"Cubic","Extrapolate=Linear","MultiX=Average","Skip=True","Sort=True")</f>
        <v>13.455228454172367</v>
      </c>
      <c r="U5302" s="43">
        <f ca="1">_xll.BInterpol('Base CDI'!$H$4:$H$28,'Base CDI'!$I$4:$I$29,S5302,"Cubic","Extrapolate=Linear","MultiX=Average","Skip=True","Sort=True")</f>
        <v>13.487318741450069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51254</v>
      </c>
      <c r="T5303" s="43">
        <f ca="1">_xll.BInterpol('Base CDI'!$H$4:$H$28,'Base CDI'!$J$4:$J$29,S5303,"Cubic","Extrapolate=Linear","MultiX=Average","Skip=True","Sort=True")</f>
        <v>13.455151846785228</v>
      </c>
      <c r="U5303" s="43">
        <f ca="1">_xll.BInterpol('Base CDI'!$H$4:$H$28,'Base CDI'!$I$4:$I$29,S5303,"Cubic","Extrapolate=Linear","MultiX=Average","Skip=True","Sort=True")</f>
        <v>13.487229822161424</v>
      </c>
    </row>
    <row r="5304" spans="16:21" x14ac:dyDescent="0.25">
      <c r="P5304" s="10">
        <v>42222</v>
      </c>
      <c r="Q5304">
        <v>38.16534</v>
      </c>
      <c r="S5304" s="42">
        <f t="shared" ca="1" si="87"/>
        <v>51255</v>
      </c>
      <c r="T5304" s="43">
        <f ca="1">_xll.BInterpol('Base CDI'!$H$4:$H$28,'Base CDI'!$J$4:$J$29,S5304,"Cubic","Extrapolate=Linear","MultiX=Average","Skip=True","Sort=True")</f>
        <v>13.455075239398086</v>
      </c>
      <c r="U5304" s="43">
        <f ca="1">_xll.BInterpol('Base CDI'!$H$4:$H$28,'Base CDI'!$I$4:$I$29,S5304,"Cubic","Extrapolate=Linear","MultiX=Average","Skip=True","Sort=True")</f>
        <v>13.487140902872779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51256</v>
      </c>
      <c r="T5305" s="43">
        <f ca="1">_xll.BInterpol('Base CDI'!$H$4:$H$28,'Base CDI'!$J$4:$J$29,S5305,"Cubic","Extrapolate=Linear","MultiX=Average","Skip=True","Sort=True")</f>
        <v>13.454998632010945</v>
      </c>
      <c r="U5305" s="43">
        <f ca="1">_xll.BInterpol('Base CDI'!$H$4:$H$28,'Base CDI'!$I$4:$I$29,S5305,"Cubic","Extrapolate=Linear","MultiX=Average","Skip=True","Sort=True")</f>
        <v>13.487051983584132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51257</v>
      </c>
      <c r="T5306" s="43">
        <f ca="1">_xll.BInterpol('Base CDI'!$H$4:$H$28,'Base CDI'!$J$4:$J$29,S5306,"Cubic","Extrapolate=Linear","MultiX=Average","Skip=True","Sort=True")</f>
        <v>13.454922024623805</v>
      </c>
      <c r="U5306" s="43">
        <f ca="1">_xll.BInterpol('Base CDI'!$H$4:$H$28,'Base CDI'!$I$4:$I$29,S5306,"Cubic","Extrapolate=Linear","MultiX=Average","Skip=True","Sort=True")</f>
        <v>13.486963064295487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51258</v>
      </c>
      <c r="T5307" s="43">
        <f ca="1">_xll.BInterpol('Base CDI'!$H$4:$H$28,'Base CDI'!$J$4:$J$29,S5307,"Cubic","Extrapolate=Linear","MultiX=Average","Skip=True","Sort=True")</f>
        <v>13.454845417236664</v>
      </c>
      <c r="U5307" s="43">
        <f ca="1">_xll.BInterpol('Base CDI'!$H$4:$H$28,'Base CDI'!$I$4:$I$29,S5307,"Cubic","Extrapolate=Linear","MultiX=Average","Skip=True","Sort=True")</f>
        <v>13.486874145006841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51259</v>
      </c>
      <c r="T5308" s="43">
        <f ca="1">_xll.BInterpol('Base CDI'!$H$4:$H$28,'Base CDI'!$J$4:$J$29,S5308,"Cubic","Extrapolate=Linear","MultiX=Average","Skip=True","Sort=True")</f>
        <v>13.454768809849522</v>
      </c>
      <c r="U5308" s="43">
        <f ca="1">_xll.BInterpol('Base CDI'!$H$4:$H$28,'Base CDI'!$I$4:$I$29,S5308,"Cubic","Extrapolate=Linear","MultiX=Average","Skip=True","Sort=True")</f>
        <v>13.486785225718195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51260</v>
      </c>
      <c r="T5309" s="43">
        <f ca="1">_xll.BInterpol('Base CDI'!$H$4:$H$28,'Base CDI'!$J$4:$J$29,S5309,"Cubic","Extrapolate=Linear","MultiX=Average","Skip=True","Sort=True")</f>
        <v>13.454692202462383</v>
      </c>
      <c r="U5309" s="43">
        <f ca="1">_xll.BInterpol('Base CDI'!$H$4:$H$28,'Base CDI'!$I$4:$I$29,S5309,"Cubic","Extrapolate=Linear","MultiX=Average","Skip=True","Sort=True")</f>
        <v>13.48669630642955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51261</v>
      </c>
      <c r="T5310" s="43">
        <f ca="1">_xll.BInterpol('Base CDI'!$H$4:$H$28,'Base CDI'!$J$4:$J$29,S5310,"Cubic","Extrapolate=Linear","MultiX=Average","Skip=True","Sort=True")</f>
        <v>13.454615595075241</v>
      </c>
      <c r="U5310" s="43">
        <f ca="1">_xll.BInterpol('Base CDI'!$H$4:$H$28,'Base CDI'!$I$4:$I$29,S5310,"Cubic","Extrapolate=Linear","MultiX=Average","Skip=True","Sort=True")</f>
        <v>13.486607387140904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51262</v>
      </c>
      <c r="T5311" s="43">
        <f ca="1">_xll.BInterpol('Base CDI'!$H$4:$H$28,'Base CDI'!$J$4:$J$29,S5311,"Cubic","Extrapolate=Linear","MultiX=Average","Skip=True","Sort=True")</f>
        <v>13.4545389876881</v>
      </c>
      <c r="U5311" s="43">
        <f ca="1">_xll.BInterpol('Base CDI'!$H$4:$H$28,'Base CDI'!$I$4:$I$29,S5311,"Cubic","Extrapolate=Linear","MultiX=Average","Skip=True","Sort=True")</f>
        <v>13.486518467852258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51263</v>
      </c>
      <c r="T5312" s="43">
        <f ca="1">_xll.BInterpol('Base CDI'!$H$4:$H$28,'Base CDI'!$J$4:$J$29,S5312,"Cubic","Extrapolate=Linear","MultiX=Average","Skip=True","Sort=True")</f>
        <v>13.454462380300958</v>
      </c>
      <c r="U5312" s="43">
        <f ca="1">_xll.BInterpol('Base CDI'!$H$4:$H$28,'Base CDI'!$I$4:$I$29,S5312,"Cubic","Extrapolate=Linear","MultiX=Average","Skip=True","Sort=True")</f>
        <v>13.486429548563613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51264</v>
      </c>
      <c r="T5313" s="43">
        <f ca="1">_xll.BInterpol('Base CDI'!$H$4:$H$28,'Base CDI'!$J$4:$J$29,S5313,"Cubic","Extrapolate=Linear","MultiX=Average","Skip=True","Sort=True")</f>
        <v>13.454385772913819</v>
      </c>
      <c r="U5313" s="43">
        <f ca="1">_xll.BInterpol('Base CDI'!$H$4:$H$28,'Base CDI'!$I$4:$I$29,S5313,"Cubic","Extrapolate=Linear","MultiX=Average","Skip=True","Sort=True")</f>
        <v>13.486340629274967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51265</v>
      </c>
      <c r="T5314" s="43">
        <f ca="1">_xll.BInterpol('Base CDI'!$H$4:$H$28,'Base CDI'!$J$4:$J$29,S5314,"Cubic","Extrapolate=Linear","MultiX=Average","Skip=True","Sort=True")</f>
        <v>13.454309165526677</v>
      </c>
      <c r="U5314" s="43">
        <f ca="1">_xll.BInterpol('Base CDI'!$H$4:$H$28,'Base CDI'!$I$4:$I$29,S5314,"Cubic","Extrapolate=Linear","MultiX=Average","Skip=True","Sort=True")</f>
        <v>13.486251709986322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51266</v>
      </c>
      <c r="T5315" s="43">
        <f ca="1">_xll.BInterpol('Base CDI'!$H$4:$H$28,'Base CDI'!$J$4:$J$29,S5315,"Cubic","Extrapolate=Linear","MultiX=Average","Skip=True","Sort=True")</f>
        <v>13.454232558139536</v>
      </c>
      <c r="U5315" s="43">
        <f ca="1">_xll.BInterpol('Base CDI'!$H$4:$H$28,'Base CDI'!$I$4:$I$29,S5315,"Cubic","Extrapolate=Linear","MultiX=Average","Skip=True","Sort=True")</f>
        <v>13.486162790697676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51267</v>
      </c>
      <c r="T5316" s="43">
        <f ca="1">_xll.BInterpol('Base CDI'!$H$4:$H$28,'Base CDI'!$J$4:$J$29,S5316,"Cubic","Extrapolate=Linear","MultiX=Average","Skip=True","Sort=True")</f>
        <v>13.454155950752396</v>
      </c>
      <c r="U5316" s="43">
        <f ca="1">_xll.BInterpol('Base CDI'!$H$4:$H$28,'Base CDI'!$I$4:$I$29,S5316,"Cubic","Extrapolate=Linear","MultiX=Average","Skip=True","Sort=True")</f>
        <v>13.48607387140903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51268</v>
      </c>
      <c r="T5317" s="43">
        <f ca="1">_xll.BInterpol('Base CDI'!$H$4:$H$28,'Base CDI'!$J$4:$J$29,S5317,"Cubic","Extrapolate=Linear","MultiX=Average","Skip=True","Sort=True")</f>
        <v>13.454079343365255</v>
      </c>
      <c r="U5317" s="43">
        <f ca="1">_xll.BInterpol('Base CDI'!$H$4:$H$28,'Base CDI'!$I$4:$I$29,S5317,"Cubic","Extrapolate=Linear","MultiX=Average","Skip=True","Sort=True")</f>
        <v>13.485984952120385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51269</v>
      </c>
      <c r="T5318" s="43">
        <f ca="1">_xll.BInterpol('Base CDI'!$H$4:$H$28,'Base CDI'!$J$4:$J$29,S5318,"Cubic","Extrapolate=Linear","MultiX=Average","Skip=True","Sort=True")</f>
        <v>13.454002735978113</v>
      </c>
      <c r="U5318" s="43">
        <f ca="1">_xll.BInterpol('Base CDI'!$H$4:$H$28,'Base CDI'!$I$4:$I$29,S5318,"Cubic","Extrapolate=Linear","MultiX=Average","Skip=True","Sort=True")</f>
        <v>13.485896032831739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51270</v>
      </c>
      <c r="T5319" s="43">
        <f ca="1">_xll.BInterpol('Base CDI'!$H$4:$H$28,'Base CDI'!$J$4:$J$29,S5319,"Cubic","Extrapolate=Linear","MultiX=Average","Skip=True","Sort=True")</f>
        <v>13.453926128590973</v>
      </c>
      <c r="U5319" s="43">
        <f ca="1">_xll.BInterpol('Base CDI'!$H$4:$H$28,'Base CDI'!$I$4:$I$29,S5319,"Cubic","Extrapolate=Linear","MultiX=Average","Skip=True","Sort=True")</f>
        <v>13.485807113543093</v>
      </c>
    </row>
    <row r="5320" spans="16:21" x14ac:dyDescent="0.25">
      <c r="P5320" s="10">
        <v>42244</v>
      </c>
      <c r="Q5320">
        <v>38.48695</v>
      </c>
      <c r="S5320" s="42">
        <f t="shared" ca="1" si="87"/>
        <v>51271</v>
      </c>
      <c r="T5320" s="43">
        <f ca="1">_xll.BInterpol('Base CDI'!$H$4:$H$28,'Base CDI'!$J$4:$J$29,S5320,"Cubic","Extrapolate=Linear","MultiX=Average","Skip=True","Sort=True")</f>
        <v>13.453849521203832</v>
      </c>
      <c r="U5320" s="43">
        <f ca="1">_xll.BInterpol('Base CDI'!$H$4:$H$28,'Base CDI'!$I$4:$I$29,S5320,"Cubic","Extrapolate=Linear","MultiX=Average","Skip=True","Sort=True")</f>
        <v>13.485718194254448</v>
      </c>
    </row>
    <row r="5321" spans="16:21" x14ac:dyDescent="0.25">
      <c r="P5321" s="10">
        <v>42247</v>
      </c>
      <c r="Q5321">
        <v>38.50714</v>
      </c>
      <c r="S5321" s="42">
        <f t="shared" ca="1" si="87"/>
        <v>51272</v>
      </c>
      <c r="T5321" s="43">
        <f ca="1">_xll.BInterpol('Base CDI'!$H$4:$H$28,'Base CDI'!$J$4:$J$29,S5321,"Cubic","Extrapolate=Linear","MultiX=Average","Skip=True","Sort=True")</f>
        <v>13.453772913816691</v>
      </c>
      <c r="U5321" s="43">
        <f ca="1">_xll.BInterpol('Base CDI'!$H$4:$H$28,'Base CDI'!$I$4:$I$29,S5321,"Cubic","Extrapolate=Linear","MultiX=Average","Skip=True","Sort=True")</f>
        <v>13.485629274965802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51273</v>
      </c>
      <c r="T5322" s="43">
        <f ca="1">_xll.BInterpol('Base CDI'!$H$4:$H$28,'Base CDI'!$J$4:$J$29,S5322,"Cubic","Extrapolate=Linear","MultiX=Average","Skip=True","Sort=True")</f>
        <v>13.453696306429549</v>
      </c>
      <c r="U5322" s="43">
        <f ca="1">_xll.BInterpol('Base CDI'!$H$4:$H$28,'Base CDI'!$I$4:$I$29,S5322,"Cubic","Extrapolate=Linear","MultiX=Average","Skip=True","Sort=True")</f>
        <v>13.485540355677156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51274</v>
      </c>
      <c r="T5323" s="43">
        <f ca="1">_xll.BInterpol('Base CDI'!$H$4:$H$28,'Base CDI'!$J$4:$J$29,S5323,"Cubic","Extrapolate=Linear","MultiX=Average","Skip=True","Sort=True")</f>
        <v>13.45361969904241</v>
      </c>
      <c r="U5323" s="43">
        <f ca="1">_xll.BInterpol('Base CDI'!$H$4:$H$28,'Base CDI'!$I$4:$I$29,S5323,"Cubic","Extrapolate=Linear","MultiX=Average","Skip=True","Sort=True")</f>
        <v>13.485451436388511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51275</v>
      </c>
      <c r="T5324" s="43">
        <f ca="1">_xll.BInterpol('Base CDI'!$H$4:$H$28,'Base CDI'!$J$4:$J$29,S5324,"Cubic","Extrapolate=Linear","MultiX=Average","Skip=True","Sort=True")</f>
        <v>13.453543091655268</v>
      </c>
      <c r="U5324" s="43">
        <f ca="1">_xll.BInterpol('Base CDI'!$H$4:$H$28,'Base CDI'!$I$4:$I$29,S5324,"Cubic","Extrapolate=Linear","MultiX=Average","Skip=True","Sort=True")</f>
        <v>13.485362517099865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51276</v>
      </c>
      <c r="T5325" s="43">
        <f ca="1">_xll.BInterpol('Base CDI'!$H$4:$H$28,'Base CDI'!$J$4:$J$29,S5325,"Cubic","Extrapolate=Linear","MultiX=Average","Skip=True","Sort=True")</f>
        <v>13.453466484268127</v>
      </c>
      <c r="U5325" s="43">
        <f ca="1">_xll.BInterpol('Base CDI'!$H$4:$H$28,'Base CDI'!$I$4:$I$29,S5325,"Cubic","Extrapolate=Linear","MultiX=Average","Skip=True","Sort=True")</f>
        <v>13.485273597811219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51277</v>
      </c>
      <c r="T5326" s="43">
        <f ca="1">_xll.BInterpol('Base CDI'!$H$4:$H$28,'Base CDI'!$J$4:$J$29,S5326,"Cubic","Extrapolate=Linear","MultiX=Average","Skip=True","Sort=True")</f>
        <v>13.453389876880987</v>
      </c>
      <c r="U5326" s="43">
        <f ca="1">_xll.BInterpol('Base CDI'!$H$4:$H$28,'Base CDI'!$I$4:$I$29,S5326,"Cubic","Extrapolate=Linear","MultiX=Average","Skip=True","Sort=True")</f>
        <v>13.485184678522574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51278</v>
      </c>
      <c r="T5327" s="43">
        <f ca="1">_xll.BInterpol('Base CDI'!$H$4:$H$28,'Base CDI'!$J$4:$J$29,S5327,"Cubic","Extrapolate=Linear","MultiX=Average","Skip=True","Sort=True")</f>
        <v>13.453313269493846</v>
      </c>
      <c r="U5327" s="43">
        <f ca="1">_xll.BInterpol('Base CDI'!$H$4:$H$28,'Base CDI'!$I$4:$I$29,S5327,"Cubic","Extrapolate=Linear","MultiX=Average","Skip=True","Sort=True")</f>
        <v>13.485095759233928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51279</v>
      </c>
      <c r="T5328" s="43">
        <f ca="1">_xll.BInterpol('Base CDI'!$H$4:$H$28,'Base CDI'!$J$4:$J$29,S5328,"Cubic","Extrapolate=Linear","MultiX=Average","Skip=True","Sort=True")</f>
        <v>13.453236662106704</v>
      </c>
      <c r="U5328" s="43">
        <f ca="1">_xll.BInterpol('Base CDI'!$H$4:$H$28,'Base CDI'!$I$4:$I$29,S5328,"Cubic","Extrapolate=Linear","MultiX=Average","Skip=True","Sort=True")</f>
        <v>13.485006839945282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51280</v>
      </c>
      <c r="T5329" s="43">
        <f ca="1">_xll.BInterpol('Base CDI'!$H$4:$H$28,'Base CDI'!$J$4:$J$29,S5329,"Cubic","Extrapolate=Linear","MultiX=Average","Skip=True","Sort=True")</f>
        <v>13.453160054719564</v>
      </c>
      <c r="U5329" s="43">
        <f ca="1">_xll.BInterpol('Base CDI'!$H$4:$H$28,'Base CDI'!$I$4:$I$29,S5329,"Cubic","Extrapolate=Linear","MultiX=Average","Skip=True","Sort=True")</f>
        <v>13.484917920656637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51281</v>
      </c>
      <c r="T5330" s="43">
        <f ca="1">_xll.BInterpol('Base CDI'!$H$4:$H$28,'Base CDI'!$J$4:$J$29,S5330,"Cubic","Extrapolate=Linear","MultiX=Average","Skip=True","Sort=True")</f>
        <v>13.453083447332423</v>
      </c>
      <c r="U5330" s="43">
        <f ca="1">_xll.BInterpol('Base CDI'!$H$4:$H$28,'Base CDI'!$I$4:$I$29,S5330,"Cubic","Extrapolate=Linear","MultiX=Average","Skip=True","Sort=True")</f>
        <v>13.48482900136799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51282</v>
      </c>
      <c r="T5331" s="43">
        <f ca="1">_xll.BInterpol('Base CDI'!$H$4:$H$28,'Base CDI'!$J$4:$J$29,S5331,"Cubic","Extrapolate=Linear","MultiX=Average","Skip=True","Sort=True")</f>
        <v>13.453006839945282</v>
      </c>
      <c r="U5331" s="43">
        <f ca="1">_xll.BInterpol('Base CDI'!$H$4:$H$28,'Base CDI'!$I$4:$I$29,S5331,"Cubic","Extrapolate=Linear","MultiX=Average","Skip=True","Sort=True")</f>
        <v>13.484740082079345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51283</v>
      </c>
      <c r="T5332" s="43">
        <f ca="1">_xll.BInterpol('Base CDI'!$H$4:$H$28,'Base CDI'!$J$4:$J$29,S5332,"Cubic","Extrapolate=Linear","MultiX=Average","Skip=True","Sort=True")</f>
        <v>13.45293023255814</v>
      </c>
      <c r="U5332" s="43">
        <f ca="1">_xll.BInterpol('Base CDI'!$H$4:$H$28,'Base CDI'!$I$4:$I$29,S5332,"Cubic","Extrapolate=Linear","MultiX=Average","Skip=True","Sort=True")</f>
        <v>13.4846511627907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51284</v>
      </c>
      <c r="T5333" s="43">
        <f ca="1">_xll.BInterpol('Base CDI'!$H$4:$H$28,'Base CDI'!$J$4:$J$29,S5333,"Cubic","Extrapolate=Linear","MultiX=Average","Skip=True","Sort=True")</f>
        <v>13.452853625171</v>
      </c>
      <c r="U5333" s="43">
        <f ca="1">_xll.BInterpol('Base CDI'!$H$4:$H$28,'Base CDI'!$I$4:$I$29,S5333,"Cubic","Extrapolate=Linear","MultiX=Average","Skip=True","Sort=True")</f>
        <v>13.484562243502053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51285</v>
      </c>
      <c r="T5334" s="43">
        <f ca="1">_xll.BInterpol('Base CDI'!$H$4:$H$28,'Base CDI'!$J$4:$J$29,S5334,"Cubic","Extrapolate=Linear","MultiX=Average","Skip=True","Sort=True")</f>
        <v>13.452777017783859</v>
      </c>
      <c r="U5334" s="43">
        <f ca="1">_xll.BInterpol('Base CDI'!$H$4:$H$28,'Base CDI'!$I$4:$I$29,S5334,"Cubic","Extrapolate=Linear","MultiX=Average","Skip=True","Sort=True")</f>
        <v>13.484473324213408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51286</v>
      </c>
      <c r="T5335" s="43">
        <f ca="1">_xll.BInterpol('Base CDI'!$H$4:$H$28,'Base CDI'!$J$4:$J$29,S5335,"Cubic","Extrapolate=Linear","MultiX=Average","Skip=True","Sort=True")</f>
        <v>13.452700410396718</v>
      </c>
      <c r="U5335" s="43">
        <f ca="1">_xll.BInterpol('Base CDI'!$H$4:$H$28,'Base CDI'!$I$4:$I$29,S5335,"Cubic","Extrapolate=Linear","MultiX=Average","Skip=True","Sort=True")</f>
        <v>13.484384404924763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51287</v>
      </c>
      <c r="T5336" s="43">
        <f ca="1">_xll.BInterpol('Base CDI'!$H$4:$H$28,'Base CDI'!$J$4:$J$29,S5336,"Cubic","Extrapolate=Linear","MultiX=Average","Skip=True","Sort=True")</f>
        <v>13.452623803009578</v>
      </c>
      <c r="U5336" s="43">
        <f ca="1">_xll.BInterpol('Base CDI'!$H$4:$H$28,'Base CDI'!$I$4:$I$29,S5336,"Cubic","Extrapolate=Linear","MultiX=Average","Skip=True","Sort=True")</f>
        <v>13.484295485636116</v>
      </c>
    </row>
    <row r="5337" spans="16:21" x14ac:dyDescent="0.25">
      <c r="P5337" s="10">
        <v>42270</v>
      </c>
      <c r="Q5337">
        <v>38.83164</v>
      </c>
      <c r="S5337" s="42">
        <f t="shared" ca="1" si="88"/>
        <v>51288</v>
      </c>
      <c r="T5337" s="43">
        <f ca="1">_xll.BInterpol('Base CDI'!$H$4:$H$28,'Base CDI'!$J$4:$J$29,S5337,"Cubic","Extrapolate=Linear","MultiX=Average","Skip=True","Sort=True")</f>
        <v>13.452547195622437</v>
      </c>
      <c r="U5337" s="43">
        <f ca="1">_xll.BInterpol('Base CDI'!$H$4:$H$28,'Base CDI'!$I$4:$I$29,S5337,"Cubic","Extrapolate=Linear","MultiX=Average","Skip=True","Sort=True")</f>
        <v>13.484206566347471</v>
      </c>
    </row>
    <row r="5338" spans="16:21" x14ac:dyDescent="0.25">
      <c r="P5338" s="10">
        <v>42271</v>
      </c>
      <c r="Q5338">
        <v>38.85201</v>
      </c>
      <c r="S5338" s="42">
        <f t="shared" ca="1" si="88"/>
        <v>51289</v>
      </c>
      <c r="T5338" s="43">
        <f ca="1">_xll.BInterpol('Base CDI'!$H$4:$H$28,'Base CDI'!$J$4:$J$29,S5338,"Cubic","Extrapolate=Linear","MultiX=Average","Skip=True","Sort=True")</f>
        <v>13.452470588235295</v>
      </c>
      <c r="U5338" s="43">
        <f ca="1">_xll.BInterpol('Base CDI'!$H$4:$H$28,'Base CDI'!$I$4:$I$29,S5338,"Cubic","Extrapolate=Linear","MultiX=Average","Skip=True","Sort=True")</f>
        <v>13.484117647058826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51290</v>
      </c>
      <c r="T5339" s="43">
        <f ca="1">_xll.BInterpol('Base CDI'!$H$4:$H$28,'Base CDI'!$J$4:$J$29,S5339,"Cubic","Extrapolate=Linear","MultiX=Average","Skip=True","Sort=True")</f>
        <v>13.452393980848155</v>
      </c>
      <c r="U5339" s="43">
        <f ca="1">_xll.BInterpol('Base CDI'!$H$4:$H$28,'Base CDI'!$I$4:$I$29,S5339,"Cubic","Extrapolate=Linear","MultiX=Average","Skip=True","Sort=True")</f>
        <v>13.484028727770179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51291</v>
      </c>
      <c r="T5340" s="43">
        <f ca="1">_xll.BInterpol('Base CDI'!$H$4:$H$28,'Base CDI'!$J$4:$J$29,S5340,"Cubic","Extrapolate=Linear","MultiX=Average","Skip=True","Sort=True")</f>
        <v>13.452317373461014</v>
      </c>
      <c r="U5340" s="43">
        <f ca="1">_xll.BInterpol('Base CDI'!$H$4:$H$28,'Base CDI'!$I$4:$I$29,S5340,"Cubic","Extrapolate=Linear","MultiX=Average","Skip=True","Sort=True")</f>
        <v>13.483939808481534</v>
      </c>
    </row>
    <row r="5341" spans="16:21" x14ac:dyDescent="0.25">
      <c r="P5341" s="10">
        <v>42276</v>
      </c>
      <c r="Q5341">
        <v>38.91319</v>
      </c>
      <c r="S5341" s="42">
        <f t="shared" ca="1" si="88"/>
        <v>51292</v>
      </c>
      <c r="T5341" s="43">
        <f ca="1">_xll.BInterpol('Base CDI'!$H$4:$H$28,'Base CDI'!$J$4:$J$29,S5341,"Cubic","Extrapolate=Linear","MultiX=Average","Skip=True","Sort=True")</f>
        <v>13.452240766073873</v>
      </c>
      <c r="U5341" s="43">
        <f ca="1">_xll.BInterpol('Base CDI'!$H$4:$H$28,'Base CDI'!$I$4:$I$29,S5341,"Cubic","Extrapolate=Linear","MultiX=Average","Skip=True","Sort=True")</f>
        <v>13.483850889192889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51293</v>
      </c>
      <c r="T5342" s="43">
        <f ca="1">_xll.BInterpol('Base CDI'!$H$4:$H$28,'Base CDI'!$J$4:$J$29,S5342,"Cubic","Extrapolate=Linear","MultiX=Average","Skip=True","Sort=True")</f>
        <v>13.452164158686731</v>
      </c>
      <c r="U5342" s="43">
        <f ca="1">_xll.BInterpol('Base CDI'!$H$4:$H$28,'Base CDI'!$I$4:$I$29,S5342,"Cubic","Extrapolate=Linear","MultiX=Average","Skip=True","Sort=True")</f>
        <v>13.483761969904242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51294</v>
      </c>
      <c r="T5343" s="43">
        <f ca="1">_xll.BInterpol('Base CDI'!$H$4:$H$28,'Base CDI'!$J$4:$J$29,S5343,"Cubic","Extrapolate=Linear","MultiX=Average","Skip=True","Sort=True")</f>
        <v>13.452087551299591</v>
      </c>
      <c r="U5343" s="43">
        <f ca="1">_xll.BInterpol('Base CDI'!$H$4:$H$28,'Base CDI'!$I$4:$I$29,S5343,"Cubic","Extrapolate=Linear","MultiX=Average","Skip=True","Sort=True")</f>
        <v>13.483673050615597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51295</v>
      </c>
      <c r="T5344" s="43">
        <f ca="1">_xll.BInterpol('Base CDI'!$H$4:$H$28,'Base CDI'!$J$4:$J$29,S5344,"Cubic","Extrapolate=Linear","MultiX=Average","Skip=True","Sort=True")</f>
        <v>13.45201094391245</v>
      </c>
      <c r="U5344" s="43">
        <f ca="1">_xll.BInterpol('Base CDI'!$H$4:$H$28,'Base CDI'!$I$4:$I$29,S5344,"Cubic","Extrapolate=Linear","MultiX=Average","Skip=True","Sort=True")</f>
        <v>13.483584131326952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51296</v>
      </c>
      <c r="T5345" s="43">
        <f ca="1">_xll.BInterpol('Base CDI'!$H$4:$H$28,'Base CDI'!$J$4:$J$29,S5345,"Cubic","Extrapolate=Linear","MultiX=Average","Skip=True","Sort=True")</f>
        <v>13.451934336525309</v>
      </c>
      <c r="U5345" s="43">
        <f ca="1">_xll.BInterpol('Base CDI'!$H$4:$H$28,'Base CDI'!$I$4:$I$29,S5345,"Cubic","Extrapolate=Linear","MultiX=Average","Skip=True","Sort=True")</f>
        <v>13.483495212038305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51297</v>
      </c>
      <c r="T5346" s="43">
        <f ca="1">_xll.BInterpol('Base CDI'!$H$4:$H$28,'Base CDI'!$J$4:$J$29,S5346,"Cubic","Extrapolate=Linear","MultiX=Average","Skip=True","Sort=True")</f>
        <v>13.451857729138169</v>
      </c>
      <c r="U5346" s="43">
        <f ca="1">_xll.BInterpol('Base CDI'!$H$4:$H$28,'Base CDI'!$I$4:$I$29,S5346,"Cubic","Extrapolate=Linear","MultiX=Average","Skip=True","Sort=True")</f>
        <v>13.48340629274966</v>
      </c>
    </row>
    <row r="5347" spans="16:21" x14ac:dyDescent="0.25">
      <c r="P5347" s="10">
        <v>42284</v>
      </c>
      <c r="Q5347">
        <v>39.03584</v>
      </c>
      <c r="S5347" s="42">
        <f t="shared" ca="1" si="88"/>
        <v>51298</v>
      </c>
      <c r="T5347" s="43">
        <f ca="1">_xll.BInterpol('Base CDI'!$H$4:$H$28,'Base CDI'!$J$4:$J$29,S5347,"Cubic","Extrapolate=Linear","MultiX=Average","Skip=True","Sort=True")</f>
        <v>13.451781121751027</v>
      </c>
      <c r="U5347" s="43">
        <f ca="1">_xll.BInterpol('Base CDI'!$H$4:$H$28,'Base CDI'!$I$4:$I$29,S5347,"Cubic","Extrapolate=Linear","MultiX=Average","Skip=True","Sort=True")</f>
        <v>13.483317373461015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51299</v>
      </c>
      <c r="T5348" s="43">
        <f ca="1">_xll.BInterpol('Base CDI'!$H$4:$H$28,'Base CDI'!$J$4:$J$29,S5348,"Cubic","Extrapolate=Linear","MultiX=Average","Skip=True","Sort=True")</f>
        <v>13.451704514363886</v>
      </c>
      <c r="U5348" s="43">
        <f ca="1">_xll.BInterpol('Base CDI'!$H$4:$H$28,'Base CDI'!$I$4:$I$29,S5348,"Cubic","Extrapolate=Linear","MultiX=Average","Skip=True","Sort=True")</f>
        <v>13.483228454172368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51300</v>
      </c>
      <c r="T5349" s="43">
        <f ca="1">_xll.BInterpol('Base CDI'!$H$4:$H$28,'Base CDI'!$J$4:$J$29,S5349,"Cubic","Extrapolate=Linear","MultiX=Average","Skip=True","Sort=True")</f>
        <v>13.451627906976746</v>
      </c>
      <c r="U5349" s="43">
        <f ca="1">_xll.BInterpol('Base CDI'!$H$4:$H$28,'Base CDI'!$I$4:$I$29,S5349,"Cubic","Extrapolate=Linear","MultiX=Average","Skip=True","Sort=True")</f>
        <v>13.483139534883723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51301</v>
      </c>
      <c r="T5350" s="43">
        <f ca="1">_xll.BInterpol('Base CDI'!$H$4:$H$28,'Base CDI'!$J$4:$J$29,S5350,"Cubic","Extrapolate=Linear","MultiX=Average","Skip=True","Sort=True")</f>
        <v>13.451551299589605</v>
      </c>
      <c r="U5350" s="43">
        <f ca="1">_xll.BInterpol('Base CDI'!$H$4:$H$28,'Base CDI'!$I$4:$I$29,S5350,"Cubic","Extrapolate=Linear","MultiX=Average","Skip=True","Sort=True")</f>
        <v>13.483050615595078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51302</v>
      </c>
      <c r="T5351" s="43">
        <f ca="1">_xll.BInterpol('Base CDI'!$H$4:$H$28,'Base CDI'!$J$4:$J$29,S5351,"Cubic","Extrapolate=Linear","MultiX=Average","Skip=True","Sort=True")</f>
        <v>13.451474692202464</v>
      </c>
      <c r="U5351" s="43">
        <f ca="1">_xll.BInterpol('Base CDI'!$H$4:$H$28,'Base CDI'!$I$4:$I$29,S5351,"Cubic","Extrapolate=Linear","MultiX=Average","Skip=True","Sort=True")</f>
        <v>13.482961696306431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51303</v>
      </c>
      <c r="T5352" s="43">
        <f ca="1">_xll.BInterpol('Base CDI'!$H$4:$H$28,'Base CDI'!$J$4:$J$29,S5352,"Cubic","Extrapolate=Linear","MultiX=Average","Skip=True","Sort=True")</f>
        <v>13.451398084815324</v>
      </c>
      <c r="U5352" s="43">
        <f ca="1">_xll.BInterpol('Base CDI'!$H$4:$H$28,'Base CDI'!$I$4:$I$29,S5352,"Cubic","Extrapolate=Linear","MultiX=Average","Skip=True","Sort=True")</f>
        <v>13.482872777017786</v>
      </c>
    </row>
    <row r="5353" spans="16:21" x14ac:dyDescent="0.25">
      <c r="P5353" s="10">
        <v>42293</v>
      </c>
      <c r="Q5353">
        <v>39.15887</v>
      </c>
      <c r="S5353" s="42">
        <f t="shared" ca="1" si="88"/>
        <v>51304</v>
      </c>
      <c r="T5353" s="43">
        <f ca="1">_xll.BInterpol('Base CDI'!$H$4:$H$28,'Base CDI'!$J$4:$J$29,S5353,"Cubic","Extrapolate=Linear","MultiX=Average","Skip=True","Sort=True")</f>
        <v>13.451321477428182</v>
      </c>
      <c r="U5353" s="43">
        <f ca="1">_xll.BInterpol('Base CDI'!$H$4:$H$28,'Base CDI'!$I$4:$I$29,S5353,"Cubic","Extrapolate=Linear","MultiX=Average","Skip=True","Sort=True")</f>
        <v>13.482783857729139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51305</v>
      </c>
      <c r="T5354" s="43">
        <f ca="1">_xll.BInterpol('Base CDI'!$H$4:$H$28,'Base CDI'!$J$4:$J$29,S5354,"Cubic","Extrapolate=Linear","MultiX=Average","Skip=True","Sort=True")</f>
        <v>13.451244870041041</v>
      </c>
      <c r="U5354" s="43">
        <f ca="1">_xll.BInterpol('Base CDI'!$H$4:$H$28,'Base CDI'!$I$4:$I$29,S5354,"Cubic","Extrapolate=Linear","MultiX=Average","Skip=True","Sort=True")</f>
        <v>13.482694938440494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51306</v>
      </c>
      <c r="T5355" s="43">
        <f ca="1">_xll.BInterpol('Base CDI'!$H$4:$H$28,'Base CDI'!$J$4:$J$29,S5355,"Cubic","Extrapolate=Linear","MultiX=Average","Skip=True","Sort=True")</f>
        <v>13.4511682626539</v>
      </c>
      <c r="U5355" s="43">
        <f ca="1">_xll.BInterpol('Base CDI'!$H$4:$H$28,'Base CDI'!$I$4:$I$29,S5355,"Cubic","Extrapolate=Linear","MultiX=Average","Skip=True","Sort=True")</f>
        <v>13.482606019151849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51307</v>
      </c>
      <c r="T5356" s="43">
        <f ca="1">_xll.BInterpol('Base CDI'!$H$4:$H$28,'Base CDI'!$J$4:$J$29,S5356,"Cubic","Extrapolate=Linear","MultiX=Average","Skip=True","Sort=True")</f>
        <v>13.45109165526676</v>
      </c>
      <c r="U5356" s="43">
        <f ca="1">_xll.BInterpol('Base CDI'!$H$4:$H$28,'Base CDI'!$I$4:$I$29,S5356,"Cubic","Extrapolate=Linear","MultiX=Average","Skip=True","Sort=True")</f>
        <v>13.482517099863202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51308</v>
      </c>
      <c r="T5357" s="43">
        <f ca="1">_xll.BInterpol('Base CDI'!$H$4:$H$28,'Base CDI'!$J$4:$J$29,S5357,"Cubic","Extrapolate=Linear","MultiX=Average","Skip=True","Sort=True")</f>
        <v>13.451015047879618</v>
      </c>
      <c r="U5357" s="43">
        <f ca="1">_xll.BInterpol('Base CDI'!$H$4:$H$28,'Base CDI'!$I$4:$I$29,S5357,"Cubic","Extrapolate=Linear","MultiX=Average","Skip=True","Sort=True")</f>
        <v>13.482428180574557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51309</v>
      </c>
      <c r="T5358" s="43">
        <f ca="1">_xll.BInterpol('Base CDI'!$H$4:$H$28,'Base CDI'!$J$4:$J$29,S5358,"Cubic","Extrapolate=Linear","MultiX=Average","Skip=True","Sort=True")</f>
        <v>13.450938440492477</v>
      </c>
      <c r="U5358" s="43">
        <f ca="1">_xll.BInterpol('Base CDI'!$H$4:$H$28,'Base CDI'!$I$4:$I$29,S5358,"Cubic","Extrapolate=Linear","MultiX=Average","Skip=True","Sort=True")</f>
        <v>13.482339261285912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51310</v>
      </c>
      <c r="T5359" s="43">
        <f ca="1">_xll.BInterpol('Base CDI'!$H$4:$H$28,'Base CDI'!$J$4:$J$29,S5359,"Cubic","Extrapolate=Linear","MultiX=Average","Skip=True","Sort=True")</f>
        <v>13.450861833105337</v>
      </c>
      <c r="U5359" s="43">
        <f ca="1">_xll.BInterpol('Base CDI'!$H$4:$H$28,'Base CDI'!$I$4:$I$29,S5359,"Cubic","Extrapolate=Linear","MultiX=Average","Skip=True","Sort=True")</f>
        <v>13.482250341997265</v>
      </c>
    </row>
    <row r="5360" spans="16:21" x14ac:dyDescent="0.25">
      <c r="P5360" s="10">
        <v>42304</v>
      </c>
      <c r="Q5360">
        <v>39.30294</v>
      </c>
      <c r="S5360" s="42">
        <f t="shared" ca="1" si="88"/>
        <v>51311</v>
      </c>
      <c r="T5360" s="43">
        <f ca="1">_xll.BInterpol('Base CDI'!$H$4:$H$28,'Base CDI'!$J$4:$J$29,S5360,"Cubic","Extrapolate=Linear","MultiX=Average","Skip=True","Sort=True")</f>
        <v>13.450785225718196</v>
      </c>
      <c r="U5360" s="43">
        <f ca="1">_xll.BInterpol('Base CDI'!$H$4:$H$28,'Base CDI'!$I$4:$I$29,S5360,"Cubic","Extrapolate=Linear","MultiX=Average","Skip=True","Sort=True")</f>
        <v>13.48216142270862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51312</v>
      </c>
      <c r="T5361" s="43">
        <f ca="1">_xll.BInterpol('Base CDI'!$H$4:$H$28,'Base CDI'!$J$4:$J$29,S5361,"Cubic","Extrapolate=Linear","MultiX=Average","Skip=True","Sort=True")</f>
        <v>13.450708618331054</v>
      </c>
      <c r="U5361" s="43">
        <f ca="1">_xll.BInterpol('Base CDI'!$H$4:$H$28,'Base CDI'!$I$4:$I$29,S5361,"Cubic","Extrapolate=Linear","MultiX=Average","Skip=True","Sort=True")</f>
        <v>13.482072503419975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51313</v>
      </c>
      <c r="T5362" s="43">
        <f ca="1">_xll.BInterpol('Base CDI'!$H$4:$H$28,'Base CDI'!$J$4:$J$29,S5362,"Cubic","Extrapolate=Linear","MultiX=Average","Skip=True","Sort=True")</f>
        <v>13.450632010943915</v>
      </c>
      <c r="U5362" s="43">
        <f ca="1">_xll.BInterpol('Base CDI'!$H$4:$H$28,'Base CDI'!$I$4:$I$29,S5362,"Cubic","Extrapolate=Linear","MultiX=Average","Skip=True","Sort=True")</f>
        <v>13.481983584131328</v>
      </c>
    </row>
    <row r="5363" spans="16:21" x14ac:dyDescent="0.25">
      <c r="P5363" s="10">
        <v>42307</v>
      </c>
      <c r="Q5363">
        <v>39.36486</v>
      </c>
      <c r="S5363" s="42">
        <f t="shared" ca="1" si="88"/>
        <v>51314</v>
      </c>
      <c r="T5363" s="43">
        <f ca="1">_xll.BInterpol('Base CDI'!$H$4:$H$28,'Base CDI'!$J$4:$J$29,S5363,"Cubic","Extrapolate=Linear","MultiX=Average","Skip=True","Sort=True")</f>
        <v>13.450555403556773</v>
      </c>
      <c r="U5363" s="43">
        <f ca="1">_xll.BInterpol('Base CDI'!$H$4:$H$28,'Base CDI'!$I$4:$I$29,S5363,"Cubic","Extrapolate=Linear","MultiX=Average","Skip=True","Sort=True")</f>
        <v>13.481894664842683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51315</v>
      </c>
      <c r="T5364" s="43">
        <f ca="1">_xll.BInterpol('Base CDI'!$H$4:$H$28,'Base CDI'!$J$4:$J$29,S5364,"Cubic","Extrapolate=Linear","MultiX=Average","Skip=True","Sort=True")</f>
        <v>13.450478796169632</v>
      </c>
      <c r="U5364" s="43">
        <f ca="1">_xll.BInterpol('Base CDI'!$H$4:$H$28,'Base CDI'!$I$4:$I$29,S5364,"Cubic","Extrapolate=Linear","MultiX=Average","Skip=True","Sort=True")</f>
        <v>13.481805745554038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51316</v>
      </c>
      <c r="T5365" s="43">
        <f ca="1">_xll.BInterpol('Base CDI'!$H$4:$H$28,'Base CDI'!$J$4:$J$29,S5365,"Cubic","Extrapolate=Linear","MultiX=Average","Skip=True","Sort=True")</f>
        <v>13.45040218878249</v>
      </c>
      <c r="U5365" s="43">
        <f ca="1">_xll.BInterpol('Base CDI'!$H$4:$H$28,'Base CDI'!$I$4:$I$29,S5365,"Cubic","Extrapolate=Linear","MultiX=Average","Skip=True","Sort=True")</f>
        <v>13.481716826265391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51317</v>
      </c>
      <c r="T5366" s="43">
        <f ca="1">_xll.BInterpol('Base CDI'!$H$4:$H$28,'Base CDI'!$J$4:$J$29,S5366,"Cubic","Extrapolate=Linear","MultiX=Average","Skip=True","Sort=True")</f>
        <v>13.450325581395351</v>
      </c>
      <c r="U5366" s="43">
        <f ca="1">_xll.BInterpol('Base CDI'!$H$4:$H$28,'Base CDI'!$I$4:$I$29,S5366,"Cubic","Extrapolate=Linear","MultiX=Average","Skip=True","Sort=True")</f>
        <v>13.481627906976746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51318</v>
      </c>
      <c r="T5367" s="43">
        <f ca="1">_xll.BInterpol('Base CDI'!$H$4:$H$28,'Base CDI'!$J$4:$J$29,S5367,"Cubic","Extrapolate=Linear","MultiX=Average","Skip=True","Sort=True")</f>
        <v>13.450248974008209</v>
      </c>
      <c r="U5367" s="43">
        <f ca="1">_xll.BInterpol('Base CDI'!$H$4:$H$28,'Base CDI'!$I$4:$I$29,S5367,"Cubic","Extrapolate=Linear","MultiX=Average","Skip=True","Sort=True")</f>
        <v>13.481538987688101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51319</v>
      </c>
      <c r="T5368" s="43">
        <f ca="1">_xll.BInterpol('Base CDI'!$H$4:$H$28,'Base CDI'!$J$4:$J$29,S5368,"Cubic","Extrapolate=Linear","MultiX=Average","Skip=True","Sort=True")</f>
        <v>13.450172366621068</v>
      </c>
      <c r="U5368" s="43">
        <f ca="1">_xll.BInterpol('Base CDI'!$H$4:$H$28,'Base CDI'!$I$4:$I$29,S5368,"Cubic","Extrapolate=Linear","MultiX=Average","Skip=True","Sort=True")</f>
        <v>13.481450068399454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51320</v>
      </c>
      <c r="T5369" s="43">
        <f ca="1">_xll.BInterpol('Base CDI'!$H$4:$H$28,'Base CDI'!$J$4:$J$29,S5369,"Cubic","Extrapolate=Linear","MultiX=Average","Skip=True","Sort=True")</f>
        <v>13.450095759233928</v>
      </c>
      <c r="U5369" s="43">
        <f ca="1">_xll.BInterpol('Base CDI'!$H$4:$H$28,'Base CDI'!$I$4:$I$29,S5369,"Cubic","Extrapolate=Linear","MultiX=Average","Skip=True","Sort=True")</f>
        <v>13.481361149110809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51321</v>
      </c>
      <c r="T5370" s="43">
        <f ca="1">_xll.BInterpol('Base CDI'!$H$4:$H$28,'Base CDI'!$J$4:$J$29,S5370,"Cubic","Extrapolate=Linear","MultiX=Average","Skip=True","Sort=True")</f>
        <v>13.450019151846787</v>
      </c>
      <c r="U5370" s="43">
        <f ca="1">_xll.BInterpol('Base CDI'!$H$4:$H$28,'Base CDI'!$I$4:$I$29,S5370,"Cubic","Extrapolate=Linear","MultiX=Average","Skip=True","Sort=True")</f>
        <v>13.481272229822164</v>
      </c>
    </row>
    <row r="5371" spans="16:21" x14ac:dyDescent="0.25">
      <c r="P5371" s="10">
        <v>42320</v>
      </c>
      <c r="Q5371">
        <v>39.53049</v>
      </c>
      <c r="S5371" s="42">
        <f t="shared" ca="1" si="88"/>
        <v>51322</v>
      </c>
      <c r="T5371" s="43">
        <f ca="1">_xll.BInterpol('Base CDI'!$H$4:$H$28,'Base CDI'!$J$4:$J$29,S5371,"Cubic","Extrapolate=Linear","MultiX=Average","Skip=True","Sort=True")</f>
        <v>13.449942544459645</v>
      </c>
      <c r="U5371" s="43">
        <f ca="1">_xll.BInterpol('Base CDI'!$H$4:$H$28,'Base CDI'!$I$4:$I$29,S5371,"Cubic","Extrapolate=Linear","MultiX=Average","Skip=True","Sort=True")</f>
        <v>13.481183310533517</v>
      </c>
    </row>
    <row r="5372" spans="16:21" x14ac:dyDescent="0.25">
      <c r="P5372" s="10">
        <v>42321</v>
      </c>
      <c r="Q5372">
        <v>39.55124</v>
      </c>
      <c r="S5372" s="42">
        <f t="shared" ca="1" si="88"/>
        <v>51323</v>
      </c>
      <c r="T5372" s="43">
        <f ca="1">_xll.BInterpol('Base CDI'!$H$4:$H$28,'Base CDI'!$J$4:$J$29,S5372,"Cubic","Extrapolate=Linear","MultiX=Average","Skip=True","Sort=True")</f>
        <v>13.449865937072506</v>
      </c>
      <c r="U5372" s="43">
        <f ca="1">_xll.BInterpol('Base CDI'!$H$4:$H$28,'Base CDI'!$I$4:$I$29,S5372,"Cubic","Extrapolate=Linear","MultiX=Average","Skip=True","Sort=True")</f>
        <v>13.481094391244872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51324</v>
      </c>
      <c r="T5373" s="43">
        <f ca="1">_xll.BInterpol('Base CDI'!$H$4:$H$28,'Base CDI'!$J$4:$J$29,S5373,"Cubic","Extrapolate=Linear","MultiX=Average","Skip=True","Sort=True")</f>
        <v>13.449789329685364</v>
      </c>
      <c r="U5373" s="43">
        <f ca="1">_xll.BInterpol('Base CDI'!$H$4:$H$28,'Base CDI'!$I$4:$I$29,S5373,"Cubic","Extrapolate=Linear","MultiX=Average","Skip=True","Sort=True")</f>
        <v>13.481005471956227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51325</v>
      </c>
      <c r="T5374" s="43">
        <f ca="1">_xll.BInterpol('Base CDI'!$H$4:$H$28,'Base CDI'!$J$4:$J$29,S5374,"Cubic","Extrapolate=Linear","MultiX=Average","Skip=True","Sort=True")</f>
        <v>13.449712722298223</v>
      </c>
      <c r="U5374" s="43">
        <f ca="1">_xll.BInterpol('Base CDI'!$H$4:$H$28,'Base CDI'!$I$4:$I$29,S5374,"Cubic","Extrapolate=Linear","MultiX=Average","Skip=True","Sort=True")</f>
        <v>13.48091655266758</v>
      </c>
    </row>
    <row r="5375" spans="16:21" x14ac:dyDescent="0.25">
      <c r="P5375" s="10">
        <v>42326</v>
      </c>
      <c r="Q5375">
        <v>39.61356</v>
      </c>
      <c r="S5375" s="42">
        <f t="shared" ca="1" si="88"/>
        <v>51326</v>
      </c>
      <c r="T5375" s="43">
        <f ca="1">_xll.BInterpol('Base CDI'!$H$4:$H$28,'Base CDI'!$J$4:$J$29,S5375,"Cubic","Extrapolate=Linear","MultiX=Average","Skip=True","Sort=True")</f>
        <v>13.449636114911081</v>
      </c>
      <c r="U5375" s="43">
        <f ca="1">_xll.BInterpol('Base CDI'!$H$4:$H$28,'Base CDI'!$I$4:$I$29,S5375,"Cubic","Extrapolate=Linear","MultiX=Average","Skip=True","Sort=True")</f>
        <v>13.480827633378935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51327</v>
      </c>
      <c r="T5376" s="43">
        <f ca="1">_xll.BInterpol('Base CDI'!$H$4:$H$28,'Base CDI'!$J$4:$J$29,S5376,"Cubic","Extrapolate=Linear","MultiX=Average","Skip=True","Sort=True")</f>
        <v>13.449559507523942</v>
      </c>
      <c r="U5376" s="43">
        <f ca="1">_xll.BInterpol('Base CDI'!$H$4:$H$28,'Base CDI'!$I$4:$I$29,S5376,"Cubic","Extrapolate=Linear","MultiX=Average","Skip=True","Sort=True")</f>
        <v>13.48073871409029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51328</v>
      </c>
      <c r="T5377" s="43">
        <f ca="1">_xll.BInterpol('Base CDI'!$H$4:$H$28,'Base CDI'!$J$4:$J$29,S5377,"Cubic","Extrapolate=Linear","MultiX=Average","Skip=True","Sort=True")</f>
        <v>13.4494829001368</v>
      </c>
      <c r="U5377" s="43">
        <f ca="1">_xll.BInterpol('Base CDI'!$H$4:$H$28,'Base CDI'!$I$4:$I$29,S5377,"Cubic","Extrapolate=Linear","MultiX=Average","Skip=True","Sort=True")</f>
        <v>13.480649794801643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51329</v>
      </c>
      <c r="T5378" s="43">
        <f ca="1">_xll.BInterpol('Base CDI'!$H$4:$H$28,'Base CDI'!$J$4:$J$29,S5378,"Cubic","Extrapolate=Linear","MultiX=Average","Skip=True","Sort=True")</f>
        <v>13.449406292749659</v>
      </c>
      <c r="U5378" s="43">
        <f ca="1">_xll.BInterpol('Base CDI'!$H$4:$H$28,'Base CDI'!$I$4:$I$29,S5378,"Cubic","Extrapolate=Linear","MultiX=Average","Skip=True","Sort=True")</f>
        <v>13.480560875512998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51330</v>
      </c>
      <c r="T5379" s="43">
        <f ca="1">_xll.BInterpol('Base CDI'!$H$4:$H$28,'Base CDI'!$J$4:$J$29,S5379,"Cubic","Extrapolate=Linear","MultiX=Average","Skip=True","Sort=True")</f>
        <v>13.449329685362519</v>
      </c>
      <c r="U5379" s="43">
        <f ca="1">_xll.BInterpol('Base CDI'!$H$4:$H$28,'Base CDI'!$I$4:$I$29,S5379,"Cubic","Extrapolate=Linear","MultiX=Average","Skip=True","Sort=True")</f>
        <v>13.480471956224351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51331</v>
      </c>
      <c r="T5380" s="43">
        <f ca="1">_xll.BInterpol('Base CDI'!$H$4:$H$28,'Base CDI'!$J$4:$J$29,S5380,"Cubic","Extrapolate=Linear","MultiX=Average","Skip=True","Sort=True")</f>
        <v>13.449253077975378</v>
      </c>
      <c r="U5380" s="43">
        <f ca="1">_xll.BInterpol('Base CDI'!$H$4:$H$28,'Base CDI'!$I$4:$I$29,S5380,"Cubic","Extrapolate=Linear","MultiX=Average","Skip=True","Sort=True")</f>
        <v>13.480383036935706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51332</v>
      </c>
      <c r="T5381" s="43">
        <f ca="1">_xll.BInterpol('Base CDI'!$H$4:$H$28,'Base CDI'!$J$4:$J$29,S5381,"Cubic","Extrapolate=Linear","MultiX=Average","Skip=True","Sort=True")</f>
        <v>13.449176470588236</v>
      </c>
      <c r="U5381" s="43">
        <f ca="1">_xll.BInterpol('Base CDI'!$H$4:$H$28,'Base CDI'!$I$4:$I$29,S5381,"Cubic","Extrapolate=Linear","MultiX=Average","Skip=True","Sort=True")</f>
        <v>13.480294117647061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51333</v>
      </c>
      <c r="T5382" s="43">
        <f ca="1">_xll.BInterpol('Base CDI'!$H$4:$H$28,'Base CDI'!$J$4:$J$29,S5382,"Cubic","Extrapolate=Linear","MultiX=Average","Skip=True","Sort=True")</f>
        <v>13.449099863201097</v>
      </c>
      <c r="U5382" s="43">
        <f ca="1">_xll.BInterpol('Base CDI'!$H$4:$H$28,'Base CDI'!$I$4:$I$29,S5382,"Cubic","Extrapolate=Linear","MultiX=Average","Skip=True","Sort=True")</f>
        <v>13.480205198358414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51334</v>
      </c>
      <c r="T5383" s="43">
        <f ca="1">_xll.BInterpol('Base CDI'!$H$4:$H$28,'Base CDI'!$J$4:$J$29,S5383,"Cubic","Extrapolate=Linear","MultiX=Average","Skip=True","Sort=True")</f>
        <v>13.449023255813955</v>
      </c>
      <c r="U5383" s="43">
        <f ca="1">_xll.BInterpol('Base CDI'!$H$4:$H$28,'Base CDI'!$I$4:$I$29,S5383,"Cubic","Extrapolate=Linear","MultiX=Average","Skip=True","Sort=True")</f>
        <v>13.480116279069769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51335</v>
      </c>
      <c r="T5384" s="43">
        <f ca="1">_xll.BInterpol('Base CDI'!$H$4:$H$28,'Base CDI'!$J$4:$J$29,S5384,"Cubic","Extrapolate=Linear","MultiX=Average","Skip=True","Sort=True")</f>
        <v>13.448946648426814</v>
      </c>
      <c r="U5384" s="43">
        <f ca="1">_xll.BInterpol('Base CDI'!$H$4:$H$28,'Base CDI'!$I$4:$I$29,S5384,"Cubic","Extrapolate=Linear","MultiX=Average","Skip=True","Sort=True")</f>
        <v>13.480027359781124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51336</v>
      </c>
      <c r="T5385" s="43">
        <f ca="1">_xll.BInterpol('Base CDI'!$H$4:$H$28,'Base CDI'!$J$4:$J$29,S5385,"Cubic","Extrapolate=Linear","MultiX=Average","Skip=True","Sort=True")</f>
        <v>13.448870041039672</v>
      </c>
      <c r="U5385" s="43">
        <f ca="1">_xll.BInterpol('Base CDI'!$H$4:$H$28,'Base CDI'!$I$4:$I$29,S5385,"Cubic","Extrapolate=Linear","MultiX=Average","Skip=True","Sort=True")</f>
        <v>13.479938440492477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51337</v>
      </c>
      <c r="T5386" s="43">
        <f ca="1">_xll.BInterpol('Base CDI'!$H$4:$H$28,'Base CDI'!$J$4:$J$29,S5386,"Cubic","Extrapolate=Linear","MultiX=Average","Skip=True","Sort=True")</f>
        <v>13.448793433652533</v>
      </c>
      <c r="U5386" s="43">
        <f ca="1">_xll.BInterpol('Base CDI'!$H$4:$H$28,'Base CDI'!$I$4:$I$29,S5386,"Cubic","Extrapolate=Linear","MultiX=Average","Skip=True","Sort=True")</f>
        <v>13.479849521203832</v>
      </c>
    </row>
    <row r="5387" spans="16:21" x14ac:dyDescent="0.25">
      <c r="P5387" s="10">
        <v>42342</v>
      </c>
      <c r="Q5387">
        <v>39.86383</v>
      </c>
      <c r="S5387" s="42">
        <f ca="1">S5386+1</f>
        <v>51338</v>
      </c>
      <c r="T5387" s="43">
        <f ca="1">_xll.BInterpol('Base CDI'!$H$4:$H$28,'Base CDI'!$J$4:$J$29,S5387,"Cubic","Extrapolate=Linear","MultiX=Average","Skip=True","Sort=True")</f>
        <v>13.448716826265391</v>
      </c>
      <c r="U5387" s="43">
        <f ca="1">_xll.BInterpol('Base CDI'!$H$4:$H$28,'Base CDI'!$I$4:$I$29,S5387,"Cubic","Extrapolate=Linear","MultiX=Average","Skip=True","Sort=True")</f>
        <v>13.479760601915187</v>
      </c>
    </row>
    <row r="5388" spans="16:21" x14ac:dyDescent="0.25">
      <c r="P5388" s="10">
        <v>42345</v>
      </c>
      <c r="Q5388">
        <v>39.88476</v>
      </c>
      <c r="S5388" s="42">
        <f ca="1">S5387+1</f>
        <v>51339</v>
      </c>
      <c r="T5388" s="43">
        <f ca="1">_xll.BInterpol('Base CDI'!$H$4:$H$28,'Base CDI'!$J$4:$J$29,S5388,"Cubic","Extrapolate=Linear","MultiX=Average","Skip=True","Sort=True")</f>
        <v>13.44864021887825</v>
      </c>
      <c r="U5388" s="43">
        <f ca="1">_xll.BInterpol('Base CDI'!$H$4:$H$28,'Base CDI'!$I$4:$I$29,S5388,"Cubic","Extrapolate=Linear","MultiX=Average","Skip=True","Sort=True")</f>
        <v>13.47967168262654</v>
      </c>
    </row>
    <row r="5389" spans="16:21" x14ac:dyDescent="0.25">
      <c r="P5389" s="10">
        <v>42346</v>
      </c>
      <c r="Q5389">
        <v>39.905700000000003</v>
      </c>
      <c r="S5389" s="42">
        <f ca="1">S5388+1</f>
        <v>51340</v>
      </c>
      <c r="T5389" s="43">
        <f ca="1">_xll.BInterpol('Base CDI'!$H$4:$H$28,'Base CDI'!$J$4:$J$29,S5389,"Cubic","Extrapolate=Linear","MultiX=Average","Skip=True","Sort=True")</f>
        <v>13.44856361149111</v>
      </c>
      <c r="U5389" s="43">
        <f ca="1">_xll.BInterpol('Base CDI'!$H$4:$H$28,'Base CDI'!$I$4:$I$29,S5389,"Cubic","Extrapolate=Linear","MultiX=Average","Skip=True","Sort=True")</f>
        <v>13.479582763337895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/>
    </row>
    <row r="7875" spans="16:17" x14ac:dyDescent="0.25">
      <c r="P7875" s="10"/>
    </row>
    <row r="7876" spans="16:17" x14ac:dyDescent="0.25">
      <c r="P7876" s="10"/>
    </row>
    <row r="7877" spans="16:17" x14ac:dyDescent="0.25">
      <c r="P7877" s="10"/>
    </row>
    <row r="7878" spans="16:17" x14ac:dyDescent="0.25">
      <c r="P7878" s="10"/>
    </row>
    <row r="7879" spans="16:17" x14ac:dyDescent="0.25">
      <c r="P7879" s="10"/>
    </row>
    <row r="7880" spans="16:17" x14ac:dyDescent="0.25">
      <c r="P7880" s="10"/>
    </row>
    <row r="7881" spans="16:17" x14ac:dyDescent="0.25">
      <c r="P7881" s="10"/>
    </row>
    <row r="7882" spans="16:17" x14ac:dyDescent="0.25">
      <c r="P7882" s="10"/>
    </row>
    <row r="7883" spans="16:17" x14ac:dyDescent="0.25">
      <c r="P7883" s="10"/>
    </row>
    <row r="7884" spans="16:17" x14ac:dyDescent="0.25">
      <c r="P7884" s="10"/>
    </row>
    <row r="7885" spans="16:17" x14ac:dyDescent="0.25">
      <c r="P7885" s="10"/>
    </row>
    <row r="7886" spans="16:17" x14ac:dyDescent="0.25">
      <c r="P7886" s="10"/>
    </row>
    <row r="7887" spans="16:17" x14ac:dyDescent="0.25">
      <c r="P7887" s="10"/>
    </row>
    <row r="7888" spans="16:17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opLeftCell="B1" zoomScale="90" zoomScaleNormal="90" workbookViewId="0">
      <selection activeCell="E7" sqref="E7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10.1419</v>
      </c>
      <c r="E3" s="47">
        <f>_xll.BDP(A3,"YLD_YTM_MID", "PRICING_SOURCE=ANDE")</f>
        <v>10.130000000000001</v>
      </c>
      <c r="F3" s="4">
        <f>+D3-E3</f>
        <v>1.1899999999998911E-2</v>
      </c>
      <c r="G3" s="12">
        <f>_xll.BDP(A3,"RISK_MID",,)/100</f>
        <v>0.31245121329811809</v>
      </c>
      <c r="H3" s="12">
        <f>_xll.BDP(A3,"DUR_MID",,)</f>
        <v>0.76718949484055032</v>
      </c>
      <c r="I3" s="12">
        <f>_xll.BDP(A3,"px_LAST",,)</f>
        <v>4485.7241210000002</v>
      </c>
      <c r="J3" s="3">
        <f>_xll.BDP(A3,"PX_LAST",,)/_xll.BDP(A3,"PX_YEST_CLOSE",,)-1</f>
        <v>4.3381286187371693E-4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8.8118999999999996</v>
      </c>
      <c r="E4" s="47">
        <f>_xll.BDP(A4,"YLD_YTM_MID", "PRICING_SOURCE=ANDE")</f>
        <v>8.7459000000000007</v>
      </c>
      <c r="F4" s="4">
        <f t="shared" ref="F4:F13" si="1">+D4-E4</f>
        <v>6.5999999999998948E-2</v>
      </c>
      <c r="G4" s="12">
        <f>_xll.BDP(A4,"RISK_MID",,)/100</f>
        <v>0.59525377132058566</v>
      </c>
      <c r="H4" s="12">
        <f>_xll.BDP(A4,"DUR_MID",,)</f>
        <v>1.4333376448898068</v>
      </c>
      <c r="I4" s="12">
        <f>_xll.BDP(A4,"px_LAST",,)</f>
        <v>4518.8759769999997</v>
      </c>
      <c r="J4" s="3">
        <f>_xll.BDP(A4,"PX_LAST",,)/_xll.BDP(A4,"PX_YEST_CLOSE",,)-1</f>
        <v>-3.1989380402552836E-4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45960</v>
      </c>
      <c r="AI4" s="43">
        <f ca="1">_xll.BInterpol('Base IPCA'!$C$3:$C$13,'Base IPCA'!$E$3:$E$13,AH4,"Cubic","Extrapolate=Linear","MultiX=Average","Skip=True","Sort=True")</f>
        <v>11.595219413919414</v>
      </c>
      <c r="AJ4" s="43">
        <f ca="1">_xll.BInterpol('Base IPCA'!$C$3:$C$13,'Base IPCA'!$D$3:$D$13,AH4,"Cubic","Extrapolate=Linear","MultiX=Average","Skip=True","Sort=True")</f>
        <v>11.549848717948716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8.2751999999999999</v>
      </c>
      <c r="E5" s="47">
        <f>_xll.BDP(A5,"YLD_YTM_MID", "PRICING_SOURCE=ANDE")</f>
        <v>8.2035</v>
      </c>
      <c r="F5" s="4">
        <f t="shared" si="1"/>
        <v>7.1699999999999875E-2</v>
      </c>
      <c r="G5" s="12">
        <f>_xll.BDP(A5,"RISK_MID",,)/100</f>
        <v>1.030860937305988</v>
      </c>
      <c r="H5" s="12">
        <f>_xll.BDP(A5,"DUR_MID",,)</f>
        <v>2.5487623934093078</v>
      </c>
      <c r="I5" s="12">
        <f>_xll.BDP(A5,"px_LAST",,)</f>
        <v>4379.2539059999999</v>
      </c>
      <c r="J5" s="3">
        <f>_xll.BDP(A5,"PX_LAST",,)/_xll.BDP(A5,"PX_YEST_CLOSE",,)-1</f>
        <v>-1.1602870305937873E-3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45961</v>
      </c>
      <c r="AI5" s="43">
        <f ca="1">_xll.BInterpol('Base IPCA'!$C$3:$C$13,'Base IPCA'!$E$3:$E$13,AH5,"Cubic","Extrapolate=Linear","MultiX=Average","Skip=True","Sort=True")</f>
        <v>11.59014945054945</v>
      </c>
      <c r="AJ5" s="43">
        <f ca="1">_xll.BInterpol('Base IPCA'!$C$3:$C$13,'Base IPCA'!$D$3:$D$13,AH5,"Cubic","Extrapolate=Linear","MultiX=Average","Skip=True","Sort=True")</f>
        <v>11.544976923076923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7.9550000000000001</v>
      </c>
      <c r="E6" s="47">
        <f>_xll.BDP(A6,"YLD_YTM_MID", "PRICING_SOURCE=ANDE")</f>
        <v>7.9154</v>
      </c>
      <c r="F6" s="4">
        <f t="shared" si="1"/>
        <v>3.960000000000008E-2</v>
      </c>
      <c r="G6" s="12">
        <f>_xll.BDP(A6,"RISK_MID",,)/100</f>
        <v>1.6397987033697063</v>
      </c>
      <c r="H6" s="12">
        <f>_xll.BDP(A6,"DUR_MID",,)</f>
        <v>4.1246808069741219</v>
      </c>
      <c r="I6" s="12">
        <f>_xll.BDP(A6,"px_LAST",,)</f>
        <v>4291.8388670000004</v>
      </c>
      <c r="J6" s="3">
        <f>_xll.BDP(A6,"PX_LAST",,)/_xll.BDP(A6,"PX_YEST_CLOSE",,)-1</f>
        <v>-1.1587954155842795E-3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45962</v>
      </c>
      <c r="AI6" s="43">
        <f ca="1">_xll.BInterpol('Base IPCA'!$C$3:$C$13,'Base IPCA'!$E$3:$E$13,AH6,"Cubic","Extrapolate=Linear","MultiX=Average","Skip=True","Sort=True")</f>
        <v>11.585079487179488</v>
      </c>
      <c r="AJ6" s="43">
        <f ca="1">_xll.BInterpol('Base IPCA'!$C$3:$C$13,'Base IPCA'!$D$3:$D$13,AH6,"Cubic","Extrapolate=Linear","MultiX=Average","Skip=True","Sort=True")</f>
        <v>11.540105128205127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7.8295000000000003</v>
      </c>
      <c r="E7" s="47">
        <f>_xll.BDP(A7,"YLD_YTM_MID", "PRICING_SOURCE=ANDE")</f>
        <v>7.7927999999999997</v>
      </c>
      <c r="F7" s="4">
        <f t="shared" si="1"/>
        <v>3.6700000000000621E-2</v>
      </c>
      <c r="G7" s="12">
        <f>_xll.BDP(A7,"RISK_MID",,)/100</f>
        <v>2.1529485062324056</v>
      </c>
      <c r="H7" s="12">
        <f>_xll.BDP(A7,"DUR_MID",,)</f>
        <v>5.5148022029543604</v>
      </c>
      <c r="I7" s="12">
        <f>_xll.BDP(A7,"px_LAST",,)</f>
        <v>4209.6088870000003</v>
      </c>
      <c r="J7" s="3">
        <f>_xll.BDP(A7,"PX_LAST",,)/_xll.BDP(A7,"PX_YEST_CLOSE",,)-1</f>
        <v>-1.4451008266477272E-3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45963</v>
      </c>
      <c r="AI7" s="43">
        <f ca="1">_xll.BInterpol('Base IPCA'!$C$3:$C$13,'Base IPCA'!$E$3:$E$13,AH7,"Cubic","Extrapolate=Linear","MultiX=Average","Skip=True","Sort=True")</f>
        <v>11.580009523809524</v>
      </c>
      <c r="AJ7" s="43">
        <f ca="1">_xll.BInterpol('Base IPCA'!$C$3:$C$13,'Base IPCA'!$D$3:$D$13,AH7,"Cubic","Extrapolate=Linear","MultiX=Average","Skip=True","Sort=True")</f>
        <v>11.535233333333332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7.5991</v>
      </c>
      <c r="E8" s="47">
        <f>_xll.BDP(A8,"YLD_YTM_MID", "PRICING_SOURCE=ANDE")</f>
        <v>7.5728</v>
      </c>
      <c r="F8" s="4">
        <f t="shared" si="1"/>
        <v>2.629999999999999E-2</v>
      </c>
      <c r="G8" s="12">
        <f>_xll.BDP(A8,"RISK_MID",,)/100</f>
        <v>2.7596056065053745</v>
      </c>
      <c r="H8" s="12">
        <f>_xll.BDP(A8,"DUR_MID",,)</f>
        <v>7.024070032733988</v>
      </c>
      <c r="I8" s="12">
        <f>_xll.BDP(A8,"px_LAST",,)</f>
        <v>4227.3378910000001</v>
      </c>
      <c r="J8" s="3">
        <f>_xll.BDP(A8,"PX_LAST",,)/_xll.BDP(A8,"PX_YEST_CLOSE",,)-1</f>
        <v>-2.0352201237074929E-3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45964</v>
      </c>
      <c r="AI8" s="43">
        <f ca="1">_xll.BInterpol('Base IPCA'!$C$3:$C$13,'Base IPCA'!$E$3:$E$13,AH8,"Cubic","Extrapolate=Linear","MultiX=Average","Skip=True","Sort=True")</f>
        <v>11.57493956043956</v>
      </c>
      <c r="AJ8" s="43">
        <f ca="1">_xll.BInterpol('Base IPCA'!$C$3:$C$13,'Base IPCA'!$D$3:$D$13,AH8,"Cubic","Extrapolate=Linear","MultiX=Average","Skip=True","Sort=True")</f>
        <v>11.530361538461538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7.4474999999999998</v>
      </c>
      <c r="E9" s="47">
        <f>_xll.BDP(A9,"YLD_YTM_MID", "PRICING_SOURCE=ANDE")</f>
        <v>7.42</v>
      </c>
      <c r="F9" s="4">
        <f t="shared" si="1"/>
        <v>2.7499999999999858E-2</v>
      </c>
      <c r="G9" s="12">
        <f>_xll.BDP(A9,"RISK_MID",,)/100</f>
        <v>3.5966099516188024</v>
      </c>
      <c r="H9" s="12">
        <f>_xll.BDP(A9,"DUR_MID",,)</f>
        <v>9.508689376517756</v>
      </c>
      <c r="I9" s="12">
        <f>_xll.BDP(A9,"px_LAST",,)</f>
        <v>4064.1499020000001</v>
      </c>
      <c r="J9" s="3">
        <f>_xll.BDP(A9,"PX_LAST",,)/_xll.BDP(A9,"PX_YEST_CLOSE",,)-1</f>
        <v>-3.1961048577435758E-3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45965</v>
      </c>
      <c r="AI9" s="43">
        <f ca="1">_xll.BInterpol('Base IPCA'!$C$3:$C$13,'Base IPCA'!$E$3:$E$13,AH9,"Cubic","Extrapolate=Linear","MultiX=Average","Skip=True","Sort=True")</f>
        <v>11.569869597069598</v>
      </c>
      <c r="AJ9" s="43">
        <f ca="1">_xll.BInterpol('Base IPCA'!$C$3:$C$13,'Base IPCA'!$D$3:$D$13,AH9,"Cubic","Extrapolate=Linear","MultiX=Average","Skip=True","Sort=True")</f>
        <v>11.525489743589743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7.3649000000000004</v>
      </c>
      <c r="E10" s="47">
        <f>_xll.BDP(A10,"YLD_YTM_MID", "PRICING_SOURCE=ANDE")</f>
        <v>7.3301999999999996</v>
      </c>
      <c r="F10" s="4">
        <f t="shared" si="1"/>
        <v>3.4700000000000841E-2</v>
      </c>
      <c r="G10" s="12">
        <f>_xll.BDP(A10,"RISK_MID",,)/100</f>
        <v>4.112040420271569</v>
      </c>
      <c r="H10" s="12">
        <f>_xll.BDP(A10,"DUR_MID",,)</f>
        <v>10.815028972508246</v>
      </c>
      <c r="I10" s="12">
        <f>_xll.BDP(A10,"px_LAST",,)</f>
        <v>4082.1840820000002</v>
      </c>
      <c r="J10" s="3">
        <f>_xll.BDP(A10,"PX_LAST",,)/_xll.BDP(A10,"PX_YEST_CLOSE",,)-1</f>
        <v>-4.1860156161570572E-3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45966</v>
      </c>
      <c r="AI10" s="43">
        <f ca="1">_xll.BInterpol('Base IPCA'!$C$3:$C$13,'Base IPCA'!$E$3:$E$13,AH10,"Cubic","Extrapolate=Linear","MultiX=Average","Skip=True","Sort=True")</f>
        <v>11.564799633699634</v>
      </c>
      <c r="AJ10" s="43">
        <f ca="1">_xll.BInterpol('Base IPCA'!$C$3:$C$13,'Base IPCA'!$D$3:$D$13,AH10,"Cubic","Extrapolate=Linear","MultiX=Average","Skip=True","Sort=True")</f>
        <v>11.520617948717948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7.2798999999999996</v>
      </c>
      <c r="E11" s="47">
        <f>_xll.BDP(A11,"YLD_YTM_MID", "PRICING_SOURCE=ANDE")</f>
        <v>7.2466999999999997</v>
      </c>
      <c r="F11" s="4">
        <f t="shared" si="1"/>
        <v>3.3199999999999896E-2</v>
      </c>
      <c r="G11" s="12">
        <f>_xll.BDP(A11,"RISK_MID",,)/100</f>
        <v>4.5271215941422724</v>
      </c>
      <c r="H11" s="12">
        <f>_xll.BDP(A11,"DUR_MID",,)</f>
        <v>12.176434878834467</v>
      </c>
      <c r="I11" s="12">
        <f>_xll.BDP(A11,"px_LAST",,)</f>
        <v>3988.6059570000002</v>
      </c>
      <c r="J11" s="3">
        <f>_xll.BDP(A11,"PX_LAST",,)/_xll.BDP(A11,"PX_YEST_CLOSE",,)-1</f>
        <v>-4.7606144195463385E-3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45967</v>
      </c>
      <c r="AI11" s="43">
        <f ca="1">_xll.BInterpol('Base IPCA'!$C$3:$C$13,'Base IPCA'!$E$3:$E$13,AH11,"Cubic","Extrapolate=Linear","MultiX=Average","Skip=True","Sort=True")</f>
        <v>11.559729670329672</v>
      </c>
      <c r="AJ11" s="43">
        <f ca="1">_xll.BInterpol('Base IPCA'!$C$3:$C$13,'Base IPCA'!$D$3:$D$13,AH11,"Cubic","Extrapolate=Linear","MultiX=Average","Skip=True","Sort=True")</f>
        <v>11.515746153846154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7.2298999999999998</v>
      </c>
      <c r="E12" s="47">
        <f>_xll.BDP(A12,"YLD_YTM_MID", "PRICING_SOURCE=ANDE")</f>
        <v>7.2054</v>
      </c>
      <c r="F12" s="4">
        <f t="shared" si="1"/>
        <v>2.4499999999999744E-2</v>
      </c>
      <c r="G12" s="12">
        <f>_xll.BDP(A12,"RISK_MID",,)/100</f>
        <v>4.7848368284692242</v>
      </c>
      <c r="H12" s="12">
        <f>_xll.BDP(A12,"DUR_MID",,)</f>
        <v>12.691382663465401</v>
      </c>
      <c r="I12" s="12">
        <f>_xll.BDP(A12,"px_LAST",,)</f>
        <v>4042.7290039999998</v>
      </c>
      <c r="J12" s="3">
        <f>_xll.BDP(A12,"PX_LAST",,)/_xll.BDP(A12,"PX_YEST_CLOSE",,)-1</f>
        <v>-3.214926494809478E-3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45968</v>
      </c>
      <c r="AI12" s="43">
        <f ca="1">_xll.BInterpol('Base IPCA'!$C$3:$C$13,'Base IPCA'!$E$3:$E$13,AH12,"Cubic","Extrapolate=Linear","MultiX=Average","Skip=True","Sort=True")</f>
        <v>11.554659706959708</v>
      </c>
      <c r="AJ12" s="43">
        <f ca="1">_xll.BInterpol('Base IPCA'!$C$3:$C$13,'Base IPCA'!$D$3:$D$13,AH12,"Cubic","Extrapolate=Linear","MultiX=Average","Skip=True","Sort=True")</f>
        <v>11.510874358974359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7.2449000000000003</v>
      </c>
      <c r="E13" s="47">
        <f>_xll.BDP(A13,"YLD_YTM_MID", "PRICING_SOURCE=ANDE")</f>
        <v>7.2169999999999996</v>
      </c>
      <c r="F13" s="4">
        <f t="shared" si="1"/>
        <v>2.7900000000000702E-2</v>
      </c>
      <c r="G13" s="12">
        <f>_xll.BDP(A13,"RISK_MID",,)/100</f>
        <v>4.9262381074797759</v>
      </c>
      <c r="H13" s="12">
        <f>_xll.BDP(A13,"DUR_MID",,)</f>
        <v>13.418274792027987</v>
      </c>
      <c r="I13" s="12">
        <f>_xll.BDP(A13,"px_LAST",,)</f>
        <v>3937.2780760000001</v>
      </c>
      <c r="J13" s="3">
        <f>_xll.BDP(A13,"PX_LAST",,)/_xll.BDP(A13,"PX_YEST_CLOSE",,)-1</f>
        <v>-4.0407047160160303E-3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45969</v>
      </c>
      <c r="AI13" s="43">
        <f ca="1">_xll.BInterpol('Base IPCA'!$C$3:$C$13,'Base IPCA'!$E$3:$E$13,AH13,"Cubic","Extrapolate=Linear","MultiX=Average","Skip=True","Sort=True")</f>
        <v>11.549589743589745</v>
      </c>
      <c r="AJ13" s="43">
        <f ca="1">_xll.BInterpol('Base IPCA'!$C$3:$C$13,'Base IPCA'!$D$3:$D$13,AH13,"Cubic","Extrapolate=Linear","MultiX=Average","Skip=True","Sort=True")</f>
        <v>11.506002564102564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45970</v>
      </c>
      <c r="AI14" s="43">
        <f ca="1">_xll.BInterpol('Base IPCA'!$C$3:$C$13,'Base IPCA'!$E$3:$E$13,AH14,"Cubic","Extrapolate=Linear","MultiX=Average","Skip=True","Sort=True")</f>
        <v>11.544519780219781</v>
      </c>
      <c r="AJ14" s="43">
        <f ca="1">_xll.BInterpol('Base IPCA'!$C$3:$C$13,'Base IPCA'!$D$3:$D$13,AH14,"Cubic","Extrapolate=Linear","MultiX=Average","Skip=True","Sort=True")</f>
        <v>11.50113076923077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45971</v>
      </c>
      <c r="AI15" s="43">
        <f ca="1">_xll.BInterpol('Base IPCA'!$C$3:$C$13,'Base IPCA'!$E$3:$E$13,AH15,"Cubic","Extrapolate=Linear","MultiX=Average","Skip=True","Sort=True")</f>
        <v>11.539449816849817</v>
      </c>
      <c r="AJ15" s="43">
        <f ca="1">_xll.BInterpol('Base IPCA'!$C$3:$C$13,'Base IPCA'!$D$3:$D$13,AH15,"Cubic","Extrapolate=Linear","MultiX=Average","Skip=True","Sort=True")</f>
        <v>11.496258974358973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45972</v>
      </c>
      <c r="AI16" s="43">
        <f ca="1">_xll.BInterpol('Base IPCA'!$C$3:$C$13,'Base IPCA'!$E$3:$E$13,AH16,"Cubic","Extrapolate=Linear","MultiX=Average","Skip=True","Sort=True")</f>
        <v>11.534379853479855</v>
      </c>
      <c r="AJ16" s="43">
        <f ca="1">_xll.BInterpol('Base IPCA'!$C$3:$C$13,'Base IPCA'!$D$3:$D$13,AH16,"Cubic","Extrapolate=Linear","MultiX=Average","Skip=True","Sort=True")</f>
        <v>11.49138717948718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45973</v>
      </c>
      <c r="AI17" s="43">
        <f ca="1">_xll.BInterpol('Base IPCA'!$C$3:$C$13,'Base IPCA'!$E$3:$E$13,AH17,"Cubic","Extrapolate=Linear","MultiX=Average","Skip=True","Sort=True")</f>
        <v>11.529309890109891</v>
      </c>
      <c r="AJ17" s="43">
        <f ca="1">_xll.BInterpol('Base IPCA'!$C$3:$C$13,'Base IPCA'!$D$3:$D$13,AH17,"Cubic","Extrapolate=Linear","MultiX=Average","Skip=True","Sort=True")</f>
        <v>11.486515384615384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10.119999999999999</v>
      </c>
      <c r="E18" s="259">
        <f t="shared" ref="E18:E26" ca="1" si="5">NETWORKDAYS(TODAY(),C18,feriadosbr)</f>
        <v>200</v>
      </c>
      <c r="F18" s="262">
        <f t="shared" ref="F18:F26" ca="1" si="6">100000/((1+D18%)^(E18/252))</f>
        <v>92634.519891403819</v>
      </c>
      <c r="G18" s="262">
        <f t="shared" ref="G18:G25" ca="1" si="7">F18*$F$30*$F$32</f>
        <v>170536.90891187824</v>
      </c>
      <c r="H18" s="259">
        <f t="shared" ref="H18:H26" ca="1" si="8">F18*$F$37</f>
        <v>92679.549137892449</v>
      </c>
      <c r="I18" s="262">
        <f t="shared" ref="I18:I26" ca="1" si="9">H18*$F$34</f>
        <v>170630.92772453674</v>
      </c>
      <c r="J18" s="257">
        <f t="shared" ref="J18:J26" ca="1" si="10">(((100000/H18)^(252/(E18-1)))-1)*100</f>
        <v>10.105576955484906</v>
      </c>
      <c r="K18" s="257">
        <f>_xll.BDP(A18,"LAST_PRICE")</f>
        <v>10.11</v>
      </c>
      <c r="L18" s="257">
        <f t="shared" ref="L18:L26" si="11">+K18-D18</f>
        <v>-9.9999999999997868E-3</v>
      </c>
      <c r="M18" s="259">
        <f ca="1">I18-((100000/((1+(J18+0.01)%)^((E18-1)/252)))*$F$34)</f>
        <v>12.236738426523516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45974</v>
      </c>
      <c r="AI18" s="43">
        <f ca="1">_xll.BInterpol('Base IPCA'!$C$3:$C$13,'Base IPCA'!$E$3:$E$13,AH18,"Cubic","Extrapolate=Linear","MultiX=Average","Skip=True","Sort=True")</f>
        <v>11.524239926739927</v>
      </c>
      <c r="AJ18" s="43">
        <f ca="1">_xll.BInterpol('Base IPCA'!$C$3:$C$13,'Base IPCA'!$D$3:$D$13,AH18,"Cubic","Extrapolate=Linear","MultiX=Average","Skip=True","Sort=True")</f>
        <v>11.481643589743589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8.7899999999999991</v>
      </c>
      <c r="E19" s="125">
        <f t="shared" ca="1" si="5"/>
        <v>386</v>
      </c>
      <c r="F19" s="264">
        <f t="shared" ca="1" si="6"/>
        <v>87893.140008640868</v>
      </c>
      <c r="G19" s="133">
        <f t="shared" ca="1" si="7"/>
        <v>161808.19449600752</v>
      </c>
      <c r="H19" s="125">
        <f t="shared" ca="1" si="8"/>
        <v>87935.86449051596</v>
      </c>
      <c r="I19" s="133">
        <f t="shared" ca="1" si="9"/>
        <v>161897.40107552157</v>
      </c>
      <c r="J19" s="258">
        <f t="shared" ca="1" si="10"/>
        <v>8.7792014658308872</v>
      </c>
      <c r="K19" s="258">
        <f>_xll.BDP(A19,"LAST_PRICE")</f>
        <v>8.8699999999999992</v>
      </c>
      <c r="L19" s="258">
        <f t="shared" si="11"/>
        <v>8.0000000000000071E-2</v>
      </c>
      <c r="M19" s="125">
        <f ca="1">I19-((100000/((1+(J19+0.01)%)^((E19-1)/252)))*$F$34)</f>
        <v>22.735459810588509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45975</v>
      </c>
      <c r="AI19" s="43">
        <f ca="1">_xll.BInterpol('Base IPCA'!$C$3:$C$13,'Base IPCA'!$E$3:$E$13,AH19,"Cubic","Extrapolate=Linear","MultiX=Average","Skip=True","Sort=True")</f>
        <v>11.519169963369965</v>
      </c>
      <c r="AJ19" s="43">
        <f ca="1">_xll.BInterpol('Base IPCA'!$C$3:$C$13,'Base IPCA'!$D$3:$D$13,AH19,"Cubic","Extrapolate=Linear","MultiX=Average","Skip=True","Sort=True")</f>
        <v>11.476771794871794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8.16</v>
      </c>
      <c r="E20" s="259">
        <f t="shared" ref="E20" ca="1" si="12">NETWORKDAYS(TODAY(),C20,feriadosbr)</f>
        <v>701</v>
      </c>
      <c r="F20" s="262">
        <f t="shared" ref="F20" ca="1" si="13">100000/((1+D20%)^(E20/252))</f>
        <v>80396.131522481126</v>
      </c>
      <c r="G20" s="262">
        <f t="shared" ca="1" si="7"/>
        <v>148006.46426828447</v>
      </c>
      <c r="H20" s="259">
        <f t="shared" ca="1" si="8"/>
        <v>80435.211740388026</v>
      </c>
      <c r="I20" s="262">
        <f t="shared" ca="1" si="9"/>
        <v>148088.06180705229</v>
      </c>
      <c r="J20" s="257">
        <f t="shared" ref="J20" ca="1" si="14">(((100000/H20)^(252/(E20-1)))-1)*100</f>
        <v>8.1531977317367499</v>
      </c>
      <c r="K20" s="257">
        <f>_xll.BDP(A20,"LAST_PRICE")</f>
        <v>8.2449999999999992</v>
      </c>
      <c r="L20" s="257">
        <f t="shared" si="11"/>
        <v>8.4999999999999076E-2</v>
      </c>
      <c r="M20" s="257">
        <f t="shared" ref="M20:M25" ca="1" si="15">I20-((100000/((1+(J20+0.01)%)^((E20-1)/252)))*$F$34)</f>
        <v>38.027899629669264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45976</v>
      </c>
      <c r="AI20" s="43">
        <f ca="1">_xll.BInterpol('Base IPCA'!$C$3:$C$13,'Base IPCA'!$E$3:$E$13,AH20,"Cubic","Extrapolate=Linear","MultiX=Average","Skip=True","Sort=True")</f>
        <v>11.514100000000001</v>
      </c>
      <c r="AJ20" s="43">
        <f ca="1">_xll.BInterpol('Base IPCA'!$C$3:$C$13,'Base IPCA'!$D$3:$D$13,AH20,"Cubic","Extrapolate=Linear","MultiX=Average","Skip=True","Sort=True")</f>
        <v>11.4719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7.9749999999999996</v>
      </c>
      <c r="E21" s="125">
        <f t="shared" ca="1" si="5"/>
        <v>886</v>
      </c>
      <c r="F21" s="264">
        <f t="shared" ca="1" si="6"/>
        <v>76355.410369873978</v>
      </c>
      <c r="G21" s="133">
        <f t="shared" ca="1" si="7"/>
        <v>140567.63805157505</v>
      </c>
      <c r="H21" s="125">
        <f t="shared" ca="1" si="8"/>
        <v>76392.526410398787</v>
      </c>
      <c r="I21" s="133">
        <f t="shared" ca="1" si="9"/>
        <v>140645.13448628905</v>
      </c>
      <c r="J21" s="258">
        <f t="shared" ca="1" si="10"/>
        <v>7.9694199920964381</v>
      </c>
      <c r="K21" s="258">
        <f>_xll.BDP(A21,"LAST_PRICE")</f>
        <v>8.0299999999999994</v>
      </c>
      <c r="L21" s="258">
        <f t="shared" si="11"/>
        <v>5.4999999999999716E-2</v>
      </c>
      <c r="M21" s="258">
        <f t="shared" ca="1" si="15"/>
        <v>45.737870141281746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45977</v>
      </c>
      <c r="AI21" s="43">
        <f ca="1">_xll.BInterpol('Base IPCA'!$C$3:$C$13,'Base IPCA'!$E$3:$E$13,AH21,"Cubic","Extrapolate=Linear","MultiX=Average","Skip=True","Sort=True")</f>
        <v>11.509030036630037</v>
      </c>
      <c r="AJ21" s="43">
        <f ca="1">_xll.BInterpol('Base IPCA'!$C$3:$C$13,'Base IPCA'!$D$3:$D$13,AH21,"Cubic","Extrapolate=Linear","MultiX=Average","Skip=True","Sort=True")</f>
        <v>11.467028205128205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7.85</v>
      </c>
      <c r="E22" s="259">
        <f ca="1">NETWORKDAYS(TODAY(),C22,feriadosbr)</f>
        <v>1207</v>
      </c>
      <c r="F22" s="262">
        <f t="shared" ca="1" si="6"/>
        <v>69630.883115169549</v>
      </c>
      <c r="G22" s="262">
        <f t="shared" ca="1" si="7"/>
        <v>128188.01873411812</v>
      </c>
      <c r="H22" s="259">
        <f t="shared" ca="1" si="8"/>
        <v>69664.73039157028</v>
      </c>
      <c r="I22" s="262">
        <f t="shared" ca="1" si="9"/>
        <v>128258.69015296418</v>
      </c>
      <c r="J22" s="257">
        <f t="shared" ca="1" si="10"/>
        <v>7.8458063459509786</v>
      </c>
      <c r="K22" s="257">
        <f>_xll.BDP(A22,"LAST_PRICE")</f>
        <v>7.9</v>
      </c>
      <c r="L22" s="257">
        <f t="shared" si="11"/>
        <v>5.0000000000000711E-2</v>
      </c>
      <c r="M22" s="257">
        <f t="shared" ca="1" si="15"/>
        <v>56.900203423225321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45978</v>
      </c>
      <c r="AI22" s="43">
        <f ca="1">_xll.BInterpol('Base IPCA'!$C$3:$C$13,'Base IPCA'!$E$3:$E$13,AH22,"Cubic","Extrapolate=Linear","MultiX=Average","Skip=True","Sort=True")</f>
        <v>11.503960073260075</v>
      </c>
      <c r="AJ22" s="43">
        <f ca="1">_xll.BInterpol('Base IPCA'!$C$3:$C$13,'Base IPCA'!$D$3:$D$13,AH22,"Cubic","Extrapolate=Linear","MultiX=Average","Skip=True","Sort=True")</f>
        <v>11.46215641025641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7.7249999999999996</v>
      </c>
      <c r="E23" s="125">
        <f t="shared" ca="1" si="5"/>
        <v>1729</v>
      </c>
      <c r="F23" s="264">
        <f t="shared" ca="1" si="6"/>
        <v>60016.8066361932</v>
      </c>
      <c r="G23" s="133">
        <f t="shared" ca="1" si="7"/>
        <v>110488.84042899941</v>
      </c>
      <c r="H23" s="125">
        <f t="shared" ca="1" si="8"/>
        <v>60045.980550870467</v>
      </c>
      <c r="I23" s="133">
        <f t="shared" ca="1" si="9"/>
        <v>110549.75410249936</v>
      </c>
      <c r="J23" s="258">
        <f t="shared" ca="1" si="10"/>
        <v>7.7220042599707606</v>
      </c>
      <c r="K23" s="258">
        <f>_xll.BDP(A23,"LAST_PRICE")</f>
        <v>7.7949999999999999</v>
      </c>
      <c r="L23" s="258">
        <f t="shared" si="11"/>
        <v>7.0000000000000284E-2</v>
      </c>
      <c r="M23" s="258">
        <f t="shared" ca="1" si="15"/>
        <v>70.345801524992567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45979</v>
      </c>
      <c r="AI23" s="43">
        <f ca="1">_xll.BInterpol('Base IPCA'!$C$3:$C$13,'Base IPCA'!$E$3:$E$13,AH23,"Cubic","Extrapolate=Linear","MultiX=Average","Skip=True","Sort=True")</f>
        <v>11.498890109890111</v>
      </c>
      <c r="AJ23" s="43">
        <f ca="1">_xll.BInterpol('Base IPCA'!$C$3:$C$13,'Base IPCA'!$D$3:$D$13,AH23,"Cubic","Extrapolate=Linear","MultiX=Average","Skip=True","Sort=True")</f>
        <v>11.457284615384616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7.6749999999999998</v>
      </c>
      <c r="E24" s="259">
        <f t="shared" ref="E24" ca="1" si="17">NETWORKDAYS(TODAY(),C24,feriadosbr)</f>
        <v>1924</v>
      </c>
      <c r="F24" s="262">
        <f t="shared" ref="F24" ca="1" si="18">100000/((1+D24%)^(E24/252))</f>
        <v>56859.814260577223</v>
      </c>
      <c r="G24" s="262">
        <f t="shared" ca="1" si="7"/>
        <v>104676.92796022355</v>
      </c>
      <c r="H24" s="259">
        <f t="shared" ca="1" si="8"/>
        <v>56887.453574675666</v>
      </c>
      <c r="I24" s="262">
        <f t="shared" ca="1" si="9"/>
        <v>104734.63746453176</v>
      </c>
      <c r="J24" s="257">
        <f t="shared" ref="J24" ca="1" si="19">(((100000/H24)^(252/(E24-1)))-1)*100</f>
        <v>7.6722832914739802</v>
      </c>
      <c r="K24" s="257">
        <f>_xll.BDP(A24,"LAST_PRICE")</f>
        <v>7.6749999999999998</v>
      </c>
      <c r="L24" s="257">
        <f t="shared" si="11"/>
        <v>0</v>
      </c>
      <c r="M24" s="257">
        <f t="shared" ca="1" si="15"/>
        <v>74.197813489590771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45980</v>
      </c>
      <c r="AI24" s="43">
        <f ca="1">_xll.BInterpol('Base IPCA'!$C$3:$C$13,'Base IPCA'!$E$3:$E$13,AH24,"Cubic","Extrapolate=Linear","MultiX=Average","Skip=True","Sort=True")</f>
        <v>11.493820146520147</v>
      </c>
      <c r="AJ24" s="43">
        <f ca="1">_xll.BInterpol('Base IPCA'!$C$3:$C$13,'Base IPCA'!$D$3:$D$13,AH24,"Cubic","Extrapolate=Linear","MultiX=Average","Skip=True","Sort=True")</f>
        <v>11.452412820512819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7.52</v>
      </c>
      <c r="E25" s="125">
        <f t="shared" ca="1" si="5"/>
        <v>2445</v>
      </c>
      <c r="F25" s="264">
        <f t="shared" ca="1" si="6"/>
        <v>49485.646131343754</v>
      </c>
      <c r="G25" s="133">
        <f t="shared" ca="1" si="7"/>
        <v>91101.342530189257</v>
      </c>
      <c r="H25" s="125">
        <f t="shared" ca="1" si="8"/>
        <v>49509.700893649526</v>
      </c>
      <c r="I25" s="133">
        <f t="shared" ca="1" si="9"/>
        <v>91151.567669784738</v>
      </c>
      <c r="J25" s="258">
        <f t="shared" ca="1" si="10"/>
        <v>7.5178021238055504</v>
      </c>
      <c r="K25" s="258">
        <f>_xll.BDP(A25,"LAST_PRICE")</f>
        <v>7.56</v>
      </c>
      <c r="L25" s="258">
        <f t="shared" si="11"/>
        <v>4.0000000000000036E-2</v>
      </c>
      <c r="M25" s="258">
        <f t="shared" ca="1" si="15"/>
        <v>82.180424506004783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45981</v>
      </c>
      <c r="AI25" s="43">
        <f ca="1">_xll.BInterpol('Base IPCA'!$C$3:$C$13,'Base IPCA'!$E$3:$E$13,AH25,"Cubic","Extrapolate=Linear","MultiX=Average","Skip=True","Sort=True")</f>
        <v>11.488750183150184</v>
      </c>
      <c r="AJ25" s="43">
        <f ca="1">_xll.BInterpol('Base IPCA'!$C$3:$C$13,'Base IPCA'!$D$3:$D$13,AH25,"Cubic","Extrapolate=Linear","MultiX=Average","Skip=True","Sort=True")</f>
        <v>11.447541025641026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7.3650000000000002</v>
      </c>
      <c r="E26" s="259">
        <f t="shared" ca="1" si="5"/>
        <v>3816</v>
      </c>
      <c r="F26" s="262">
        <f t="shared" ca="1" si="6"/>
        <v>34091.814148503538</v>
      </c>
      <c r="G26" s="262">
        <f ca="1">F26*$F$30*$F$32</f>
        <v>62761.836633899809</v>
      </c>
      <c r="H26" s="259">
        <f t="shared" ca="1" si="8"/>
        <v>34108.386034495248</v>
      </c>
      <c r="I26" s="262">
        <f t="shared" ca="1" si="9"/>
        <v>62796.437902318685</v>
      </c>
      <c r="J26" s="257">
        <f t="shared" ca="1" si="10"/>
        <v>7.363553401935552</v>
      </c>
      <c r="K26" s="257">
        <f>_xll.BDP(A26,"LAST_PRICE")</f>
        <v>7.3650000000000002</v>
      </c>
      <c r="L26" s="257">
        <f t="shared" si="11"/>
        <v>0</v>
      </c>
      <c r="M26" s="259">
        <f ca="1">I26-((100000/((1+(J26+0.01)%)^((E26-1)/252)))*$F$34)</f>
        <v>88.480133499258955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45982</v>
      </c>
      <c r="AI26" s="43">
        <f ca="1">_xll.BInterpol('Base IPCA'!$C$3:$C$13,'Base IPCA'!$E$3:$E$13,AH26,"Cubic","Extrapolate=Linear","MultiX=Average","Skip=True","Sort=True")</f>
        <v>11.48368021978022</v>
      </c>
      <c r="AJ26" s="43">
        <f ca="1">_xll.BInterpol('Base IPCA'!$C$3:$C$13,'Base IPCA'!$D$3:$D$13,AH26,"Cubic","Extrapolate=Linear","MultiX=Average","Skip=True","Sort=True")</f>
        <v>11.44266923076923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45983</v>
      </c>
      <c r="AI27" s="43">
        <f ca="1">_xll.BInterpol('Base IPCA'!$C$3:$C$13,'Base IPCA'!$E$3:$E$13,AH27,"Cubic","Extrapolate=Linear","MultiX=Average","Skip=True","Sort=True")</f>
        <v>11.478610256410256</v>
      </c>
      <c r="AJ27" s="43">
        <f ca="1">_xll.BInterpol('Base IPCA'!$C$3:$C$13,'Base IPCA'!$D$3:$D$13,AH27,"Cubic","Extrapolate=Linear","MultiX=Average","Skip=True","Sort=True")</f>
        <v>11.437797435897435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45984</v>
      </c>
      <c r="AI28" s="43">
        <f ca="1">_xll.BInterpol('Base IPCA'!$C$3:$C$13,'Base IPCA'!$E$3:$E$13,AH28,"Cubic","Extrapolate=Linear","MultiX=Average","Skip=True","Sort=True")</f>
        <v>11.473540293040294</v>
      </c>
      <c r="AJ28" s="43">
        <f ca="1">_xll.BInterpol('Base IPCA'!$C$3:$C$13,'Base IPCA'!$D$3:$D$13,AH28,"Cubic","Extrapolate=Linear","MultiX=Average","Skip=True","Sort=True")</f>
        <v>11.432925641025641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45985</v>
      </c>
      <c r="AI29" s="43">
        <f ca="1">_xll.BInterpol('Base IPCA'!$C$3:$C$13,'Base IPCA'!$E$3:$E$13,AH29,"Cubic","Extrapolate=Linear","MultiX=Average","Skip=True","Sort=True")</f>
        <v>11.46847032967033</v>
      </c>
      <c r="AJ29" s="43">
        <f ca="1">_xll.BInterpol('Base IPCA'!$C$3:$C$13,'Base IPCA'!$D$3:$D$13,AH29,"Cubic","Extrapolate=Linear","MultiX=Average","Skip=True","Sort=True")</f>
        <v>11.428053846153846</v>
      </c>
    </row>
    <row r="30" spans="1:36" x14ac:dyDescent="0.25">
      <c r="B30" s="268">
        <f ca="1">_xll.BDH(B28,C29,DATE(YEAR(H31)-1,MONTH(H31),DAY(H31)),H31,"Sort=d","cols=2;rows=11")</f>
        <v>45930</v>
      </c>
      <c r="C30" s="125">
        <v>7359.06</v>
      </c>
      <c r="D30" s="162"/>
      <c r="E30" s="267" t="s">
        <v>940</v>
      </c>
      <c r="F30" s="269">
        <v>2.5000000000000001E-4</v>
      </c>
      <c r="H30" s="270">
        <f ca="1">TODAY()</f>
        <v>45960</v>
      </c>
      <c r="I30" s="267" t="s">
        <v>329</v>
      </c>
      <c r="J30" s="271">
        <f>+_xll.BDP("BRSTNCNTB3D4 Govt", "INFLATION_ASSUMPTION")</f>
        <v>0.15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45986</v>
      </c>
      <c r="AI30" s="43">
        <f ca="1">_xll.BInterpol('Base IPCA'!$C$3:$C$13,'Base IPCA'!$E$3:$E$13,AH30,"Cubic","Extrapolate=Linear","MultiX=Average","Skip=True","Sort=True")</f>
        <v>11.463400366300366</v>
      </c>
      <c r="AJ30" s="43">
        <f ca="1">_xll.BInterpol('Base IPCA'!$C$3:$C$13,'Base IPCA'!$D$3:$D$13,AH30,"Cubic","Extrapolate=Linear","MultiX=Average","Skip=True","Sort=True")</f>
        <v>11.423182051282051</v>
      </c>
    </row>
    <row r="31" spans="1:36" x14ac:dyDescent="0.25">
      <c r="B31" s="268">
        <v>45900</v>
      </c>
      <c r="C31" s="125">
        <v>7323.91</v>
      </c>
      <c r="E31" s="267" t="s">
        <v>941</v>
      </c>
      <c r="F31" s="272">
        <f>C30</f>
        <v>7359.06</v>
      </c>
      <c r="H31" s="268">
        <f ca="1">WORKDAY(WORKDAY(DATE(YEAR(EOMONTH(H32,1)),MONTH(EOMONTH(H32,1)),I29),-1,feriadosbr),1,feriadosbr)</f>
        <v>45978</v>
      </c>
      <c r="I31" s="125">
        <f ca="1">+NETWORKDAYS(H32,H31,feriadosbr)-1</f>
        <v>23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45987</v>
      </c>
      <c r="AI31" s="43">
        <f ca="1">_xll.BInterpol('Base IPCA'!$C$3:$C$13,'Base IPCA'!$E$3:$E$13,AH31,"Cubic","Extrapolate=Linear","MultiX=Average","Skip=True","Sort=True")</f>
        <v>11.458330402930404</v>
      </c>
      <c r="AJ31" s="43">
        <f ca="1">_xll.BInterpol('Base IPCA'!$C$3:$C$13,'Base IPCA'!$D$3:$D$13,AH31,"Cubic","Extrapolate=Linear","MultiX=Average","Skip=True","Sort=True")</f>
        <v>11.418310256410257</v>
      </c>
    </row>
    <row r="32" spans="1:36" x14ac:dyDescent="0.25">
      <c r="B32" s="268">
        <v>45869</v>
      </c>
      <c r="C32" s="125">
        <v>7331.98</v>
      </c>
      <c r="D32" s="162"/>
      <c r="E32" s="267" t="s">
        <v>943</v>
      </c>
      <c r="F32" s="272">
        <f ca="1">+IF(I32=0,F31/((1+J30%)^(1/I37)),ROUND(F31*J38,2))</f>
        <v>7363.86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45945</v>
      </c>
      <c r="I32" s="125">
        <f ca="1">+NETWORKDAYS(H32,H30,feriadosbr)-1</f>
        <v>11</v>
      </c>
      <c r="J32" s="273">
        <f ca="1">(1+J30%)^(I32/I31)</f>
        <v>1.0007171107993997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45988</v>
      </c>
      <c r="AI32" s="43">
        <f ca="1">_xll.BInterpol('Base IPCA'!$C$3:$C$13,'Base IPCA'!$E$3:$E$13,AH32,"Cubic","Extrapolate=Linear","MultiX=Average","Skip=True","Sort=True")</f>
        <v>11.45326043956044</v>
      </c>
      <c r="AJ32" s="43">
        <f ca="1">_xll.BInterpol('Base IPCA'!$C$3:$C$13,'Base IPCA'!$D$3:$D$13,AH32,"Cubic","Extrapolate=Linear","MultiX=Average","Skip=True","Sort=True")</f>
        <v>11.413438461538462</v>
      </c>
    </row>
    <row r="33" spans="2:36" x14ac:dyDescent="0.25">
      <c r="B33" s="268">
        <v>45838</v>
      </c>
      <c r="C33" s="125">
        <v>7312.97</v>
      </c>
      <c r="E33" s="267" t="s">
        <v>944</v>
      </c>
      <c r="F33" s="272">
        <f ca="1">ROUND(F31*J32,2)</f>
        <v>7364.34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45989</v>
      </c>
      <c r="AI33" s="43">
        <f ca="1">_xll.BInterpol('Base IPCA'!$C$3:$C$13,'Base IPCA'!$E$3:$E$13,AH33,"Cubic","Extrapolate=Linear","MultiX=Average","Skip=True","Sort=True")</f>
        <v>11.448190476190478</v>
      </c>
      <c r="AJ33" s="43">
        <f ca="1">_xll.BInterpol('Base IPCA'!$C$3:$C$13,'Base IPCA'!$D$3:$D$13,AH33,"Cubic","Extrapolate=Linear","MultiX=Average","Skip=True","Sort=True")</f>
        <v>11.408566666666665</v>
      </c>
    </row>
    <row r="34" spans="2:36" x14ac:dyDescent="0.25">
      <c r="B34" s="268">
        <v>45808</v>
      </c>
      <c r="C34" s="125">
        <v>7295.46</v>
      </c>
      <c r="E34" s="267" t="s">
        <v>945</v>
      </c>
      <c r="F34" s="269">
        <f ca="1">F33*F30</f>
        <v>1.8410850000000001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45990</v>
      </c>
      <c r="AI34" s="43">
        <f ca="1">_xll.BInterpol('Base IPCA'!$C$3:$C$13,'Base IPCA'!$E$3:$E$13,AH34,"Cubic","Extrapolate=Linear","MultiX=Average","Skip=True","Sort=True")</f>
        <v>11.443120512820514</v>
      </c>
      <c r="AJ34" s="43">
        <f ca="1">_xll.BInterpol('Base IPCA'!$C$3:$C$13,'Base IPCA'!$D$3:$D$13,AH34,"Cubic","Extrapolate=Linear","MultiX=Average","Skip=True","Sort=True")</f>
        <v>11.403694871794873</v>
      </c>
    </row>
    <row r="35" spans="2:36" x14ac:dyDescent="0.25">
      <c r="B35" s="268">
        <v>45777</v>
      </c>
      <c r="C35" s="125">
        <v>7276.54</v>
      </c>
      <c r="E35" s="267" t="s">
        <v>947</v>
      </c>
      <c r="F35" s="274">
        <f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45991</v>
      </c>
      <c r="AI35" s="43">
        <f ca="1">_xll.BInterpol('Base IPCA'!$C$3:$C$13,'Base IPCA'!$E$3:$E$13,AH35,"Cubic","Extrapolate=Linear","MultiX=Average","Skip=True","Sort=True")</f>
        <v>11.438050549450551</v>
      </c>
      <c r="AJ35" s="43">
        <f ca="1">_xll.BInterpol('Base IPCA'!$C$3:$C$13,'Base IPCA'!$D$3:$D$13,AH35,"Cubic","Extrapolate=Linear","MultiX=Average","Skip=True","Sort=True")</f>
        <v>11.398823076923076</v>
      </c>
    </row>
    <row r="36" spans="2:36" x14ac:dyDescent="0.25">
      <c r="B36" s="268">
        <v>45747</v>
      </c>
      <c r="C36" s="125">
        <v>7245.38</v>
      </c>
      <c r="E36" s="267" t="s">
        <v>948</v>
      </c>
      <c r="F36" s="274">
        <f ca="1">F33/F32</f>
        <v>1.0000651832055472</v>
      </c>
      <c r="H36" s="268">
        <f ca="1">+WORKDAY(H30,-1,feriadosbr)</f>
        <v>45959</v>
      </c>
      <c r="I36" s="267" t="s">
        <v>329</v>
      </c>
      <c r="J36" s="275">
        <f>+_xll.BDP("BRSTNCNTB3D4 Govt", "INFLATION_ASSUMPTION")</f>
        <v>0.15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45992</v>
      </c>
      <c r="AI36" s="43">
        <f ca="1">_xll.BInterpol('Base IPCA'!$C$3:$C$13,'Base IPCA'!$E$3:$E$13,AH36,"Cubic","Extrapolate=Linear","MultiX=Average","Skip=True","Sort=True")</f>
        <v>11.432980586080587</v>
      </c>
      <c r="AJ36" s="43">
        <f ca="1">_xll.BInterpol('Base IPCA'!$C$3:$C$13,'Base IPCA'!$D$3:$D$13,AH36,"Cubic","Extrapolate=Linear","MultiX=Average","Skip=True","Sort=True")</f>
        <v>11.393951282051281</v>
      </c>
    </row>
    <row r="37" spans="2:36" x14ac:dyDescent="0.25">
      <c r="B37" s="268">
        <v>45716</v>
      </c>
      <c r="C37" s="125">
        <v>7205.03</v>
      </c>
      <c r="E37" s="267" t="s">
        <v>949</v>
      </c>
      <c r="F37" s="274">
        <f ca="1">F35/F36</f>
        <v>1.0004860957507138</v>
      </c>
      <c r="H37" s="268">
        <f ca="1">WORKDAY(WORKDAY(DATE(YEAR(EOMONTH(H38,1)),MONTH(EOMONTH(H38,1)),I35),-1,feriadosbr),1,feriadosbr)</f>
        <v>45978</v>
      </c>
      <c r="I37" s="125">
        <f ca="1">+NETWORKDAYS(H38,H37,feriadosbr)-1</f>
        <v>23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45993</v>
      </c>
      <c r="AI37" s="43">
        <f ca="1">_xll.BInterpol('Base IPCA'!$C$3:$C$13,'Base IPCA'!$E$3:$E$13,AH37,"Cubic","Extrapolate=Linear","MultiX=Average","Skip=True","Sort=True")</f>
        <v>11.427910622710623</v>
      </c>
      <c r="AJ37" s="43">
        <f ca="1">_xll.BInterpol('Base IPCA'!$C$3:$C$13,'Base IPCA'!$D$3:$D$13,AH37,"Cubic","Extrapolate=Linear","MultiX=Average","Skip=True","Sort=True")</f>
        <v>11.389079487179487</v>
      </c>
    </row>
    <row r="38" spans="2:36" x14ac:dyDescent="0.25">
      <c r="B38" s="268">
        <v>45688</v>
      </c>
      <c r="C38" s="125">
        <v>7111.86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45945</v>
      </c>
      <c r="I38" s="125">
        <f ca="1">+NETWORKDAYS(H38,H36,feriadosbr)-1</f>
        <v>10</v>
      </c>
      <c r="J38" s="276">
        <f ca="1">(1+J36%)^(I38/I37)</f>
        <v>1.0006518976641712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45994</v>
      </c>
      <c r="AI38" s="43">
        <f ca="1">_xll.BInterpol('Base IPCA'!$C$3:$C$13,'Base IPCA'!$E$3:$E$13,AH38,"Cubic","Extrapolate=Linear","MultiX=Average","Skip=True","Sort=True")</f>
        <v>11.422840659340661</v>
      </c>
      <c r="AJ38" s="43">
        <f ca="1">_xll.BInterpol('Base IPCA'!$C$3:$C$13,'Base IPCA'!$D$3:$D$13,AH38,"Cubic","Extrapolate=Linear","MultiX=Average","Skip=True","Sort=True")</f>
        <v>11.384207692307692</v>
      </c>
    </row>
    <row r="39" spans="2:36" x14ac:dyDescent="0.25">
      <c r="B39" s="268">
        <v>45657</v>
      </c>
      <c r="C39" s="125">
        <v>7100.5</v>
      </c>
      <c r="E39" s="267" t="s">
        <v>950</v>
      </c>
      <c r="F39" s="277">
        <f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45995</v>
      </c>
      <c r="AI39" s="43">
        <f ca="1">_xll.BInterpol('Base IPCA'!$C$3:$C$13,'Base IPCA'!$E$3:$E$13,AH39,"Cubic","Extrapolate=Linear","MultiX=Average","Skip=True","Sort=True")</f>
        <v>11.417770695970697</v>
      </c>
      <c r="AJ39" s="43">
        <f ca="1">_xll.BInterpol('Base IPCA'!$C$3:$C$13,'Base IPCA'!$D$3:$D$13,AH39,"Cubic","Extrapolate=Linear","MultiX=Average","Skip=True","Sort=True")</f>
        <v>11.379335897435897</v>
      </c>
    </row>
    <row r="40" spans="2:36" x14ac:dyDescent="0.25">
      <c r="B40" s="268">
        <v>45626</v>
      </c>
      <c r="C40" s="125">
        <v>7063.77</v>
      </c>
      <c r="E40" s="267" t="s">
        <v>951</v>
      </c>
      <c r="F40" s="277">
        <f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45996</v>
      </c>
      <c r="AI40" s="43">
        <f ca="1">_xll.BInterpol('Base IPCA'!$C$3:$C$13,'Base IPCA'!$E$3:$E$13,AH40,"Cubic","Extrapolate=Linear","MultiX=Average","Skip=True","Sort=True")</f>
        <v>11.412700732600733</v>
      </c>
      <c r="AJ40" s="43">
        <f ca="1">_xll.BInterpol('Base IPCA'!$C$3:$C$13,'Base IPCA'!$D$3:$D$13,AH40,"Cubic","Extrapolate=Linear","MultiX=Average","Skip=True","Sort=True")</f>
        <v>11.374464102564103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45997</v>
      </c>
      <c r="AI41" s="43">
        <f ca="1">_xll.BInterpol('Base IPCA'!$C$3:$C$13,'Base IPCA'!$E$3:$E$13,AH41,"Cubic","Extrapolate=Linear","MultiX=Average","Skip=True","Sort=True")</f>
        <v>11.407630769230771</v>
      </c>
      <c r="AJ41" s="43">
        <f ca="1">_xll.BInterpol('Base IPCA'!$C$3:$C$13,'Base IPCA'!$D$3:$D$13,AH41,"Cubic","Extrapolate=Linear","MultiX=Average","Skip=True","Sort=True")</f>
        <v>11.369592307692308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45998</v>
      </c>
      <c r="AI42" s="43">
        <f ca="1">_xll.BInterpol('Base IPCA'!$C$3:$C$13,'Base IPCA'!$E$3:$E$13,AH42,"Cubic","Extrapolate=Linear","MultiX=Average","Skip=True","Sort=True")</f>
        <v>11.402560805860807</v>
      </c>
      <c r="AJ42" s="43">
        <f ca="1">_xll.BInterpol('Base IPCA'!$C$3:$C$13,'Base IPCA'!$D$3:$D$13,AH42,"Cubic","Extrapolate=Linear","MultiX=Average","Skip=True","Sort=True")</f>
        <v>11.364720512820513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45999</v>
      </c>
      <c r="AI43" s="43">
        <f ca="1">_xll.BInterpol('Base IPCA'!$C$3:$C$13,'Base IPCA'!$E$3:$E$13,AH43,"Cubic","Extrapolate=Linear","MultiX=Average","Skip=True","Sort=True")</f>
        <v>11.397490842490843</v>
      </c>
      <c r="AJ43" s="43">
        <f ca="1">_xll.BInterpol('Base IPCA'!$C$3:$C$13,'Base IPCA'!$D$3:$D$13,AH43,"Cubic","Extrapolate=Linear","MultiX=Average","Skip=True","Sort=True")</f>
        <v>11.359848717948719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46000</v>
      </c>
      <c r="AI44" s="43">
        <f ca="1">_xll.BInterpol('Base IPCA'!$C$3:$C$13,'Base IPCA'!$E$3:$E$13,AH44,"Cubic","Extrapolate=Linear","MultiX=Average","Skip=True","Sort=True")</f>
        <v>11.392420879120881</v>
      </c>
      <c r="AJ44" s="43">
        <f ca="1">_xll.BInterpol('Base IPCA'!$C$3:$C$13,'Base IPCA'!$D$3:$D$13,AH44,"Cubic","Extrapolate=Linear","MultiX=Average","Skip=True","Sort=True")</f>
        <v>11.354976923076922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46001</v>
      </c>
      <c r="AI45" s="43">
        <f ca="1">_xll.BInterpol('Base IPCA'!$C$3:$C$13,'Base IPCA'!$E$3:$E$13,AH45,"Cubic","Extrapolate=Linear","MultiX=Average","Skip=True","Sort=True")</f>
        <v>11.387350915750917</v>
      </c>
      <c r="AJ45" s="43">
        <f ca="1">_xll.BInterpol('Base IPCA'!$C$3:$C$13,'Base IPCA'!$D$3:$D$13,AH45,"Cubic","Extrapolate=Linear","MultiX=Average","Skip=True","Sort=True")</f>
        <v>11.350105128205128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46002</v>
      </c>
      <c r="AI46" s="43">
        <f ca="1">_xll.BInterpol('Base IPCA'!$C$3:$C$13,'Base IPCA'!$E$3:$E$13,AH46,"Cubic","Extrapolate=Linear","MultiX=Average","Skip=True","Sort=True")</f>
        <v>11.382280952380952</v>
      </c>
      <c r="AJ46" s="43">
        <f ca="1">_xll.BInterpol('Base IPCA'!$C$3:$C$13,'Base IPCA'!$D$3:$D$13,AH46,"Cubic","Extrapolate=Linear","MultiX=Average","Skip=True","Sort=True")</f>
        <v>11.345233333333333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46003</v>
      </c>
      <c r="AI47" s="43">
        <f ca="1">_xll.BInterpol('Base IPCA'!$C$3:$C$13,'Base IPCA'!$E$3:$E$13,AH47,"Cubic","Extrapolate=Linear","MultiX=Average","Skip=True","Sort=True")</f>
        <v>11.37721098901099</v>
      </c>
      <c r="AJ47" s="43">
        <f ca="1">_xll.BInterpol('Base IPCA'!$C$3:$C$13,'Base IPCA'!$D$3:$D$13,AH47,"Cubic","Extrapolate=Linear","MultiX=Average","Skip=True","Sort=True")</f>
        <v>11.340361538461538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46004</v>
      </c>
      <c r="AI48" s="43">
        <f ca="1">_xll.BInterpol('Base IPCA'!$C$3:$C$13,'Base IPCA'!$E$3:$E$13,AH48,"Cubic","Extrapolate=Linear","MultiX=Average","Skip=True","Sort=True")</f>
        <v>11.372141025641026</v>
      </c>
      <c r="AJ48" s="43">
        <f ca="1">_xll.BInterpol('Base IPCA'!$C$3:$C$13,'Base IPCA'!$D$3:$D$13,AH48,"Cubic","Extrapolate=Linear","MultiX=Average","Skip=True","Sort=True")</f>
        <v>11.335489743589743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46005</v>
      </c>
      <c r="AI49" s="43">
        <f ca="1">_xll.BInterpol('Base IPCA'!$C$3:$C$13,'Base IPCA'!$E$3:$E$13,AH49,"Cubic","Extrapolate=Linear","MultiX=Average","Skip=True","Sort=True")</f>
        <v>11.367071062271062</v>
      </c>
      <c r="AJ49" s="43">
        <f ca="1">_xll.BInterpol('Base IPCA'!$C$3:$C$13,'Base IPCA'!$D$3:$D$13,AH49,"Cubic","Extrapolate=Linear","MultiX=Average","Skip=True","Sort=True")</f>
        <v>11.330617948717949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46006</v>
      </c>
      <c r="AI50" s="43">
        <f ca="1">_xll.BInterpol('Base IPCA'!$C$3:$C$13,'Base IPCA'!$E$3:$E$13,AH50,"Cubic","Extrapolate=Linear","MultiX=Average","Skip=True","Sort=True")</f>
        <v>11.3620010989011</v>
      </c>
      <c r="AJ50" s="43">
        <f ca="1">_xll.BInterpol('Base IPCA'!$C$3:$C$13,'Base IPCA'!$D$3:$D$13,AH50,"Cubic","Extrapolate=Linear","MultiX=Average","Skip=True","Sort=True")</f>
        <v>11.325746153846154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46007</v>
      </c>
      <c r="AI51" s="43">
        <f ca="1">_xll.BInterpol('Base IPCA'!$C$3:$C$13,'Base IPCA'!$E$3:$E$13,AH51,"Cubic","Extrapolate=Linear","MultiX=Average","Skip=True","Sort=True")</f>
        <v>11.356931135531136</v>
      </c>
      <c r="AJ51" s="43">
        <f ca="1">_xll.BInterpol('Base IPCA'!$C$3:$C$13,'Base IPCA'!$D$3:$D$13,AH51,"Cubic","Extrapolate=Linear","MultiX=Average","Skip=True","Sort=True")</f>
        <v>11.320874358974358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46008</v>
      </c>
      <c r="AI52" s="43">
        <f ca="1">_xll.BInterpol('Base IPCA'!$C$3:$C$13,'Base IPCA'!$E$3:$E$13,AH52,"Cubic","Extrapolate=Linear","MultiX=Average","Skip=True","Sort=True")</f>
        <v>11.351861172161172</v>
      </c>
      <c r="AJ52" s="43">
        <f ca="1">_xll.BInterpol('Base IPCA'!$C$3:$C$13,'Base IPCA'!$D$3:$D$13,AH52,"Cubic","Extrapolate=Linear","MultiX=Average","Skip=True","Sort=True")</f>
        <v>11.316002564102565</v>
      </c>
    </row>
    <row r="53" spans="7:36" ht="15.75" thickBot="1" x14ac:dyDescent="0.3">
      <c r="I53" s="1"/>
      <c r="AH53" s="42">
        <f t="shared" ca="1" si="2"/>
        <v>46009</v>
      </c>
      <c r="AI53" s="43">
        <f ca="1">_xll.BInterpol('Base IPCA'!$C$3:$C$13,'Base IPCA'!$E$3:$E$13,AH53,"Cubic","Extrapolate=Linear","MultiX=Average","Skip=True","Sort=True")</f>
        <v>11.34679120879121</v>
      </c>
      <c r="AJ53" s="43">
        <f ca="1">_xll.BInterpol('Base IPCA'!$C$3:$C$13,'Base IPCA'!$D$3:$D$13,AH53,"Cubic","Extrapolate=Linear","MultiX=Average","Skip=True","Sort=True")</f>
        <v>11.311130769230768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46010</v>
      </c>
      <c r="AI54" s="43">
        <f ca="1">_xll.BInterpol('Base IPCA'!$C$3:$C$13,'Base IPCA'!$E$3:$E$13,AH54,"Cubic","Extrapolate=Linear","MultiX=Average","Skip=True","Sort=True")</f>
        <v>11.341721245421246</v>
      </c>
      <c r="AJ54" s="43">
        <f ca="1">_xll.BInterpol('Base IPCA'!$C$3:$C$13,'Base IPCA'!$D$3:$D$13,AH54,"Cubic","Extrapolate=Linear","MultiX=Average","Skip=True","Sort=True")</f>
        <v>11.306258974358974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312.47193050006069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80.960202500015725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393.43213300007642</v>
      </c>
      <c r="AD55" s="5">
        <f t="shared" ref="AD55:AD86" ca="1" si="28">+AC55/$AC$105</f>
        <v>5.6721954568564048E-3</v>
      </c>
      <c r="AH55" s="42">
        <f t="shared" ca="1" si="2"/>
        <v>46011</v>
      </c>
      <c r="AI55" s="43">
        <f ca="1">_xll.BInterpol('Base IPCA'!$C$3:$C$13,'Base IPCA'!$E$3:$E$13,AH55,"Cubic","Extrapolate=Linear","MultiX=Average","Skip=True","Sort=True")</f>
        <v>11.336651282051283</v>
      </c>
      <c r="AJ55" s="43">
        <f ca="1">_xll.BInterpol('Base IPCA'!$C$3:$C$13,'Base IPCA'!$D$3:$D$13,AH55,"Cubic","Extrapolate=Linear","MultiX=Average","Skip=True","Sort=True")</f>
        <v>11.301387179487179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46012</v>
      </c>
      <c r="AI56" s="43">
        <f ca="1">_xll.BInterpol('Base IPCA'!$C$3:$C$13,'Base IPCA'!$E$3:$E$13,AH56,"Cubic","Extrapolate=Linear","MultiX=Average","Skip=True","Sort=True")</f>
        <v>11.331581318681319</v>
      </c>
      <c r="AJ56" s="43">
        <f ca="1">_xll.BInterpol('Base IPCA'!$C$3:$C$13,'Base IPCA'!$D$3:$D$13,AH56,"Cubic","Extrapolate=Linear","MultiX=Average","Skip=True","Sort=True")</f>
        <v>11.296515384615384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46013</v>
      </c>
      <c r="AI57" s="43">
        <f ca="1">_xll.BInterpol('Base IPCA'!$C$3:$C$13,'Base IPCA'!$E$3:$E$13,AH57,"Cubic","Extrapolate=Linear","MultiX=Average","Skip=True","Sort=True")</f>
        <v>11.326511355311357</v>
      </c>
      <c r="AJ57" s="43">
        <f ca="1">_xll.BInterpol('Base IPCA'!$C$3:$C$13,'Base IPCA'!$D$3:$D$13,AH57,"Cubic","Extrapolate=Linear","MultiX=Average","Skip=True","Sort=True")</f>
        <v>11.29164358974359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353.60960349993564</v>
      </c>
      <c r="U58" s="16">
        <f>U6*_xll.BDP($P58&amp;" Corp","RISK_MTY_MID")/100</f>
        <v>1366.341351499751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466.73389449991498</v>
      </c>
      <c r="AA58" s="16">
        <f>AA6*_xll.BDP($P58&amp;" Corp","RISK_MTY_MID")/100</f>
        <v>0</v>
      </c>
      <c r="AB58" s="16">
        <f>AB6*_xll.BDP($P58&amp;" Corp","RISK_MTY_MID")/100</f>
        <v>315.51672999994253</v>
      </c>
      <c r="AC58" s="55">
        <f t="shared" si="27"/>
        <v>2502.2015794995441</v>
      </c>
      <c r="AD58" s="5">
        <f t="shared" ca="1" si="28"/>
        <v>3.6074776920606733E-2</v>
      </c>
      <c r="AH58" s="42">
        <f t="shared" ca="1" si="2"/>
        <v>46014</v>
      </c>
      <c r="AI58" s="43">
        <f ca="1">_xll.BInterpol('Base IPCA'!$C$3:$C$13,'Base IPCA'!$E$3:$E$13,AH58,"Cubic","Extrapolate=Linear","MultiX=Average","Skip=True","Sort=True")</f>
        <v>11.321441391941393</v>
      </c>
      <c r="AJ58" s="43">
        <f ca="1">_xll.BInterpol('Base IPCA'!$C$3:$C$13,'Base IPCA'!$D$3:$D$13,AH58,"Cubic","Extrapolate=Linear","MultiX=Average","Skip=True","Sort=True")</f>
        <v>11.286771794871795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36.426656499968942</v>
      </c>
      <c r="R59" s="16">
        <f>R7*_xll.BDP($P59&amp;" Corp","RISK_MTY_MID")/100</f>
        <v>38.056349499967553</v>
      </c>
      <c r="S59" s="16">
        <f>S7*_xll.BDP($P59&amp;" Corp","RISK_MTY_MID")/100</f>
        <v>86.947139499925868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5.1908739999955742</v>
      </c>
      <c r="W59" s="16">
        <f>W7*_xll.BDP($P59&amp;" Corp","RISK_MTY_MID")/100</f>
        <v>0</v>
      </c>
      <c r="X59" s="16">
        <f>X7*_xll.BDP($P59&amp;" Corp","RISK_MTY_MID")/100</f>
        <v>57.491947499950982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224.11296699980892</v>
      </c>
      <c r="AD59" s="5">
        <f t="shared" ca="1" si="28"/>
        <v>3.2310847198611472E-3</v>
      </c>
      <c r="AH59" s="42">
        <f t="shared" ca="1" si="2"/>
        <v>46015</v>
      </c>
      <c r="AI59" s="43">
        <f ca="1">_xll.BInterpol('Base IPCA'!$C$3:$C$13,'Base IPCA'!$E$3:$E$13,AH59,"Cubic","Extrapolate=Linear","MultiX=Average","Skip=True","Sort=True")</f>
        <v>11.316371428571429</v>
      </c>
      <c r="AJ59" s="43">
        <f ca="1">_xll.BInterpol('Base IPCA'!$C$3:$C$13,'Base IPCA'!$D$3:$D$13,AH59,"Cubic","Extrapolate=Linear","MultiX=Average","Skip=True","Sort=True")</f>
        <v>11.2819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273.39508200005093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273.39508200005093</v>
      </c>
      <c r="AD60" s="5">
        <f t="shared" ca="1" si="28"/>
        <v>3.9415955433596264E-3</v>
      </c>
      <c r="AH60" s="42">
        <f t="shared" ca="1" si="2"/>
        <v>46016</v>
      </c>
      <c r="AI60" s="43">
        <f ca="1">_xll.BInterpol('Base IPCA'!$C$3:$C$13,'Base IPCA'!$E$3:$E$13,AH60,"Cubic","Extrapolate=Linear","MultiX=Average","Skip=True","Sort=True")</f>
        <v>11.311301465201467</v>
      </c>
      <c r="AJ60" s="43">
        <f ca="1">_xll.BInterpol('Base IPCA'!$C$3:$C$13,'Base IPCA'!$D$3:$D$13,AH60,"Cubic","Extrapolate=Linear","MultiX=Average","Skip=True","Sort=True")</f>
        <v>11.277028205128206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1.199078847943022E-2</v>
      </c>
      <c r="AH61" s="42">
        <f t="shared" ca="1" si="2"/>
        <v>46017</v>
      </c>
      <c r="AI61" s="43">
        <f ca="1">_xll.BInterpol('Base IPCA'!$C$3:$C$13,'Base IPCA'!$E$3:$E$13,AH61,"Cubic","Extrapolate=Linear","MultiX=Average","Skip=True","Sort=True")</f>
        <v>11.306231501831503</v>
      </c>
      <c r="AJ61" s="43">
        <f ca="1">_xll.BInterpol('Base IPCA'!$C$3:$C$13,'Base IPCA'!$D$3:$D$13,AH61,"Cubic","Extrapolate=Linear","MultiX=Average","Skip=True","Sort=True")</f>
        <v>11.272156410256411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46018</v>
      </c>
      <c r="AI62" s="43">
        <f ca="1">_xll.BInterpol('Base IPCA'!$C$3:$C$13,'Base IPCA'!$E$3:$E$13,AH62,"Cubic","Extrapolate=Linear","MultiX=Average","Skip=True","Sort=True")</f>
        <v>11.301161538461539</v>
      </c>
      <c r="AJ62" s="43">
        <f ca="1">_xll.BInterpol('Base IPCA'!$C$3:$C$13,'Base IPCA'!$D$3:$D$13,AH62,"Cubic","Extrapolate=Linear","MultiX=Average","Skip=True","Sort=True")</f>
        <v>11.267284615384614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636.04888849999429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111.36461149999901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747.41349999999329</v>
      </c>
      <c r="AD63" s="5">
        <f t="shared" ca="1" si="28"/>
        <v>1.0775620757677877E-2</v>
      </c>
      <c r="AH63" s="42">
        <f t="shared" ca="1" si="2"/>
        <v>46019</v>
      </c>
      <c r="AI63" s="43">
        <f ca="1">_xll.BInterpol('Base IPCA'!$C$3:$C$13,'Base IPCA'!$E$3:$E$13,AH63,"Cubic","Extrapolate=Linear","MultiX=Average","Skip=True","Sort=True")</f>
        <v>11.296091575091577</v>
      </c>
      <c r="AJ63" s="43">
        <f ca="1">_xll.BInterpol('Base IPCA'!$C$3:$C$13,'Base IPCA'!$D$3:$D$13,AH63,"Cubic","Extrapolate=Linear","MultiX=Average","Skip=True","Sort=True")</f>
        <v>11.26241282051282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290.92585250001491</v>
      </c>
      <c r="U64" s="16">
        <f>IFERROR(U12*_xll.BDP($P64&amp;" Corp","RISK_MTY_MID")/100,(U12*0.42393))</f>
        <v>926.6671785000475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324.11873500001661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215.55848400001105</v>
      </c>
      <c r="AC64" s="55">
        <f t="shared" ref="AC64:AC67" si="31">SUM(Q64:AB64)</f>
        <v>1757.2702500000901</v>
      </c>
      <c r="AD64" s="5">
        <f t="shared" ca="1" si="28"/>
        <v>2.5334942147487209E-2</v>
      </c>
      <c r="AH64" s="42">
        <f t="shared" ca="1" si="2"/>
        <v>46020</v>
      </c>
      <c r="AI64" s="43">
        <f ca="1">_xll.BInterpol('Base IPCA'!$C$3:$C$13,'Base IPCA'!$E$3:$E$13,AH64,"Cubic","Extrapolate=Linear","MultiX=Average","Skip=True","Sort=True")</f>
        <v>11.291021611721613</v>
      </c>
      <c r="AJ64" s="43">
        <f ca="1">_xll.BInterpol('Base IPCA'!$C$3:$C$13,'Base IPCA'!$D$3:$D$13,AH64,"Cubic","Extrapolate=Linear","MultiX=Average","Skip=True","Sort=True")</f>
        <v>11.257541025641025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303.75940000000583</v>
      </c>
      <c r="U65" s="16">
        <f>IFERROR(U13*_xll.BDP($P65&amp;" Corp","RISK_MTY_MID")/100,(U13*0.894042))</f>
        <v>998.83238000001916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284.99779000000547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377.91243000000725</v>
      </c>
      <c r="AC65" s="55">
        <f t="shared" si="31"/>
        <v>1965.5020000000377</v>
      </c>
      <c r="AD65" s="5">
        <f t="shared" ca="1" si="28"/>
        <v>2.8337063955170702E-2</v>
      </c>
      <c r="AH65" s="42">
        <f t="shared" ca="1" si="2"/>
        <v>46021</v>
      </c>
      <c r="AI65" s="43">
        <f ca="1">_xll.BInterpol('Base IPCA'!$C$3:$C$13,'Base IPCA'!$E$3:$E$13,AH65,"Cubic","Extrapolate=Linear","MultiX=Average","Skip=True","Sort=True")</f>
        <v>11.285951648351649</v>
      </c>
      <c r="AJ65" s="43">
        <f ca="1">_xll.BInterpol('Base IPCA'!$C$3:$C$13,'Base IPCA'!$D$3:$D$13,AH65,"Cubic","Extrapolate=Linear","MultiX=Average","Skip=True","Sort=True")</f>
        <v>11.25266923076923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314.46479749996536</v>
      </c>
      <c r="U66" s="16">
        <f>IFERROR(U14*_xll.BDP($P66&amp;" Corp","RISK_MTY_MID")/100,(U14*0.58201))</f>
        <v>1826.1690649997988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449.23542499995051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419.46681249995379</v>
      </c>
      <c r="AC66" s="55">
        <f t="shared" si="31"/>
        <v>3009.3360999996689</v>
      </c>
      <c r="AD66" s="5">
        <f t="shared" ca="1" si="28"/>
        <v>4.3386244088427769E-2</v>
      </c>
      <c r="AH66" s="42">
        <f t="shared" ca="1" si="2"/>
        <v>46022</v>
      </c>
      <c r="AI66" s="43">
        <f ca="1">_xll.BInterpol('Base IPCA'!$C$3:$C$13,'Base IPCA'!$E$3:$E$13,AH66,"Cubic","Extrapolate=Linear","MultiX=Average","Skip=True","Sort=True")</f>
        <v>11.280881684981686</v>
      </c>
      <c r="AJ66" s="43">
        <f ca="1">_xll.BInterpol('Base IPCA'!$C$3:$C$13,'Base IPCA'!$D$3:$D$13,AH66,"Cubic","Extrapolate=Linear","MultiX=Average","Skip=True","Sort=True")</f>
        <v>11.247797435897436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354.8648999999977</v>
      </c>
      <c r="U67" s="16">
        <f>IFERROR(U15*_xll.BDP($P67&amp;" Corp","RISK_MTY_MID")/100,(U15*0.5088))</f>
        <v>1601.5613249999899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436.57721249999724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292.76354249999815</v>
      </c>
      <c r="AC67" s="55">
        <f t="shared" si="31"/>
        <v>2685.7669799999831</v>
      </c>
      <c r="AD67" s="5">
        <f t="shared" ca="1" si="28"/>
        <v>3.872127867636041E-2</v>
      </c>
      <c r="AH67" s="42">
        <f t="shared" ca="1" si="2"/>
        <v>46023</v>
      </c>
      <c r="AI67" s="43">
        <f ca="1">_xll.BInterpol('Base IPCA'!$C$3:$C$13,'Base IPCA'!$E$3:$E$13,AH67,"Cubic","Extrapolate=Linear","MultiX=Average","Skip=True","Sort=True")</f>
        <v>11.275811721611722</v>
      </c>
      <c r="AJ67" s="43">
        <f ca="1">_xll.BInterpol('Base IPCA'!$C$3:$C$13,'Base IPCA'!$D$3:$D$13,AH67,"Cubic","Extrapolate=Linear","MultiX=Average","Skip=True","Sort=True")</f>
        <v>11.242925641025641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215.90277699999638</v>
      </c>
      <c r="U68" s="16">
        <f>IFERROR(U16*_xll.BDP($P68&amp;" Corp","RISK_MTY_MID")/100,(U16*0.65223))</f>
        <v>1087.9172864999816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312.21868649999476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1616.0387499999729</v>
      </c>
      <c r="AD68" s="5">
        <f t="shared" ca="1" si="28"/>
        <v>2.3298777316320445E-2</v>
      </c>
      <c r="AH68" s="42">
        <f t="shared" ca="1" si="2"/>
        <v>46024</v>
      </c>
      <c r="AI68" s="43">
        <f ca="1">_xll.BInterpol('Base IPCA'!$C$3:$C$13,'Base IPCA'!$E$3:$E$13,AH68,"Cubic","Extrapolate=Linear","MultiX=Average","Skip=True","Sort=True")</f>
        <v>11.270741758241758</v>
      </c>
      <c r="AJ68" s="43">
        <f ca="1">_xll.BInterpol('Base IPCA'!$C$3:$C$13,'Base IPCA'!$D$3:$D$13,AH68,"Cubic","Extrapolate=Linear","MultiX=Average","Skip=True","Sort=True")</f>
        <v>11.238053846153846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46025</v>
      </c>
      <c r="AI69" s="43">
        <f ca="1">_xll.BInterpol('Base IPCA'!$C$3:$C$13,'Base IPCA'!$E$3:$E$13,AH69,"Cubic","Extrapolate=Linear","MultiX=Average","Skip=True","Sort=True")</f>
        <v>11.265671794871796</v>
      </c>
      <c r="AJ69" s="43">
        <f ca="1">_xll.BInterpol('Base IPCA'!$C$3:$C$13,'Base IPCA'!$D$3:$D$13,AH69,"Cubic","Extrapolate=Linear","MultiX=Average","Skip=True","Sort=True")</f>
        <v>11.23318205128205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393.63473050000653</v>
      </c>
      <c r="U70" s="16">
        <f>IFERROR(U18*_xll.BDP($P70&amp;" Corp","RISK_MTY_MID")/100,(U18*0.49567))</f>
        <v>1894.1647725000314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457.92994500000759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307.13685200000509</v>
      </c>
      <c r="AC70" s="55">
        <f t="shared" si="30"/>
        <v>3052.8663000000506</v>
      </c>
      <c r="AD70" s="5">
        <f t="shared" ca="1" si="28"/>
        <v>4.4013828319526063E-2</v>
      </c>
      <c r="AH70" s="42">
        <f t="shared" ref="AH70:AH133" ca="1" si="32">AH69+1</f>
        <v>46026</v>
      </c>
      <c r="AI70" s="43">
        <f ca="1">_xll.BInterpol('Base IPCA'!$C$3:$C$13,'Base IPCA'!$E$3:$E$13,AH70,"Cubic","Extrapolate=Linear","MultiX=Average","Skip=True","Sort=True")</f>
        <v>11.260601831501832</v>
      </c>
      <c r="AJ70" s="43">
        <f ca="1">_xll.BInterpol('Base IPCA'!$C$3:$C$13,'Base IPCA'!$D$3:$D$13,AH70,"Cubic","Extrapolate=Linear","MultiX=Average","Skip=True","Sort=True")</f>
        <v>11.228310256410257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438.31351250001882</v>
      </c>
      <c r="U71" s="16">
        <f>IFERROR(U19*_xll.BDP($P71&amp;" Corp","RISK_MTY_MID")/100,(U19*0.68124))</f>
        <v>2014.8616425000866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652.98359500002812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345.12875000001486</v>
      </c>
      <c r="AC71" s="55">
        <f t="shared" si="30"/>
        <v>3451.2875000001482</v>
      </c>
      <c r="AD71" s="5">
        <f t="shared" ca="1" si="28"/>
        <v>4.9757952225529929E-2</v>
      </c>
      <c r="AH71" s="42">
        <f t="shared" ca="1" si="32"/>
        <v>46027</v>
      </c>
      <c r="AI71" s="43">
        <f ca="1">_xll.BInterpol('Base IPCA'!$C$3:$C$13,'Base IPCA'!$E$3:$E$13,AH71,"Cubic","Extrapolate=Linear","MultiX=Average","Skip=True","Sort=True")</f>
        <v>11.255531868131868</v>
      </c>
      <c r="AJ71" s="43">
        <f ca="1">_xll.BInterpol('Base IPCA'!$C$3:$C$13,'Base IPCA'!$D$3:$D$13,AH71,"Cubic","Extrapolate=Linear","MultiX=Average","Skip=True","Sort=True")</f>
        <v>11.223438461538461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611.41460599992627</v>
      </c>
      <c r="U72" s="16">
        <f>IFERROR(U20*_xll.BDP($P72&amp;" Corp","RISK_MTY_MID")/100,(U20*0.8157))</f>
        <v>1824.3155699997799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431.87878799994792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441.80703599994672</v>
      </c>
      <c r="AC72" s="55">
        <f t="shared" si="30"/>
        <v>3309.4159999996009</v>
      </c>
      <c r="AD72" s="5">
        <f t="shared" ca="1" si="28"/>
        <v>4.7712560377070133E-2</v>
      </c>
      <c r="AH72" s="42">
        <f t="shared" ca="1" si="32"/>
        <v>46028</v>
      </c>
      <c r="AI72" s="43">
        <f ca="1">_xll.BInterpol('Base IPCA'!$C$3:$C$13,'Base IPCA'!$E$3:$E$13,AH72,"Cubic","Extrapolate=Linear","MultiX=Average","Skip=True","Sort=True")</f>
        <v>11.250461904761906</v>
      </c>
      <c r="AJ72" s="43">
        <f ca="1">_xll.BInterpol('Base IPCA'!$C$3:$C$13,'Base IPCA'!$D$3:$D$13,AH72,"Cubic","Extrapolate=Linear","MultiX=Average","Skip=True","Sort=True")</f>
        <v>11.218566666666666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299.97910999995497</v>
      </c>
      <c r="U73" s="16">
        <f>IFERROR(U21*_xll.BDP($P73&amp;" Corp","RISK_MTY_MID")/100,(U21*0.00467))</f>
        <v>440.87045699993388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181.57604199997277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224.7203219999663</v>
      </c>
      <c r="AC73" s="55">
        <f t="shared" si="30"/>
        <v>1147.1459309998279</v>
      </c>
      <c r="AD73" s="5">
        <f t="shared" ca="1" si="28"/>
        <v>1.6538648962278003E-2</v>
      </c>
      <c r="AH73" s="42">
        <f t="shared" ca="1" si="32"/>
        <v>46029</v>
      </c>
      <c r="AI73" s="43">
        <f ca="1">_xll.BInterpol('Base IPCA'!$C$3:$C$13,'Base IPCA'!$E$3:$E$13,AH73,"Cubic","Extrapolate=Linear","MultiX=Average","Skip=True","Sort=True")</f>
        <v>11.245391941391942</v>
      </c>
      <c r="AJ73" s="43">
        <f ca="1">_xll.BInterpol('Base IPCA'!$C$3:$C$13,'Base IPCA'!$D$3:$D$13,AH73,"Cubic","Extrapolate=Linear","MultiX=Average","Skip=True","Sort=True")</f>
        <v>11.213694871794871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328.52531250003381</v>
      </c>
      <c r="U74" s="16">
        <f>IFERROR(U22*_xll.BDP($P74&amp;" Corp","RISK_MTY_MID")/100,(U22*0.41467))</f>
        <v>1080.1912275001112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295.86051000003044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247.8019500000255</v>
      </c>
      <c r="AC74" s="55">
        <f t="shared" ref="AC74:AC75" si="33">SUM(Q74:AB74)</f>
        <v>1952.3790000002009</v>
      </c>
      <c r="AD74" s="5">
        <f t="shared" ca="1" si="28"/>
        <v>2.8147866849149404E-2</v>
      </c>
      <c r="AH74" s="42">
        <f t="shared" ca="1" si="32"/>
        <v>46030</v>
      </c>
      <c r="AI74" s="43">
        <f ca="1">_xll.BInterpol('Base IPCA'!$C$3:$C$13,'Base IPCA'!$E$3:$E$13,AH74,"Cubic","Extrapolate=Linear","MultiX=Average","Skip=True","Sort=True")</f>
        <v>11.240321978021978</v>
      </c>
      <c r="AJ74" s="43">
        <f ca="1">_xll.BInterpol('Base IPCA'!$C$3:$C$13,'Base IPCA'!$D$3:$D$13,AH74,"Cubic","Extrapolate=Linear","MultiX=Average","Skip=True","Sort=True")</f>
        <v>11.208823076923077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287.73525000002564</v>
      </c>
      <c r="U75" s="16">
        <f>IFERROR(U23*_xll.BDP($P75&amp;" Corp","RISK_MTY_MID")/100,(U23*0.53441))</f>
        <v>803.93228850007154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230.18820000002052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157.103446500014</v>
      </c>
      <c r="AC75" s="55">
        <f t="shared" si="33"/>
        <v>1478.9591850001316</v>
      </c>
      <c r="AD75" s="5">
        <f t="shared" ca="1" si="28"/>
        <v>2.132247182268706E-2</v>
      </c>
      <c r="AH75" s="42">
        <f t="shared" ca="1" si="32"/>
        <v>46031</v>
      </c>
      <c r="AI75" s="43">
        <f ca="1">_xll.BInterpol('Base IPCA'!$C$3:$C$13,'Base IPCA'!$E$3:$E$13,AH75,"Cubic","Extrapolate=Linear","MultiX=Average","Skip=True","Sort=True")</f>
        <v>11.235252014652016</v>
      </c>
      <c r="AJ75" s="43">
        <f ca="1">_xll.BInterpol('Base IPCA'!$C$3:$C$13,'Base IPCA'!$D$3:$D$13,AH75,"Cubic","Extrapolate=Linear","MultiX=Average","Skip=True","Sort=True")</f>
        <v>11.203951282051282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1999.5041249999872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550.97446999999647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296.8152789999981</v>
      </c>
      <c r="AC76" s="55">
        <f t="shared" si="30"/>
        <v>2847.2938739999818</v>
      </c>
      <c r="AD76" s="5">
        <f t="shared" ca="1" si="28"/>
        <v>4.1050046556402223E-2</v>
      </c>
      <c r="AH76" s="42">
        <f t="shared" ca="1" si="32"/>
        <v>46032</v>
      </c>
      <c r="AI76" s="43">
        <f ca="1">_xll.BInterpol('Base IPCA'!$C$3:$C$13,'Base IPCA'!$E$3:$E$13,AH76,"Cubic","Extrapolate=Linear","MultiX=Average","Skip=True","Sort=True")</f>
        <v>11.230182051282052</v>
      </c>
      <c r="AJ76" s="43">
        <f ca="1">_xll.BInterpol('Base IPCA'!$C$3:$C$13,'Base IPCA'!$D$3:$D$13,AH76,"Cubic","Extrapolate=Linear","MultiX=Average","Skip=True","Sort=True")</f>
        <v>11.199079487179487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719.00074099999733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202.88461899999925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127.45763499999954</v>
      </c>
      <c r="AC77" s="55">
        <f t="shared" ref="AC77:AC78" si="34">SUM(Q77:AB77)</f>
        <v>1049.3429949999961</v>
      </c>
      <c r="AD77" s="5">
        <f t="shared" ca="1" si="28"/>
        <v>1.512860305419414E-2</v>
      </c>
      <c r="AH77" s="42">
        <f t="shared" ca="1" si="32"/>
        <v>46033</v>
      </c>
      <c r="AI77" s="43">
        <f ca="1">_xll.BInterpol('Base IPCA'!$C$3:$C$13,'Base IPCA'!$E$3:$E$13,AH77,"Cubic","Extrapolate=Linear","MultiX=Average","Skip=True","Sort=True")</f>
        <v>11.225112087912089</v>
      </c>
      <c r="AJ77" s="43">
        <f ca="1">_xll.BInterpol('Base IPCA'!$C$3:$C$13,'Base IPCA'!$D$3:$D$13,AH77,"Cubic","Extrapolate=Linear","MultiX=Average","Skip=True","Sort=True")</f>
        <v>11.194207692307693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714.89434800002437</v>
      </c>
      <c r="U78" s="16">
        <f>IFERROR(U26*_xll.BDP($P78&amp;" Corp","RISK_MTY_MID")/100,(U26*0.79307))</f>
        <v>3341.3898270001141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938.916540000032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630.06241500002147</v>
      </c>
      <c r="AC78" s="55">
        <f t="shared" si="34"/>
        <v>5625.2631300001913</v>
      </c>
      <c r="AD78" s="5">
        <f t="shared" ca="1" si="28"/>
        <v>8.1100625224230796E-2</v>
      </c>
      <c r="AH78" s="42">
        <f t="shared" ca="1" si="32"/>
        <v>46034</v>
      </c>
      <c r="AI78" s="43">
        <f ca="1">_xll.BInterpol('Base IPCA'!$C$3:$C$13,'Base IPCA'!$E$3:$E$13,AH78,"Cubic","Extrapolate=Linear","MultiX=Average","Skip=True","Sort=True")</f>
        <v>11.220042124542125</v>
      </c>
      <c r="AJ78" s="43">
        <f ca="1">_xll.BInterpol('Base IPCA'!$C$3:$C$13,'Base IPCA'!$D$3:$D$13,AH78,"Cubic","Extrapolate=Linear","MultiX=Average","Skip=True","Sort=True")</f>
        <v>11.189335897435898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283.16962800000329</v>
      </c>
      <c r="U79" s="16">
        <f>IFERROR(U27*_xll.BDP($P79&amp;" Corp","RISK_MTY_MID")/100,(U27*0.5276))</f>
        <v>1204.915662000014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513.36534600000596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222.97200300000259</v>
      </c>
      <c r="AC79" s="55">
        <f t="shared" si="30"/>
        <v>2224.4226390000258</v>
      </c>
      <c r="AD79" s="5">
        <f t="shared" ca="1" si="28"/>
        <v>3.2069978348875816E-2</v>
      </c>
      <c r="AH79" s="42">
        <f t="shared" ca="1" si="32"/>
        <v>46035</v>
      </c>
      <c r="AI79" s="43">
        <f ca="1">_xll.BInterpol('Base IPCA'!$C$3:$C$13,'Base IPCA'!$E$3:$E$13,AH79,"Cubic","Extrapolate=Linear","MultiX=Average","Skip=True","Sort=True")</f>
        <v>11.214972161172163</v>
      </c>
      <c r="AJ79" s="43">
        <f ca="1">_xll.BInterpol('Base IPCA'!$C$3:$C$13,'Base IPCA'!$D$3:$D$13,AH79,"Cubic","Extrapolate=Linear","MultiX=Average","Skip=True","Sort=True")</f>
        <v>11.184464102564103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338.38731300003349</v>
      </c>
      <c r="U80" s="16">
        <f>IFERROR(U28*_xll.BDP($P80&amp;" Corp","RISK_MTY_MID")/100,(U28*0.51479))</f>
        <v>1015.1619390001003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398.90367300003948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264.7590750000262</v>
      </c>
      <c r="AC80" s="55">
        <f t="shared" si="30"/>
        <v>2017.2120000001996</v>
      </c>
      <c r="AD80" s="5">
        <f t="shared" ca="1" si="28"/>
        <v>2.908257811752029E-2</v>
      </c>
      <c r="AH80" s="42">
        <f t="shared" ca="1" si="32"/>
        <v>46036</v>
      </c>
      <c r="AI80" s="43">
        <f ca="1">_xll.BInterpol('Base IPCA'!$C$3:$C$13,'Base IPCA'!$E$3:$E$13,AH80,"Cubic","Extrapolate=Linear","MultiX=Average","Skip=True","Sort=True")</f>
        <v>11.209902197802199</v>
      </c>
      <c r="AJ80" s="43">
        <f ca="1">_xll.BInterpol('Base IPCA'!$C$3:$C$13,'Base IPCA'!$D$3:$D$13,AH80,"Cubic","Extrapolate=Linear","MultiX=Average","Skip=True","Sort=True")</f>
        <v>11.179592307692307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326.59188750004489</v>
      </c>
      <c r="U81" s="16">
        <f>IFERROR(U29*_xll.BDP($P81&amp;" Corp","RISK_MTY_MID")/100,(U29*0.51479))</f>
        <v>1248.7336875001718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382.94499750005264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221.57018250003046</v>
      </c>
      <c r="AC81" s="55">
        <f t="shared" ref="AC81:AC83" si="35">SUM(Q81:AB81)</f>
        <v>2179.8407550002999</v>
      </c>
      <c r="AD81" s="5">
        <f t="shared" ca="1" si="28"/>
        <v>3.1427231763961526E-2</v>
      </c>
      <c r="AH81" s="42">
        <f t="shared" ca="1" si="32"/>
        <v>46037</v>
      </c>
      <c r="AI81" s="43">
        <f ca="1">_xll.BInterpol('Base IPCA'!$C$3:$C$13,'Base IPCA'!$E$3:$E$13,AH81,"Cubic","Extrapolate=Linear","MultiX=Average","Skip=True","Sort=True")</f>
        <v>11.204832234432235</v>
      </c>
      <c r="AJ81" s="43">
        <f ca="1">_xll.BInterpol('Base IPCA'!$C$3:$C$13,'Base IPCA'!$D$3:$D$13,AH81,"Cubic","Extrapolate=Linear","MultiX=Average","Skip=True","Sort=True")</f>
        <v>11.174720512820512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271.21687499992959</v>
      </c>
      <c r="U82" s="16">
        <f>IFERROR(U30*_xll.BDP($P82&amp;" Corp","RISK_MTY_MID")/100,(U30*0.3708))</f>
        <v>680.78868749982325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283.23281249992647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138.01162499996417</v>
      </c>
      <c r="AC82" s="55">
        <f t="shared" si="35"/>
        <v>1373.2499999996435</v>
      </c>
      <c r="AD82" s="5">
        <f t="shared" ca="1" si="28"/>
        <v>1.9798439826785887E-2</v>
      </c>
      <c r="AH82" s="42">
        <f t="shared" ca="1" si="32"/>
        <v>46038</v>
      </c>
      <c r="AI82" s="43">
        <f ca="1">_xll.BInterpol('Base IPCA'!$C$3:$C$13,'Base IPCA'!$E$3:$E$13,AH82,"Cubic","Extrapolate=Linear","MultiX=Average","Skip=True","Sort=True")</f>
        <v>11.199762271062273</v>
      </c>
      <c r="AJ82" s="43">
        <f ca="1">_xll.BInterpol('Base IPCA'!$C$3:$C$13,'Base IPCA'!$D$3:$D$13,AH82,"Cubic","Extrapolate=Linear","MultiX=Average","Skip=True","Sort=True")</f>
        <v>11.169848717948717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1668.0993780000363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680.16480200001479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339.12262000000737</v>
      </c>
      <c r="AC83" s="55">
        <f t="shared" si="35"/>
        <v>2687.3868000000584</v>
      </c>
      <c r="AD83" s="5">
        <f t="shared" ca="1" si="28"/>
        <v>3.8744631968770184E-2</v>
      </c>
      <c r="AH83" s="42">
        <f t="shared" ca="1" si="32"/>
        <v>46039</v>
      </c>
      <c r="AI83" s="43">
        <f ca="1">_xll.BInterpol('Base IPCA'!$C$3:$C$13,'Base IPCA'!$E$3:$E$13,AH83,"Cubic","Extrapolate=Linear","MultiX=Average","Skip=True","Sort=True")</f>
        <v>11.194692307692309</v>
      </c>
      <c r="AJ83" s="43">
        <f ca="1">_xll.BInterpol('Base IPCA'!$C$3:$C$13,'Base IPCA'!$D$3:$D$13,AH83,"Cubic","Extrapolate=Linear","MultiX=Average","Skip=True","Sort=True")</f>
        <v>11.164976923076923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104.32940699998947</v>
      </c>
      <c r="U84" s="16">
        <f>IFERROR(U32*_xll.BDP($P84&amp;" Corp","RISK_MTY_MID")/100,(U32*0.43592))</f>
        <v>248.84796299997492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178.618439999982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92.150876999990729</v>
      </c>
      <c r="AC84" s="55">
        <f t="shared" si="30"/>
        <v>623.94668699993713</v>
      </c>
      <c r="AD84" s="5">
        <f t="shared" ca="1" si="28"/>
        <v>8.9955732297060786E-3</v>
      </c>
      <c r="AH84" s="42">
        <f t="shared" ca="1" si="32"/>
        <v>46040</v>
      </c>
      <c r="AI84" s="43">
        <f ca="1">_xll.BInterpol('Base IPCA'!$C$3:$C$13,'Base IPCA'!$E$3:$E$13,AH84,"Cubic","Extrapolate=Linear","MultiX=Average","Skip=True","Sort=True")</f>
        <v>11.189622344322345</v>
      </c>
      <c r="AJ84" s="43">
        <f ca="1">_xll.BInterpol('Base IPCA'!$C$3:$C$13,'Base IPCA'!$D$3:$D$13,AH84,"Cubic","Extrapolate=Linear","MultiX=Average","Skip=True","Sort=True")</f>
        <v>11.160105128205128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570.39775199997803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1024.4212499999605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614.65274999997632</v>
      </c>
      <c r="AC85" s="55">
        <f t="shared" si="30"/>
        <v>2209.4717519999149</v>
      </c>
      <c r="AD85" s="5">
        <f t="shared" ca="1" si="28"/>
        <v>3.1854428203870286E-2</v>
      </c>
      <c r="AH85" s="42">
        <f t="shared" ca="1" si="32"/>
        <v>46041</v>
      </c>
      <c r="AI85" s="43">
        <f ca="1">_xll.BInterpol('Base IPCA'!$C$3:$C$13,'Base IPCA'!$E$3:$E$13,AH85,"Cubic","Extrapolate=Linear","MultiX=Average","Skip=True","Sort=True")</f>
        <v>11.184552380952383</v>
      </c>
      <c r="AJ85" s="43">
        <f ca="1">_xll.BInterpol('Base IPCA'!$C$3:$C$13,'Base IPCA'!$D$3:$D$13,AH85,"Cubic","Extrapolate=Linear","MultiX=Average","Skip=True","Sort=True")</f>
        <v>11.155233333333333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251.60609999998087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51.579250499996078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53.675967999995919</v>
      </c>
      <c r="AC86" s="55">
        <f t="shared" ref="AC86:AC89" si="36">SUM(Q86:AB86)</f>
        <v>356.86131849997287</v>
      </c>
      <c r="AD86" s="5">
        <f t="shared" ca="1" si="28"/>
        <v>5.1449461793781331E-3</v>
      </c>
      <c r="AH86" s="42">
        <f t="shared" ca="1" si="32"/>
        <v>46042</v>
      </c>
      <c r="AI86" s="43">
        <f ca="1">_xll.BInterpol('Base IPCA'!$C$3:$C$13,'Base IPCA'!$E$3:$E$13,AH86,"Cubic","Extrapolate=Linear","MultiX=Average","Skip=True","Sort=True")</f>
        <v>11.179482417582419</v>
      </c>
      <c r="AJ86" s="43">
        <f ca="1">_xll.BInterpol('Base IPCA'!$C$3:$C$13,'Base IPCA'!$D$3:$D$13,AH86,"Cubic","Extrapolate=Linear","MultiX=Average","Skip=True","Sort=True")</f>
        <v>11.150361538461539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335.31257000001199</v>
      </c>
      <c r="U87" s="16">
        <f>IFERROR(U35*_xll.BDP($P87&amp;" Corp","RISK_MTY_MID")/100,(U35*0.40341))</f>
        <v>882.40150000003155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471.99093000001687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187.74500000000668</v>
      </c>
      <c r="AC87" s="55">
        <f t="shared" si="36"/>
        <v>1877.4500000000671</v>
      </c>
      <c r="AD87" s="5">
        <f t="shared" ref="AD87:AD104" ca="1" si="38">+AC87/$AC$105</f>
        <v>2.7067599383076749E-2</v>
      </c>
      <c r="AH87" s="42">
        <f t="shared" ca="1" si="32"/>
        <v>46043</v>
      </c>
      <c r="AI87" s="43">
        <f ca="1">_xll.BInterpol('Base IPCA'!$C$3:$C$13,'Base IPCA'!$E$3:$E$13,AH87,"Cubic","Extrapolate=Linear","MultiX=Average","Skip=True","Sort=True")</f>
        <v>11.174412454212455</v>
      </c>
      <c r="AJ87" s="43">
        <f ca="1">_xll.BInterpol('Base IPCA'!$C$3:$C$13,'Base IPCA'!$D$3:$D$13,AH87,"Cubic","Extrapolate=Linear","MultiX=Average","Skip=True","Sort=True")</f>
        <v>11.145489743589744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586.30770700001335</v>
      </c>
      <c r="U88" s="16">
        <f>IFERROR(U36*_xll.BDP($P88&amp;" Corp","RISK_MTY_MID")/100,(U36*0.56156))</f>
        <v>1406.915354000032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599.69627500001366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307.93706400000701</v>
      </c>
      <c r="AC88" s="55">
        <f t="shared" si="36"/>
        <v>2900.8564000000661</v>
      </c>
      <c r="AD88" s="5">
        <f t="shared" ca="1" si="38"/>
        <v>4.1822268983479308E-2</v>
      </c>
      <c r="AH88" s="42">
        <f t="shared" ca="1" si="32"/>
        <v>46044</v>
      </c>
      <c r="AI88" s="43">
        <f ca="1">_xll.BInterpol('Base IPCA'!$C$3:$C$13,'Base IPCA'!$E$3:$E$13,AH88,"Cubic","Extrapolate=Linear","MultiX=Average","Skip=True","Sort=True")</f>
        <v>11.169342490842492</v>
      </c>
      <c r="AJ88" s="43">
        <f ca="1">_xll.BInterpol('Base IPCA'!$C$3:$C$13,'Base IPCA'!$D$3:$D$13,AH88,"Cubic","Extrapolate=Linear","MultiX=Average","Skip=True","Sort=True")</f>
        <v>11.140617948717949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214.32661200002167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145.07780900001467</v>
      </c>
      <c r="AC89" s="55">
        <f t="shared" si="36"/>
        <v>359.40442100003634</v>
      </c>
      <c r="AD89" s="5">
        <f t="shared" ca="1" si="38"/>
        <v>5.1816106336441941E-3</v>
      </c>
      <c r="AH89" s="42">
        <f t="shared" ca="1" si="32"/>
        <v>46045</v>
      </c>
      <c r="AI89" s="43">
        <f ca="1">_xll.BInterpol('Base IPCA'!$C$3:$C$13,'Base IPCA'!$E$3:$E$13,AH89,"Cubic","Extrapolate=Linear","MultiX=Average","Skip=True","Sort=True")</f>
        <v>11.164272527472528</v>
      </c>
      <c r="AJ89" s="43">
        <f ca="1">_xll.BInterpol('Base IPCA'!$C$3:$C$13,'Base IPCA'!$D$3:$D$13,AH89,"Cubic","Extrapolate=Linear","MultiX=Average","Skip=True","Sort=True")</f>
        <v>11.135746153846153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990.85681799998497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68.293637999998964</v>
      </c>
      <c r="AC90" s="55">
        <f t="shared" si="30"/>
        <v>1059.1504559999839</v>
      </c>
      <c r="AD90" s="5">
        <f t="shared" ca="1" si="38"/>
        <v>1.526999932323609E-2</v>
      </c>
      <c r="AH90" s="42">
        <f t="shared" ca="1" si="32"/>
        <v>46046</v>
      </c>
      <c r="AI90" s="43">
        <f ca="1">_xll.BInterpol('Base IPCA'!$C$3:$C$13,'Base IPCA'!$E$3:$E$13,AH90,"Cubic","Extrapolate=Linear","MultiX=Average","Skip=True","Sort=True")</f>
        <v>11.159202564102564</v>
      </c>
      <c r="AJ90" s="43">
        <f ca="1">_xll.BInterpol('Base IPCA'!$C$3:$C$13,'Base IPCA'!$D$3:$D$13,AH90,"Cubic","Extrapolate=Linear","MultiX=Average","Skip=True","Sort=True")</f>
        <v>11.130874358974358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90.583059999997772</v>
      </c>
      <c r="U91" s="16">
        <f>IFERROR(U39*_xll.BDP($P91&amp;" Corp","RISK_MTY_MID")/100,(U39*0.5))</f>
        <v>94.230699999997682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250.47127999999387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435.28503999998929</v>
      </c>
      <c r="AD91" s="5">
        <f t="shared" ca="1" si="38"/>
        <v>6.2755977949696803E-3</v>
      </c>
      <c r="AH91" s="42">
        <f t="shared" ca="1" si="32"/>
        <v>46047</v>
      </c>
      <c r="AI91" s="43">
        <f ca="1">_xll.BInterpol('Base IPCA'!$C$3:$C$13,'Base IPCA'!$E$3:$E$13,AH91,"Cubic","Extrapolate=Linear","MultiX=Average","Skip=True","Sort=True")</f>
        <v>11.154132600732602</v>
      </c>
      <c r="AJ91" s="43">
        <f ca="1">_xll.BInterpol('Base IPCA'!$C$3:$C$13,'Base IPCA'!$D$3:$D$13,AH91,"Cubic","Extrapolate=Linear","MultiX=Average","Skip=True","Sort=True")</f>
        <v>11.126002564102563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237.25171799999546</v>
      </c>
      <c r="U92" s="16">
        <f>IFERROR(U40*_xll.BDP($P92&amp;" Corp","RISK_MTY_MID")/100,(U40*0.5))</f>
        <v>154.09132199999704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130.85532899999748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195.67151999999624</v>
      </c>
      <c r="AC92" s="55">
        <f t="shared" si="30"/>
        <v>717.86988899998619</v>
      </c>
      <c r="AD92" s="5">
        <f t="shared" ca="1" si="38"/>
        <v>1.0349684180470695E-2</v>
      </c>
      <c r="AH92" s="42">
        <f t="shared" ca="1" si="32"/>
        <v>46048</v>
      </c>
      <c r="AI92" s="43">
        <f ca="1">_xll.BInterpol('Base IPCA'!$C$3:$C$13,'Base IPCA'!$E$3:$E$13,AH92,"Cubic","Extrapolate=Linear","MultiX=Average","Skip=True","Sort=True")</f>
        <v>11.149062637362638</v>
      </c>
      <c r="AJ92" s="43">
        <f ca="1">_xll.BInterpol('Base IPCA'!$C$3:$C$13,'Base IPCA'!$D$3:$D$13,AH92,"Cubic","Extrapolate=Linear","MultiX=Average","Skip=True","Sort=True")</f>
        <v>11.121130769230769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235.65648199996417</v>
      </c>
      <c r="U93" s="16">
        <f>IFERROR(U41*_xll.BDP($P93&amp;" Corp","RISK_MTY_MID")/100,(U41*0.34243))</f>
        <v>688.28568399989535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264.88752899995973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182.31735499997228</v>
      </c>
      <c r="AC93" s="55">
        <f t="shared" ref="AC93:AC94" si="39">SUM(Q93:AB93)</f>
        <v>1371.1470499997918</v>
      </c>
      <c r="AD93" s="5">
        <f t="shared" ca="1" si="38"/>
        <v>1.9768121145532794E-2</v>
      </c>
      <c r="AH93" s="42">
        <f t="shared" ca="1" si="32"/>
        <v>46049</v>
      </c>
      <c r="AI93" s="43">
        <f ca="1">_xll.BInterpol('Base IPCA'!$C$3:$C$13,'Base IPCA'!$E$3:$E$13,AH93,"Cubic","Extrapolate=Linear","MultiX=Average","Skip=True","Sort=True")</f>
        <v>11.143992673992674</v>
      </c>
      <c r="AJ93" s="43">
        <f ca="1">_xll.BInterpol('Base IPCA'!$C$3:$C$13,'Base IPCA'!$D$3:$D$13,AH93,"Cubic","Extrapolate=Linear","MultiX=Average","Skip=True","Sort=True")</f>
        <v>11.116258974358974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179.1894750000256</v>
      </c>
      <c r="U94" s="16">
        <f>IFERROR(U42*_xll.BDP($P94&amp;" Corp","RISK_MTY_MID")/100,(U42*0.33))</f>
        <v>524.45700000007491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203.95550000002913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320.50150000004578</v>
      </c>
      <c r="AC94" s="55">
        <f t="shared" si="39"/>
        <v>1228.1034750001754</v>
      </c>
      <c r="AD94" s="5">
        <f t="shared" ca="1" si="38"/>
        <v>1.7705831240388811E-2</v>
      </c>
      <c r="AH94" s="42">
        <f t="shared" ca="1" si="32"/>
        <v>46050</v>
      </c>
      <c r="AI94" s="43">
        <f ca="1">_xll.BInterpol('Base IPCA'!$C$3:$C$13,'Base IPCA'!$E$3:$E$13,AH94,"Cubic","Extrapolate=Linear","MultiX=Average","Skip=True","Sort=True")</f>
        <v>11.138922710622712</v>
      </c>
      <c r="AJ94" s="43">
        <f ca="1">_xll.BInterpol('Base IPCA'!$C$3:$C$13,'Base IPCA'!$D$3:$D$13,AH94,"Cubic","Extrapolate=Linear","MultiX=Average","Skip=True","Sort=True")</f>
        <v>11.111387179487179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37.410527999997385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37.410527999997385</v>
      </c>
      <c r="AD95" s="5">
        <f t="shared" ca="1" si="38"/>
        <v>5.393556071337551E-4</v>
      </c>
      <c r="AH95" s="42">
        <f t="shared" ca="1" si="32"/>
        <v>46051</v>
      </c>
      <c r="AI95" s="43">
        <f ca="1">_xll.BInterpol('Base IPCA'!$C$3:$C$13,'Base IPCA'!$E$3:$E$13,AH95,"Cubic","Extrapolate=Linear","MultiX=Average","Skip=True","Sort=True")</f>
        <v>11.133852747252748</v>
      </c>
      <c r="AJ95" s="43">
        <f ca="1">_xll.BInterpol('Base IPCA'!$C$3:$C$13,'Base IPCA'!$D$3:$D$13,AH95,"Cubic","Extrapolate=Linear","MultiX=Average","Skip=True","Sort=True")</f>
        <v>11.106515384615385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149.66139499999144</v>
      </c>
      <c r="U96" s="16">
        <f>IFERROR(U44*_xll.BDP($P96&amp;" Corp","RISK_MTY_MID")/100,(U44*0.35))</f>
        <v>640.35971349996339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187.55438649998928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127.37139999999272</v>
      </c>
      <c r="AC96" s="55">
        <f t="shared" si="27"/>
        <v>1104.9468949999368</v>
      </c>
      <c r="AD96" s="5">
        <f t="shared" ca="1" si="38"/>
        <v>1.5930256408123674E-2</v>
      </c>
      <c r="AH96" s="42">
        <f t="shared" ca="1" si="32"/>
        <v>46052</v>
      </c>
      <c r="AI96" s="43">
        <f ca="1">_xll.BInterpol('Base IPCA'!$C$3:$C$13,'Base IPCA'!$E$3:$E$13,AH96,"Cubic","Extrapolate=Linear","MultiX=Average","Skip=True","Sort=True")</f>
        <v>11.128782783882786</v>
      </c>
      <c r="AJ96" s="43">
        <f ca="1">_xll.BInterpol('Base IPCA'!$C$3:$C$13,'Base IPCA'!$D$3:$D$13,AH96,"Cubic","Extrapolate=Linear","MultiX=Average","Skip=True","Sort=True")</f>
        <v>11.10164358974359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4.8667902679411568E-2</v>
      </c>
      <c r="AH97" s="42">
        <f t="shared" ca="1" si="32"/>
        <v>46053</v>
      </c>
      <c r="AI97" s="43">
        <f ca="1">_xll.BInterpol('Base IPCA'!$C$3:$C$13,'Base IPCA'!$E$3:$E$13,AH97,"Cubic","Extrapolate=Linear","MultiX=Average","Skip=True","Sort=True")</f>
        <v>11.123712820512822</v>
      </c>
      <c r="AJ97" s="43">
        <f ca="1">_xll.BInterpol('Base IPCA'!$C$3:$C$13,'Base IPCA'!$D$3:$D$13,AH97,"Cubic","Extrapolate=Linear","MultiX=Average","Skip=True","Sort=True")</f>
        <v>11.096771794871795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5.4645568159829624E-3</v>
      </c>
      <c r="AH98" s="42">
        <f t="shared" ca="1" si="32"/>
        <v>46054</v>
      </c>
      <c r="AI98" s="43">
        <f ca="1">_xll.BInterpol('Base IPCA'!$C$3:$C$13,'Base IPCA'!$E$3:$E$13,AH98,"Cubic","Extrapolate=Linear","MultiX=Average","Skip=True","Sort=True")</f>
        <v>11.118642857142857</v>
      </c>
      <c r="AJ98" s="43">
        <f ca="1">_xll.BInterpol('Base IPCA'!$C$3:$C$13,'Base IPCA'!$D$3:$D$13,AH98,"Cubic","Extrapolate=Linear","MultiX=Average","Skip=True","Sort=True")</f>
        <v>11.091899999999999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9.8275654201625089E-3</v>
      </c>
      <c r="AH99" s="42">
        <f t="shared" ca="1" si="32"/>
        <v>46055</v>
      </c>
      <c r="AI99" s="43">
        <f ca="1">_xll.BInterpol('Base IPCA'!$C$3:$C$13,'Base IPCA'!$E$3:$E$13,AH99,"Cubic","Extrapolate=Linear","MultiX=Average","Skip=True","Sort=True")</f>
        <v>11.113572893772893</v>
      </c>
      <c r="AJ99" s="43">
        <f ca="1">_xll.BInterpol('Base IPCA'!$C$3:$C$13,'Base IPCA'!$D$3:$D$13,AH99,"Cubic","Extrapolate=Linear","MultiX=Average","Skip=True","Sort=True")</f>
        <v>11.087028205128204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3.2586468369133017E-3</v>
      </c>
      <c r="AH100" s="42">
        <f t="shared" ca="1" si="32"/>
        <v>46056</v>
      </c>
      <c r="AI100" s="43">
        <f ca="1">_xll.BInterpol('Base IPCA'!$C$3:$C$13,'Base IPCA'!$E$3:$E$13,AH100,"Cubic","Extrapolate=Linear","MultiX=Average","Skip=True","Sort=True")</f>
        <v>11.108502930402931</v>
      </c>
      <c r="AJ100" s="43">
        <f ca="1">_xll.BInterpol('Base IPCA'!$C$3:$C$13,'Base IPCA'!$D$3:$D$13,AH100,"Cubic","Extrapolate=Linear","MultiX=Average","Skip=True","Sort=True")</f>
        <v>11.08215641025641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14.997658238309668</v>
      </c>
      <c r="AC101" s="55">
        <f t="shared" si="27"/>
        <v>14.997658238309668</v>
      </c>
      <c r="AD101" s="5">
        <f t="shared" ca="1" si="38"/>
        <v>2.1622445597957451E-4</v>
      </c>
      <c r="AH101" s="42">
        <f t="shared" ca="1" si="32"/>
        <v>46057</v>
      </c>
      <c r="AI101" s="43">
        <f ca="1">_xll.BInterpol('Base IPCA'!$C$3:$C$13,'Base IPCA'!$E$3:$E$13,AH101,"Cubic","Extrapolate=Linear","MultiX=Average","Skip=True","Sort=True")</f>
        <v>11.103432967032967</v>
      </c>
      <c r="AJ101" s="43">
        <f ca="1">_xll.BInterpol('Base IPCA'!$C$3:$C$13,'Base IPCA'!$D$3:$D$13,AH101,"Cubic","Extrapolate=Linear","MultiX=Average","Skip=True","Sort=True")</f>
        <v>11.077284615384615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46058</v>
      </c>
      <c r="AI102" s="43">
        <f ca="1">_xll.BInterpol('Base IPCA'!$C$3:$C$13,'Base IPCA'!$E$3:$E$13,AH102,"Cubic","Extrapolate=Linear","MultiX=Average","Skip=True","Sort=True")</f>
        <v>11.098363003663005</v>
      </c>
      <c r="AJ102" s="43">
        <f ca="1">_xll.BInterpol('Base IPCA'!$C$3:$C$13,'Base IPCA'!$D$3:$D$13,AH102,"Cubic","Extrapolate=Linear","MultiX=Average","Skip=True","Sort=True")</f>
        <v>11.07241282051282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46059</v>
      </c>
      <c r="AI103" s="43">
        <f ca="1">_xll.BInterpol('Base IPCA'!$C$3:$C$13,'Base IPCA'!$E$3:$E$13,AH103,"Cubic","Extrapolate=Linear","MultiX=Average","Skip=True","Sort=True")</f>
        <v>11.093293040293041</v>
      </c>
      <c r="AJ103" s="43">
        <f ca="1">_xll.BInterpol('Base IPCA'!$C$3:$C$13,'Base IPCA'!$D$3:$D$13,AH103,"Cubic","Extrapolate=Linear","MultiX=Average","Skip=True","Sort=True")</f>
        <v>11.067541025641026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46060</v>
      </c>
      <c r="AI104" s="43">
        <f ca="1">_xll.BInterpol('Base IPCA'!$C$3:$C$13,'Base IPCA'!$E$3:$E$13,AH104,"Cubic","Extrapolate=Linear","MultiX=Average","Skip=True","Sort=True")</f>
        <v>11.088223076923079</v>
      </c>
      <c r="AJ104" s="43">
        <f ca="1">_xll.BInterpol('Base IPCA'!$C$3:$C$13,'Base IPCA'!$D$3:$D$13,AH104,"Cubic","Extrapolate=Linear","MultiX=Average","Skip=True","Sort=True")</f>
        <v>11.062669230769231</v>
      </c>
    </row>
    <row r="105" spans="14:36" ht="15.75" thickBot="1" x14ac:dyDescent="0.3">
      <c r="Q105" s="63">
        <f t="shared" ref="Q105:AC105" ca="1" si="46">SUM(Q55:Q104)</f>
        <v>910.02665649996902</v>
      </c>
      <c r="R105" s="64">
        <f t="shared" ca="1" si="46"/>
        <v>827.1763494999675</v>
      </c>
      <c r="S105" s="64">
        <f t="shared" ca="1" si="46"/>
        <v>2152.3791142501468</v>
      </c>
      <c r="T105" s="64">
        <f t="shared" ca="1" si="46"/>
        <v>8433.5892828998876</v>
      </c>
      <c r="U105" s="64">
        <f t="shared" ca="1" si="46"/>
        <v>36195.986771949923</v>
      </c>
      <c r="V105" s="64">
        <f t="shared" ca="1" si="46"/>
        <v>163.82858700000671</v>
      </c>
      <c r="W105" s="64">
        <f t="shared" ca="1" si="46"/>
        <v>0</v>
      </c>
      <c r="X105" s="64">
        <f t="shared" ca="1" si="46"/>
        <v>292.88194749995097</v>
      </c>
      <c r="Y105" s="64">
        <f t="shared" ca="1" si="46"/>
        <v>0</v>
      </c>
      <c r="Z105" s="64">
        <f t="shared" ca="1" si="46"/>
        <v>12402.761401499938</v>
      </c>
      <c r="AA105" s="64">
        <f t="shared" ca="1" si="46"/>
        <v>0</v>
      </c>
      <c r="AB105" s="57">
        <f t="shared" ca="1" si="46"/>
        <v>7982.8959492382428</v>
      </c>
      <c r="AC105" s="65">
        <f t="shared" ca="1" si="46"/>
        <v>69361.526060338016</v>
      </c>
      <c r="AH105" s="42">
        <f t="shared" ca="1" si="32"/>
        <v>46061</v>
      </c>
      <c r="AI105" s="43">
        <f ca="1">_xll.BInterpol('Base IPCA'!$C$3:$C$13,'Base IPCA'!$E$3:$E$13,AH105,"Cubic","Extrapolate=Linear","MultiX=Average","Skip=True","Sort=True")</f>
        <v>11.083153113553115</v>
      </c>
      <c r="AJ105" s="43">
        <f ca="1">_xll.BInterpol('Base IPCA'!$C$3:$C$13,'Base IPCA'!$D$3:$D$13,AH105,"Cubic","Extrapolate=Linear","MultiX=Average","Skip=True","Sort=True")</f>
        <v>11.057797435897436</v>
      </c>
    </row>
    <row r="106" spans="14:36" ht="15.75" thickBot="1" x14ac:dyDescent="0.3">
      <c r="U106" s="140"/>
      <c r="AH106" s="42">
        <f t="shared" ca="1" si="32"/>
        <v>46062</v>
      </c>
      <c r="AI106" s="43">
        <f ca="1">_xll.BInterpol('Base IPCA'!$C$3:$C$13,'Base IPCA'!$E$3:$E$13,AH106,"Cubic","Extrapolate=Linear","MultiX=Average","Skip=True","Sort=True")</f>
        <v>11.078083150183151</v>
      </c>
      <c r="AJ106" s="43">
        <f ca="1">_xll.BInterpol('Base IPCA'!$C$3:$C$13,'Base IPCA'!$D$3:$D$13,AH106,"Cubic","Extrapolate=Linear","MultiX=Average","Skip=True","Sort=True")</f>
        <v>11.052925641025642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46063</v>
      </c>
      <c r="AI107" s="43">
        <f ca="1">_xll.BInterpol('Base IPCA'!$C$3:$C$13,'Base IPCA'!$E$3:$E$13,AH107,"Cubic","Extrapolate=Linear","MultiX=Average","Skip=True","Sort=True")</f>
        <v>11.073013186813188</v>
      </c>
      <c r="AJ107" s="43">
        <f ca="1">_xll.BInterpol('Base IPCA'!$C$3:$C$13,'Base IPCA'!$D$3:$D$13,AH107,"Cubic","Extrapolate=Linear","MultiX=Average","Skip=True","Sort=True")</f>
        <v>11.048053846153845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46064</v>
      </c>
      <c r="AI108" s="43">
        <f ca="1">_xll.BInterpol('Base IPCA'!$C$3:$C$13,'Base IPCA'!$E$3:$E$13,AH108,"Cubic","Extrapolate=Linear","MultiX=Average","Skip=True","Sort=True")</f>
        <v>11.067943223443224</v>
      </c>
      <c r="AJ108" s="43">
        <f ca="1">_xll.BInterpol('Base IPCA'!$C$3:$C$13,'Base IPCA'!$D$3:$D$13,AH108,"Cubic","Extrapolate=Linear","MultiX=Average","Skip=True","Sort=True")</f>
        <v>11.04318205128205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-85.657168985664612</v>
      </c>
      <c r="R109" s="16">
        <f ca="1">SUMIFS(Estratégia!$F:$F,Estratégia!$C:$C,R$107,Estratégia!$D:$D,$P109,Estratégia!$E:$E,"Hedge IPCA")*VLOOKUP($P109,$B$18:$M$26,12,0)</f>
        <v>-85.657168985664612</v>
      </c>
      <c r="S109" s="16">
        <f ca="1">SUMIFS(Estratégia!$F:$F,Estratégia!$C:$C,S$107,Estratégia!$D:$D,$P109,Estratégia!$E:$E,"Hedge IPCA")*VLOOKUP($P109,$B$18:$M$26,12,0)</f>
        <v>-195.78781482437626</v>
      </c>
      <c r="T109" s="16">
        <f ca="1">SUMIFS(Estratégia!$F:$F,Estratégia!$C:$C,T$107,Estratégia!$D:$D,$P109,Estratégia!$E:$E,"Hedge IPCA")*VLOOKUP($P109,$B$18:$M$26,12,0)</f>
        <v>-146.84086111828219</v>
      </c>
      <c r="U109" s="16">
        <f ca="1">SUMIFS(Estratégia!$F:$F,Estratégia!$C:$C,U$107,Estratégia!$D:$D,$P109,Estratégia!$E:$E,"Hedge IPCA")*VLOOKUP($P109,$B$18:$M$26,12,0)</f>
        <v>-513.94301391398767</v>
      </c>
      <c r="V109" s="16">
        <f ca="1">SUMIFS(Estratégia!$F:$F,Estratégia!$C:$C,V$107,Estratégia!$D:$D,$P109,Estratégia!$E:$E,"Hedge IPCA")*VLOOKUP($P109,$B$18:$M$26,12,0)</f>
        <v>-12.236738426523516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-85.657168985664612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-146.84086111828219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-122.36738426523516</v>
      </c>
      <c r="AC109" s="55">
        <f t="shared" ca="1" si="48"/>
        <v>-1394.9881806236808</v>
      </c>
      <c r="AH109" s="42">
        <f t="shared" ca="1" si="32"/>
        <v>46065</v>
      </c>
      <c r="AI109" s="43">
        <f ca="1">_xll.BInterpol('Base IPCA'!$C$3:$C$13,'Base IPCA'!$E$3:$E$13,AH109,"Cubic","Extrapolate=Linear","MultiX=Average","Skip=True","Sort=True")</f>
        <v>11.06287326007326</v>
      </c>
      <c r="AJ109" s="43">
        <f ca="1">_xll.BInterpol('Base IPCA'!$C$3:$C$13,'Base IPCA'!$D$3:$D$13,AH109,"Cubic","Extrapolate=Linear","MultiX=Average","Skip=True","Sort=True")</f>
        <v>11.038310256410256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-113.67729905294254</v>
      </c>
      <c r="R110" s="16">
        <f ca="1">SUMIFS(Estratégia!$F:$F,Estratégia!$C:$C,R$107,Estratégia!$D:$D,$P110,Estratégia!$E:$E,"Hedge IPCA")*VLOOKUP($P110,$B$18:$M$26,12,0)</f>
        <v>-113.67729905294254</v>
      </c>
      <c r="S110" s="16">
        <f ca="1">SUMIFS(Estratégia!$F:$F,Estratégia!$C:$C,S$107,Estratégia!$D:$D,$P110,Estratégia!$E:$E,"Hedge IPCA")*VLOOKUP($P110,$B$18:$M$26,12,0)</f>
        <v>-159.14821867411956</v>
      </c>
      <c r="T110" s="16">
        <f ca="1">SUMIFS(Estratégia!$F:$F,Estratégia!$C:$C,T$107,Estratégia!$D:$D,$P110,Estratégia!$E:$E,"Hedge IPCA")*VLOOKUP($P110,$B$18:$M$26,12,0)</f>
        <v>-454.70919621177018</v>
      </c>
      <c r="U110" s="16">
        <f ca="1">SUMIFS(Estratégia!$F:$F,Estratégia!$C:$C,U$107,Estratégia!$D:$D,$P110,Estratégia!$E:$E,"Hedge IPCA")*VLOOKUP($P110,$B$18:$M$26,12,0)</f>
        <v>-1250.450289582368</v>
      </c>
      <c r="V110" s="16">
        <f ca="1">SUMIFS(Estratégia!$F:$F,Estratégia!$C:$C,V$107,Estratégia!$D:$D,$P110,Estratégia!$E:$E,"Hedge IPCA")*VLOOKUP($P110,$B$18:$M$26,12,0)</f>
        <v>-22.735459810588509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-22.735459810588509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-386.50281678000465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-295.56097753765061</v>
      </c>
      <c r="AC110" s="55">
        <f t="shared" ca="1" si="48"/>
        <v>-2819.1970165129751</v>
      </c>
      <c r="AH110" s="42">
        <f t="shared" ca="1" si="32"/>
        <v>46066</v>
      </c>
      <c r="AI110" s="43">
        <f ca="1">_xll.BInterpol('Base IPCA'!$C$3:$C$13,'Base IPCA'!$E$3:$E$13,AH110,"Cubic","Extrapolate=Linear","MultiX=Average","Skip=True","Sort=True")</f>
        <v>11.057803296703298</v>
      </c>
      <c r="AJ110" s="43">
        <f ca="1">_xll.BInterpol('Base IPCA'!$C$3:$C$13,'Base IPCA'!$D$3:$D$13,AH110,"Cubic","Extrapolate=Linear","MultiX=Average","Skip=True","Sort=True")</f>
        <v>11.033438461538461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-152.11159851867706</v>
      </c>
      <c r="R111" s="16">
        <f ca="1">SUMIFS(Estratégia!$F:$F,Estratégia!$C:$C,R$107,Estratégia!$D:$D,$P111,Estratégia!$E:$E,"Hedge IPCA")*VLOOKUP($P111,$B$18:$M$26,12,0)</f>
        <v>-152.11159851867706</v>
      </c>
      <c r="S111" s="16">
        <f ca="1">SUMIFS(Estratégia!$F:$F,Estratégia!$C:$C,S$107,Estratégia!$D:$D,$P111,Estratégia!$E:$E,"Hedge IPCA")*VLOOKUP($P111,$B$18:$M$26,12,0)</f>
        <v>-228.16739777801558</v>
      </c>
      <c r="T111" s="16">
        <f ca="1">SUMIFS(Estratégia!$F:$F,Estratégia!$C:$C,T$107,Estratégia!$D:$D,$P111,Estratégia!$E:$E,"Hedge IPCA")*VLOOKUP($P111,$B$18:$M$26,12,0)</f>
        <v>-988.72539037140086</v>
      </c>
      <c r="U111" s="16">
        <f ca="1">SUMIFS(Estratégia!$F:$F,Estratégia!$C:$C,U$107,Estratégia!$D:$D,$P111,Estratégia!$E:$E,"Hedge IPCA")*VLOOKUP($P111,$B$18:$M$26,12,0)</f>
        <v>-2699.9808737065177</v>
      </c>
      <c r="V111" s="16">
        <f ca="1">SUMIFS(Estratégia!$F:$F,Estratégia!$C:$C,V$107,Estratégia!$D:$D,$P111,Estratégia!$E:$E,"Hedge IPCA")*VLOOKUP($P111,$B$18:$M$26,12,0)</f>
        <v>-38.027899629669264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-38.027899629669264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-1216.8927881494164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-836.61379185272381</v>
      </c>
      <c r="AC111" s="55">
        <f t="shared" ca="1" si="48"/>
        <v>-6350.6592381547671</v>
      </c>
      <c r="AH111" s="42">
        <f t="shared" ca="1" si="32"/>
        <v>46067</v>
      </c>
      <c r="AI111" s="43">
        <f ca="1">_xll.BInterpol('Base IPCA'!$C$3:$C$13,'Base IPCA'!$E$3:$E$13,AH111,"Cubic","Extrapolate=Linear","MultiX=Average","Skip=True","Sort=True")</f>
        <v>11.052733333333334</v>
      </c>
      <c r="AJ111" s="43">
        <f ca="1">_xll.BInterpol('Base IPCA'!$C$3:$C$13,'Base IPCA'!$D$3:$D$13,AH111,"Cubic","Extrapolate=Linear","MultiX=Average","Skip=True","Sort=True")</f>
        <v>11.028566666666666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-182.95148056512699</v>
      </c>
      <c r="R112" s="16">
        <f ca="1">SUMIFS(Estratégia!$F:$F,Estratégia!$C:$C,R$107,Estratégia!$D:$D,$P112,Estratégia!$E:$E,"Hedge IPCA")*VLOOKUP($P112,$B$18:$M$26,12,0)</f>
        <v>-182.95148056512699</v>
      </c>
      <c r="S112" s="16">
        <f ca="1">SUMIFS(Estratégia!$F:$F,Estratégia!$C:$C,S$107,Estratégia!$D:$D,$P112,Estratégia!$E:$E,"Hedge IPCA")*VLOOKUP($P112,$B$18:$M$26,12,0)</f>
        <v>-274.42722084769048</v>
      </c>
      <c r="T112" s="16">
        <f ca="1">SUMIFS(Estratégia!$F:$F,Estratégia!$C:$C,T$107,Estratégia!$D:$D,$P112,Estratégia!$E:$E,"Hedge IPCA")*VLOOKUP($P112,$B$18:$M$26,12,0)</f>
        <v>-1600.8254549448611</v>
      </c>
      <c r="U112" s="16">
        <f ca="1">SUMIFS(Estratégia!$F:$F,Estratégia!$C:$C,U$107,Estratégia!$D:$D,$P112,Estratégia!$E:$E,"Hedge IPCA")*VLOOKUP($P112,$B$18:$M$26,12,0)</f>
        <v>-4024.9325724327937</v>
      </c>
      <c r="V112" s="16">
        <f ca="1">SUMIFS(Estratégia!$F:$F,Estratégia!$C:$C,V$107,Estratégia!$D:$D,$P112,Estratégia!$E:$E,"Hedge IPCA")*VLOOKUP($P112,$B$18:$M$26,12,0)</f>
        <v>-45.737870141281746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-45.737870141281746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-1646.5633250861429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-1143.4467535320437</v>
      </c>
      <c r="AC112" s="55">
        <f t="shared" ref="AC112" ca="1" si="49">SUM(Q112:AB112)</f>
        <v>-9147.5740282563493</v>
      </c>
      <c r="AH112" s="42">
        <f t="shared" ca="1" si="32"/>
        <v>46068</v>
      </c>
      <c r="AI112" s="43">
        <f ca="1">_xll.BInterpol('Base IPCA'!$C$3:$C$13,'Base IPCA'!$E$3:$E$13,AH112,"Cubic","Extrapolate=Linear","MultiX=Average","Skip=True","Sort=True")</f>
        <v>11.04766336996337</v>
      </c>
      <c r="AJ112" s="43">
        <f ca="1">_xll.BInterpol('Base IPCA'!$C$3:$C$13,'Base IPCA'!$D$3:$D$13,AH112,"Cubic","Extrapolate=Linear","MultiX=Average","Skip=True","Sort=True")</f>
        <v>11.023694871794872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-341.40122053935193</v>
      </c>
      <c r="R113" s="16">
        <f ca="1">SUMIFS(Estratégia!$F:$F,Estratégia!$C:$C,R$107,Estratégia!$D:$D,$P113,Estratégia!$E:$E,"Hedge IPCA")*VLOOKUP($P113,$B$18:$M$26,12,0)</f>
        <v>-341.40122053935193</v>
      </c>
      <c r="S113" s="16">
        <f ca="1">SUMIFS(Estratégia!$F:$F,Estratégia!$C:$C,S$107,Estratégia!$D:$D,$P113,Estratégia!$E:$E,"Hedge IPCA")*VLOOKUP($P113,$B$18:$M$26,12,0)</f>
        <v>-569.00203423225321</v>
      </c>
      <c r="T113" s="16">
        <f ca="1">SUMIFS(Estratégia!$F:$F,Estratégia!$C:$C,T$107,Estratégia!$D:$D,$P113,Estratégia!$E:$E,"Hedge IPCA")*VLOOKUP($P113,$B$18:$M$26,12,0)</f>
        <v>-3641.6130190864205</v>
      </c>
      <c r="U113" s="16">
        <f ca="1">SUMIFS(Estratégia!$F:$F,Estratégia!$C:$C,U$107,Estratégia!$D:$D,$P113,Estratégia!$E:$E,"Hedge IPCA")*VLOOKUP($P113,$B$18:$M$26,12,0)</f>
        <v>-9957.5355990644312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-56.900203423225321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-4096.8146464722231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-3015.710781430942</v>
      </c>
      <c r="AC113" s="55">
        <f t="shared" ca="1" si="48"/>
        <v>-22020.378724788199</v>
      </c>
      <c r="AH113" s="42">
        <f t="shared" ca="1" si="32"/>
        <v>46069</v>
      </c>
      <c r="AI113" s="43">
        <f ca="1">_xll.BInterpol('Base IPCA'!$C$3:$C$13,'Base IPCA'!$E$3:$E$13,AH113,"Cubic","Extrapolate=Linear","MultiX=Average","Skip=True","Sort=True")</f>
        <v>11.042593406593408</v>
      </c>
      <c r="AJ113" s="43">
        <f ca="1">_xll.BInterpol('Base IPCA'!$C$3:$C$13,'Base IPCA'!$D$3:$D$13,AH113,"Cubic","Extrapolate=Linear","MultiX=Average","Skip=True","Sort=True")</f>
        <v>11.018823076923077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-3376.5984731996432</v>
      </c>
      <c r="U114" s="16">
        <f ca="1">SUMIFS(Estratégia!$F:$F,Estratégia!$C:$C,U$107,Estratégia!$D:$D,$P114,Estratégia!$E:$E,"Hedge IPCA")*VLOOKUP($P114,$B$18:$M$26,12,0)</f>
        <v>-7315.9633585992269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-3165.5610686246655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-3095.2152670996729</v>
      </c>
      <c r="AC114" s="55">
        <f t="shared" ref="AC114" ca="1" si="50">SUM(Q114:AB114)</f>
        <v>-16953.338167523209</v>
      </c>
      <c r="AH114" s="42">
        <f t="shared" ca="1" si="32"/>
        <v>46070</v>
      </c>
      <c r="AI114" s="43">
        <f ca="1">_xll.BInterpol('Base IPCA'!$C$3:$C$13,'Base IPCA'!$E$3:$E$13,AH114,"Cubic","Extrapolate=Linear","MultiX=Average","Skip=True","Sort=True")</f>
        <v>11.037523443223444</v>
      </c>
      <c r="AJ114" s="43">
        <f ca="1">_xll.BInterpol('Base IPCA'!$C$3:$C$13,'Base IPCA'!$D$3:$D$13,AH114,"Cubic","Extrapolate=Linear","MultiX=Average","Skip=True","Sort=True")</f>
        <v>11.013951282051281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-3944.6603762882296</v>
      </c>
      <c r="U115" s="16">
        <f ca="1">SUMIFS(Estratégia!$F:$F,Estratégia!$C:$C,U$107,Estratégia!$D:$D,$P115,Estratégia!$E:$E,"Hedge IPCA")*VLOOKUP($P115,$B$18:$M$26,12,0)</f>
        <v>-8464.5837241184927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-3698.1191027702152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-3040.675706722177</v>
      </c>
      <c r="AC115" s="55">
        <f t="shared" ca="1" si="48"/>
        <v>-19148.038909899115</v>
      </c>
      <c r="AH115" s="42">
        <f t="shared" ca="1" si="32"/>
        <v>46071</v>
      </c>
      <c r="AI115" s="43">
        <f ca="1">_xll.BInterpol('Base IPCA'!$C$3:$C$13,'Base IPCA'!$E$3:$E$13,AH115,"Cubic","Extrapolate=Linear","MultiX=Average","Skip=True","Sort=True")</f>
        <v>11.03245347985348</v>
      </c>
      <c r="AJ115" s="43">
        <f ca="1">_xll.BInterpol('Base IPCA'!$C$3:$C$13,'Base IPCA'!$D$3:$D$13,AH115,"Cubic","Extrapolate=Linear","MultiX=Average","Skip=True","Sort=True")</f>
        <v>11.009079487179488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-1238.7218689896254</v>
      </c>
      <c r="U116" s="16">
        <f ca="1">SUMIFS(Estratégia!$F:$F,Estratégia!$C:$C,U$107,Estratégia!$D:$D,$P116,Estratégia!$E:$E,"Hedge IPCA")*VLOOKUP($P116,$B$18:$M$26,12,0)</f>
        <v>-4777.9272089599835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-2123.5232039822149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-1061.7616019911075</v>
      </c>
      <c r="AC116" s="56">
        <f t="shared" ca="1" si="48"/>
        <v>-9201.9338839229313</v>
      </c>
      <c r="AH116" s="42">
        <f t="shared" ca="1" si="32"/>
        <v>46072</v>
      </c>
      <c r="AI116" s="43">
        <f ca="1">_xll.BInterpol('Base IPCA'!$C$3:$C$13,'Base IPCA'!$E$3:$E$13,AH116,"Cubic","Extrapolate=Linear","MultiX=Average","Skip=True","Sort=True")</f>
        <v>11.027383516483518</v>
      </c>
      <c r="AJ116" s="43">
        <f ca="1">_xll.BInterpol('Base IPCA'!$C$3:$C$13,'Base IPCA'!$D$3:$D$13,AH116,"Cubic","Extrapolate=Linear","MultiX=Average","Skip=True","Sort=True")</f>
        <v>11.004207692307691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46073</v>
      </c>
      <c r="AI117" s="43">
        <f ca="1">_xll.BInterpol('Base IPCA'!$C$3:$C$13,'Base IPCA'!$E$3:$E$13,AH117,"Cubic","Extrapolate=Linear","MultiX=Average","Skip=True","Sort=True")</f>
        <v>11.022313553113554</v>
      </c>
      <c r="AJ117" s="43">
        <f ca="1">_xll.BInterpol('Base IPCA'!$C$3:$C$13,'Base IPCA'!$D$3:$D$13,AH117,"Cubic","Extrapolate=Linear","MultiX=Average","Skip=True","Sort=True")</f>
        <v>10.999335897435897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46074</v>
      </c>
      <c r="AI118" s="43">
        <f ca="1">_xll.BInterpol('Base IPCA'!$C$3:$C$13,'Base IPCA'!$E$3:$E$13,AH118,"Cubic","Extrapolate=Linear","MultiX=Average","Skip=True","Sort=True")</f>
        <v>11.01724358974359</v>
      </c>
      <c r="AJ118" s="43">
        <f ca="1">_xll.BInterpol('Base IPCA'!$C$3:$C$13,'Base IPCA'!$D$3:$D$13,AH118,"Cubic","Extrapolate=Linear","MultiX=Average","Skip=True","Sort=True")</f>
        <v>10.994464102564102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46075</v>
      </c>
      <c r="AI120" s="43">
        <f ca="1">_xll.BInterpol('Base IPCA'!$C$3:$C$13,'Base IPCA'!$E$3:$E$13,AH120,"Cubic","Extrapolate=Linear","MultiX=Average","Skip=True","Sort=True")</f>
        <v>11.012173626373627</v>
      </c>
      <c r="AJ120" s="43">
        <f ca="1">_xll.BInterpol('Base IPCA'!$C$3:$C$13,'Base IPCA'!$D$3:$D$13,AH120,"Cubic","Extrapolate=Linear","MultiX=Average","Skip=True","Sort=True")</f>
        <v>10.989592307692307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46076</v>
      </c>
      <c r="AI121" s="43">
        <f ca="1">_xll.BInterpol('Base IPCA'!$C$3:$C$13,'Base IPCA'!$E$3:$E$13,AH121,"Cubic","Extrapolate=Linear","MultiX=Average","Skip=True","Sort=True")</f>
        <v>11.007103663003663</v>
      </c>
      <c r="AJ121" s="43">
        <f ca="1">_xll.BInterpol('Base IPCA'!$C$3:$C$13,'Base IPCA'!$D$3:$D$13,AH121,"Cubic","Extrapolate=Linear","MultiX=Average","Skip=True","Sort=True")</f>
        <v>10.984720512820513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46077</v>
      </c>
      <c r="AI122" s="43">
        <f ca="1">_xll.BInterpol('Base IPCA'!$C$3:$C$13,'Base IPCA'!$E$3:$E$13,AH122,"Cubic","Extrapolate=Linear","MultiX=Average","Skip=True","Sort=True")</f>
        <v>11.002033699633699</v>
      </c>
      <c r="AJ122" s="43">
        <f ca="1">_xll.BInterpol('Base IPCA'!$C$3:$C$13,'Base IPCA'!$D$3:$D$13,AH122,"Cubic","Extrapolate=Linear","MultiX=Average","Skip=True","Sort=True")</f>
        <v>10.979848717948718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46078</v>
      </c>
      <c r="AI123" s="43">
        <f ca="1">_xll.BInterpol('Base IPCA'!$C$3:$C$13,'Base IPCA'!$E$3:$E$13,AH123,"Cubic","Extrapolate=Linear","MultiX=Average","Skip=True","Sort=True")</f>
        <v>10.996963736263737</v>
      </c>
      <c r="AJ123" s="43">
        <f ca="1">_xll.BInterpol('Base IPCA'!$C$3:$C$13,'Base IPCA'!$D$3:$D$13,AH123,"Cubic","Extrapolate=Linear","MultiX=Average","Skip=True","Sort=True")</f>
        <v>10.974976923076923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46079</v>
      </c>
      <c r="AI124" s="43">
        <f ca="1">_xll.BInterpol('Base IPCA'!$C$3:$C$13,'Base IPCA'!$E$3:$E$13,AH124,"Cubic","Extrapolate=Linear","MultiX=Average","Skip=True","Sort=True")</f>
        <v>10.991893772893773</v>
      </c>
      <c r="AJ124" s="43">
        <f ca="1">_xll.BInterpol('Base IPCA'!$C$3:$C$13,'Base IPCA'!$D$3:$D$13,AH124,"Cubic","Extrapolate=Linear","MultiX=Average","Skip=True","Sort=True")</f>
        <v>10.970105128205129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46080</v>
      </c>
      <c r="AI125" s="43">
        <f ca="1">_xll.BInterpol('Base IPCA'!$C$3:$C$13,'Base IPCA'!$E$3:$E$13,AH125,"Cubic","Extrapolate=Linear","MultiX=Average","Skip=True","Sort=True")</f>
        <v>10.986823809523811</v>
      </c>
      <c r="AJ125" s="43">
        <f ca="1">_xll.BInterpol('Base IPCA'!$C$3:$C$13,'Base IPCA'!$D$3:$D$13,AH125,"Cubic","Extrapolate=Linear","MultiX=Average","Skip=True","Sort=True")</f>
        <v>10.965233333333334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46081</v>
      </c>
      <c r="AI126" s="43">
        <f ca="1">_xll.BInterpol('Base IPCA'!$C$3:$C$13,'Base IPCA'!$E$3:$E$13,AH126,"Cubic","Extrapolate=Linear","MultiX=Average","Skip=True","Sort=True")</f>
        <v>10.981753846153847</v>
      </c>
      <c r="AJ126" s="43">
        <f ca="1">_xll.BInterpol('Base IPCA'!$C$3:$C$13,'Base IPCA'!$D$3:$D$13,AH126,"Cubic","Extrapolate=Linear","MultiX=Average","Skip=True","Sort=True")</f>
        <v>10.960361538461537</v>
      </c>
    </row>
    <row r="127" spans="15:36" x14ac:dyDescent="0.25">
      <c r="Q127" s="5"/>
      <c r="R127" s="140"/>
      <c r="S127" s="5"/>
      <c r="U127" s="162"/>
      <c r="AH127" s="42">
        <f t="shared" ca="1" si="32"/>
        <v>46082</v>
      </c>
      <c r="AI127" s="43">
        <f ca="1">_xll.BInterpol('Base IPCA'!$C$3:$C$13,'Base IPCA'!$E$3:$E$13,AH127,"Cubic","Extrapolate=Linear","MultiX=Average","Skip=True","Sort=True")</f>
        <v>10.976683882783885</v>
      </c>
      <c r="AJ127" s="43">
        <f ca="1">_xll.BInterpol('Base IPCA'!$C$3:$C$13,'Base IPCA'!$D$3:$D$13,AH127,"Cubic","Extrapolate=Linear","MultiX=Average","Skip=True","Sort=True")</f>
        <v>10.955489743589744</v>
      </c>
    </row>
    <row r="128" spans="15:36" x14ac:dyDescent="0.25">
      <c r="Q128" s="5"/>
      <c r="R128" s="5"/>
      <c r="AG128"/>
      <c r="AH128" s="42">
        <f t="shared" ca="1" si="32"/>
        <v>46083</v>
      </c>
      <c r="AI128" s="43">
        <f ca="1">_xll.BInterpol('Base IPCA'!$C$3:$C$13,'Base IPCA'!$E$3:$E$13,AH128,"Cubic","Extrapolate=Linear","MultiX=Average","Skip=True","Sort=True")</f>
        <v>10.971613919413921</v>
      </c>
      <c r="AJ128" s="43">
        <f ca="1">_xll.BInterpol('Base IPCA'!$C$3:$C$13,'Base IPCA'!$D$3:$D$13,AH128,"Cubic","Extrapolate=Linear","MultiX=Average","Skip=True","Sort=True")</f>
        <v>10.950617948717948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36.426656499968942</v>
      </c>
      <c r="R131" s="16">
        <f t="shared" si="57"/>
        <v>38.056349499967553</v>
      </c>
      <c r="S131" s="16">
        <f t="shared" si="57"/>
        <v>86.947139499925868</v>
      </c>
      <c r="T131" s="16">
        <f t="shared" si="57"/>
        <v>0</v>
      </c>
      <c r="U131" s="16">
        <f t="shared" si="57"/>
        <v>0</v>
      </c>
      <c r="V131" s="16">
        <f t="shared" si="57"/>
        <v>5.1908739999955742</v>
      </c>
      <c r="W131" s="16">
        <f t="shared" si="57"/>
        <v>0</v>
      </c>
      <c r="X131" s="16">
        <f t="shared" si="57"/>
        <v>57.491947499950982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224.11296699980892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14.997658238309668</v>
      </c>
      <c r="AC132" s="55">
        <f t="shared" ca="1" si="58"/>
        <v>1301.7073107385881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37.410527999997385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37.410527999997385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669.10054389996128</v>
      </c>
      <c r="U134" s="16">
        <f t="shared" si="57"/>
        <v>3114.4127291999375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1096.2005389999815</v>
      </c>
      <c r="AA134" s="16">
        <f t="shared" si="57"/>
        <v>0</v>
      </c>
      <c r="AB134" s="16">
        <f t="shared" si="57"/>
        <v>867.9122590000029</v>
      </c>
      <c r="AC134" s="55">
        <f t="shared" si="58"/>
        <v>8963.9160780998827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385.31787699995562</v>
      </c>
      <c r="U135" s="16">
        <f t="shared" si="57"/>
        <v>2047.6461384998561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655.32653449994825</v>
      </c>
      <c r="AA135" s="16">
        <f t="shared" si="57"/>
        <v>0</v>
      </c>
      <c r="AB135" s="16">
        <f t="shared" si="57"/>
        <v>437.14638999996453</v>
      </c>
      <c r="AC135" s="55">
        <f>SUM(Q135:AB135)</f>
        <v>3525.436939999724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3882.4559484999263</v>
      </c>
      <c r="U136" s="16">
        <f t="shared" si="57"/>
        <v>13274.490365499907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4408.356254999946</v>
      </c>
      <c r="AA136" s="16">
        <f t="shared" si="57"/>
        <v>0</v>
      </c>
      <c r="AB136" s="16">
        <f t="shared" si="57"/>
        <v>2887.5387764999459</v>
      </c>
      <c r="AC136" s="55">
        <f>SUM(Q136:AB136)</f>
        <v>24452.841345499728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1428.3330470000687</v>
      </c>
      <c r="U137" s="16">
        <f t="shared" si="57"/>
        <v>4949.9757565001801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1652.3714460000674</v>
      </c>
      <c r="AA137" s="16">
        <f t="shared" si="57"/>
        <v>0</v>
      </c>
      <c r="AB137" s="16">
        <f t="shared" si="57"/>
        <v>729.79958550004721</v>
      </c>
      <c r="AC137" s="55">
        <f t="shared" si="58"/>
        <v>8760.4798350003639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742.07291250002459</v>
      </c>
      <c r="U138" s="16">
        <f t="shared" ca="1" si="57"/>
        <v>5252.1911525001206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2642.5674370000088</v>
      </c>
      <c r="AA138" s="16">
        <f t="shared" ca="1" si="57"/>
        <v>0</v>
      </c>
      <c r="AB138" s="16">
        <f t="shared" ca="1" si="57"/>
        <v>1676.8165500000057</v>
      </c>
      <c r="AC138" s="55">
        <f t="shared" ca="1" si="58"/>
        <v>10313.648052000159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1326.3089539999505</v>
      </c>
      <c r="U139" s="16">
        <f t="shared" si="57"/>
        <v>7165.209521999881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1921.7697979999764</v>
      </c>
      <c r="AA139" s="16">
        <f t="shared" si="57"/>
        <v>0</v>
      </c>
      <c r="AB139" s="16">
        <f t="shared" si="57"/>
        <v>1368.6847299999663</v>
      </c>
      <c r="AC139" s="55">
        <f t="shared" si="58"/>
        <v>11781.973003999774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910.02665649996902</v>
      </c>
      <c r="R140" s="67">
        <f t="shared" ca="1" si="60"/>
        <v>827.1763494999675</v>
      </c>
      <c r="S140" s="67">
        <f t="shared" ca="1" si="60"/>
        <v>2152.3791142501468</v>
      </c>
      <c r="T140" s="67">
        <f t="shared" ca="1" si="60"/>
        <v>8433.5892828998858</v>
      </c>
      <c r="U140" s="67">
        <f t="shared" ca="1" si="60"/>
        <v>36195.986771949916</v>
      </c>
      <c r="V140" s="67">
        <f t="shared" ca="1" si="60"/>
        <v>163.82858700000668</v>
      </c>
      <c r="W140" s="67">
        <f t="shared" ca="1" si="60"/>
        <v>0</v>
      </c>
      <c r="X140" s="67">
        <f t="shared" ca="1" si="60"/>
        <v>292.88194749995097</v>
      </c>
      <c r="Y140" s="67">
        <f t="shared" ca="1" si="60"/>
        <v>0</v>
      </c>
      <c r="Z140" s="67">
        <f t="shared" ca="1" si="60"/>
        <v>12402.761401499938</v>
      </c>
      <c r="AA140" s="67">
        <f t="shared" ca="1" si="60"/>
        <v>0</v>
      </c>
      <c r="AB140" s="68">
        <f t="shared" ca="1" si="60"/>
        <v>7982.8959492382419</v>
      </c>
      <c r="AC140" s="65">
        <f t="shared" ca="1" si="60"/>
        <v>69361.526060338016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-85.657168985664612</v>
      </c>
      <c r="R145" s="16">
        <f t="shared" ca="1" si="63"/>
        <v>-85.657168985664612</v>
      </c>
      <c r="S145" s="16">
        <f t="shared" ca="1" si="63"/>
        <v>-195.78781482437626</v>
      </c>
      <c r="T145" s="16">
        <f t="shared" ca="1" si="63"/>
        <v>-146.84086111828219</v>
      </c>
      <c r="U145" s="16">
        <f t="shared" ca="1" si="63"/>
        <v>-513.94301391398767</v>
      </c>
      <c r="V145" s="16">
        <f t="shared" ca="1" si="63"/>
        <v>-12.236738426523516</v>
      </c>
      <c r="W145" s="16">
        <f t="shared" ca="1" si="63"/>
        <v>0</v>
      </c>
      <c r="X145" s="16">
        <f t="shared" ca="1" si="63"/>
        <v>-85.657168985664612</v>
      </c>
      <c r="Y145" s="16">
        <f t="shared" ca="1" si="63"/>
        <v>0</v>
      </c>
      <c r="Z145" s="16">
        <f t="shared" ca="1" si="63"/>
        <v>-146.84086111828219</v>
      </c>
      <c r="AA145" s="16">
        <f t="shared" ca="1" si="63"/>
        <v>0</v>
      </c>
      <c r="AB145" s="16">
        <f t="shared" ca="1" si="63"/>
        <v>-122.36738426523516</v>
      </c>
      <c r="AC145" s="55">
        <f t="shared" ca="1" si="64"/>
        <v>-1394.9881806236808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-113.67729905294254</v>
      </c>
      <c r="R146" s="16">
        <f t="shared" ca="1" si="63"/>
        <v>-113.67729905294254</v>
      </c>
      <c r="S146" s="16">
        <f t="shared" ca="1" si="63"/>
        <v>-159.14821867411956</v>
      </c>
      <c r="T146" s="16">
        <f t="shared" ca="1" si="63"/>
        <v>-454.70919621177018</v>
      </c>
      <c r="U146" s="16">
        <f t="shared" ca="1" si="63"/>
        <v>-1250.450289582368</v>
      </c>
      <c r="V146" s="16">
        <f t="shared" ca="1" si="63"/>
        <v>-22.735459810588509</v>
      </c>
      <c r="W146" s="16">
        <f t="shared" ca="1" si="63"/>
        <v>0</v>
      </c>
      <c r="X146" s="16">
        <f t="shared" ca="1" si="63"/>
        <v>-22.735459810588509</v>
      </c>
      <c r="Y146" s="16">
        <f t="shared" ca="1" si="63"/>
        <v>0</v>
      </c>
      <c r="Z146" s="16">
        <f t="shared" ca="1" si="63"/>
        <v>-386.50281678000465</v>
      </c>
      <c r="AA146" s="16">
        <f t="shared" ca="1" si="63"/>
        <v>0</v>
      </c>
      <c r="AB146" s="16">
        <f t="shared" ca="1" si="63"/>
        <v>-295.56097753765061</v>
      </c>
      <c r="AC146" s="55">
        <f t="shared" ca="1" si="64"/>
        <v>-2819.1970165129751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-152.11159851867706</v>
      </c>
      <c r="R147" s="16">
        <f t="shared" ca="1" si="63"/>
        <v>-152.11159851867706</v>
      </c>
      <c r="S147" s="16">
        <f t="shared" ca="1" si="63"/>
        <v>-228.16739777801558</v>
      </c>
      <c r="T147" s="16">
        <f t="shared" ca="1" si="63"/>
        <v>-988.72539037140086</v>
      </c>
      <c r="U147" s="16">
        <f t="shared" ca="1" si="63"/>
        <v>-2699.9808737065177</v>
      </c>
      <c r="V147" s="16">
        <f t="shared" ca="1" si="63"/>
        <v>-38.027899629669264</v>
      </c>
      <c r="W147" s="16">
        <f t="shared" ca="1" si="63"/>
        <v>0</v>
      </c>
      <c r="X147" s="16">
        <f t="shared" ca="1" si="63"/>
        <v>-38.027899629669264</v>
      </c>
      <c r="Y147" s="16">
        <f t="shared" ca="1" si="63"/>
        <v>0</v>
      </c>
      <c r="Z147" s="16">
        <f t="shared" ca="1" si="63"/>
        <v>-1216.8927881494164</v>
      </c>
      <c r="AA147" s="16">
        <f t="shared" ca="1" si="63"/>
        <v>0</v>
      </c>
      <c r="AB147" s="16">
        <f t="shared" ca="1" si="63"/>
        <v>-836.61379185272381</v>
      </c>
      <c r="AC147" s="55">
        <f t="shared" ca="1" si="64"/>
        <v>-6350.6592381547671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-182.95148056512699</v>
      </c>
      <c r="R148" s="16">
        <f t="shared" ca="1" si="63"/>
        <v>-182.95148056512699</v>
      </c>
      <c r="S148" s="16">
        <f t="shared" ca="1" si="63"/>
        <v>-274.42722084769048</v>
      </c>
      <c r="T148" s="16">
        <f t="shared" ca="1" si="63"/>
        <v>-1600.8254549448611</v>
      </c>
      <c r="U148" s="16">
        <f t="shared" ca="1" si="63"/>
        <v>-4024.9325724327937</v>
      </c>
      <c r="V148" s="16">
        <f t="shared" ca="1" si="63"/>
        <v>-45.737870141281746</v>
      </c>
      <c r="W148" s="16">
        <f t="shared" ca="1" si="63"/>
        <v>0</v>
      </c>
      <c r="X148" s="16">
        <f t="shared" ca="1" si="63"/>
        <v>-45.737870141281746</v>
      </c>
      <c r="Y148" s="16">
        <f t="shared" ca="1" si="63"/>
        <v>0</v>
      </c>
      <c r="Z148" s="16">
        <f t="shared" ca="1" si="63"/>
        <v>-1646.5633250861429</v>
      </c>
      <c r="AA148" s="16">
        <f t="shared" ca="1" si="63"/>
        <v>0</v>
      </c>
      <c r="AB148" s="16">
        <f t="shared" ca="1" si="63"/>
        <v>-1143.4467535320437</v>
      </c>
      <c r="AC148" s="55">
        <f t="shared" ref="AC148" ca="1" si="65">SUM(Q148:AB148)</f>
        <v>-9147.5740282563493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-341.40122053935193</v>
      </c>
      <c r="R149" s="16">
        <f t="shared" ca="1" si="63"/>
        <v>-341.40122053935193</v>
      </c>
      <c r="S149" s="16">
        <f t="shared" ca="1" si="63"/>
        <v>-569.00203423225321</v>
      </c>
      <c r="T149" s="16">
        <f t="shared" ca="1" si="63"/>
        <v>-3641.6130190864205</v>
      </c>
      <c r="U149" s="16">
        <f t="shared" ca="1" si="63"/>
        <v>-9957.5355990644312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-56.900203423225321</v>
      </c>
      <c r="Y149" s="16">
        <f t="shared" ca="1" si="63"/>
        <v>0</v>
      </c>
      <c r="Z149" s="16">
        <f t="shared" ca="1" si="63"/>
        <v>-4096.8146464722231</v>
      </c>
      <c r="AA149" s="16">
        <f t="shared" ca="1" si="63"/>
        <v>0</v>
      </c>
      <c r="AB149" s="16">
        <f t="shared" ca="1" si="63"/>
        <v>-3015.710781430942</v>
      </c>
      <c r="AC149" s="55">
        <f t="shared" ca="1" si="64"/>
        <v>-22020.378724788199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-3376.5984731996432</v>
      </c>
      <c r="U150" s="16">
        <f t="shared" ca="1" si="63"/>
        <v>-7315.9633585992269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-3165.5610686246655</v>
      </c>
      <c r="AA150" s="16">
        <f t="shared" ca="1" si="63"/>
        <v>0</v>
      </c>
      <c r="AB150" s="16">
        <f t="shared" ca="1" si="63"/>
        <v>-3095.2152670996729</v>
      </c>
      <c r="AC150" s="55">
        <f t="shared" ca="1" si="64"/>
        <v>-16953.338167523209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-3944.6603762882296</v>
      </c>
      <c r="U151" s="16">
        <f t="shared" ca="1" si="63"/>
        <v>-8464.5837241184927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-3698.1191027702152</v>
      </c>
      <c r="AA151" s="16">
        <f t="shared" ca="1" si="63"/>
        <v>0</v>
      </c>
      <c r="AB151" s="16">
        <f t="shared" ca="1" si="63"/>
        <v>-3040.675706722177</v>
      </c>
      <c r="AC151" s="55">
        <f t="shared" ca="1" si="64"/>
        <v>-19148.038909899115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-1238.7218689896254</v>
      </c>
      <c r="U152" s="16">
        <f t="shared" ca="1" si="63"/>
        <v>-4777.9272089599835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-2123.5232039822149</v>
      </c>
      <c r="AA152" s="16">
        <f t="shared" ca="1" si="63"/>
        <v>0</v>
      </c>
      <c r="AB152" s="16">
        <f t="shared" ca="1" si="63"/>
        <v>-1061.7616019911075</v>
      </c>
      <c r="AC152" s="55">
        <f t="shared" ca="1" si="64"/>
        <v>-9201.9338839229313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-85.657168985664612</v>
      </c>
      <c r="R158" s="155">
        <f t="shared" ca="1" si="71"/>
        <v>-85.657168985664612</v>
      </c>
      <c r="S158" s="155">
        <f t="shared" ca="1" si="71"/>
        <v>457.83415292584459</v>
      </c>
      <c r="T158" s="155">
        <f t="shared" ca="1" si="71"/>
        <v>-146.84086111828219</v>
      </c>
      <c r="U158" s="155">
        <f t="shared" ca="1" si="71"/>
        <v>-159.29243416395184</v>
      </c>
      <c r="V158" s="155">
        <f t="shared" ca="1" si="71"/>
        <v>87.200974573487599</v>
      </c>
      <c r="W158" s="155">
        <f t="shared" ca="1" si="71"/>
        <v>0</v>
      </c>
      <c r="X158" s="155">
        <f t="shared" ca="1" si="71"/>
        <v>67.172831014335372</v>
      </c>
      <c r="Y158" s="155">
        <f t="shared" ca="1" si="71"/>
        <v>0</v>
      </c>
      <c r="Z158" s="155">
        <f t="shared" ca="1" si="71"/>
        <v>-120.6714691182715</v>
      </c>
      <c r="AA158" s="155">
        <f t="shared" ca="1" si="71"/>
        <v>0</v>
      </c>
      <c r="AB158" s="155">
        <f t="shared" ca="1" si="71"/>
        <v>-107.36972602692549</v>
      </c>
      <c r="AC158" s="55">
        <f t="shared" ca="1" si="69"/>
        <v>-93.280869885092685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-113.67729905294254</v>
      </c>
      <c r="R159" s="155">
        <f t="shared" ca="1" si="72"/>
        <v>-113.67729905294254</v>
      </c>
      <c r="S159" s="155">
        <f t="shared" ca="1" si="72"/>
        <v>-159.14821867411956</v>
      </c>
      <c r="T159" s="155">
        <f t="shared" ca="1" si="72"/>
        <v>-454.70919621177018</v>
      </c>
      <c r="U159" s="155">
        <f t="shared" ca="1" si="72"/>
        <v>-1213.0397615823706</v>
      </c>
      <c r="V159" s="155">
        <f t="shared" ca="1" si="72"/>
        <v>-22.735459810588509</v>
      </c>
      <c r="W159" s="155">
        <f t="shared" ca="1" si="72"/>
        <v>0</v>
      </c>
      <c r="X159" s="155">
        <f t="shared" ca="1" si="72"/>
        <v>-22.735459810588509</v>
      </c>
      <c r="Y159" s="155">
        <f t="shared" ca="1" si="72"/>
        <v>0</v>
      </c>
      <c r="Z159" s="155">
        <f t="shared" ca="1" si="72"/>
        <v>-386.50281678000465</v>
      </c>
      <c r="AA159" s="155">
        <f t="shared" ca="1" si="72"/>
        <v>0</v>
      </c>
      <c r="AB159" s="155">
        <f t="shared" ca="1" si="72"/>
        <v>-295.56097753765061</v>
      </c>
      <c r="AC159" s="55">
        <f t="shared" ca="1" si="69"/>
        <v>-2781.7864885129775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721.48840148132297</v>
      </c>
      <c r="R160" s="155">
        <f t="shared" ca="1" si="73"/>
        <v>637.00840148132295</v>
      </c>
      <c r="S160" s="155">
        <f t="shared" ca="1" si="73"/>
        <v>1183.6426092219845</v>
      </c>
      <c r="T160" s="155">
        <f t="shared" ca="1" si="73"/>
        <v>-319.62484647143958</v>
      </c>
      <c r="U160" s="155">
        <f t="shared" ca="1" si="73"/>
        <v>414.43185549341979</v>
      </c>
      <c r="V160" s="155">
        <f t="shared" ca="1" si="73"/>
        <v>21.172100370330739</v>
      </c>
      <c r="W160" s="155">
        <f t="shared" ca="1" si="73"/>
        <v>0</v>
      </c>
      <c r="X160" s="155">
        <f t="shared" ca="1" si="73"/>
        <v>44.532100370330738</v>
      </c>
      <c r="Y160" s="155">
        <f t="shared" ca="1" si="73"/>
        <v>0</v>
      </c>
      <c r="Z160" s="155">
        <f t="shared" ca="1" si="73"/>
        <v>-120.69224914943493</v>
      </c>
      <c r="AA160" s="155">
        <f t="shared" ca="1" si="73"/>
        <v>0</v>
      </c>
      <c r="AB160" s="155">
        <f t="shared" ca="1" si="73"/>
        <v>31.298467147279098</v>
      </c>
      <c r="AC160" s="55">
        <f t="shared" ca="1" si="69"/>
        <v>2613.2568399451161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-182.95148056512699</v>
      </c>
      <c r="R161" s="155">
        <f t="shared" ca="1" si="74"/>
        <v>-182.95148056512699</v>
      </c>
      <c r="S161" s="155">
        <f t="shared" ca="1" si="74"/>
        <v>-274.42722084769048</v>
      </c>
      <c r="T161" s="155">
        <f t="shared" ca="1" si="74"/>
        <v>-1215.5075779449055</v>
      </c>
      <c r="U161" s="155">
        <f t="shared" ca="1" si="74"/>
        <v>-1977.2864339329376</v>
      </c>
      <c r="V161" s="155">
        <f t="shared" ca="1" si="74"/>
        <v>-45.737870141281746</v>
      </c>
      <c r="W161" s="155">
        <f t="shared" ca="1" si="74"/>
        <v>0</v>
      </c>
      <c r="X161" s="155">
        <f t="shared" ca="1" si="74"/>
        <v>-45.737870141281746</v>
      </c>
      <c r="Y161" s="155">
        <f t="shared" ca="1" si="74"/>
        <v>0</v>
      </c>
      <c r="Z161" s="155">
        <f t="shared" ca="1" si="74"/>
        <v>-991.23679058619462</v>
      </c>
      <c r="AA161" s="155">
        <f t="shared" ca="1" si="74"/>
        <v>0</v>
      </c>
      <c r="AB161" s="155">
        <f t="shared" ca="1" si="74"/>
        <v>-706.30036353207913</v>
      </c>
      <c r="AC161" s="55">
        <f ca="1">SUM(Q161:AB161)</f>
        <v>-5622.1370882566252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-341.40122053935193</v>
      </c>
      <c r="R162" s="155">
        <f t="shared" ca="1" si="75"/>
        <v>-341.40122053935193</v>
      </c>
      <c r="S162" s="155">
        <f t="shared" ca="1" si="75"/>
        <v>-569.00203423225321</v>
      </c>
      <c r="T162" s="155">
        <f t="shared" ca="1" si="75"/>
        <v>240.84292941350577</v>
      </c>
      <c r="U162" s="155">
        <f t="shared" ca="1" si="75"/>
        <v>3316.9547664354759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-56.900203423225321</v>
      </c>
      <c r="Y162" s="155">
        <f t="shared" ca="1" si="75"/>
        <v>0</v>
      </c>
      <c r="Z162" s="155">
        <f t="shared" ca="1" si="75"/>
        <v>311.54160852772293</v>
      </c>
      <c r="AA162" s="155">
        <f t="shared" ca="1" si="75"/>
        <v>0</v>
      </c>
      <c r="AB162" s="155">
        <f t="shared" ca="1" si="75"/>
        <v>-128.17200493099608</v>
      </c>
      <c r="AC162" s="55">
        <f t="shared" ref="AC162" ca="1" si="76">SUM(Q162:AB162)</f>
        <v>2432.4626207115261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-1948.2654261995744</v>
      </c>
      <c r="U163" s="155">
        <f t="shared" ca="1" si="77"/>
        <v>-2365.9876020990469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-1513.1896226245981</v>
      </c>
      <c r="AA163" s="155">
        <f t="shared" ca="1" si="77"/>
        <v>0</v>
      </c>
      <c r="AB163" s="155">
        <f t="shared" ca="1" si="77"/>
        <v>-2365.4156815996257</v>
      </c>
      <c r="AC163" s="55">
        <f t="shared" ca="1" si="69"/>
        <v>-8192.8583325228446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-3202.5874637882052</v>
      </c>
      <c r="U164" s="155">
        <f t="shared" ca="1" si="78"/>
        <v>-3212.3925716183721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-1055.5516657702065</v>
      </c>
      <c r="AA164" s="155">
        <f t="shared" ca="1" si="78"/>
        <v>0</v>
      </c>
      <c r="AB164" s="155">
        <f t="shared" ca="1" si="78"/>
        <v>-1363.8591567221713</v>
      </c>
      <c r="AC164" s="55">
        <f t="shared" ca="1" si="69"/>
        <v>-8834.3908578989558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87.587085010325154</v>
      </c>
      <c r="U165" s="155">
        <f t="shared" ca="1" si="79"/>
        <v>2387.2823130398974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-201.75340598223852</v>
      </c>
      <c r="AA165" s="155">
        <f t="shared" ca="1" si="79"/>
        <v>0</v>
      </c>
      <c r="AB165" s="155">
        <f t="shared" ca="1" si="79"/>
        <v>306.92312800885884</v>
      </c>
      <c r="AC165" s="55">
        <f t="shared" ca="1" si="69"/>
        <v>2580.0391200768427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-37.414720897643335</v>
      </c>
      <c r="T173" s="16">
        <f t="shared" ca="1" si="85"/>
        <v>12</v>
      </c>
      <c r="U173" s="16">
        <f t="shared" ca="1" si="85"/>
        <v>13.017556526229283</v>
      </c>
      <c r="V173" s="16">
        <f t="shared" ca="1" si="85"/>
        <v>-7.126161525564422</v>
      </c>
      <c r="W173" s="16">
        <f t="shared" ca="1" si="85"/>
        <v>0</v>
      </c>
      <c r="X173" s="16">
        <f t="shared" ca="1" si="85"/>
        <v>-5.4894391522446986</v>
      </c>
      <c r="Y173" s="16">
        <f t="shared" ca="1" si="85"/>
        <v>0</v>
      </c>
      <c r="Z173" s="16">
        <f t="shared" ca="1" si="85"/>
        <v>9.8614079105190555</v>
      </c>
      <c r="AA173" s="16">
        <f t="shared" ca="1" si="85"/>
        <v>0</v>
      </c>
      <c r="AB173" s="16">
        <f t="shared" ca="1" si="85"/>
        <v>8.7743745338380545</v>
      </c>
      <c r="AC173" s="55">
        <f t="shared" ref="AC173:AC177" ca="1" si="86">SUM(Q173:AB173)</f>
        <v>7.6230173951339371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53.354529518572818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122.35452951857282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-18.972607178084054</v>
      </c>
      <c r="R175" s="16">
        <f t="shared" ca="1" si="88"/>
        <v>-16.751080330093508</v>
      </c>
      <c r="S175" s="16">
        <f t="shared" ca="1" si="88"/>
        <v>-31.125637249197684</v>
      </c>
      <c r="T175" s="16">
        <f t="shared" ca="1" si="88"/>
        <v>8.4050092059796313</v>
      </c>
      <c r="U175" s="16">
        <f t="shared" ca="1" si="88"/>
        <v>-10.898100066775216</v>
      </c>
      <c r="V175" s="16">
        <f t="shared" ca="1" si="88"/>
        <v>-0.55675176847822339</v>
      </c>
      <c r="W175" s="16">
        <f t="shared" ca="1" si="88"/>
        <v>0</v>
      </c>
      <c r="X175" s="16">
        <f t="shared" ca="1" si="88"/>
        <v>-1.1710376014453061</v>
      </c>
      <c r="Y175" s="16">
        <f t="shared" ca="1" si="88"/>
        <v>0</v>
      </c>
      <c r="Z175" s="16">
        <f t="shared" ca="1" si="88"/>
        <v>3.173781626773601</v>
      </c>
      <c r="AA175" s="16">
        <f t="shared" ca="1" si="88"/>
        <v>0</v>
      </c>
      <c r="AB175" s="16">
        <f t="shared" ca="1" si="88"/>
        <v>-0.82303959598284304</v>
      </c>
      <c r="AC175" s="55">
        <f t="shared" ca="1" si="86"/>
        <v>-68.719462957303605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26.575517709728722</v>
      </c>
      <c r="U176" s="16">
        <f t="shared" ca="1" si="89"/>
        <v>43.230837549391993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21.672123942901564</v>
      </c>
      <c r="AA176" s="16">
        <f t="shared" ca="1" si="89"/>
        <v>0</v>
      </c>
      <c r="AB176" s="16">
        <f t="shared" ca="1" si="89"/>
        <v>15.44235359780323</v>
      </c>
      <c r="AC176" s="55">
        <f t="shared" ref="AC176" ca="1" si="90">SUM(Q176:AB176)</f>
        <v>122.92083279982552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-4.2327252790663898</v>
      </c>
      <c r="U177" s="16">
        <f t="shared" ca="1" si="91"/>
        <v>-58.294251459241238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-5.4752283785431777</v>
      </c>
      <c r="AA177" s="16">
        <f t="shared" ca="1" si="91"/>
        <v>0</v>
      </c>
      <c r="AB177" s="16">
        <f t="shared" ca="1" si="91"/>
        <v>2.2525755132657275</v>
      </c>
      <c r="AC177" s="55">
        <f t="shared" ca="1" si="86"/>
        <v>-42.749629603585078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27.695546627717246</v>
      </c>
      <c r="U178" s="16">
        <f t="shared" ca="1" si="92"/>
        <v>33.633671815630038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21.510731128523567</v>
      </c>
      <c r="AA178" s="16">
        <f t="shared" ca="1" si="92"/>
        <v>0</v>
      </c>
      <c r="AB178" s="16">
        <f t="shared" ca="1" si="92"/>
        <v>33.625541685799647</v>
      </c>
      <c r="AC178" s="55">
        <f ca="1">SUM(Q178:AB178)</f>
        <v>116.46549125767049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38.970198597041779</v>
      </c>
      <c r="U179" s="16">
        <f t="shared" ca="1" si="93"/>
        <v>39.089510560798431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12.844319947423477</v>
      </c>
      <c r="AA179" s="16">
        <f t="shared" ca="1" si="93"/>
        <v>0</v>
      </c>
      <c r="AB179" s="16">
        <f t="shared" ca="1" si="93"/>
        <v>16.595912772664207</v>
      </c>
      <c r="AC179" s="55">
        <f t="shared" ref="AC179:AC180" ca="1" si="94">SUM(Q179:AB179)</f>
        <v>107.4999418779279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-0.98990679089627187</v>
      </c>
      <c r="U180" s="16">
        <f t="shared" ca="1" si="95"/>
        <v>-26.980998091056129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2.2802113650057758</v>
      </c>
      <c r="AA180" s="16">
        <f t="shared" ca="1" si="95"/>
        <v>0</v>
      </c>
      <c r="AB180" s="16">
        <f t="shared" ca="1" si="95"/>
        <v>-3.4688366288623356</v>
      </c>
      <c r="AC180" s="55">
        <f t="shared" ca="1" si="94"/>
        <v>-29.159530145808958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3.0273928219159458</v>
      </c>
      <c r="R181" s="67">
        <f t="shared" ca="1" si="96"/>
        <v>5.2489196699064919</v>
      </c>
      <c r="S181" s="207">
        <f t="shared" ca="1" si="96"/>
        <v>-45.540358146841015</v>
      </c>
      <c r="T181" s="207">
        <f t="shared" ca="1" si="96"/>
        <v>128.42364007050472</v>
      </c>
      <c r="U181" s="207">
        <f t="shared" ca="1" si="96"/>
        <v>86.152756353549989</v>
      </c>
      <c r="V181" s="207">
        <f t="shared" ca="1" si="96"/>
        <v>-5.6829132940426454</v>
      </c>
      <c r="W181" s="207">
        <f t="shared" ca="1" si="96"/>
        <v>0</v>
      </c>
      <c r="X181" s="207">
        <f t="shared" ca="1" si="96"/>
        <v>-3.6604767536900047</v>
      </c>
      <c r="Y181" s="207">
        <f t="shared" ca="1" si="96"/>
        <v>0</v>
      </c>
      <c r="Z181" s="207">
        <f t="shared" ca="1" si="96"/>
        <v>82.867347542603852</v>
      </c>
      <c r="AA181" s="207">
        <f t="shared" ca="1" si="96"/>
        <v>0</v>
      </c>
      <c r="AB181" s="68">
        <f t="shared" ca="1" si="96"/>
        <v>85.398881878525685</v>
      </c>
      <c r="AC181" s="65">
        <f t="shared" ca="1" si="96"/>
        <v>336.235190142433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#VALUE!</v>
      </c>
      <c r="I3" s="67" t="e">
        <f ca="1"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#VALUE!</v>
      </c>
      <c r="I4" s="152" t="e">
        <f ca="1"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#VALUE!</v>
      </c>
      <c r="I5" s="148" t="e">
        <f ca="1"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" sqref="C1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 ca="1"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262</v>
      </c>
      <c r="N2" s="165">
        <f ca="1">SUMIFS(Extranet!$H:$H,Extranet!$C:$C,N$1,Extranet!$D:$D,$M2)</f>
        <v>500</v>
      </c>
      <c r="P2" t="s">
        <v>174</v>
      </c>
      <c r="Q2" s="168" t="str">
        <f ca="1">$M2</f>
        <v>ALGAB1</v>
      </c>
      <c r="R2" s="166">
        <f ca="1">N2*_xll.BDP(Q2&amp;" Corp","RISK_MTY_MID")/100</f>
        <v>266.10275000001593</v>
      </c>
      <c r="T2" s="51" t="s">
        <v>262</v>
      </c>
      <c r="U2" s="23" t="str">
        <f t="shared" ref="U2:U30" ca="1" si="1">IFERROR(VLOOKUP(T2,$AD$1:$AE$122,2,0),"Não")</f>
        <v>Sim</v>
      </c>
      <c r="V2" s="238">
        <f ca="1"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 ca="1">_xll.BDP(A3,"YLD_CNV_MID",,)</f>
        <v>10.039899999999999</v>
      </c>
      <c r="E3" s="47">
        <f ca="1">_xll.BDP(A3,"YLD_YTM_MID", "PRICING_SOURCE=ANDE")</f>
        <v>10.0657</v>
      </c>
      <c r="F3" s="4">
        <f t="shared" ca="1" si="0"/>
        <v>-2.5800000000000267E-2</v>
      </c>
      <c r="G3" s="71">
        <f ca="1">_xll.BDP(A3,"RISK_MID",,)/100</f>
        <v>0.42125227082988204</v>
      </c>
      <c r="H3" s="12">
        <f ca="1">_xll.BDP(A3,"DUR_MID",,)</f>
        <v>1.0388645494749724</v>
      </c>
      <c r="I3" s="12">
        <f ca="1">_xll.BDP(A3,"px_LAST",,)</f>
        <v>4462.046875</v>
      </c>
      <c r="J3" s="3">
        <f ca="1">_xll.BDP(A3,"PX_LAST",,)/_xll.BDP(A3,"PX_YEST_CLOSE",,)-1</f>
        <v>6.7792301633717855E-4</v>
      </c>
      <c r="K3" s="12"/>
      <c r="M3" s="169" t="s">
        <v>157</v>
      </c>
      <c r="N3" s="166">
        <f ca="1">SUMIFS(Extranet!$H:$H,Extranet!$C:$C,N$1,Extranet!$D:$D,$M3)</f>
        <v>390</v>
      </c>
      <c r="P3" t="s">
        <v>113</v>
      </c>
      <c r="Q3" s="169" t="str">
        <f ca="1">$M3</f>
        <v>ARTR19</v>
      </c>
      <c r="R3" s="166">
        <f ca="1">N3*_xll.BDP(Q3&amp;" Corp","RISK_MTY_MID")/100</f>
        <v>94.877250000015465</v>
      </c>
      <c r="S3" s="36"/>
      <c r="T3" s="52" t="s">
        <v>157</v>
      </c>
      <c r="U3" s="32" t="str">
        <f t="shared" ca="1" si="1"/>
        <v>Sim</v>
      </c>
      <c r="V3" s="174">
        <f ca="1"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 ca="1">_xll.BDP(A4,"YLD_CNV_MID",,)</f>
        <v>8.8206000000000007</v>
      </c>
      <c r="E4" s="47">
        <f ca="1">_xll.BDP(A4,"YLD_YTM_MID", "PRICING_SOURCE=ANDE")</f>
        <v>8.8322000000000003</v>
      </c>
      <c r="F4" s="4">
        <f t="shared" ca="1" si="0"/>
        <v>-1.1599999999999611E-2</v>
      </c>
      <c r="G4" s="71">
        <f ca="1">_xll.BDP(A4,"RISK_MID",,)/100</f>
        <v>0.69755752373976065</v>
      </c>
      <c r="H4" s="12">
        <f ca="1">_xll.BDP(A4,"DUR_MID",,)</f>
        <v>1.7360417243910995</v>
      </c>
      <c r="I4" s="12">
        <f ca="1">_xll.BDP(A4,"px_LAST",,)</f>
        <v>4372.5151370000003</v>
      </c>
      <c r="J4" s="3">
        <f ca="1">_xll.BDP(A4,"PX_LAST",,)/_xll.BDP(A4,"PX_YEST_CLOSE",,)-1</f>
        <v>6.3966043590890642E-4</v>
      </c>
      <c r="K4" s="12"/>
      <c r="M4" s="169" t="s">
        <v>263</v>
      </c>
      <c r="N4" s="166">
        <f ca="1">SUMIFS(Extranet!$H:$H,Extranet!$C:$C,N$1,Extranet!$D:$D,$M4)</f>
        <v>500</v>
      </c>
      <c r="P4" t="s">
        <v>174</v>
      </c>
      <c r="Q4" s="169" t="str">
        <f t="shared" ref="Q4:Q26" ca="1" si="2">$M4</f>
        <v>CEEBC3</v>
      </c>
      <c r="R4" s="166">
        <f ca="1">N4*_xll.BDP(Q4&amp;" Corp","RISK_MTY_MID")/100</f>
        <v>277.38499999998112</v>
      </c>
      <c r="T4" s="52" t="s">
        <v>263</v>
      </c>
      <c r="U4" s="32" t="str">
        <f t="shared" ca="1" si="1"/>
        <v>Sim</v>
      </c>
      <c r="V4" s="174">
        <f ca="1"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 ca="1">_xll.BDP(A5,"YLD_CNV_MID",,)</f>
        <v>8.1776</v>
      </c>
      <c r="E5" s="47">
        <f ca="1">_xll.BDP(A5,"YLD_YTM_MID", "PRICING_SOURCE=ANDE")</f>
        <v>8.1898999999999997</v>
      </c>
      <c r="F5" s="4">
        <f t="shared" ca="1" si="0"/>
        <v>-1.2299999999999756E-2</v>
      </c>
      <c r="G5" s="71">
        <f ca="1">_xll.BDP(A5,"RISK_MID",,)/100</f>
        <v>1.1256041860347068</v>
      </c>
      <c r="H5" s="12">
        <f ca="1">_xll.BDP(A5,"DUR_MID",,)</f>
        <v>2.7747337397064227</v>
      </c>
      <c r="I5" s="12">
        <f ca="1">_xll.BDP(A5,"px_LAST",,)</f>
        <v>4388.3579099999997</v>
      </c>
      <c r="J5" s="3">
        <f ca="1">_xll.BDP(A5,"PX_LAST",,)/_xll.BDP(A5,"PX_YEST_CLOSE",,)-1</f>
        <v>9.050084504342859E-4</v>
      </c>
      <c r="K5" s="12"/>
      <c r="M5" s="169" t="s">
        <v>707</v>
      </c>
      <c r="N5" s="166">
        <f ca="1">SUMIFS(Extranet!$H:$H,Extranet!$C:$C,N$1,Extranet!$D:$D,$M5)</f>
        <v>538</v>
      </c>
      <c r="P5" t="s">
        <v>175</v>
      </c>
      <c r="Q5" s="169" t="str">
        <f ca="1">$M5</f>
        <v>COCE18</v>
      </c>
      <c r="R5" s="166">
        <f ca="1">N5*_xll.BDP(Q5&amp;" Corp","RISK_MTY_MID")/100</f>
        <v>296.08345800000166</v>
      </c>
      <c r="T5" s="52" t="s">
        <v>707</v>
      </c>
      <c r="U5" s="32" t="str">
        <f t="shared" ca="1" si="1"/>
        <v>Sim</v>
      </c>
      <c r="V5" s="174">
        <f ca="1"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324</v>
      </c>
      <c r="N6" s="166">
        <f ca="1">SUMIFS(Extranet!$H:$H,Extranet!$C:$C,N$1,Extranet!$D:$D,$M6)</f>
        <v>357</v>
      </c>
      <c r="P6" t="s">
        <v>175</v>
      </c>
      <c r="Q6" s="169" t="str">
        <f t="shared" ca="1" si="2"/>
        <v>CPLD37</v>
      </c>
      <c r="R6" s="166">
        <f ca="1">N6*_xll.BDP(Q6&amp;" Corp","RISK_MTY_MID")/100</f>
        <v>200.5060154999824</v>
      </c>
      <c r="T6" s="52" t="s">
        <v>324</v>
      </c>
      <c r="U6" s="32" t="str">
        <f t="shared" ca="1" si="1"/>
        <v>Sim</v>
      </c>
      <c r="V6" s="174">
        <f ca="1"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 ca="1">_xll.BDP(A7,"YLD_CNV_MID",,)</f>
        <v>7.7377000000000002</v>
      </c>
      <c r="E7" s="47">
        <f ca="1">_xll.BDP(A7,"YLD_YTM_MID", "PRICING_SOURCE=ANDE")</f>
        <v>7.7485999999999997</v>
      </c>
      <c r="F7" s="4">
        <f t="shared" ca="1" si="0"/>
        <v>-1.0899999999999466E-2</v>
      </c>
      <c r="G7" s="71">
        <f ca="1">_xll.BDP(A7,"RISK_MID",,)/100</f>
        <v>1.7280402292649342</v>
      </c>
      <c r="H7" s="12">
        <f ca="1">_xll.BDP(A7,"DUR_MID",,)</f>
        <v>4.2958994458736974</v>
      </c>
      <c r="I7" s="12">
        <f ca="1">_xll.BDP(A7,"px_LAST",,)</f>
        <v>4333.7929690000001</v>
      </c>
      <c r="J7" s="3">
        <f ca="1">_xll.BDP(A7,"PX_LAST",,)/_xll.BDP(A7,"PX_YEST_CLOSE",,)-1</f>
        <v>6.6636595983249336E-4</v>
      </c>
      <c r="K7" s="12"/>
      <c r="M7" s="169" t="s">
        <v>159</v>
      </c>
      <c r="N7" s="166">
        <f ca="1">SUMIFS(Extranet!$H:$H,Extranet!$C:$C,N$1,Extranet!$D:$D,$M7)</f>
        <v>300</v>
      </c>
      <c r="P7" t="s">
        <v>415</v>
      </c>
      <c r="Q7" s="169" t="str">
        <f t="shared" ca="1" si="2"/>
        <v>CTEE29</v>
      </c>
      <c r="R7" s="166">
        <f ca="1">N7*_xll.BDP(Q7&amp;" Corp","RISK_MTY_MID")/100</f>
        <v>328.65015000000426</v>
      </c>
      <c r="T7" s="52" t="s">
        <v>159</v>
      </c>
      <c r="U7" s="32" t="str">
        <f t="shared" ca="1" si="1"/>
        <v>Sim</v>
      </c>
      <c r="V7" s="174">
        <f ca="1"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 ca="1">_xll.BDP(A8,"YLD_CNV_MID",,)</f>
        <v>7.6463999999999999</v>
      </c>
      <c r="E8" s="47">
        <f ca="1">_xll.BDP(A8,"YLD_YTM_MID", "PRICING_SOURCE=ANDE")</f>
        <v>7.6323999999999996</v>
      </c>
      <c r="F8" s="4">
        <f t="shared" ca="1" si="0"/>
        <v>1.4000000000000234E-2</v>
      </c>
      <c r="G8" s="71">
        <f ca="1">_xll.BDP(A8,"RISK_MID",,)/100</f>
        <v>2.2330899948301521</v>
      </c>
      <c r="H8" s="12">
        <f ca="1">_xll.BDP(A8,"DUR_MID",,)</f>
        <v>5.6444015645523162</v>
      </c>
      <c r="I8" s="12">
        <f ca="1">_xll.BDP(A8,"px_LAST",,)</f>
        <v>4258.8081050000001</v>
      </c>
      <c r="J8" s="3">
        <f ca="1">_xll.BDP(A8,"PX_LAST",,)/_xll.BDP(A8,"PX_YEST_CLOSE",,)-1</f>
        <v>2.4654785990563255E-8</v>
      </c>
      <c r="K8" s="241"/>
      <c r="M8" s="169" t="s">
        <v>160</v>
      </c>
      <c r="N8" s="166">
        <f ca="1">SUMIFS(Extranet!$H:$H,Extranet!$C:$C,N$1,Extranet!$D:$D,$M8)</f>
        <v>390</v>
      </c>
      <c r="P8" t="s">
        <v>300</v>
      </c>
      <c r="Q8" s="169" t="str">
        <f ca="1">$M8</f>
        <v>ECHP11</v>
      </c>
      <c r="R8" s="166">
        <f ca="1">N8*_xll.BDP(Q8&amp;" Corp","RISK_MTY_MID")/100</f>
        <v>165.53686500001052</v>
      </c>
      <c r="T8" s="52" t="s">
        <v>160</v>
      </c>
      <c r="U8" s="32" t="str">
        <f t="shared" ca="1" si="1"/>
        <v>Sim</v>
      </c>
      <c r="V8" s="174">
        <f ca="1"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673</v>
      </c>
      <c r="N9" s="166">
        <f ca="1">SUMIFS(Extranet!$H:$H,Extranet!$C:$C,N$1,Extranet!$D:$D,$M9)</f>
        <v>191</v>
      </c>
      <c r="P9" t="s">
        <v>174</v>
      </c>
      <c r="Q9" s="169" t="str">
        <f ca="1">$M9</f>
        <v>ELET14</v>
      </c>
      <c r="R9" s="166">
        <f ca="1">N9*_xll.BDP(Q9&amp;" Corp","RISK_MTY_MID")/100</f>
        <v>96.028497000011953</v>
      </c>
      <c r="T9" s="52" t="s">
        <v>673</v>
      </c>
      <c r="U9" s="32" t="str">
        <f t="shared" ca="1" si="1"/>
        <v>Sim</v>
      </c>
      <c r="V9" s="174">
        <f ca="1"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 ca="1">_xll.BDP(A10,"YLD_CNV_MID",,)</f>
        <v>7.3405000000000005</v>
      </c>
      <c r="E10" s="47">
        <f ca="1">_xll.BDP(A10,"YLD_YTM_MID", "PRICING_SOURCE=ANDE")</f>
        <v>7.3430999999999997</v>
      </c>
      <c r="F10" s="4">
        <f t="shared" ca="1" si="0"/>
        <v>-2.5999999999992696E-3</v>
      </c>
      <c r="G10" s="71">
        <f ca="1">_xll.BDP(A10,"RISK_MID",,)/100</f>
        <v>2.8604388067651598</v>
      </c>
      <c r="H10" s="12">
        <f ca="1">_xll.BDP(A10,"DUR_MID",,)</f>
        <v>7.3487494882026825</v>
      </c>
      <c r="I10" s="12">
        <f ca="1">_xll.BDP(A10,"px_LAST",,)</f>
        <v>4178.1411129999997</v>
      </c>
      <c r="J10" s="3">
        <f ca="1">_xll.BDP(A10,"PX_LAST",,)/_xll.BDP(A10,"PX_YEST_CLOSE",,)-1</f>
        <v>8.4345712903211023E-4</v>
      </c>
      <c r="K10" s="12"/>
      <c r="M10" s="169" t="s">
        <v>38</v>
      </c>
      <c r="N10" s="166">
        <f ca="1">SUMIFS(Extranet!$H:$H,Extranet!$C:$C,N$1,Extranet!$D:$D,$M10)</f>
        <v>430</v>
      </c>
      <c r="P10" t="s">
        <v>300</v>
      </c>
      <c r="Q10" s="169" t="str">
        <f t="shared" ca="1" si="2"/>
        <v>ENEV32</v>
      </c>
      <c r="R10" s="166">
        <f ca="1">N10*_xll.BDP(Q10&amp;" Corp","RISK_MTY_MID")/100</f>
        <v>182.99080000000799</v>
      </c>
      <c r="T10" s="52" t="s">
        <v>38</v>
      </c>
      <c r="U10" s="32" t="str">
        <f t="shared" ca="1" si="1"/>
        <v>Sim</v>
      </c>
      <c r="V10" s="174">
        <f ca="1"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 ca="1">_xll.BDP(A11,"YLD_CNV_MID",,)</f>
        <v>7.2001999999999997</v>
      </c>
      <c r="E11" s="47">
        <f ca="1">_xll.BDP(A11,"YLD_YTM_MID", "PRICING_SOURCE=ANDE")</f>
        <v>7.1977000000000002</v>
      </c>
      <c r="F11" s="4">
        <f t="shared" ca="1" si="0"/>
        <v>2.4999999999995026E-3</v>
      </c>
      <c r="G11" s="71">
        <f ca="1">_xll.BDP(A11,"RISK_MID",,)/100</f>
        <v>3.7210617256655496</v>
      </c>
      <c r="H11" s="12">
        <f ca="1">_xll.BDP(A11,"DUR_MID",,)</f>
        <v>9.5614547281419888</v>
      </c>
      <c r="I11" s="12">
        <f ca="1">_xll.BDP(A11,"px_LAST",,)</f>
        <v>4171.9501950000003</v>
      </c>
      <c r="J11" s="3">
        <f ca="1">_xll.BDP(A11,"PX_LAST",,)/_xll.BDP(A11,"PX_YEST_CLOSE",,)-1</f>
        <v>-1.3847839966563136E-4</v>
      </c>
      <c r="K11" s="12"/>
      <c r="M11" s="169" t="s">
        <v>39</v>
      </c>
      <c r="N11" s="166">
        <f ca="1">SUMIFS(Extranet!$H:$H,Extranet!$C:$C,N$1,Extranet!$D:$D,$M11)</f>
        <v>300</v>
      </c>
      <c r="P11" t="s">
        <v>175</v>
      </c>
      <c r="Q11" s="169" t="str">
        <f t="shared" ca="1" si="2"/>
        <v>EQTR11</v>
      </c>
      <c r="R11" s="166">
        <f ca="1">N11*_xll.BDP(Q11&amp;" Corp","RISK_MTY_MID")/100</f>
        <v>309.18510000000197</v>
      </c>
      <c r="T11" s="52" t="s">
        <v>39</v>
      </c>
      <c r="U11" s="32" t="str">
        <f t="shared" ca="1" si="1"/>
        <v>Sim</v>
      </c>
      <c r="V11" s="174">
        <f ca="1"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 ca="1">_xll.BDP(A12,"YLD_CNV_MID",,)</f>
        <v>7.1749000000000001</v>
      </c>
      <c r="E12" s="47">
        <f ca="1">_xll.BDP(A12,"YLD_YTM_MID", "PRICING_SOURCE=ANDE")</f>
        <v>7.1849999999999996</v>
      </c>
      <c r="F12" s="4">
        <f t="shared" ca="1" si="0"/>
        <v>-1.0099999999999554E-2</v>
      </c>
      <c r="G12" s="71">
        <f ca="1">_xll.BDP(A12,"RISK_MID",,)/100</f>
        <v>4.2329058826951496</v>
      </c>
      <c r="H12" s="12">
        <f ca="1">_xll.BDP(A12,"DUR_MID",,)</f>
        <v>11.212648510733519</v>
      </c>
      <c r="I12" s="12">
        <f ca="1">_xll.BDP(A12,"px_LAST",,)</f>
        <v>4045.9799800000001</v>
      </c>
      <c r="J12" s="3">
        <f ca="1">_xll.BDP(A12,"PX_LAST",,)/_xll.BDP(A12,"PX_YEST_CLOSE",,)-1</f>
        <v>1.4130190771857176E-3</v>
      </c>
      <c r="K12" s="12"/>
      <c r="M12" s="239" t="s">
        <v>708</v>
      </c>
      <c r="N12" s="243">
        <f ca="1">SUMIFS(Extranet!$H:$H,Extranet!$C:$C,N$1,Extranet!$D:$D,$M12)</f>
        <v>560</v>
      </c>
      <c r="P12" t="s">
        <v>175</v>
      </c>
      <c r="Q12" s="169" t="str">
        <f ca="1">$M12</f>
        <v>ERDVC3</v>
      </c>
      <c r="R12" s="166">
        <f ca="1">IFERROR(N12*_xll.BDP(Q12&amp;" Corp","RISK_MTY_MID")/100,(N12*62.814/100))</f>
        <v>347.34699999998156</v>
      </c>
      <c r="T12" s="52" t="s">
        <v>708</v>
      </c>
      <c r="U12" s="32" t="str">
        <f t="shared" ca="1" si="1"/>
        <v>Sim</v>
      </c>
      <c r="V12" s="174">
        <f ca="1"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 ca="1">_xll.BDP(A13,"YLD_CNV_MID",,)</f>
        <v>7.0850999999999997</v>
      </c>
      <c r="E13" s="47">
        <f ca="1">_xll.BDP(A13,"YLD_YTM_MID", "PRICING_SOURCE=ANDE")</f>
        <v>7.09</v>
      </c>
      <c r="F13" s="4">
        <f t="shared" ca="1" si="0"/>
        <v>-4.9000000000001265E-3</v>
      </c>
      <c r="G13" s="71">
        <f ca="1">_xll.BDP(A13,"RISK_MID",,)/100</f>
        <v>4.6745413279204513</v>
      </c>
      <c r="H13" s="12">
        <f ca="1">_xll.BDP(A13,"DUR_MID",,)</f>
        <v>12.211356617093713</v>
      </c>
      <c r="I13" s="12">
        <f ca="1">_xll.BDP(A13,"px_LAST",,)</f>
        <v>4099.2548829999996</v>
      </c>
      <c r="J13" s="3">
        <f ca="1">_xll.BDP(A13,"PX_LAST",,)/_xll.BDP(A13,"PX_YEST_CLOSE",,)-1</f>
        <v>3.145177387999798E-4</v>
      </c>
      <c r="K13" s="12"/>
      <c r="M13" s="169" t="s">
        <v>264</v>
      </c>
      <c r="N13" s="166">
        <f ca="1">SUMIFS(Extranet!$H:$H,Extranet!$C:$C,N$1,Extranet!$D:$D,$M13)</f>
        <v>250</v>
      </c>
      <c r="P13" t="s">
        <v>174</v>
      </c>
      <c r="Q13" s="169" t="str">
        <f t="shared" ca="1" si="2"/>
        <v>ESULA6</v>
      </c>
      <c r="R13" s="166">
        <f ca="1">N13*_xll.BDP(Q13&amp;" Corp","RISK_MTY_MID")/100</f>
        <v>138.92125000000988</v>
      </c>
      <c r="T13" s="52" t="s">
        <v>264</v>
      </c>
      <c r="U13" s="32" t="str">
        <f t="shared" ca="1" si="1"/>
        <v>Sim</v>
      </c>
      <c r="V13" s="174">
        <f ca="1"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 ca="1">_xll.BDP(A14,"YLD_CNV_MID",,)</f>
        <v>7.0777999999999999</v>
      </c>
      <c r="E14" s="47">
        <f ca="1">_xll.BDP(A14,"YLD_YTM_MID", "PRICING_SOURCE=ANDE")</f>
        <v>7.0780000000000003</v>
      </c>
      <c r="F14" s="4">
        <f t="shared" ca="1" si="0"/>
        <v>-2.0000000000042206E-4</v>
      </c>
      <c r="G14" s="71">
        <f ca="1">_xll.BDP(A14,"RISK_MID",,)/100</f>
        <v>4.912345029195194</v>
      </c>
      <c r="H14" s="12">
        <f ca="1">_xll.BDP(A14,"DUR_MID",,)</f>
        <v>13.138673619000688</v>
      </c>
      <c r="I14" s="12">
        <f ca="1">_xll.BDP(A14,"px_LAST",,)</f>
        <v>4003.4729000000002</v>
      </c>
      <c r="J14" s="3">
        <f ca="1">_xll.BDP(A14,"PX_LAST",,)/_xll.BDP(A14,"PX_YEST_CLOSE",,)-1</f>
        <v>-2.4978312529455593E-8</v>
      </c>
      <c r="K14" s="12"/>
      <c r="M14" s="169" t="s">
        <v>265</v>
      </c>
      <c r="N14" s="166">
        <f ca="1">SUMIFS(Extranet!$H:$H,Extranet!$C:$C,N$1,Extranet!$D:$D,$M14)</f>
        <v>720</v>
      </c>
      <c r="P14" t="s">
        <v>415</v>
      </c>
      <c r="Q14" s="169" t="str">
        <f t="shared" ca="1" si="2"/>
        <v>GASC23</v>
      </c>
      <c r="R14" s="166">
        <f ca="1">N14*_xll.BDP(Q14&amp;" Corp","RISK_MTY_MID")/100</f>
        <v>479.12615999996888</v>
      </c>
      <c r="S14" s="1"/>
      <c r="T14" s="52" t="s">
        <v>265</v>
      </c>
      <c r="U14" s="32" t="str">
        <f t="shared" ca="1" si="1"/>
        <v>Sim</v>
      </c>
      <c r="V14" s="174">
        <f ca="1"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 ca="1">_xll.BDP(A15,"YLD_CNV_MID",,)</f>
        <v>7.1227999999999998</v>
      </c>
      <c r="E15" s="47">
        <f ca="1">_xll.BDP(A15,"YLD_YTM_MID", "PRICING_SOURCE=ANDE")</f>
        <v>7.1104000000000003</v>
      </c>
      <c r="F15" s="4">
        <f t="shared" ca="1" si="0"/>
        <v>1.2399999999999523E-2</v>
      </c>
      <c r="G15" s="71">
        <f ca="1">_xll.BDP(A15,"RISK_MID",,)/100</f>
        <v>5.032379278409735</v>
      </c>
      <c r="H15" s="12">
        <f ca="1">_xll.BDP(A15,"DUR_MID",,)</f>
        <v>13.406882446178987</v>
      </c>
      <c r="I15" s="12">
        <f ca="1">_xll.BDP(A15,"px_LAST",,)</f>
        <v>4020.9399410000001</v>
      </c>
      <c r="J15" s="3">
        <f ca="1">_xll.BDP(A15,"PX_LAST",,)/_xll.BDP(A15,"PX_YEST_CLOSE",,)-1</f>
        <v>-1.467318588854738E-8</v>
      </c>
      <c r="K15" s="12"/>
      <c r="M15" s="169" t="s">
        <v>458</v>
      </c>
      <c r="N15" s="166">
        <f ca="1">SUMIFS(Extranet!$H:$H,Extranet!$C:$C,N$1,Extranet!$D:$D,$M15)</f>
        <v>500</v>
      </c>
      <c r="P15" t="s">
        <v>175</v>
      </c>
      <c r="Q15" s="169" t="str">
        <f ca="1">$M15</f>
        <v>GSTS14</v>
      </c>
      <c r="R15" s="166">
        <f ca="1">N15*_xll.BDP(Q15&amp;" Corp","RISK_MTY_MID")/100</f>
        <v>278.385749999984</v>
      </c>
      <c r="S15" s="1"/>
      <c r="T15" s="52" t="s">
        <v>458</v>
      </c>
      <c r="U15" s="32" t="str">
        <f t="shared" ca="1" si="1"/>
        <v>Sim</v>
      </c>
      <c r="V15" s="174">
        <f ca="1"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 ca="1">SUMIFS(Extranet!$H:$H,Extranet!$C:$C,N$1,Extranet!$D:$D,$M16)</f>
        <v>536</v>
      </c>
      <c r="P16" t="s">
        <v>174</v>
      </c>
      <c r="Q16" s="169" t="str">
        <f t="shared" ca="1" si="2"/>
        <v>IGSN15</v>
      </c>
      <c r="R16" s="166">
        <f ca="1">IFERROR(N16*_xll.BDP(Q16&amp;" Corp","RISK_MTY_MID")/100,(N16*44.84/100))</f>
        <v>364.47973200000428</v>
      </c>
      <c r="S16" s="1"/>
      <c r="T16" s="52" t="s">
        <v>125</v>
      </c>
      <c r="U16" s="32" t="str">
        <f t="shared" ca="1" si="1"/>
        <v>Sim</v>
      </c>
      <c r="V16" s="174">
        <f ca="1"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 ca="1">SUMIFS(Extranet!$H:$H,Extranet!$C:$C,N$1,Extranet!$D:$D,$M17,Extranet!A:A,"Debêntures")</f>
        <v>174</v>
      </c>
      <c r="P17" t="s">
        <v>174</v>
      </c>
      <c r="Q17" s="169" t="str">
        <f ca="1">$M17</f>
        <v>JSMLB5</v>
      </c>
      <c r="R17" s="166">
        <f ca="1">IFERROR(N17*_xll.BDP(Q17&amp;" Corp","RISK_MTY_MID")/100,(N17*0.536771))</f>
        <v>93.398154000000005</v>
      </c>
      <c r="T17" s="52" t="s">
        <v>249</v>
      </c>
      <c r="U17" s="32" t="str">
        <f t="shared" ca="1" si="1"/>
        <v>Não</v>
      </c>
      <c r="V17" s="174">
        <f ca="1"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 ca="1">SUMIFS(Extranet!$H:$H,Extranet!$C:$C,N$1,Extranet!$D:$D,$M18,Extranet!A:A,"Debêntures")</f>
        <v>237</v>
      </c>
      <c r="P18" t="s">
        <v>174</v>
      </c>
      <c r="Q18" s="169" t="str">
        <f ca="1">$M18</f>
        <v>MOVI37</v>
      </c>
      <c r="R18" s="166">
        <f ca="1">N18*_xll.BDP(Q18&amp;" Corp","RISK_MTY_MID")/100</f>
        <v>102.11299050000105</v>
      </c>
      <c r="S18" s="1"/>
      <c r="T18" s="52" t="s">
        <v>217</v>
      </c>
      <c r="U18" s="32" t="str">
        <f t="shared" ca="1" si="1"/>
        <v>Não</v>
      </c>
      <c r="V18" s="174">
        <f ca="1"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 ca="1">SUMIFS(Extranet!$H:$H,Extranet!$C:$C,N$1,Extranet!$D:$D,$M19)</f>
        <v>6</v>
      </c>
      <c r="P19" t="s">
        <v>174</v>
      </c>
      <c r="Q19" s="169" t="str">
        <f ca="1">$M19</f>
        <v>MSGT13</v>
      </c>
      <c r="R19" s="166">
        <f ca="1">N19*_xll.BDP(Q19&amp;" Corp","RISK_MTY_MID")/100</f>
        <v>2.8152089999999816</v>
      </c>
      <c r="S19" s="256"/>
      <c r="T19" s="52" t="s">
        <v>248</v>
      </c>
      <c r="U19" s="32" t="str">
        <f t="shared" ca="1" si="1"/>
        <v>Não</v>
      </c>
      <c r="V19" s="174">
        <f ca="1"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247</v>
      </c>
      <c r="N20" s="166">
        <f ca="1">SUMIFS(Extranet!$H:$H,Extranet!$C:$C,N$1,Extranet!$D:$D,$M20)</f>
        <v>100</v>
      </c>
      <c r="P20" t="s">
        <v>178</v>
      </c>
      <c r="Q20" s="169" t="str">
        <f t="shared" ca="1" si="2"/>
        <v>MSGT33</v>
      </c>
      <c r="R20" s="166">
        <f ca="1">N20*_xll.BDP(Q20&amp;" Corp","RISK_MTY_MID")/100</f>
        <v>98.973699999999099</v>
      </c>
      <c r="T20" s="52" t="s">
        <v>247</v>
      </c>
      <c r="U20" s="32" t="str">
        <f t="shared" ca="1" si="1"/>
        <v>Sim</v>
      </c>
      <c r="V20" s="174">
        <f ca="1"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 ca="1"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42</v>
      </c>
      <c r="N21" s="166">
        <f ca="1">SUMIFS(Extranet!$H:$H,Extranet!$C:$C,N$1,Extranet!$D:$D,$M21)</f>
        <v>210</v>
      </c>
      <c r="P21" t="s">
        <v>300</v>
      </c>
      <c r="Q21" s="169" t="str">
        <f t="shared" ca="1" si="2"/>
        <v>NEOE26</v>
      </c>
      <c r="R21" s="166">
        <f ca="1">N21*_xll.BDP(Q21&amp;" Corp","RISK_MTY_MID")/100</f>
        <v>119.83754999999746</v>
      </c>
      <c r="T21" s="52" t="s">
        <v>42</v>
      </c>
      <c r="U21" s="32" t="str">
        <f t="shared" ca="1" si="1"/>
        <v>Sim</v>
      </c>
      <c r="V21" s="174">
        <f ca="1"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 ca="1"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275</v>
      </c>
      <c r="N22" s="166">
        <f ca="1">SUMIFS(Extranet!$H:$H,Extranet!$C:$C,N$1,Extranet!$D:$D,$M22)</f>
        <v>235</v>
      </c>
      <c r="P22" t="s">
        <v>179</v>
      </c>
      <c r="Q22" s="169" t="str">
        <f t="shared" ca="1" si="2"/>
        <v>NTN-B50</v>
      </c>
      <c r="R22" s="166">
        <f ca="1">N22*_xll.BDP(A13,"RISK_MID",,)/100</f>
        <v>1098.5172120613061</v>
      </c>
      <c r="T22" s="52" t="s">
        <v>275</v>
      </c>
      <c r="U22" s="32" t="str">
        <f t="shared" ca="1" si="1"/>
        <v>Não</v>
      </c>
      <c r="V22" s="174">
        <f ca="1"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 ca="1"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376</v>
      </c>
      <c r="N23" s="166">
        <f ca="1">SUMIFS(Extranet!$H:$H,Extranet!$C:$C,N$1,Extranet!$D:$D,$M23)</f>
        <v>510</v>
      </c>
      <c r="P23" t="s">
        <v>174</v>
      </c>
      <c r="Q23" s="169" t="str">
        <f t="shared" ca="1" si="2"/>
        <v>PEJA11</v>
      </c>
      <c r="R23" s="166">
        <f ca="1">N23*_xll.BDP(Q23&amp;" Corp","RISK_MTY_MID")/100</f>
        <v>299.60510999998064</v>
      </c>
      <c r="T23" s="52" t="s">
        <v>376</v>
      </c>
      <c r="U23" s="32" t="str">
        <f t="shared" ca="1" si="1"/>
        <v>Sim</v>
      </c>
      <c r="V23" s="174">
        <f ca="1"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 ca="1"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456</v>
      </c>
      <c r="N24" s="166">
        <f ca="1">SUMIFS(Extranet!$H:$H,Extranet!$C:$C,N$1,Extranet!$D:$D,$M24)</f>
        <v>550</v>
      </c>
      <c r="P24" t="s">
        <v>178</v>
      </c>
      <c r="Q24" s="169" t="str">
        <f ca="1">$M24</f>
        <v>RMSA12</v>
      </c>
      <c r="R24" s="166">
        <f ca="1">IFERROR(N24*_xll.BDP(Q24&amp;" Corp","RISK_MTY_MID")/100,(N24*0.894042))</f>
        <v>491.72309999999999</v>
      </c>
      <c r="T24" s="52" t="s">
        <v>456</v>
      </c>
      <c r="U24" s="32" t="str">
        <f t="shared" ca="1" si="1"/>
        <v>Sim</v>
      </c>
      <c r="V24" s="174">
        <f ca="1"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 ca="1"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365</v>
      </c>
      <c r="N25" s="166">
        <f ca="1">SUMIFS(Extranet!$H:$H,Extranet!$C:$C,N$1,Extranet!$D:$D,$M25)</f>
        <v>370</v>
      </c>
      <c r="P25" t="s">
        <v>174</v>
      </c>
      <c r="Q25" s="169" t="str">
        <f ca="1">$M25</f>
        <v>TBCR18</v>
      </c>
      <c r="R25" s="166">
        <f ca="1">IFERROR(N25*_xll.BDP(Q25&amp;" Corp","RISK_MTY_MID")/100,(N25*0.498514))</f>
        <v>184.45018000000002</v>
      </c>
      <c r="T25" s="52" t="s">
        <v>365</v>
      </c>
      <c r="U25" s="32" t="str">
        <f t="shared" ca="1" si="1"/>
        <v>Sim</v>
      </c>
      <c r="V25" s="174">
        <f ca="1"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 ca="1"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45</v>
      </c>
      <c r="N26" s="166">
        <f ca="1">SUMIFS(Extranet!$H:$H,Extranet!$C:$C,N$1,Extranet!$D:$D,$M26)</f>
        <v>425</v>
      </c>
      <c r="P26" t="s">
        <v>300</v>
      </c>
      <c r="Q26" s="169" t="str">
        <f t="shared" ca="1" si="2"/>
        <v>TIET29</v>
      </c>
      <c r="R26" s="166">
        <f ca="1">N26*_xll.BDP(Q26&amp;" Corp","RISK_MTY_MID")/100</f>
        <v>174.654175000029</v>
      </c>
      <c r="T26" s="52" t="s">
        <v>45</v>
      </c>
      <c r="U26" s="32" t="str">
        <f t="shared" ca="1" si="1"/>
        <v>Sim</v>
      </c>
      <c r="V26" s="174">
        <f ca="1"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 ca="1"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194</v>
      </c>
      <c r="N27" s="243">
        <f ca="1">SUMIFS(Extranet!$H:$H,Extranet!$C:$C,N$1,Extranet!$D:$D,$M27,Extranet!A:A,"Debêntures")</f>
        <v>215</v>
      </c>
      <c r="P27" t="s">
        <v>174</v>
      </c>
      <c r="Q27" s="169" t="str">
        <f ca="1">$M27</f>
        <v>VAMO33</v>
      </c>
      <c r="R27" s="166">
        <f ca="1">IFERROR(N27*_xll.BDP(Q27&amp;" Corp","RISK_MTY_MID")/100,(N27*0.498514))</f>
        <v>101.24457500000346</v>
      </c>
      <c r="T27" s="52" t="s">
        <v>194</v>
      </c>
      <c r="U27" s="32" t="str">
        <f t="shared" ca="1" si="1"/>
        <v>Não</v>
      </c>
      <c r="V27" s="174">
        <f ca="1"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 ca="1">SUMIFS(Extranet!$H:$H,Extranet!$C:$C,N$1,Extranet!$D:$D,$M28)</f>
        <v>230</v>
      </c>
      <c r="P28" t="s">
        <v>175</v>
      </c>
      <c r="Q28" s="169" t="str">
        <f t="shared" ref="Q28:Q37" ca="1" si="5">$M28</f>
        <v>VERO13</v>
      </c>
      <c r="R28" s="166">
        <f ca="1">IFERROR(N28*_xll.BDP(Q28&amp;" Corp","RISK_MTY_MID")/100,(N28*0.449935162097789))</f>
        <v>103.48508728249146</v>
      </c>
      <c r="T28" s="52" t="s">
        <v>749</v>
      </c>
      <c r="U28" s="32" t="str">
        <f t="shared" ca="1" si="1"/>
        <v>Sim</v>
      </c>
      <c r="V28" s="174">
        <f ca="1"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 ca="1">SUMIFS(Extranet!$H:$H,Extranet!$C:$C,N$1,Extranet!$D:$D,$M29)</f>
        <v>105</v>
      </c>
      <c r="P29" t="s">
        <v>178</v>
      </c>
      <c r="Q29" s="169" t="str">
        <f ca="1">$M29</f>
        <v>CAEC12</v>
      </c>
      <c r="R29" s="166">
        <f ca="1">IFERROR(N29*_xll.BDP(Q29&amp;" Corp","RISK_MTY_MID")/100,(N29*0.68605))</f>
        <v>78.321232500002225</v>
      </c>
      <c r="T29" s="52" t="s">
        <v>825</v>
      </c>
      <c r="U29" s="32" t="str">
        <f t="shared" ca="1" si="1"/>
        <v>Sim</v>
      </c>
      <c r="V29" s="174">
        <f ca="1"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 ca="1">SUMIFS(Extranet!$H:$H,Extranet!$C:$C,N$1,Extranet!$D:$D,$M30)</f>
        <v>230</v>
      </c>
      <c r="P30" t="s">
        <v>415</v>
      </c>
      <c r="Q30" s="169" t="str">
        <f ca="1">$M30</f>
        <v>BHSA11</v>
      </c>
      <c r="R30" s="166">
        <f ca="1">IFERROR(N30*_xll.BDP($M30&amp;" Corp","RISK_MTY_MID")/100,(N30*0.77053))</f>
        <v>177.22190000000001</v>
      </c>
      <c r="T30" s="53" t="s">
        <v>756</v>
      </c>
      <c r="U30" s="237" t="str">
        <f t="shared" ca="1" si="1"/>
        <v>Sim</v>
      </c>
      <c r="V30" s="227">
        <f ca="1">N30*1000</f>
        <v>230000</v>
      </c>
      <c r="W30" s="242">
        <f ca="1">V30/(VLOOKUP($N$1,'Base CDI'!$A$9:$D$23,3,0))</f>
        <v>1.9522559112386446E-2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172</v>
      </c>
      <c r="N31" s="172">
        <f ca="1">SUMIFS(Estratégia!$F:$F,Estratégia!$C:$C,N$1,Estratégia!$D:$D,$M31,Estratégia!$E:$E,"Juros Reais")</f>
        <v>6</v>
      </c>
      <c r="P31" t="s">
        <v>172</v>
      </c>
      <c r="Q31" s="169" t="str">
        <f t="shared" ca="1" si="5"/>
        <v>DAPMAI25</v>
      </c>
      <c r="R31" s="172" t="e">
        <f t="shared" ref="R31:R37" ca="1" si="9">N31*VLOOKUP($Q31,$B:$G,6,0)</f>
        <v>#N/A</v>
      </c>
      <c r="V31" s="45" t="s">
        <v>155</v>
      </c>
      <c r="W31" s="5">
        <f ca="1">SUM(W2:W30)</f>
        <v>0.87500399469755785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113</v>
      </c>
      <c r="N32" s="172">
        <f ca="1">SUMIFS(Estratégia!$F:$F,Estratégia!$C:$C,N$1,Estratégia!$D:$D,$M32,Estratégia!$E:$E,"Juros Reais")</f>
        <v>6</v>
      </c>
      <c r="P32" t="s">
        <v>113</v>
      </c>
      <c r="Q32" s="169" t="str">
        <f t="shared" ca="1" si="5"/>
        <v>DAPAGO26</v>
      </c>
      <c r="R32" s="172" t="e">
        <f t="shared" ca="1" si="9"/>
        <v>#VALUE!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300</v>
      </c>
      <c r="N33" s="172">
        <f ca="1">SUMIFS(Estratégia!$F:$F,Estratégia!$C:$C,N$1,Estratégia!$D:$D,$M33,Estratégia!$E:$E,"Juros Reais")</f>
        <v>0</v>
      </c>
      <c r="P33" t="s">
        <v>300</v>
      </c>
      <c r="Q33" s="169" t="str">
        <f ca="1">$M33</f>
        <v>DAPMAI27</v>
      </c>
      <c r="R33" s="172" t="e">
        <f t="shared" ca="1" si="9"/>
        <v>#VALUE!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174</v>
      </c>
      <c r="N34" s="172">
        <f ca="1">SUMIFS(Estratégia!$F:$F,Estratégia!$C:$C,N$1,Estratégia!$D:$D,$M34,Estratégia!$E:$E,"Juros Reais")</f>
        <v>0</v>
      </c>
      <c r="P34" t="s">
        <v>174</v>
      </c>
      <c r="Q34" s="169" t="str">
        <f t="shared" ca="1" si="5"/>
        <v>DAPAGO28</v>
      </c>
      <c r="R34" s="172" t="e">
        <f t="shared" ca="1" si="9"/>
        <v>#VALUE!</v>
      </c>
      <c r="AD34" t="s">
        <v>369</v>
      </c>
      <c r="AE34" t="s">
        <v>752</v>
      </c>
    </row>
    <row r="35" spans="2:31" x14ac:dyDescent="0.25">
      <c r="C35" s="52" t="s">
        <v>415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175</v>
      </c>
      <c r="N35" s="172">
        <f ca="1">SUMIFS(Estratégia!$F:$F,Estratégia!$C:$C,N$1,Estratégia!$D:$D,$M35,Estratégia!$E:$E,"Juros Reais")</f>
        <v>0</v>
      </c>
      <c r="P35" t="s">
        <v>175</v>
      </c>
      <c r="Q35" s="169" t="str">
        <f t="shared" ca="1" si="5"/>
        <v>DAPAGO30</v>
      </c>
      <c r="R35" s="172" t="e">
        <f t="shared" ca="1" si="9"/>
        <v>#VALUE!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415</v>
      </c>
      <c r="N36" s="172">
        <f ca="1">SUMIFS(Estratégia!$F:$F,Estratégia!$C:$C,N$1,Estratégia!$D:$D,$M36,Estratégia!$E:$E,"Juros Reais")</f>
        <v>3</v>
      </c>
      <c r="P36" t="s">
        <v>415</v>
      </c>
      <c r="Q36" s="169" t="str">
        <f ca="1">$M36</f>
        <v>DAPAGO32</v>
      </c>
      <c r="R36" s="172" t="e">
        <f t="shared" ca="1" si="9"/>
        <v>#VALUE!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 ca="1">SUMIFS(Estratégia!$F:$F,Estratégia!$C:$C,N$1,Estratégia!$D:$D,$M37,Estratégia!$E:$E,"Juros Reais")</f>
        <v>6</v>
      </c>
      <c r="P37" t="s">
        <v>178</v>
      </c>
      <c r="Q37" s="170" t="str">
        <f t="shared" ca="1" si="5"/>
        <v>DAPMAI35</v>
      </c>
      <c r="R37" s="172" t="e">
        <f t="shared" ca="1" si="9"/>
        <v>#VALUE!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 ca="1"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ca="1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172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ca="1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ca="1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113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ca="1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ca="1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ca="1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300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ca="1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ca="1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ca="1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174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ca="1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ca="1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ca="1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175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ca="1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ca="1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ca="1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415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ca="1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ca="1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ca="1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178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ca="1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ca="1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ca="1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179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ca="1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ca="1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ca="1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155</v>
      </c>
      <c r="N49" s="224" t="e">
        <f ca="1">SUM(N41:N48)</f>
        <v>#N/A</v>
      </c>
      <c r="P49" s="188" t="s">
        <v>155</v>
      </c>
      <c r="Q49" s="224" t="e">
        <f ca="1">SUM(Q41:Q48)</f>
        <v>#N/A</v>
      </c>
      <c r="T49" s="52" t="str">
        <f t="shared" ca="1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ca="1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ca="1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 ca="1"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ca="1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ca="1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ca="1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 ca="1"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 ca="1">SUMIFS(Estratégia!$F:$F,Estratégia!$C:$C,N$54,Estratégia!$D:$D,#REF!,Estratégia!$E:$E,"Hedge IPCA")</f>
        <v>0</v>
      </c>
      <c r="M55" s="169" t="s">
        <v>172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ca="1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ca="1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ca="1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ca="1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ca="1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ca="1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ca="1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ca="1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ca="1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ca="1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ca="1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ca="1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ca="1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ca="1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ca="1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ca="1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 ca="1"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 ca="1"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 ca="1"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 ca="1"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 ca="1"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2025-10-30T19:03:01Z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