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/"/>
    </mc:Choice>
  </mc:AlternateContent>
  <xr:revisionPtr revIDLastSave="0" documentId="8_{E344DA50-25CC-40BE-B1CF-671DEFEF9E11}" xr6:coauthVersionLast="47" xr6:coauthVersionMax="47" xr10:uidLastSave="{00000000-0000-0000-0000-000000000000}"/>
  <bookViews>
    <workbookView xWindow="-110" yWindow="-110" windowWidth="19420" windowHeight="10300" xr2:uid="{BEF9D907-DDE5-4DDD-AA95-DB49A8C296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4" i="1"/>
  <c r="F4" i="1" s="1"/>
  <c r="H5" i="1"/>
  <c r="H6" i="1"/>
  <c r="H7" i="1"/>
  <c r="H8" i="1"/>
  <c r="H9" i="1"/>
  <c r="H10" i="1"/>
  <c r="H11" i="1"/>
  <c r="H12" i="1"/>
  <c r="M4" i="1" s="1"/>
  <c r="H13" i="1"/>
  <c r="H4" i="1"/>
  <c r="I5" i="1"/>
  <c r="I6" i="1"/>
  <c r="I7" i="1"/>
  <c r="I8" i="1"/>
  <c r="I9" i="1"/>
  <c r="I10" i="1"/>
  <c r="I11" i="1"/>
  <c r="I12" i="1"/>
  <c r="M3" i="1" s="1"/>
  <c r="I13" i="1"/>
  <c r="I4" i="1"/>
  <c r="N4" i="1" l="1"/>
  <c r="N3" i="1"/>
  <c r="N6" i="1"/>
  <c r="N7" i="1"/>
  <c r="J13" i="1"/>
  <c r="J4" i="1" l="1"/>
  <c r="J6" i="1"/>
  <c r="J11" i="1"/>
  <c r="J12" i="1"/>
  <c r="J10" i="1"/>
  <c r="J8" i="1"/>
  <c r="M5" i="1"/>
  <c r="J9" i="1"/>
  <c r="J5" i="1"/>
  <c r="J7" i="1"/>
  <c r="M8" i="1" l="1"/>
  <c r="N8" i="1" s="1"/>
  <c r="N5" i="1"/>
</calcChain>
</file>

<file path=xl/sharedStrings.xml><?xml version="1.0" encoding="utf-8"?>
<sst xmlns="http://schemas.openxmlformats.org/spreadsheetml/2006/main" count="26" uniqueCount="26">
  <si>
    <t>COD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</si>
  <si>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</si>
  <si>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</si>
  <si>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</si>
  <si>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</si>
  <si>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</si>
  <si>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</si>
  <si>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</si>
  <si>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</si>
  <si>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</si>
  <si>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</si>
  <si>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PREÇO</t>
  </si>
  <si>
    <t>UNID</t>
  </si>
  <si>
    <t>C. VARIÁVEL</t>
  </si>
  <si>
    <t>MARGEM</t>
  </si>
  <si>
    <t>(=) FATURAMENTO</t>
  </si>
  <si>
    <t>(-) CUSTO VARIÁVEL (C.V)</t>
  </si>
  <si>
    <t>TOTAL C.V</t>
  </si>
  <si>
    <t>MARGEM (%)</t>
  </si>
  <si>
    <t>(-) CUSTO FIXO (C.F)</t>
  </si>
  <si>
    <t>(=) LUCRO</t>
  </si>
  <si>
    <t>(-) INVESTIMENTOS</t>
  </si>
  <si>
    <t>(=) MARGEM CONTRIBUIÇÃO (M.C)</t>
  </si>
  <si>
    <t>TOTAL</t>
  </si>
  <si>
    <t>PARTICIPAÇÃO (%)</t>
  </si>
  <si>
    <t>PONTO DE EQUILÍBRIO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</si>
</sst>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44" fontId="0" fillId="2" borderId="0" xfId="0" applyNumberFormat="1" applyFill="1"/>
    <xf numFmtId="10" fontId="0" fillId="2" borderId="0" xfId="2" applyNumberFormat="1" applyFont="1" applyFill="1"/>
    <xf numFmtId="44" fontId="0" fillId="2" borderId="0" xfId="1" applyFont="1" applyFill="1"/>
    <xf numFmtId="0" fontId="0" fillId="0" borderId="0" xfId="0" applyAlignment="1">
      <alignment horizontal="left" vertical="center"/>
    </xf>
    <xf numFmtId="10" fontId="3" fillId="2" borderId="0" xfId="2" applyNumberFormat="1" applyFont="1" applyFill="1"/>
    <xf numFmtId="44" fontId="0" fillId="3" borderId="0" xfId="0" applyNumberFormat="1" applyFill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6EC323-706B-48E5-A0BB-5D673473DC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DD-459F-A016-E3CE9FF752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8CE004-99DD-4020-9CC4-1CB33561A6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DD-459F-A016-E3CE9FF752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9C39B9-E52E-4B68-89C8-C67B77B6C3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DD-459F-A016-E3CE9FF752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DF9EE9-3C5A-4993-A15D-43DC06FDDC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DD-459F-A016-E3CE9FF752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7366A8-C543-4719-A66B-96BB8E9CE72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DD-459F-A016-E3CE9FF752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09EC40-2EBD-413A-8113-A8963DB2EA8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DD-459F-A016-E3CE9FF752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BC8DEBE-45A2-404F-BACA-03358FBF54C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DD-459F-A016-E3CE9FF752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FDBB76-11EF-413A-8580-6B58588A8D5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DD-459F-A016-E3CE9FF752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F40342-DF40-40B2-B97B-5A92EE77D7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DD-459F-A016-E3CE9FF752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1AB0BF-8CA6-4EBD-9ED7-CBAF686740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DD-459F-A016-E3CE9FF75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Planilha1!$F$4:$F$13</c:f>
              <c:numCache>
                <c:formatCode>0.00%</c:formatCode>
                <c:ptCount val="10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0.21875</c:v>
                </c:pt>
                <c:pt idx="8">
                  <c:v>0.6</c:v>
                </c:pt>
                <c:pt idx="9">
                  <c:v>0.33333333333333331</c:v>
                </c:pt>
              </c:numCache>
            </c:numRef>
          </c:xVal>
          <c:yVal>
            <c:numRef>
              <c:f>Planilha1!$J$4:$J$13</c:f>
              <c:numCache>
                <c:formatCode>0.00%</c:formatCode>
                <c:ptCount val="10"/>
                <c:pt idx="0">
                  <c:v>4.5289855072463768E-2</c:v>
                </c:pt>
                <c:pt idx="1">
                  <c:v>6.5217391304347824E-2</c:v>
                </c:pt>
                <c:pt idx="2">
                  <c:v>1.7663043478260868E-2</c:v>
                </c:pt>
                <c:pt idx="3">
                  <c:v>1.4492753623188406E-2</c:v>
                </c:pt>
                <c:pt idx="4">
                  <c:v>2.1739130434782608E-2</c:v>
                </c:pt>
                <c:pt idx="5">
                  <c:v>1.358695652173913E-2</c:v>
                </c:pt>
                <c:pt idx="6">
                  <c:v>0.27173913043478259</c:v>
                </c:pt>
                <c:pt idx="7">
                  <c:v>0.28985507246376813</c:v>
                </c:pt>
                <c:pt idx="8">
                  <c:v>9.0579710144927536E-2</c:v>
                </c:pt>
                <c:pt idx="9">
                  <c:v>0.16983695652173914</c:v>
                </c:pt>
              </c:numCache>
            </c:numRef>
          </c:yVal>
          <c:bubbleSize>
            <c:numRef>
              <c:f>Planilha1!$G$4:$G$13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1300</c:v>
                </c:pt>
                <c:pt idx="3">
                  <c:v>800</c:v>
                </c:pt>
                <c:pt idx="4">
                  <c:v>600</c:v>
                </c:pt>
                <c:pt idx="5">
                  <c:v>500</c:v>
                </c:pt>
                <c:pt idx="6">
                  <c:v>3000</c:v>
                </c:pt>
                <c:pt idx="7">
                  <c:v>2000</c:v>
                </c:pt>
                <c:pt idx="8">
                  <c:v>10000</c:v>
                </c:pt>
                <c:pt idx="9">
                  <c:v>2500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Planilha1!$B$4:$B$13</c15:f>
                <c15:dlblRangeCache>
                  <c:ptCount val="10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  <c:pt idx="6">
                    <c:v>P7</c:v>
                  </c:pt>
                  <c:pt idx="7">
                    <c:v>P8</c:v>
                  </c:pt>
                  <c:pt idx="8">
                    <c:v>P9</c:v>
                  </c:pt>
                  <c:pt idx="9">
                    <c:v>P10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6DD-459F-A016-E3CE9FF75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87910895"/>
        <c:axId val="887910415"/>
      </c:bubbleChart>
      <c:valAx>
        <c:axId val="8879108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Margem de Contribuição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910415"/>
        <c:crosses val="autoZero"/>
        <c:crossBetween val="midCat"/>
      </c:valAx>
      <c:valAx>
        <c:axId val="887910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Participação (%)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91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1</xdr:row>
      <xdr:rowOff>44450</xdr:rowOff>
    </xdr:from>
    <xdr:to>
      <xdr:col>25</xdr:col>
      <xdr:colOff>112889</xdr:colOff>
      <xdr:row>25</xdr:row>
      <xdr:rowOff>35278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C211AE-B941-4CB9-ABD1-CB1E5E64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A7CC0-0681-4AA5-9F28-AAF2B98A9398}" name="Tabela1" displayName="Tabela1" ref="B3:J13" totalsRowShown="0">
  <autoFilter ref="B3:J13" xr:uid="{FAEA7CC0-0681-4AA5-9F28-AAF2B98A9398}"/>
  <tableColumns count="9">
    <tableColumn id="1" xr3:uid="{CE8FE53D-0728-432B-89CB-2AE9F1CCFAD2}" name="COD"/>
    <tableColumn id="2" xr3:uid="{63BDDB30-6754-4F12-93B7-126BF513B870}" name="PREÇO" dataDxfId="6" dataCellStyle="Moeda"/>
    <tableColumn id="3" xr3:uid="{CD24B3E3-865B-43C5-A15C-E6C9AB872DD9}" name="C. VARIÁVEL" dataDxfId="5" dataCellStyle="Moeda"/>
    <tableColumn id="4" xr3:uid="{0CB7158A-877D-4988-BC7A-B54CAD38F657}" name="MARGEM" dataDxfId="4">
      <calculatedColumnFormula>C4-D4</calculatedColumnFormula>
    </tableColumn>
    <tableColumn id="5" xr3:uid="{DD2DF316-149E-47A3-BD1A-D534E4BF260B}" name="MARGEM (%)" dataDxfId="3" dataCellStyle="Porcentagem">
      <calculatedColumnFormula>E4/C4</calculatedColumnFormula>
    </tableColumn>
    <tableColumn id="6" xr3:uid="{3CE93140-034F-401A-B3ED-8930519728AB}" name="UNID"/>
    <tableColumn id="7" xr3:uid="{954F74C9-7ED5-4FD2-AA2A-FF5FCC22431B}" name="TOTAL C.V" dataDxfId="2">
      <calculatedColumnFormula>D4*G4</calculatedColumnFormula>
    </tableColumn>
    <tableColumn id="8" xr3:uid="{5DB8EEE4-316C-444D-AF47-36028ACFD35C}" name="TOTAL" dataDxfId="1">
      <calculatedColumnFormula>C4*G4</calculatedColumnFormula>
    </tableColumn>
    <tableColumn id="9" xr3:uid="{2F58862E-7537-48EC-9086-3B97EA35D1CB}" name="PARTICIPAÇÃO (%)" dataDxfId="0" dataCellStyle="Porcentagem">
      <calculatedColumnFormula>I4/$M$3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CF60-47F6-4AAA-B601-D2375B68B769}">
  <dimension ref="B3:N13"/>
  <sheetViews>
    <sheetView showGridLines="0" tabSelected="1" zoomScale="92" zoomScaleNormal="90" workbookViewId="0">
      <selection activeCell="M10" sqref="M10"/>
    </sheetView>
  </sheetViews>
  <sheetFormatPr defaultRowHeight="14.5" x14ac:dyDescent="0.35"/>
  <cols>
    <col min="1" max="1" width="2.54296875" customWidth="1"/>
    <col min="3" max="3" width="9.7265625" bestFit="1" customWidth="1"/>
    <col min="4" max="4" width="12.81640625" customWidth="1"/>
    <col min="5" max="5" width="10.1796875" customWidth="1"/>
    <col min="6" max="6" width="13.36328125" customWidth="1"/>
    <col min="7" max="7" width="7.08984375" customWidth="1"/>
    <col min="8" max="9" width="13.1796875" bestFit="1" customWidth="1"/>
    <col min="10" max="10" width="18.26953125" customWidth="1"/>
    <col min="11" max="11" width="4" customWidth="1"/>
    <col min="12" max="12" width="29.453125" bestFit="1" customWidth="1"/>
    <col min="13" max="13" width="14.26953125" bestFit="1" customWidth="1"/>
  </cols>
  <sheetData>
    <row r="3" spans="2:14" x14ac:dyDescent="0.35">
      <c r="B3" t="s">
        <v>0</v>
      </c>
      <c r="C3" t="s">
        <v>11</v>
      </c>
      <c r="D3" t="s">
        <v>13</v>
      </c>
      <c r="E3" t="s">
        <v>14</v>
      </c>
      <c r="F3" t="s">
        <v>18</v>
      </c>
      <c r="G3" t="s">
        <v>12</v>
      </c>
      <c r="H3" t="s">
        <v>17</v>
      </c>
      <c r="I3" t="s">
        <v>23</v>
      </c>
      <c r="J3" t="s">
        <v>24</v>
      </c>
      <c r="L3" s="7" t="s">
        <v>15</v>
      </c>
      <c r="M3" s="4">
        <f>SUM(Tabela1[TOTAL])</f>
        <v>220800</v>
      </c>
      <c r="N3" s="5">
        <f t="shared" ref="N3:N4" si="0">M3/$M$3</f>
        <v>1</v>
      </c>
    </row>
    <row r="4" spans="2:14" x14ac:dyDescent="0.35">
      <c r="B4" t="s">
        <v>1</v>
      </c>
      <c r="C4" s="1">
        <v>10</v>
      </c>
      <c r="D4" s="1">
        <v>8</v>
      </c>
      <c r="E4" s="2">
        <f>C4-D4</f>
        <v>2</v>
      </c>
      <c r="F4" s="3">
        <f>E4/C4</f>
        <v>0.2</v>
      </c>
      <c r="G4">
        <v>1000</v>
      </c>
      <c r="H4" s="2">
        <f>D4*G4</f>
        <v>8000</v>
      </c>
      <c r="I4" s="2">
        <f>C4*G4</f>
        <v>10000</v>
      </c>
      <c r="J4" s="3">
        <f>I4/$M$3</f>
        <v>4.5289855072463768E-2</v>
      </c>
      <c r="L4" s="7" t="s">
        <v>16</v>
      </c>
      <c r="M4" s="6">
        <f>SUM(Tabela1[TOTAL C.V])</f>
        <v>155000</v>
      </c>
      <c r="N4" s="5">
        <f t="shared" si="0"/>
        <v>0.70199275362318836</v>
      </c>
    </row>
    <row r="5" spans="2:14" x14ac:dyDescent="0.35">
      <c r="B5" t="s">
        <v>2</v>
      </c>
      <c r="C5" s="1">
        <v>12</v>
      </c>
      <c r="D5" s="1">
        <v>8</v>
      </c>
      <c r="E5" s="2">
        <f>C5-D5</f>
        <v>4</v>
      </c>
      <c r="F5" s="3">
        <f>E5/C5</f>
        <v>0.33333333333333331</v>
      </c>
      <c r="G5">
        <v>1200</v>
      </c>
      <c r="H5" s="2">
        <f>D5*G5</f>
        <v>9600</v>
      </c>
      <c r="I5" s="2">
        <f>C5*G5</f>
        <v>14400</v>
      </c>
      <c r="J5" s="3">
        <f t="shared" ref="J5:J13" si="1">I5/$M$3</f>
        <v>6.5217391304347824E-2</v>
      </c>
      <c r="L5" s="7" t="s">
        <v>22</v>
      </c>
      <c r="M5" s="6">
        <f>M3-M4</f>
        <v>65800</v>
      </c>
      <c r="N5" s="8">
        <f>M5/$M$3</f>
        <v>0.29800724637681159</v>
      </c>
    </row>
    <row r="6" spans="2:14" x14ac:dyDescent="0.35">
      <c r="B6" t="s">
        <v>3</v>
      </c>
      <c r="C6" s="1">
        <v>3</v>
      </c>
      <c r="D6" s="1">
        <v>1.5</v>
      </c>
      <c r="E6" s="2">
        <f>C6-D6</f>
        <v>1.5</v>
      </c>
      <c r="F6" s="3">
        <f>E6/C6</f>
        <v>0.5</v>
      </c>
      <c r="G6">
        <v>1300</v>
      </c>
      <c r="H6" s="2">
        <f>D6*G6</f>
        <v>1950</v>
      </c>
      <c r="I6" s="2">
        <f>C6*G6</f>
        <v>3900</v>
      </c>
      <c r="J6" s="3">
        <f t="shared" si="1"/>
        <v>1.7663043478260868E-2</v>
      </c>
      <c r="L6" s="7" t="s">
        <v>19</v>
      </c>
      <c r="M6" s="6">
        <v>32000</v>
      </c>
      <c r="N6" s="5">
        <f t="shared" ref="N6:N8" si="2">M6/$M$3</f>
        <v>0.14492753623188406</v>
      </c>
    </row>
    <row r="7" spans="2:14" x14ac:dyDescent="0.35">
      <c r="B7" t="s">
        <v>4</v>
      </c>
      <c r="C7" s="1">
        <v>4</v>
      </c>
      <c r="D7" s="1">
        <v>2</v>
      </c>
      <c r="E7" s="2">
        <f>C7-D7</f>
        <v>2</v>
      </c>
      <c r="F7" s="3">
        <f>E7/C7</f>
        <v>0.5</v>
      </c>
      <c r="G7">
        <v>800</v>
      </c>
      <c r="H7" s="2">
        <f>D7*G7</f>
        <v>1600</v>
      </c>
      <c r="I7" s="2">
        <f>C7*G7</f>
        <v>3200</v>
      </c>
      <c r="J7" s="3">
        <f t="shared" si="1"/>
        <v>1.4492753623188406E-2</v>
      </c>
      <c r="L7" s="7" t="s">
        <v>21</v>
      </c>
      <c r="M7" s="6">
        <v>5000</v>
      </c>
      <c r="N7" s="5">
        <f t="shared" si="2"/>
        <v>2.2644927536231884E-2</v>
      </c>
    </row>
    <row r="8" spans="2:14" x14ac:dyDescent="0.35">
      <c r="B8" t="s">
        <v>5</v>
      </c>
      <c r="C8" s="1">
        <v>8</v>
      </c>
      <c r="D8" s="1">
        <v>6</v>
      </c>
      <c r="E8" s="2">
        <f>C8-D8</f>
        <v>2</v>
      </c>
      <c r="F8" s="3">
        <f>E8/C8</f>
        <v>0.25</v>
      </c>
      <c r="G8">
        <v>600</v>
      </c>
      <c r="H8" s="2">
        <f>D8*G8</f>
        <v>3600</v>
      </c>
      <c r="I8" s="2">
        <f>C8*G8</f>
        <v>4800</v>
      </c>
      <c r="J8" s="3">
        <f t="shared" si="1"/>
        <v>2.1739130434782608E-2</v>
      </c>
      <c r="L8" s="7" t="s">
        <v>20</v>
      </c>
      <c r="M8" s="6">
        <f>M5-M6-M7</f>
        <v>28800</v>
      </c>
      <c r="N8" s="5">
        <f t="shared" si="2"/>
        <v>0.13043478260869565</v>
      </c>
    </row>
    <row r="9" spans="2:14" x14ac:dyDescent="0.35">
      <c r="B9" t="s">
        <v>6</v>
      </c>
      <c r="C9" s="1">
        <v>6</v>
      </c>
      <c r="D9" s="1">
        <v>4.5</v>
      </c>
      <c r="E9" s="2">
        <f>C9-D9</f>
        <v>1.5</v>
      </c>
      <c r="F9" s="3">
        <f>E9/C9</f>
        <v>0.25</v>
      </c>
      <c r="G9">
        <v>500</v>
      </c>
      <c r="H9" s="2">
        <f>D9*G9</f>
        <v>2250</v>
      </c>
      <c r="I9" s="2">
        <f>C9*G9</f>
        <v>3000</v>
      </c>
      <c r="J9" s="3">
        <f t="shared" si="1"/>
        <v>1.358695652173913E-2</v>
      </c>
    </row>
    <row r="10" spans="2:14" x14ac:dyDescent="0.35">
      <c r="B10" t="s">
        <v>7</v>
      </c>
      <c r="C10" s="1">
        <v>20</v>
      </c>
      <c r="D10" s="1">
        <v>15</v>
      </c>
      <c r="E10" s="2">
        <f>C10-D10</f>
        <v>5</v>
      </c>
      <c r="F10" s="3">
        <f>E10/C10</f>
        <v>0.25</v>
      </c>
      <c r="G10">
        <v>3000</v>
      </c>
      <c r="H10" s="2">
        <f>D10*G10</f>
        <v>45000</v>
      </c>
      <c r="I10" s="2">
        <f>C10*G10</f>
        <v>60000</v>
      </c>
      <c r="J10" s="3">
        <f t="shared" si="1"/>
        <v>0.27173913043478259</v>
      </c>
      <c r="L10" s="7" t="s">
        <v>25</v>
      </c>
      <c r="M10" s="9">
        <f>M6/N5</f>
        <v>107379.93920972645</v>
      </c>
    </row>
    <row r="11" spans="2:14" x14ac:dyDescent="0.35">
      <c r="B11" t="s">
        <v>8</v>
      </c>
      <c r="C11" s="1">
        <v>32</v>
      </c>
      <c r="D11" s="1">
        <v>25</v>
      </c>
      <c r="E11" s="2">
        <f>C11-D11</f>
        <v>7</v>
      </c>
      <c r="F11" s="3">
        <f>E11/C11</f>
        <v>0.21875</v>
      </c>
      <c r="G11">
        <v>2000</v>
      </c>
      <c r="H11" s="2">
        <f>D11*G11</f>
        <v>50000</v>
      </c>
      <c r="I11" s="2">
        <f>C11*G11</f>
        <v>64000</v>
      </c>
      <c r="J11" s="3">
        <f t="shared" si="1"/>
        <v>0.28985507246376813</v>
      </c>
    </row>
    <row r="12" spans="2:14" x14ac:dyDescent="0.35">
      <c r="B12" t="s">
        <v>9</v>
      </c>
      <c r="C12" s="1">
        <v>2</v>
      </c>
      <c r="D12" s="1">
        <v>0.8</v>
      </c>
      <c r="E12" s="2">
        <f>C12-D12</f>
        <v>1.2</v>
      </c>
      <c r="F12" s="3">
        <f>E12/C12</f>
        <v>0.6</v>
      </c>
      <c r="G12">
        <v>10000</v>
      </c>
      <c r="H12" s="2">
        <f>D12*G12</f>
        <v>8000</v>
      </c>
      <c r="I12" s="2">
        <f>C12*G12</f>
        <v>20000</v>
      </c>
      <c r="J12" s="3">
        <f t="shared" si="1"/>
        <v>9.0579710144927536E-2</v>
      </c>
    </row>
    <row r="13" spans="2:14" x14ac:dyDescent="0.35">
      <c r="B13" t="s">
        <v>10</v>
      </c>
      <c r="C13" s="1">
        <v>15</v>
      </c>
      <c r="D13" s="1">
        <v>10</v>
      </c>
      <c r="E13" s="2">
        <f>C13-D13</f>
        <v>5</v>
      </c>
      <c r="F13" s="3">
        <f>E13/C13</f>
        <v>0.33333333333333331</v>
      </c>
      <c r="G13">
        <v>2500</v>
      </c>
      <c r="H13" s="2">
        <f>D13*G13</f>
        <v>25000</v>
      </c>
      <c r="I13" s="2">
        <f>C13*G13</f>
        <v>37500</v>
      </c>
      <c r="J13" s="3">
        <f t="shared" si="1"/>
        <v>0.16983695652173914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2024-06-29T14:37:04Z</dcterms:created>
  <dcterms:modified xsi:type="dcterms:W3CDTF">2024-06-29T16:15:29Z</dcterms:modified>
</cp:coreProperties>
</file>