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Volumes/GoogleDrive/My Drive/study_n_work/7_PhD/projects/PatchSizePilot/"/>
    </mc:Choice>
  </mc:AlternateContent>
  <xr:revisionPtr revIDLastSave="0" documentId="13_ncr:1_{EC07CB89-F619-6E48-977F-C64A3FFA48F5}" xr6:coauthVersionLast="47" xr6:coauthVersionMax="47" xr10:uidLastSave="{00000000-0000-0000-0000-000000000000}"/>
  <bookViews>
    <workbookView xWindow="0" yWindow="500" windowWidth="40960" windowHeight="19800" xr2:uid="{00000000-000D-0000-FFFF-FFFF00000000}"/>
  </bookViews>
  <sheets>
    <sheet name="Mixed culutures" sheetId="1" r:id="rId1"/>
    <sheet name="High-density monocultures" sheetId="2" r:id="rId2"/>
    <sheet name="Increasing collection" sheetId="3" r:id="rId3"/>
    <sheet name="Parameters" sheetId="4" r:id="rId4"/>
    <sheet name="Material needed" sheetId="5" r:id="rId5"/>
    <sheet name="Legen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fOarIyiWyXmLExgWLgWagdTBAQ=="/>
    </ext>
  </extLst>
</workbook>
</file>

<file path=xl/calcChain.xml><?xml version="1.0" encoding="utf-8"?>
<calcChain xmlns="http://schemas.openxmlformats.org/spreadsheetml/2006/main">
  <c r="I16" i="1" l="1"/>
  <c r="I15" i="1"/>
  <c r="I13" i="1"/>
  <c r="I7" i="1"/>
  <c r="I2" i="1"/>
  <c r="V68" i="1"/>
  <c r="V39" i="1"/>
  <c r="V33" i="1"/>
  <c r="J9" i="5"/>
  <c r="H9" i="5"/>
  <c r="G9" i="5"/>
  <c r="I9" i="5" s="1"/>
  <c r="D9" i="5"/>
  <c r="D8" i="5"/>
  <c r="E7" i="5"/>
  <c r="G6" i="5"/>
  <c r="D6" i="5"/>
  <c r="E5" i="5"/>
  <c r="G5" i="5" s="1"/>
  <c r="I5" i="5" s="1"/>
  <c r="C4" i="5"/>
  <c r="G4" i="5" s="1"/>
  <c r="I4" i="5" s="1"/>
  <c r="B2" i="5"/>
  <c r="G2" i="5" s="1"/>
  <c r="I2" i="5" s="1"/>
  <c r="B17" i="4"/>
  <c r="B3" i="4"/>
  <c r="B2" i="4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G15" i="3" s="1"/>
  <c r="E3" i="3"/>
  <c r="E15" i="3" s="1"/>
  <c r="K37" i="2"/>
  <c r="B7" i="5" s="1"/>
  <c r="G7" i="5" s="1"/>
  <c r="H35" i="2"/>
  <c r="I35" i="2" s="1"/>
  <c r="G35" i="2"/>
  <c r="F35" i="2"/>
  <c r="H34" i="2"/>
  <c r="I34" i="2" s="1"/>
  <c r="G34" i="2"/>
  <c r="F34" i="2"/>
  <c r="H33" i="2"/>
  <c r="I33" i="2" s="1"/>
  <c r="G33" i="2"/>
  <c r="F33" i="2"/>
  <c r="H32" i="2"/>
  <c r="I32" i="2" s="1"/>
  <c r="G32" i="2"/>
  <c r="F32" i="2"/>
  <c r="H31" i="2"/>
  <c r="I31" i="2" s="1"/>
  <c r="G31" i="2"/>
  <c r="F31" i="2"/>
  <c r="I30" i="2"/>
  <c r="H30" i="2"/>
  <c r="G30" i="2"/>
  <c r="F30" i="2"/>
  <c r="H29" i="2"/>
  <c r="I29" i="2" s="1"/>
  <c r="G29" i="2"/>
  <c r="F29" i="2"/>
  <c r="H28" i="2"/>
  <c r="I28" i="2" s="1"/>
  <c r="G28" i="2"/>
  <c r="F28" i="2"/>
  <c r="H27" i="2"/>
  <c r="I27" i="2" s="1"/>
  <c r="G27" i="2"/>
  <c r="F27" i="2"/>
  <c r="I26" i="2"/>
  <c r="H26" i="2"/>
  <c r="G26" i="2"/>
  <c r="F26" i="2"/>
  <c r="H25" i="2"/>
  <c r="I25" i="2" s="1"/>
  <c r="G25" i="2"/>
  <c r="F25" i="2"/>
  <c r="H24" i="2"/>
  <c r="I24" i="2" s="1"/>
  <c r="G24" i="2"/>
  <c r="F24" i="2"/>
  <c r="H23" i="2"/>
  <c r="I23" i="2" s="1"/>
  <c r="G23" i="2"/>
  <c r="F23" i="2"/>
  <c r="I22" i="2"/>
  <c r="H22" i="2"/>
  <c r="G22" i="2"/>
  <c r="F22" i="2"/>
  <c r="H21" i="2"/>
  <c r="I21" i="2" s="1"/>
  <c r="G21" i="2"/>
  <c r="F21" i="2"/>
  <c r="I20" i="2"/>
  <c r="H20" i="2"/>
  <c r="G20" i="2"/>
  <c r="F20" i="2"/>
  <c r="H19" i="2"/>
  <c r="I19" i="2" s="1"/>
  <c r="H18" i="2"/>
  <c r="I18" i="2" s="1"/>
  <c r="H17" i="2"/>
  <c r="I17" i="2" s="1"/>
  <c r="I16" i="2"/>
  <c r="H16" i="2"/>
  <c r="G16" i="2"/>
  <c r="F16" i="2"/>
  <c r="H15" i="2"/>
  <c r="G15" i="2"/>
  <c r="I15" i="2" s="1"/>
  <c r="F15" i="2"/>
  <c r="I14" i="2"/>
  <c r="H14" i="2"/>
  <c r="G14" i="2"/>
  <c r="F14" i="2"/>
  <c r="H13" i="2"/>
  <c r="G13" i="2"/>
  <c r="I13" i="2" s="1"/>
  <c r="F13" i="2"/>
  <c r="I12" i="2"/>
  <c r="H12" i="2"/>
  <c r="G12" i="2"/>
  <c r="F12" i="2"/>
  <c r="H11" i="2"/>
  <c r="G11" i="2"/>
  <c r="I11" i="2" s="1"/>
  <c r="F11" i="2"/>
  <c r="I10" i="2"/>
  <c r="H10" i="2"/>
  <c r="H9" i="2"/>
  <c r="I9" i="2" s="1"/>
  <c r="H8" i="2"/>
  <c r="I8" i="2" s="1"/>
  <c r="I7" i="2"/>
  <c r="H7" i="2"/>
  <c r="G7" i="2"/>
  <c r="F7" i="2"/>
  <c r="H6" i="2"/>
  <c r="I6" i="2" s="1"/>
  <c r="G6" i="2"/>
  <c r="F6" i="2"/>
  <c r="I5" i="2"/>
  <c r="H5" i="2"/>
  <c r="G5" i="2"/>
  <c r="F5" i="2"/>
  <c r="H4" i="2"/>
  <c r="G4" i="2"/>
  <c r="I4" i="2" s="1"/>
  <c r="F4" i="2"/>
  <c r="I3" i="2"/>
  <c r="H3" i="2"/>
  <c r="G3" i="2"/>
  <c r="F3" i="2"/>
  <c r="H2" i="2"/>
  <c r="G2" i="2"/>
  <c r="F2" i="2"/>
  <c r="D10" i="5"/>
  <c r="C13" i="5"/>
  <c r="G13" i="5" s="1"/>
  <c r="I13" i="5" s="1"/>
  <c r="Q111" i="1"/>
  <c r="D111" i="1"/>
  <c r="B111" i="1"/>
  <c r="I111" i="1" s="1"/>
  <c r="D110" i="1"/>
  <c r="B110" i="1"/>
  <c r="O110" i="1" s="1"/>
  <c r="D109" i="1"/>
  <c r="B109" i="1"/>
  <c r="D108" i="1"/>
  <c r="B108" i="1"/>
  <c r="K108" i="1" s="1"/>
  <c r="D107" i="1"/>
  <c r="B107" i="1"/>
  <c r="M107" i="1" s="1"/>
  <c r="D106" i="1"/>
  <c r="B106" i="1"/>
  <c r="I106" i="1" s="1"/>
  <c r="D105" i="1"/>
  <c r="B105" i="1"/>
  <c r="J105" i="1" s="1"/>
  <c r="D104" i="1"/>
  <c r="B104" i="1"/>
  <c r="O104" i="1" s="1"/>
  <c r="D103" i="1"/>
  <c r="B103" i="1"/>
  <c r="B102" i="1"/>
  <c r="O102" i="1" s="1"/>
  <c r="B101" i="1"/>
  <c r="B100" i="1"/>
  <c r="B99" i="1"/>
  <c r="B98" i="1"/>
  <c r="B97" i="1"/>
  <c r="B96" i="1"/>
  <c r="B95" i="1"/>
  <c r="B94" i="1"/>
  <c r="B93" i="1"/>
  <c r="B92" i="1"/>
  <c r="D91" i="1"/>
  <c r="B91" i="1"/>
  <c r="J91" i="1" s="1"/>
  <c r="D90" i="1"/>
  <c r="B90" i="1"/>
  <c r="M90" i="1" s="1"/>
  <c r="D89" i="1"/>
  <c r="B89" i="1"/>
  <c r="D88" i="1"/>
  <c r="B88" i="1"/>
  <c r="O88" i="1" s="1"/>
  <c r="D87" i="1"/>
  <c r="B87" i="1"/>
  <c r="O87" i="1" s="1"/>
  <c r="D86" i="1"/>
  <c r="B86" i="1"/>
  <c r="Q86" i="1" s="1"/>
  <c r="D85" i="1"/>
  <c r="B85" i="1"/>
  <c r="D84" i="1"/>
  <c r="B84" i="1"/>
  <c r="D83" i="1"/>
  <c r="B83" i="1"/>
  <c r="O83" i="1" s="1"/>
  <c r="D82" i="1"/>
  <c r="B82" i="1"/>
  <c r="P82" i="1" s="1"/>
  <c r="D81" i="1"/>
  <c r="B81" i="1"/>
  <c r="O81" i="1" s="1"/>
  <c r="D80" i="1"/>
  <c r="B80" i="1"/>
  <c r="D79" i="1"/>
  <c r="B79" i="1"/>
  <c r="O79" i="1" s="1"/>
  <c r="D78" i="1"/>
  <c r="B78" i="1"/>
  <c r="Q78" i="1" s="1"/>
  <c r="D77" i="1"/>
  <c r="B77" i="1"/>
  <c r="N77" i="1" s="1"/>
  <c r="D76" i="1"/>
  <c r="B76" i="1"/>
  <c r="D75" i="1"/>
  <c r="B75" i="1"/>
  <c r="O75" i="1" s="1"/>
  <c r="D74" i="1"/>
  <c r="B74" i="1"/>
  <c r="Q74" i="1" s="1"/>
  <c r="D73" i="1"/>
  <c r="B73" i="1"/>
  <c r="S73" i="1" s="1"/>
  <c r="D72" i="1"/>
  <c r="B72" i="1"/>
  <c r="Q72" i="1" s="1"/>
  <c r="D71" i="1"/>
  <c r="B71" i="1"/>
  <c r="Q71" i="1" s="1"/>
  <c r="D70" i="1"/>
  <c r="B70" i="1"/>
  <c r="S70" i="1" s="1"/>
  <c r="D69" i="1"/>
  <c r="B69" i="1"/>
  <c r="D68" i="1"/>
  <c r="B68" i="1"/>
  <c r="S68" i="1" s="1"/>
  <c r="L67" i="1"/>
  <c r="D67" i="1"/>
  <c r="B67" i="1"/>
  <c r="O67" i="1" s="1"/>
  <c r="D66" i="1"/>
  <c r="B66" i="1"/>
  <c r="Q66" i="1" s="1"/>
  <c r="D65" i="1"/>
  <c r="B65" i="1"/>
  <c r="R65" i="1" s="1"/>
  <c r="L64" i="1"/>
  <c r="D64" i="1"/>
  <c r="B64" i="1"/>
  <c r="I64" i="1" s="1"/>
  <c r="D63" i="1"/>
  <c r="B63" i="1"/>
  <c r="O63" i="1" s="1"/>
  <c r="D62" i="1"/>
  <c r="B62" i="1"/>
  <c r="Q62" i="1" s="1"/>
  <c r="D61" i="1"/>
  <c r="B61" i="1"/>
  <c r="S61" i="1" s="1"/>
  <c r="D60" i="1"/>
  <c r="B60" i="1"/>
  <c r="D59" i="1"/>
  <c r="B59" i="1"/>
  <c r="Q59" i="1" s="1"/>
  <c r="D58" i="1"/>
  <c r="B58" i="1"/>
  <c r="D57" i="1"/>
  <c r="B57" i="1"/>
  <c r="R57" i="1" s="1"/>
  <c r="D56" i="1"/>
  <c r="B56" i="1"/>
  <c r="S56" i="1" s="1"/>
  <c r="D55" i="1"/>
  <c r="B55" i="1"/>
  <c r="N55" i="1" s="1"/>
  <c r="B54" i="1"/>
  <c r="P54" i="1" s="1"/>
  <c r="D53" i="1"/>
  <c r="B53" i="1"/>
  <c r="R53" i="1" s="1"/>
  <c r="D52" i="1"/>
  <c r="B52" i="1"/>
  <c r="S52" i="1" s="1"/>
  <c r="D51" i="1"/>
  <c r="B51" i="1"/>
  <c r="I51" i="1" s="1"/>
  <c r="B50" i="1"/>
  <c r="Q50" i="1" s="1"/>
  <c r="B49" i="1"/>
  <c r="D48" i="1"/>
  <c r="B48" i="1"/>
  <c r="S48" i="1" s="1"/>
  <c r="D47" i="1"/>
  <c r="B47" i="1"/>
  <c r="B46" i="1"/>
  <c r="B45" i="1"/>
  <c r="B44" i="1"/>
  <c r="B43" i="1"/>
  <c r="B42" i="1"/>
  <c r="B41" i="1"/>
  <c r="B40" i="1"/>
  <c r="B39" i="1"/>
  <c r="B38" i="1"/>
  <c r="B37" i="1"/>
  <c r="D36" i="1"/>
  <c r="B36" i="1"/>
  <c r="D35" i="1"/>
  <c r="B35" i="1"/>
  <c r="I35" i="1" s="1"/>
  <c r="D34" i="1"/>
  <c r="B34" i="1"/>
  <c r="Q34" i="1" s="1"/>
  <c r="D33" i="1"/>
  <c r="B33" i="1"/>
  <c r="P33" i="1" s="1"/>
  <c r="D32" i="1"/>
  <c r="B32" i="1"/>
  <c r="N32" i="1" s="1"/>
  <c r="D31" i="1"/>
  <c r="B31" i="1"/>
  <c r="M31" i="1" s="1"/>
  <c r="P30" i="1"/>
  <c r="N30" i="1"/>
  <c r="D30" i="1"/>
  <c r="B30" i="1"/>
  <c r="S30" i="1" s="1"/>
  <c r="D29" i="1"/>
  <c r="B29" i="1"/>
  <c r="O29" i="1" s="1"/>
  <c r="D28" i="1"/>
  <c r="B28" i="1"/>
  <c r="M28" i="1" s="1"/>
  <c r="R27" i="1"/>
  <c r="J27" i="1"/>
  <c r="D27" i="1"/>
  <c r="B27" i="1"/>
  <c r="I27" i="1" s="1"/>
  <c r="D26" i="1"/>
  <c r="B26" i="1"/>
  <c r="R26" i="1" s="1"/>
  <c r="D25" i="1"/>
  <c r="B25" i="1"/>
  <c r="D24" i="1"/>
  <c r="B24" i="1"/>
  <c r="Q24" i="1" s="1"/>
  <c r="D23" i="1"/>
  <c r="B23" i="1"/>
  <c r="J23" i="1" s="1"/>
  <c r="D22" i="1"/>
  <c r="B22" i="1"/>
  <c r="R22" i="1" s="1"/>
  <c r="D21" i="1"/>
  <c r="B21" i="1"/>
  <c r="S21" i="1" s="1"/>
  <c r="D20" i="1"/>
  <c r="B20" i="1"/>
  <c r="P20" i="1" s="1"/>
  <c r="D19" i="1"/>
  <c r="B19" i="1"/>
  <c r="J19" i="1" s="1"/>
  <c r="D18" i="1"/>
  <c r="B18" i="1"/>
  <c r="R18" i="1" s="1"/>
  <c r="D17" i="1"/>
  <c r="B17" i="1"/>
  <c r="L17" i="1" s="1"/>
  <c r="D16" i="1"/>
  <c r="B16" i="1"/>
  <c r="S16" i="1" s="1"/>
  <c r="D15" i="1"/>
  <c r="B15" i="1"/>
  <c r="M15" i="1" s="1"/>
  <c r="D14" i="1"/>
  <c r="B14" i="1"/>
  <c r="R14" i="1" s="1"/>
  <c r="D13" i="1"/>
  <c r="B13" i="1"/>
  <c r="S13" i="1" s="1"/>
  <c r="D12" i="1"/>
  <c r="B12" i="1"/>
  <c r="Q12" i="1" s="1"/>
  <c r="D11" i="1"/>
  <c r="B11" i="1"/>
  <c r="Q11" i="1" s="1"/>
  <c r="D10" i="1"/>
  <c r="B10" i="1"/>
  <c r="N10" i="1" s="1"/>
  <c r="D9" i="1"/>
  <c r="B9" i="1"/>
  <c r="S9" i="1" s="1"/>
  <c r="D8" i="1"/>
  <c r="B8" i="1"/>
  <c r="P8" i="1" s="1"/>
  <c r="D7" i="1"/>
  <c r="B7" i="1"/>
  <c r="Q7" i="1" s="1"/>
  <c r="D6" i="1"/>
  <c r="B6" i="1"/>
  <c r="P6" i="1" s="1"/>
  <c r="D5" i="1"/>
  <c r="B5" i="1"/>
  <c r="M5" i="1" s="1"/>
  <c r="D4" i="1"/>
  <c r="B4" i="1"/>
  <c r="P4" i="1" s="1"/>
  <c r="D3" i="1"/>
  <c r="B3" i="1"/>
  <c r="L3" i="1" s="1"/>
  <c r="D2" i="1"/>
  <c r="B2" i="1"/>
  <c r="R6" i="1" l="1"/>
  <c r="P72" i="1"/>
  <c r="J82" i="1"/>
  <c r="I9" i="1"/>
  <c r="M19" i="1"/>
  <c r="Q19" i="1"/>
  <c r="L63" i="1"/>
  <c r="I75" i="1"/>
  <c r="O9" i="1"/>
  <c r="L31" i="1"/>
  <c r="M63" i="1"/>
  <c r="J75" i="1"/>
  <c r="N82" i="1"/>
  <c r="J9" i="1"/>
  <c r="N22" i="1"/>
  <c r="N31" i="1"/>
  <c r="N63" i="1"/>
  <c r="Q82" i="1"/>
  <c r="Q106" i="1"/>
  <c r="K22" i="1"/>
  <c r="I63" i="1"/>
  <c r="Q31" i="1"/>
  <c r="O10" i="1"/>
  <c r="Q27" i="1"/>
  <c r="K30" i="1"/>
  <c r="J67" i="1"/>
  <c r="K78" i="1"/>
  <c r="N54" i="1"/>
  <c r="K68" i="1"/>
  <c r="J70" i="1"/>
  <c r="J81" i="1"/>
  <c r="P107" i="1"/>
  <c r="Q35" i="1"/>
  <c r="N51" i="1"/>
  <c r="R35" i="1"/>
  <c r="P9" i="1"/>
  <c r="R15" i="1"/>
  <c r="Q23" i="1"/>
  <c r="J26" i="1"/>
  <c r="Q54" i="1"/>
  <c r="L68" i="1"/>
  <c r="N70" i="1"/>
  <c r="K83" i="1"/>
  <c r="Q107" i="1"/>
  <c r="R23" i="1"/>
  <c r="O26" i="1"/>
  <c r="K52" i="1"/>
  <c r="I79" i="1"/>
  <c r="L83" i="1"/>
  <c r="J102" i="1"/>
  <c r="R107" i="1"/>
  <c r="M54" i="1"/>
  <c r="L52" i="1"/>
  <c r="L79" i="1"/>
  <c r="M83" i="1"/>
  <c r="K102" i="1"/>
  <c r="S107" i="1"/>
  <c r="I70" i="1"/>
  <c r="K10" i="1"/>
  <c r="M13" i="1"/>
  <c r="O19" i="1"/>
  <c r="J22" i="1"/>
  <c r="R50" i="1"/>
  <c r="L59" i="1"/>
  <c r="O64" i="1"/>
  <c r="K67" i="1"/>
  <c r="S77" i="1"/>
  <c r="M82" i="1"/>
  <c r="R83" i="1"/>
  <c r="P111" i="1"/>
  <c r="N20" i="1"/>
  <c r="S75" i="1"/>
  <c r="P87" i="1"/>
  <c r="N110" i="1"/>
  <c r="Q110" i="1"/>
  <c r="R110" i="1"/>
  <c r="R9" i="1"/>
  <c r="L16" i="1"/>
  <c r="K21" i="1"/>
  <c r="P24" i="1"/>
  <c r="R30" i="1"/>
  <c r="P34" i="1"/>
  <c r="P51" i="1"/>
  <c r="N57" i="1"/>
  <c r="M59" i="1"/>
  <c r="N62" i="1"/>
  <c r="P63" i="1"/>
  <c r="M67" i="1"/>
  <c r="K75" i="1"/>
  <c r="L78" i="1"/>
  <c r="M79" i="1"/>
  <c r="S83" i="1"/>
  <c r="L88" i="1"/>
  <c r="L102" i="1"/>
  <c r="I110" i="1"/>
  <c r="S110" i="1"/>
  <c r="N14" i="1"/>
  <c r="M16" i="1"/>
  <c r="J20" i="1"/>
  <c r="L21" i="1"/>
  <c r="J50" i="1"/>
  <c r="Q51" i="1"/>
  <c r="J54" i="1"/>
  <c r="L55" i="1"/>
  <c r="O57" i="1"/>
  <c r="N59" i="1"/>
  <c r="N67" i="1"/>
  <c r="M71" i="1"/>
  <c r="L75" i="1"/>
  <c r="M78" i="1"/>
  <c r="N79" i="1"/>
  <c r="I87" i="1"/>
  <c r="S91" i="1"/>
  <c r="M102" i="1"/>
  <c r="J110" i="1"/>
  <c r="N16" i="1"/>
  <c r="I19" i="1"/>
  <c r="K20" i="1"/>
  <c r="M21" i="1"/>
  <c r="M32" i="1"/>
  <c r="M50" i="1"/>
  <c r="K54" i="1"/>
  <c r="M55" i="1"/>
  <c r="S67" i="1"/>
  <c r="N71" i="1"/>
  <c r="M75" i="1"/>
  <c r="K77" i="1"/>
  <c r="N78" i="1"/>
  <c r="P79" i="1"/>
  <c r="I83" i="1"/>
  <c r="L87" i="1"/>
  <c r="N102" i="1"/>
  <c r="N105" i="1"/>
  <c r="I107" i="1"/>
  <c r="P108" i="1"/>
  <c r="K110" i="1"/>
  <c r="N6" i="1"/>
  <c r="P16" i="1"/>
  <c r="L20" i="1"/>
  <c r="N23" i="1"/>
  <c r="P35" i="1"/>
  <c r="L54" i="1"/>
  <c r="P71" i="1"/>
  <c r="Q75" i="1"/>
  <c r="I82" i="1"/>
  <c r="J83" i="1"/>
  <c r="M87" i="1"/>
  <c r="S102" i="1"/>
  <c r="O105" i="1"/>
  <c r="S108" i="1"/>
  <c r="L110" i="1"/>
  <c r="M20" i="1"/>
  <c r="R75" i="1"/>
  <c r="N87" i="1"/>
  <c r="M110" i="1"/>
  <c r="P106" i="1"/>
  <c r="N106" i="1"/>
  <c r="M106" i="1"/>
  <c r="J106" i="1"/>
  <c r="S109" i="1"/>
  <c r="K109" i="1"/>
  <c r="O47" i="1"/>
  <c r="P47" i="1"/>
  <c r="N47" i="1"/>
  <c r="P7" i="1"/>
  <c r="S7" i="1"/>
  <c r="R7" i="1"/>
  <c r="O12" i="1"/>
  <c r="L12" i="1"/>
  <c r="K12" i="1"/>
  <c r="N49" i="1"/>
  <c r="L49" i="1"/>
  <c r="S25" i="1"/>
  <c r="O25" i="1"/>
  <c r="I25" i="1"/>
  <c r="K29" i="1"/>
  <c r="I47" i="1"/>
  <c r="K49" i="1"/>
  <c r="M58" i="1"/>
  <c r="I58" i="1"/>
  <c r="J58" i="1"/>
  <c r="P69" i="1"/>
  <c r="N69" i="1"/>
  <c r="O69" i="1"/>
  <c r="P84" i="1"/>
  <c r="L84" i="1"/>
  <c r="O84" i="1"/>
  <c r="L86" i="1"/>
  <c r="O89" i="1"/>
  <c r="J89" i="1"/>
  <c r="N89" i="1"/>
  <c r="L104" i="1"/>
  <c r="O49" i="1"/>
  <c r="M86" i="1"/>
  <c r="I91" i="1"/>
  <c r="O103" i="1"/>
  <c r="P103" i="1"/>
  <c r="M103" i="1"/>
  <c r="N103" i="1"/>
  <c r="J109" i="1"/>
  <c r="S12" i="1"/>
  <c r="J4" i="1"/>
  <c r="N11" i="1"/>
  <c r="M11" i="1"/>
  <c r="K15" i="1"/>
  <c r="L28" i="1"/>
  <c r="S35" i="1"/>
  <c r="J53" i="1"/>
  <c r="P62" i="1"/>
  <c r="J62" i="1"/>
  <c r="R62" i="1"/>
  <c r="S62" i="1"/>
  <c r="I62" i="1"/>
  <c r="N2" i="1"/>
  <c r="O2" i="1"/>
  <c r="K2" i="1"/>
  <c r="L8" i="1"/>
  <c r="S24" i="1"/>
  <c r="L24" i="1"/>
  <c r="I24" i="1"/>
  <c r="Q25" i="1"/>
  <c r="P29" i="1"/>
  <c r="P31" i="1"/>
  <c r="S31" i="1"/>
  <c r="I31" i="1"/>
  <c r="R31" i="1"/>
  <c r="S32" i="1"/>
  <c r="Q32" i="1"/>
  <c r="P32" i="1"/>
  <c r="I33" i="1"/>
  <c r="S36" i="1"/>
  <c r="L36" i="1"/>
  <c r="M47" i="1"/>
  <c r="R49" i="1"/>
  <c r="S51" i="1"/>
  <c r="K53" i="1"/>
  <c r="O55" i="1"/>
  <c r="Q55" i="1"/>
  <c r="P55" i="1"/>
  <c r="N58" i="1"/>
  <c r="P59" i="1"/>
  <c r="J66" i="1"/>
  <c r="J69" i="1"/>
  <c r="Q70" i="1"/>
  <c r="K84" i="1"/>
  <c r="N86" i="1"/>
  <c r="P90" i="1"/>
  <c r="R90" i="1"/>
  <c r="N90" i="1"/>
  <c r="Q90" i="1"/>
  <c r="R106" i="1"/>
  <c r="R4" i="1"/>
  <c r="O28" i="1"/>
  <c r="S28" i="1"/>
  <c r="J28" i="1"/>
  <c r="R28" i="1"/>
  <c r="I28" i="1"/>
  <c r="O91" i="1"/>
  <c r="P91" i="1"/>
  <c r="L91" i="1"/>
  <c r="M91" i="1"/>
  <c r="I4" i="1"/>
  <c r="J7" i="1"/>
  <c r="I12" i="1"/>
  <c r="M29" i="1"/>
  <c r="L47" i="1"/>
  <c r="R51" i="1"/>
  <c r="J12" i="1"/>
  <c r="L15" i="1"/>
  <c r="K18" i="1"/>
  <c r="N4" i="1"/>
  <c r="L7" i="1"/>
  <c r="M8" i="1"/>
  <c r="I11" i="1"/>
  <c r="M12" i="1"/>
  <c r="L18" i="1"/>
  <c r="P22" i="1"/>
  <c r="O22" i="1"/>
  <c r="I23" i="1"/>
  <c r="N28" i="1"/>
  <c r="M30" i="1"/>
  <c r="J30" i="1"/>
  <c r="K33" i="1"/>
  <c r="Q47" i="1"/>
  <c r="S49" i="1"/>
  <c r="L57" i="1"/>
  <c r="J57" i="1"/>
  <c r="K57" i="1"/>
  <c r="O58" i="1"/>
  <c r="K62" i="1"/>
  <c r="P68" i="1"/>
  <c r="M68" i="1"/>
  <c r="O68" i="1"/>
  <c r="K69" i="1"/>
  <c r="R70" i="1"/>
  <c r="O72" i="1"/>
  <c r="I72" i="1"/>
  <c r="S84" i="1"/>
  <c r="P86" i="1"/>
  <c r="K91" i="1"/>
  <c r="I103" i="1"/>
  <c r="O107" i="1"/>
  <c r="L107" i="1"/>
  <c r="J107" i="1"/>
  <c r="K107" i="1"/>
  <c r="P15" i="1"/>
  <c r="J15" i="1"/>
  <c r="S15" i="1"/>
  <c r="K28" i="1"/>
  <c r="I8" i="1"/>
  <c r="S23" i="1"/>
  <c r="O35" i="1"/>
  <c r="M35" i="1"/>
  <c r="L35" i="1"/>
  <c r="O51" i="1"/>
  <c r="L51" i="1"/>
  <c r="K51" i="1"/>
  <c r="M4" i="1"/>
  <c r="K7" i="1"/>
  <c r="I6" i="1"/>
  <c r="M7" i="1"/>
  <c r="J11" i="1"/>
  <c r="N12" i="1"/>
  <c r="N15" i="1"/>
  <c r="O20" i="1"/>
  <c r="R20" i="1"/>
  <c r="I20" i="1"/>
  <c r="Q20" i="1"/>
  <c r="S20" i="1"/>
  <c r="M24" i="1"/>
  <c r="P28" i="1"/>
  <c r="J31" i="1"/>
  <c r="I32" i="1"/>
  <c r="L33" i="1"/>
  <c r="J35" i="1"/>
  <c r="O50" i="1"/>
  <c r="N50" i="1"/>
  <c r="J51" i="1"/>
  <c r="I55" i="1"/>
  <c r="Q58" i="1"/>
  <c r="L62" i="1"/>
  <c r="L65" i="1"/>
  <c r="K65" i="1"/>
  <c r="R69" i="1"/>
  <c r="P78" i="1"/>
  <c r="J78" i="1"/>
  <c r="R78" i="1"/>
  <c r="S78" i="1"/>
  <c r="I78" i="1"/>
  <c r="R81" i="1"/>
  <c r="S81" i="1"/>
  <c r="I90" i="1"/>
  <c r="Q91" i="1"/>
  <c r="L103" i="1"/>
  <c r="O4" i="1"/>
  <c r="L4" i="1"/>
  <c r="K4" i="1"/>
  <c r="O86" i="1"/>
  <c r="K86" i="1"/>
  <c r="R86" i="1"/>
  <c r="I86" i="1"/>
  <c r="S86" i="1"/>
  <c r="J86" i="1"/>
  <c r="S4" i="1"/>
  <c r="R12" i="1"/>
  <c r="P23" i="1"/>
  <c r="M23" i="1"/>
  <c r="L23" i="1"/>
  <c r="I66" i="1"/>
  <c r="Q4" i="1"/>
  <c r="N7" i="1"/>
  <c r="O11" i="1"/>
  <c r="P12" i="1"/>
  <c r="Q15" i="1"/>
  <c r="P21" i="1"/>
  <c r="O21" i="1"/>
  <c r="K23" i="1"/>
  <c r="N24" i="1"/>
  <c r="Q28" i="1"/>
  <c r="K31" i="1"/>
  <c r="L32" i="1"/>
  <c r="R33" i="1"/>
  <c r="K35" i="1"/>
  <c r="M51" i="1"/>
  <c r="O59" i="1"/>
  <c r="K59" i="1"/>
  <c r="R59" i="1"/>
  <c r="I59" i="1"/>
  <c r="S59" i="1"/>
  <c r="J59" i="1"/>
  <c r="M62" i="1"/>
  <c r="P70" i="1"/>
  <c r="M70" i="1"/>
  <c r="K70" i="1"/>
  <c r="L70" i="1"/>
  <c r="O71" i="1"/>
  <c r="L71" i="1"/>
  <c r="I71" i="1"/>
  <c r="S76" i="1"/>
  <c r="K76" i="1"/>
  <c r="L76" i="1"/>
  <c r="J90" i="1"/>
  <c r="R91" i="1"/>
  <c r="Q103" i="1"/>
  <c r="O111" i="1"/>
  <c r="N111" i="1"/>
  <c r="L111" i="1"/>
  <c r="M111" i="1"/>
  <c r="Q16" i="1"/>
  <c r="R54" i="1"/>
  <c r="Q63" i="1"/>
  <c r="Q67" i="1"/>
  <c r="N75" i="1"/>
  <c r="Q79" i="1"/>
  <c r="R82" i="1"/>
  <c r="P83" i="1"/>
  <c r="Q87" i="1"/>
  <c r="Q102" i="1"/>
  <c r="P110" i="1"/>
  <c r="P67" i="1"/>
  <c r="P102" i="1"/>
  <c r="I54" i="1"/>
  <c r="S54" i="1"/>
  <c r="I67" i="1"/>
  <c r="R67" i="1"/>
  <c r="P75" i="1"/>
  <c r="Q83" i="1"/>
  <c r="I102" i="1"/>
  <c r="R102" i="1"/>
  <c r="S17" i="1"/>
  <c r="L2" i="1"/>
  <c r="O13" i="1"/>
  <c r="O14" i="1"/>
  <c r="Q18" i="1"/>
  <c r="I18" i="1"/>
  <c r="P18" i="1"/>
  <c r="M18" i="1"/>
  <c r="S18" i="1"/>
  <c r="Q85" i="1"/>
  <c r="I85" i="1"/>
  <c r="P85" i="1"/>
  <c r="M85" i="1"/>
  <c r="L85" i="1"/>
  <c r="J85" i="1"/>
  <c r="R85" i="1"/>
  <c r="O85" i="1"/>
  <c r="N85" i="1"/>
  <c r="K85" i="1"/>
  <c r="P5" i="1"/>
  <c r="Q3" i="1"/>
  <c r="Q5" i="1"/>
  <c r="O6" i="1"/>
  <c r="S8" i="1"/>
  <c r="K8" i="1"/>
  <c r="R8" i="1"/>
  <c r="J8" i="1"/>
  <c r="Q8" i="1"/>
  <c r="L10" i="1"/>
  <c r="M2" i="1"/>
  <c r="I3" i="1"/>
  <c r="R3" i="1"/>
  <c r="I5" i="1"/>
  <c r="S5" i="1"/>
  <c r="N9" i="1"/>
  <c r="M9" i="1"/>
  <c r="Q9" i="1"/>
  <c r="M10" i="1"/>
  <c r="P13" i="1"/>
  <c r="P14" i="1"/>
  <c r="I17" i="1"/>
  <c r="L19" i="1"/>
  <c r="S19" i="1"/>
  <c r="K19" i="1"/>
  <c r="P19" i="1"/>
  <c r="R19" i="1"/>
  <c r="L27" i="1"/>
  <c r="S27" i="1"/>
  <c r="K27" i="1"/>
  <c r="P27" i="1"/>
  <c r="N27" i="1"/>
  <c r="J3" i="1"/>
  <c r="S3" i="1"/>
  <c r="K5" i="1"/>
  <c r="M6" i="1"/>
  <c r="L6" i="1"/>
  <c r="Q6" i="1"/>
  <c r="K17" i="1"/>
  <c r="J18" i="1"/>
  <c r="N25" i="1"/>
  <c r="M25" i="1"/>
  <c r="R25" i="1"/>
  <c r="J25" i="1"/>
  <c r="P25" i="1"/>
  <c r="Q26" i="1"/>
  <c r="I26" i="1"/>
  <c r="P26" i="1"/>
  <c r="M26" i="1"/>
  <c r="S26" i="1"/>
  <c r="K26" i="1"/>
  <c r="P74" i="1"/>
  <c r="L74" i="1"/>
  <c r="S74" i="1"/>
  <c r="K74" i="1"/>
  <c r="I74" i="1"/>
  <c r="O74" i="1"/>
  <c r="N74" i="1"/>
  <c r="M74" i="1"/>
  <c r="J74" i="1"/>
  <c r="S85" i="1"/>
  <c r="R13" i="1"/>
  <c r="J13" i="1"/>
  <c r="Q13" i="1"/>
  <c r="N13" i="1"/>
  <c r="M14" i="1"/>
  <c r="L14" i="1"/>
  <c r="Q14" i="1"/>
  <c r="I14" i="1"/>
  <c r="S14" i="1"/>
  <c r="R48" i="1"/>
  <c r="J48" i="1"/>
  <c r="N48" i="1"/>
  <c r="M48" i="1"/>
  <c r="I48" i="1"/>
  <c r="P48" i="1"/>
  <c r="L48" i="1"/>
  <c r="K48" i="1"/>
  <c r="N17" i="1"/>
  <c r="M17" i="1"/>
  <c r="R17" i="1"/>
  <c r="J17" i="1"/>
  <c r="M73" i="1"/>
  <c r="Q73" i="1"/>
  <c r="I73" i="1"/>
  <c r="P73" i="1"/>
  <c r="K73" i="1"/>
  <c r="J73" i="1"/>
  <c r="R73" i="1"/>
  <c r="O73" i="1"/>
  <c r="N73" i="1"/>
  <c r="L73" i="1"/>
  <c r="K3" i="1"/>
  <c r="Q10" i="1"/>
  <c r="I10" i="1"/>
  <c r="P10" i="1"/>
  <c r="O17" i="1"/>
  <c r="S34" i="1"/>
  <c r="K34" i="1"/>
  <c r="J34" i="1"/>
  <c r="R34" i="1"/>
  <c r="I34" i="1"/>
  <c r="O34" i="1"/>
  <c r="M34" i="1"/>
  <c r="L34" i="1"/>
  <c r="R36" i="1"/>
  <c r="J36" i="1"/>
  <c r="Q36" i="1"/>
  <c r="I36" i="1"/>
  <c r="N36" i="1"/>
  <c r="M36" i="1"/>
  <c r="P36" i="1"/>
  <c r="O36" i="1"/>
  <c r="R56" i="1"/>
  <c r="J56" i="1"/>
  <c r="N56" i="1"/>
  <c r="M56" i="1"/>
  <c r="I56" i="1"/>
  <c r="P56" i="1"/>
  <c r="O56" i="1"/>
  <c r="L56" i="1"/>
  <c r="K56" i="1"/>
  <c r="N60" i="1"/>
  <c r="R60" i="1"/>
  <c r="J60" i="1"/>
  <c r="Q60" i="1"/>
  <c r="I60" i="1"/>
  <c r="L60" i="1"/>
  <c r="K60" i="1"/>
  <c r="S60" i="1"/>
  <c r="P60" i="1"/>
  <c r="O60" i="1"/>
  <c r="M60" i="1"/>
  <c r="P3" i="1"/>
  <c r="L5" i="1"/>
  <c r="Q2" i="1"/>
  <c r="S6" i="1"/>
  <c r="R10" i="1"/>
  <c r="R2" i="1"/>
  <c r="N8" i="1"/>
  <c r="S10" i="1"/>
  <c r="J14" i="1"/>
  <c r="P17" i="1"/>
  <c r="K25" i="1"/>
  <c r="L26" i="1"/>
  <c r="M27" i="1"/>
  <c r="R29" i="1"/>
  <c r="J29" i="1"/>
  <c r="Q29" i="1"/>
  <c r="I29" i="1"/>
  <c r="N29" i="1"/>
  <c r="L29" i="1"/>
  <c r="S29" i="1"/>
  <c r="O48" i="1"/>
  <c r="R74" i="1"/>
  <c r="R5" i="1"/>
  <c r="J5" i="1"/>
  <c r="P2" i="1"/>
  <c r="M3" i="1"/>
  <c r="N3" i="1"/>
  <c r="N5" i="1"/>
  <c r="J6" i="1"/>
  <c r="K9" i="1"/>
  <c r="K13" i="1"/>
  <c r="N18" i="1"/>
  <c r="J2" i="1"/>
  <c r="S2" i="1"/>
  <c r="O3" i="1"/>
  <c r="O5" i="1"/>
  <c r="K6" i="1"/>
  <c r="O8" i="1"/>
  <c r="L9" i="1"/>
  <c r="J10" i="1"/>
  <c r="L11" i="1"/>
  <c r="S11" i="1"/>
  <c r="K11" i="1"/>
  <c r="P11" i="1"/>
  <c r="R11" i="1"/>
  <c r="L13" i="1"/>
  <c r="K14" i="1"/>
  <c r="Q17" i="1"/>
  <c r="O18" i="1"/>
  <c r="N19" i="1"/>
  <c r="R21" i="1"/>
  <c r="J21" i="1"/>
  <c r="Q21" i="1"/>
  <c r="I21" i="1"/>
  <c r="N21" i="1"/>
  <c r="M22" i="1"/>
  <c r="L22" i="1"/>
  <c r="Q22" i="1"/>
  <c r="I22" i="1"/>
  <c r="S22" i="1"/>
  <c r="L25" i="1"/>
  <c r="N26" i="1"/>
  <c r="O27" i="1"/>
  <c r="N34" i="1"/>
  <c r="K36" i="1"/>
  <c r="Q48" i="1"/>
  <c r="Q56" i="1"/>
  <c r="Q61" i="1"/>
  <c r="I61" i="1"/>
  <c r="M61" i="1"/>
  <c r="L61" i="1"/>
  <c r="K61" i="1"/>
  <c r="J61" i="1"/>
  <c r="R61" i="1"/>
  <c r="P61" i="1"/>
  <c r="O61" i="1"/>
  <c r="N61" i="1"/>
  <c r="R80" i="1"/>
  <c r="J80" i="1"/>
  <c r="Q80" i="1"/>
  <c r="I80" i="1"/>
  <c r="N80" i="1"/>
  <c r="M80" i="1"/>
  <c r="L80" i="1"/>
  <c r="K80" i="1"/>
  <c r="S80" i="1"/>
  <c r="P80" i="1"/>
  <c r="O80" i="1"/>
  <c r="O33" i="1"/>
  <c r="P52" i="1"/>
  <c r="P53" i="1"/>
  <c r="R64" i="1"/>
  <c r="J64" i="1"/>
  <c r="N64" i="1"/>
  <c r="M64" i="1"/>
  <c r="S64" i="1"/>
  <c r="O66" i="1"/>
  <c r="M89" i="1"/>
  <c r="L89" i="1"/>
  <c r="Q89" i="1"/>
  <c r="I89" i="1"/>
  <c r="P89" i="1"/>
  <c r="M105" i="1"/>
  <c r="L105" i="1"/>
  <c r="Q105" i="1"/>
  <c r="I105" i="1"/>
  <c r="P105" i="1"/>
  <c r="R109" i="1"/>
  <c r="N2" i="2"/>
  <c r="N4" i="2" s="1"/>
  <c r="H37" i="2"/>
  <c r="B3" i="5" s="1"/>
  <c r="G3" i="5" s="1"/>
  <c r="I3" i="5" s="1"/>
  <c r="O30" i="1"/>
  <c r="Q33" i="1"/>
  <c r="M65" i="1"/>
  <c r="Q65" i="1"/>
  <c r="I65" i="1"/>
  <c r="P65" i="1"/>
  <c r="S65" i="1"/>
  <c r="Q77" i="1"/>
  <c r="I77" i="1"/>
  <c r="P77" i="1"/>
  <c r="M77" i="1"/>
  <c r="L77" i="1"/>
  <c r="R88" i="1"/>
  <c r="J88" i="1"/>
  <c r="Q88" i="1"/>
  <c r="I88" i="1"/>
  <c r="N88" i="1"/>
  <c r="M88" i="1"/>
  <c r="R104" i="1"/>
  <c r="J104" i="1"/>
  <c r="Q104" i="1"/>
  <c r="I104" i="1"/>
  <c r="N104" i="1"/>
  <c r="M104" i="1"/>
  <c r="I2" i="2"/>
  <c r="D50" i="1"/>
  <c r="D54" i="1"/>
  <c r="D49" i="1"/>
  <c r="G8" i="5"/>
  <c r="I6" i="5"/>
  <c r="I8" i="5" s="1"/>
  <c r="J8" i="5" s="1"/>
  <c r="N52" i="1"/>
  <c r="R52" i="1"/>
  <c r="J52" i="1"/>
  <c r="Q52" i="1"/>
  <c r="I52" i="1"/>
  <c r="Q53" i="1"/>
  <c r="I53" i="1"/>
  <c r="M53" i="1"/>
  <c r="L53" i="1"/>
  <c r="S53" i="1"/>
  <c r="P66" i="1"/>
  <c r="L66" i="1"/>
  <c r="S66" i="1"/>
  <c r="K66" i="1"/>
  <c r="R66" i="1"/>
  <c r="N76" i="1"/>
  <c r="M76" i="1"/>
  <c r="R76" i="1"/>
  <c r="J76" i="1"/>
  <c r="Q76" i="1"/>
  <c r="I76" i="1"/>
  <c r="Q109" i="1"/>
  <c r="I109" i="1"/>
  <c r="P109" i="1"/>
  <c r="M109" i="1"/>
  <c r="L109" i="1"/>
  <c r="I7" i="5"/>
  <c r="H7" i="5"/>
  <c r="J7" i="5" s="1"/>
  <c r="O16" i="1"/>
  <c r="O24" i="1"/>
  <c r="I30" i="1"/>
  <c r="Q30" i="1"/>
  <c r="O32" i="1"/>
  <c r="J33" i="1"/>
  <c r="S33" i="1"/>
  <c r="K64" i="1"/>
  <c r="J65" i="1"/>
  <c r="R72" i="1"/>
  <c r="J72" i="1"/>
  <c r="N72" i="1"/>
  <c r="M72" i="1"/>
  <c r="S72" i="1"/>
  <c r="J77" i="1"/>
  <c r="M81" i="1"/>
  <c r="L81" i="1"/>
  <c r="Q81" i="1"/>
  <c r="I81" i="1"/>
  <c r="P81" i="1"/>
  <c r="K88" i="1"/>
  <c r="K89" i="1"/>
  <c r="K104" i="1"/>
  <c r="K105" i="1"/>
  <c r="N108" i="1"/>
  <c r="M108" i="1"/>
  <c r="R108" i="1"/>
  <c r="J108" i="1"/>
  <c r="Q108" i="1"/>
  <c r="I108" i="1"/>
  <c r="O15" i="1"/>
  <c r="J16" i="1"/>
  <c r="R16" i="1"/>
  <c r="O23" i="1"/>
  <c r="J24" i="1"/>
  <c r="R24" i="1"/>
  <c r="L30" i="1"/>
  <c r="O31" i="1"/>
  <c r="J32" i="1"/>
  <c r="R32" i="1"/>
  <c r="M33" i="1"/>
  <c r="M49" i="1"/>
  <c r="Q49" i="1"/>
  <c r="I49" i="1"/>
  <c r="P49" i="1"/>
  <c r="P50" i="1"/>
  <c r="L50" i="1"/>
  <c r="S50" i="1"/>
  <c r="K50" i="1"/>
  <c r="M52" i="1"/>
  <c r="N53" i="1"/>
  <c r="M57" i="1"/>
  <c r="Q57" i="1"/>
  <c r="I57" i="1"/>
  <c r="P57" i="1"/>
  <c r="S57" i="1"/>
  <c r="P64" i="1"/>
  <c r="N65" i="1"/>
  <c r="M66" i="1"/>
  <c r="K72" i="1"/>
  <c r="O76" i="1"/>
  <c r="O77" i="1"/>
  <c r="K81" i="1"/>
  <c r="N84" i="1"/>
  <c r="M84" i="1"/>
  <c r="R84" i="1"/>
  <c r="J84" i="1"/>
  <c r="Q84" i="1"/>
  <c r="I84" i="1"/>
  <c r="P88" i="1"/>
  <c r="R89" i="1"/>
  <c r="P104" i="1"/>
  <c r="R105" i="1"/>
  <c r="L108" i="1"/>
  <c r="N109" i="1"/>
  <c r="O7" i="1"/>
  <c r="K16" i="1"/>
  <c r="K24" i="1"/>
  <c r="K32" i="1"/>
  <c r="N33" i="1"/>
  <c r="J49" i="1"/>
  <c r="I50" i="1"/>
  <c r="O52" i="1"/>
  <c r="O53" i="1"/>
  <c r="P58" i="1"/>
  <c r="L58" i="1"/>
  <c r="S58" i="1"/>
  <c r="K58" i="1"/>
  <c r="R58" i="1"/>
  <c r="Q64" i="1"/>
  <c r="O65" i="1"/>
  <c r="N66" i="1"/>
  <c r="N68" i="1"/>
  <c r="R68" i="1"/>
  <c r="J68" i="1"/>
  <c r="Q68" i="1"/>
  <c r="I68" i="1"/>
  <c r="Q69" i="1"/>
  <c r="I69" i="1"/>
  <c r="M69" i="1"/>
  <c r="L69" i="1"/>
  <c r="S69" i="1"/>
  <c r="L72" i="1"/>
  <c r="P76" i="1"/>
  <c r="R77" i="1"/>
  <c r="N81" i="1"/>
  <c r="S88" i="1"/>
  <c r="S89" i="1"/>
  <c r="S104" i="1"/>
  <c r="S105" i="1"/>
  <c r="O108" i="1"/>
  <c r="O109" i="1"/>
  <c r="N35" i="1"/>
  <c r="J47" i="1"/>
  <c r="R47" i="1"/>
  <c r="O54" i="1"/>
  <c r="J55" i="1"/>
  <c r="R55" i="1"/>
  <c r="O62" i="1"/>
  <c r="J63" i="1"/>
  <c r="R63" i="1"/>
  <c r="O70" i="1"/>
  <c r="J71" i="1"/>
  <c r="R71" i="1"/>
  <c r="O78" i="1"/>
  <c r="J79" i="1"/>
  <c r="R79" i="1"/>
  <c r="K82" i="1"/>
  <c r="S82" i="1"/>
  <c r="N83" i="1"/>
  <c r="J87" i="1"/>
  <c r="R87" i="1"/>
  <c r="K90" i="1"/>
  <c r="S90" i="1"/>
  <c r="N91" i="1"/>
  <c r="J103" i="1"/>
  <c r="R103" i="1"/>
  <c r="K106" i="1"/>
  <c r="S106" i="1"/>
  <c r="N107" i="1"/>
  <c r="J111" i="1"/>
  <c r="R111" i="1"/>
  <c r="K47" i="1"/>
  <c r="S47" i="1"/>
  <c r="K55" i="1"/>
  <c r="S55" i="1"/>
  <c r="K63" i="1"/>
  <c r="S63" i="1"/>
  <c r="K71" i="1"/>
  <c r="S71" i="1"/>
  <c r="K79" i="1"/>
  <c r="S79" i="1"/>
  <c r="L82" i="1"/>
  <c r="K87" i="1"/>
  <c r="S87" i="1"/>
  <c r="L90" i="1"/>
  <c r="K103" i="1"/>
  <c r="S103" i="1"/>
  <c r="L106" i="1"/>
  <c r="K111" i="1"/>
  <c r="S111" i="1"/>
  <c r="O82" i="1"/>
  <c r="O90" i="1"/>
  <c r="O106" i="1"/>
  <c r="O2" i="2" l="1"/>
  <c r="O4" i="2" s="1"/>
  <c r="I37" i="2"/>
  <c r="B10" i="5" s="1"/>
  <c r="G10" i="5" s="1"/>
  <c r="B11" i="5" l="1"/>
  <c r="G11" i="5" s="1"/>
  <c r="I11" i="5" s="1"/>
  <c r="I10" i="5"/>
</calcChain>
</file>

<file path=xl/sharedStrings.xml><?xml version="1.0" encoding="utf-8"?>
<sst xmlns="http://schemas.openxmlformats.org/spreadsheetml/2006/main" count="407" uniqueCount="117">
  <si>
    <t>id</t>
  </si>
  <si>
    <t>patch_size</t>
  </si>
  <si>
    <t>disturbance</t>
  </si>
  <si>
    <t>replicate</t>
  </si>
  <si>
    <t>metaecosystem</t>
  </si>
  <si>
    <t>metaeco</t>
  </si>
  <si>
    <t>h20_addition_ml</t>
  </si>
  <si>
    <t>time_points</t>
  </si>
  <si>
    <t>resource_exchanges</t>
  </si>
  <si>
    <t>low</t>
  </si>
  <si>
    <t>high</t>
  </si>
  <si>
    <t>ID</t>
  </si>
  <si>
    <t>Species</t>
  </si>
  <si>
    <t>culture_ml</t>
  </si>
  <si>
    <t>protists_%</t>
  </si>
  <si>
    <t>bacteria_%</t>
  </si>
  <si>
    <t>PPM_%</t>
  </si>
  <si>
    <t>Protists_ml</t>
  </si>
  <si>
    <t>bacteria_ml</t>
  </si>
  <si>
    <t>PPM_ml</t>
  </si>
  <si>
    <t>cultured_used</t>
  </si>
  <si>
    <t>green_tips</t>
  </si>
  <si>
    <t>Bacterial solution for species with 10% of protists</t>
  </si>
  <si>
    <t>Filtered medium for species with 10% of protists</t>
  </si>
  <si>
    <t>Ble</t>
  </si>
  <si>
    <t>23.2.22 + 26.3.22 (3)</t>
  </si>
  <si>
    <t>plus 10%</t>
  </si>
  <si>
    <t>Cep</t>
  </si>
  <si>
    <t>18.2.22 + 26.3.22 (4)</t>
  </si>
  <si>
    <t>Col</t>
  </si>
  <si>
    <t>26.3.22 (3) + 26.3.22 (1)</t>
  </si>
  <si>
    <t>Eug</t>
  </si>
  <si>
    <t>16.2.22 + 28.2.22</t>
  </si>
  <si>
    <t>Eup</t>
  </si>
  <si>
    <t>18.2.22 + 25.2.22</t>
  </si>
  <si>
    <t>Lox</t>
  </si>
  <si>
    <t>18.2.22 + 28.2.22</t>
  </si>
  <si>
    <t>2.4.22</t>
  </si>
  <si>
    <t>Pau</t>
  </si>
  <si>
    <t>18.2.22 + 26.3.22 (2)</t>
  </si>
  <si>
    <t>Pca</t>
  </si>
  <si>
    <t>25.2.22 + 26.3.22 (3)</t>
  </si>
  <si>
    <t>Spi</t>
  </si>
  <si>
    <t>Spi te</t>
  </si>
  <si>
    <t>26.3.22</t>
  </si>
  <si>
    <t>Tet</t>
  </si>
  <si>
    <t>Bacterial solution (ml)</t>
  </si>
  <si>
    <t>Filtered medium (L)</t>
  </si>
  <si>
    <t>Green tips for transferring protists</t>
  </si>
  <si>
    <t>INCREASING COLLECTION</t>
  </si>
  <si>
    <t>These are the extra monocultures I'm going to create in advance from which I will start the high-density monocultures</t>
  </si>
  <si>
    <t>species</t>
  </si>
  <si>
    <t>volume_monoculture_ml</t>
  </si>
  <si>
    <t>new_cultures</t>
  </si>
  <si>
    <t>protists_ml</t>
  </si>
  <si>
    <t>Culture collection (ml) / protist</t>
  </si>
  <si>
    <t>NON filtered PPM (L)</t>
  </si>
  <si>
    <t>Low disturbance (ml)</t>
  </si>
  <si>
    <t>Low disturbance = 70% of small volume</t>
  </si>
  <si>
    <t>High disturbance (ml)</t>
  </si>
  <si>
    <t>High disturbance = 90% of small volume</t>
  </si>
  <si>
    <t>Volume x1 (ml)</t>
  </si>
  <si>
    <t>Volume x3 (ml)</t>
  </si>
  <si>
    <t>Volume x5 (ml)</t>
  </si>
  <si>
    <t>Volume monocultures for training (ml)</t>
  </si>
  <si>
    <t>Number of species</t>
  </si>
  <si>
    <t>Number of videos</t>
  </si>
  <si>
    <t>Number of resource exchanges</t>
  </si>
  <si>
    <t>Number of patches</t>
  </si>
  <si>
    <t>Number of training cultures</t>
  </si>
  <si>
    <t>Tips/green box</t>
  </si>
  <si>
    <t>Tips/yellow box</t>
  </si>
  <si>
    <t>Tips/blue box</t>
  </si>
  <si>
    <t>Water addition/culture (ml)</t>
  </si>
  <si>
    <t>Water addition = 1 ml * Number of resource exchanges</t>
  </si>
  <si>
    <t>Medium addition/culture (ml)</t>
  </si>
  <si>
    <t>Medium addition = 0.175 ml * Number of videos</t>
  </si>
  <si>
    <t>High-density monocultures</t>
  </si>
  <si>
    <t>Experimental cultures</t>
  </si>
  <si>
    <t>Videos</t>
  </si>
  <si>
    <t>Resource exchange</t>
  </si>
  <si>
    <t>Total</t>
  </si>
  <si>
    <t>Total (boxes)</t>
  </si>
  <si>
    <t>Total + 35%</t>
  </si>
  <si>
    <t>Total + 35% (boxes)</t>
  </si>
  <si>
    <t>500 ml Schott bottles</t>
  </si>
  <si>
    <t>250 ml Schott bottles</t>
  </si>
  <si>
    <t>50 ml Falcon tubes</t>
  </si>
  <si>
    <t>15 ml Falcon tubes</t>
  </si>
  <si>
    <t>Eppendorf tubes</t>
  </si>
  <si>
    <t>Green tips (10 ml)</t>
  </si>
  <si>
    <t>Blue tips (1 ml)</t>
  </si>
  <si>
    <t>Yellow tips (200 μm)</t>
  </si>
  <si>
    <t>PPM (L) – filtered</t>
  </si>
  <si>
    <t>Folded filters</t>
  </si>
  <si>
    <t>Racks</t>
  </si>
  <si>
    <t>?</t>
  </si>
  <si>
    <t>Deionised water</t>
  </si>
  <si>
    <t>Number</t>
  </si>
  <si>
    <t>I'm not sure if I'm really going to need this material</t>
  </si>
  <si>
    <t>How much water we are adding before each of the resource exchanges (to counteract the loss of volume due to evaporation when microwaving during the resource exchange)</t>
  </si>
  <si>
    <t>PPM_addition</t>
  </si>
  <si>
    <t>How much PPM we are adding before each of the resource exchanges (to counteract the loss of volume when taking out some volume when taking videos)</t>
  </si>
  <si>
    <t>NA</t>
  </si>
  <si>
    <t>S_S</t>
  </si>
  <si>
    <t>M_M</t>
  </si>
  <si>
    <t>L_L</t>
  </si>
  <si>
    <t>S</t>
  </si>
  <si>
    <t>M</t>
  </si>
  <si>
    <t>L</t>
  </si>
  <si>
    <t>S_L</t>
  </si>
  <si>
    <t xml:space="preserve">All the measures are in ml </t>
  </si>
  <si>
    <t>Spi_te</t>
  </si>
  <si>
    <t>water_add_before_t3</t>
  </si>
  <si>
    <t>water_add_after_t3</t>
  </si>
  <si>
    <t>water_add_after_t4</t>
  </si>
  <si>
    <t>water_add_after_t5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</si>
</sst>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E7E6E6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EEAF6"/>
      </patternFill>
    </fill>
    <fill>
      <patternFill patternType="solid">
        <fgColor rgb="FFFFF2CC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3" fillId="4" borderId="1" xfId="0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9" fontId="3" fillId="7" borderId="1" xfId="0" applyNumberFormat="1" applyFont="1" applyFill="1" applyBorder="1"/>
    <xf numFmtId="1" fontId="6" fillId="0" borderId="0" xfId="0" applyNumberFormat="1" applyFont="1"/>
    <xf numFmtId="0" fontId="3" fillId="7" borderId="1" xfId="0" applyFont="1" applyFill="1" applyBorder="1" applyAlignment="1">
      <alignment wrapText="1"/>
    </xf>
    <xf numFmtId="165" fontId="3" fillId="0" borderId="0" xfId="0" applyNumberFormat="1" applyFont="1"/>
    <xf numFmtId="165" fontId="2" fillId="0" borderId="0" xfId="0" applyNumberFormat="1" applyFont="1"/>
    <xf numFmtId="0" fontId="3" fillId="8" borderId="1" xfId="0" applyFont="1" applyFill="1" applyBorder="1"/>
    <xf numFmtId="0" fontId="5" fillId="0" borderId="0" xfId="0" applyFont="1"/>
    <xf numFmtId="0" fontId="5" fillId="7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7" borderId="1" xfId="0" applyFont="1" applyFill="1" applyBorder="1"/>
    <xf numFmtId="1" fontId="2" fillId="0" borderId="0" xfId="0" applyNumberFormat="1" applyFont="1"/>
    <xf numFmtId="0" fontId="6" fillId="9" borderId="1" xfId="0" applyFont="1" applyFill="1" applyBorder="1"/>
    <xf numFmtId="1" fontId="7" fillId="9" borderId="1" xfId="0" applyNumberFormat="1" applyFont="1" applyFill="1" applyBorder="1"/>
    <xf numFmtId="1" fontId="6" fillId="9" borderId="1" xfId="0" applyNumberFormat="1" applyFont="1" applyFill="1" applyBorder="1"/>
    <xf numFmtId="1" fontId="7" fillId="0" borderId="0" xfId="0" applyNumberFormat="1" applyFont="1"/>
    <xf numFmtId="0" fontId="3" fillId="9" borderId="1" xfId="0" applyFont="1" applyFill="1" applyBorder="1"/>
    <xf numFmtId="1" fontId="2" fillId="9" borderId="1" xfId="0" applyNumberFormat="1" applyFont="1" applyFill="1" applyBorder="1"/>
    <xf numFmtId="0" fontId="0" fillId="0" borderId="0" xfId="0"/>
    <xf numFmtId="0" fontId="1" fillId="0" borderId="0" xfId="0" applyFont="1"/>
    <xf numFmtId="0" fontId="2" fillId="11" borderId="1" xfId="0" applyFont="1" applyFill="1" applyBorder="1" applyAlignment="1">
      <alignment horizontal="left"/>
    </xf>
    <xf numFmtId="0" fontId="2" fillId="11" borderId="1" xfId="0" applyFont="1" applyFill="1" applyBorder="1"/>
    <xf numFmtId="0" fontId="8" fillId="10" borderId="0" xfId="0" applyFont="1" applyFill="1"/>
    <xf numFmtId="0" fontId="8" fillId="10" borderId="0" xfId="0" applyFont="1" applyFill="1" applyAlignment="1"/>
    <xf numFmtId="0" fontId="9" fillId="12" borderId="1" xfId="0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Before</a:t>
            </a:r>
            <a:r>
              <a:rPr lang="en-GB" baseline="0"/>
              <a:t> exchange 3 (perturbation = small)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Microwave minutes =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culutures'!$B$2:$B$56</c:f>
              <c:numCache>
                <c:formatCode>General</c:formatCode>
                <c:ptCount val="5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7.5</c:v>
                </c:pt>
                <c:pt idx="46">
                  <c:v>37.5</c:v>
                </c:pt>
                <c:pt idx="47">
                  <c:v>7.5</c:v>
                </c:pt>
                <c:pt idx="48">
                  <c:v>37.5</c:v>
                </c:pt>
                <c:pt idx="49">
                  <c:v>7.5</c:v>
                </c:pt>
                <c:pt idx="50">
                  <c:v>37.5</c:v>
                </c:pt>
                <c:pt idx="51">
                  <c:v>7.5</c:v>
                </c:pt>
                <c:pt idx="52">
                  <c:v>37.5</c:v>
                </c:pt>
                <c:pt idx="53">
                  <c:v>7.5</c:v>
                </c:pt>
                <c:pt idx="54">
                  <c:v>37.5</c:v>
                </c:pt>
              </c:numCache>
            </c:numRef>
          </c:xVal>
          <c:yVal>
            <c:numRef>
              <c:f>'Mixed culutures'!$V$2:$V$56</c:f>
              <c:numCache>
                <c:formatCode>General</c:formatCode>
                <c:ptCount val="55"/>
                <c:pt idx="0">
                  <c:v>2.5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  <c:pt idx="7">
                  <c:v>0.5</c:v>
                </c:pt>
                <c:pt idx="8">
                  <c:v>2</c:v>
                </c:pt>
                <c:pt idx="9">
                  <c:v>2.5</c:v>
                </c:pt>
                <c:pt idx="10">
                  <c:v>4.5</c:v>
                </c:pt>
                <c:pt idx="11">
                  <c:v>3.5</c:v>
                </c:pt>
                <c:pt idx="12">
                  <c:v>2.5</c:v>
                </c:pt>
                <c:pt idx="13">
                  <c:v>3.5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2.5</c:v>
                </c:pt>
                <c:pt idx="23">
                  <c:v>1.5</c:v>
                </c:pt>
                <c:pt idx="24">
                  <c:v>2</c:v>
                </c:pt>
                <c:pt idx="25">
                  <c:v>3.5</c:v>
                </c:pt>
                <c:pt idx="26">
                  <c:v>4</c:v>
                </c:pt>
                <c:pt idx="27">
                  <c:v>2.5</c:v>
                </c:pt>
                <c:pt idx="28">
                  <c:v>2.5</c:v>
                </c:pt>
                <c:pt idx="29">
                  <c:v>1.4</c:v>
                </c:pt>
                <c:pt idx="30">
                  <c:v>2.5</c:v>
                </c:pt>
                <c:pt idx="31">
                  <c:v>1.5</c:v>
                </c:pt>
                <c:pt idx="32">
                  <c:v>3</c:v>
                </c:pt>
                <c:pt idx="33">
                  <c:v>2.5</c:v>
                </c:pt>
                <c:pt idx="34">
                  <c:v>2.5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3.5</c:v>
                </c:pt>
                <c:pt idx="40">
                  <c:v>2.5</c:v>
                </c:pt>
                <c:pt idx="41">
                  <c:v>2.5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1.5</c:v>
                </c:pt>
                <c:pt idx="50">
                  <c:v>3</c:v>
                </c:pt>
                <c:pt idx="51">
                  <c:v>1</c:v>
                </c:pt>
                <c:pt idx="52">
                  <c:v>1.5</c:v>
                </c:pt>
                <c:pt idx="53">
                  <c:v>1.5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F-DF4F-8003-50507C07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66911"/>
        <c:axId val="1086774527"/>
      </c:scatterChart>
      <c:valAx>
        <c:axId val="10868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74527"/>
        <c:crosses val="autoZero"/>
        <c:crossBetween val="midCat"/>
      </c:valAx>
      <c:valAx>
        <c:axId val="10867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Before</a:t>
            </a:r>
            <a:r>
              <a:rPr lang="en-GB" baseline="0"/>
              <a:t> exchange 3 (perturbation = large)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Microwave minutes =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culutures'!$B$57:$B$111</c:f>
              <c:numCache>
                <c:formatCode>General</c:formatCode>
                <c:ptCount val="5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7.5</c:v>
                </c:pt>
                <c:pt idx="46">
                  <c:v>37.5</c:v>
                </c:pt>
                <c:pt idx="47">
                  <c:v>7.5</c:v>
                </c:pt>
                <c:pt idx="48">
                  <c:v>37.5</c:v>
                </c:pt>
                <c:pt idx="49">
                  <c:v>7.5</c:v>
                </c:pt>
                <c:pt idx="50">
                  <c:v>37.5</c:v>
                </c:pt>
                <c:pt idx="51">
                  <c:v>7.5</c:v>
                </c:pt>
                <c:pt idx="52">
                  <c:v>37.5</c:v>
                </c:pt>
                <c:pt idx="53">
                  <c:v>7.5</c:v>
                </c:pt>
                <c:pt idx="54">
                  <c:v>37.5</c:v>
                </c:pt>
              </c:numCache>
            </c:numRef>
          </c:xVal>
          <c:yVal>
            <c:numRef>
              <c:f>'Mixed culutures'!$V$57:$V$111</c:f>
              <c:numCache>
                <c:formatCode>General</c:formatCode>
                <c:ptCount val="55"/>
                <c:pt idx="0">
                  <c:v>3.5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5</c:v>
                </c:pt>
                <c:pt idx="5">
                  <c:v>2.5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</c:v>
                </c:pt>
                <c:pt idx="10">
                  <c:v>2.5</c:v>
                </c:pt>
                <c:pt idx="11">
                  <c:v>1.5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2.5</c:v>
                </c:pt>
                <c:pt idx="25">
                  <c:v>1.5</c:v>
                </c:pt>
                <c:pt idx="26">
                  <c:v>2.5</c:v>
                </c:pt>
                <c:pt idx="27">
                  <c:v>1.5</c:v>
                </c:pt>
                <c:pt idx="28">
                  <c:v>1.5</c:v>
                </c:pt>
                <c:pt idx="29">
                  <c:v>3</c:v>
                </c:pt>
                <c:pt idx="30">
                  <c:v>1</c:v>
                </c:pt>
                <c:pt idx="31">
                  <c:v>1.5</c:v>
                </c:pt>
                <c:pt idx="32">
                  <c:v>2.5</c:v>
                </c:pt>
                <c:pt idx="33">
                  <c:v>2</c:v>
                </c:pt>
                <c:pt idx="34">
                  <c:v>1.5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3</c:v>
                </c:pt>
                <c:pt idx="39">
                  <c:v>2.5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2.2000000000000002</c:v>
                </c:pt>
                <c:pt idx="48">
                  <c:v>3</c:v>
                </c:pt>
                <c:pt idx="49">
                  <c:v>2.5</c:v>
                </c:pt>
                <c:pt idx="50">
                  <c:v>1.5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5-CC4C-8D58-D40544CB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548831"/>
        <c:axId val="1086768767"/>
      </c:scatterChart>
      <c:valAx>
        <c:axId val="10865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68767"/>
        <c:crosses val="autoZero"/>
        <c:crossBetween val="midCat"/>
      </c:valAx>
      <c:valAx>
        <c:axId val="10867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exchange 3 (perturbation = small)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Microwave</a:t>
            </a:r>
            <a:r>
              <a:rPr lang="en-GB" baseline="0"/>
              <a:t> m</a:t>
            </a:r>
            <a:r>
              <a:rPr lang="en-GB"/>
              <a:t>inutes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culutures'!$B$2:$B$56</c:f>
              <c:numCache>
                <c:formatCode>General</c:formatCode>
                <c:ptCount val="5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7.5</c:v>
                </c:pt>
                <c:pt idx="46">
                  <c:v>37.5</c:v>
                </c:pt>
                <c:pt idx="47">
                  <c:v>7.5</c:v>
                </c:pt>
                <c:pt idx="48">
                  <c:v>37.5</c:v>
                </c:pt>
                <c:pt idx="49">
                  <c:v>7.5</c:v>
                </c:pt>
                <c:pt idx="50">
                  <c:v>37.5</c:v>
                </c:pt>
                <c:pt idx="51">
                  <c:v>7.5</c:v>
                </c:pt>
                <c:pt idx="52">
                  <c:v>37.5</c:v>
                </c:pt>
                <c:pt idx="53">
                  <c:v>7.5</c:v>
                </c:pt>
                <c:pt idx="54">
                  <c:v>37.5</c:v>
                </c:pt>
              </c:numCache>
            </c:numRef>
          </c:xVal>
          <c:yVal>
            <c:numRef>
              <c:f>'Mixed culutures'!$W$2:$W$56</c:f>
              <c:numCache>
                <c:formatCode>General</c:formatCode>
                <c:ptCount val="55"/>
                <c:pt idx="0">
                  <c:v>2.5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2.5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2.5</c:v>
                </c:pt>
                <c:pt idx="12">
                  <c:v>1.5</c:v>
                </c:pt>
                <c:pt idx="13">
                  <c:v>2.5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</c:v>
                </c:pt>
                <c:pt idx="50">
                  <c:v>0.5</c:v>
                </c:pt>
                <c:pt idx="51">
                  <c:v>2</c:v>
                </c:pt>
                <c:pt idx="52">
                  <c:v>1</c:v>
                </c:pt>
                <c:pt idx="53">
                  <c:v>1.5</c:v>
                </c:pt>
                <c:pt idx="5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3-2945-B905-11B329A7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73631"/>
        <c:axId val="1102575279"/>
      </c:scatterChart>
      <c:valAx>
        <c:axId val="110257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5279"/>
        <c:crosses val="autoZero"/>
        <c:crossBetween val="midCat"/>
      </c:valAx>
      <c:valAx>
        <c:axId val="11025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exchange 4 (perturbation</a:t>
            </a:r>
            <a:r>
              <a:rPr lang="en-GB" baseline="0"/>
              <a:t> = large)</a:t>
            </a:r>
            <a:br>
              <a:rPr lang="en-GB" baseline="0"/>
            </a:br>
            <a:r>
              <a:rPr lang="en-GB" baseline="0"/>
              <a:t>Microwave minutes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culutures'!$B$57:$B$111</c:f>
              <c:numCache>
                <c:formatCode>General</c:formatCode>
                <c:ptCount val="5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7.5</c:v>
                </c:pt>
                <c:pt idx="46">
                  <c:v>37.5</c:v>
                </c:pt>
                <c:pt idx="47">
                  <c:v>7.5</c:v>
                </c:pt>
                <c:pt idx="48">
                  <c:v>37.5</c:v>
                </c:pt>
                <c:pt idx="49">
                  <c:v>7.5</c:v>
                </c:pt>
                <c:pt idx="50">
                  <c:v>37.5</c:v>
                </c:pt>
                <c:pt idx="51">
                  <c:v>7.5</c:v>
                </c:pt>
                <c:pt idx="52">
                  <c:v>37.5</c:v>
                </c:pt>
                <c:pt idx="53">
                  <c:v>7.5</c:v>
                </c:pt>
                <c:pt idx="54">
                  <c:v>37.5</c:v>
                </c:pt>
              </c:numCache>
            </c:numRef>
          </c:xVal>
          <c:yVal>
            <c:numRef>
              <c:f>'Mixed culutures'!$X$57:$X$111</c:f>
              <c:numCache>
                <c:formatCode>General</c:formatCode>
                <c:ptCount val="55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0.5</c:v>
                </c:pt>
                <c:pt idx="17">
                  <c:v>1.5</c:v>
                </c:pt>
                <c:pt idx="18">
                  <c:v>0.5</c:v>
                </c:pt>
                <c:pt idx="19">
                  <c:v>1.5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1.5</c:v>
                </c:pt>
                <c:pt idx="32">
                  <c:v>1.5</c:v>
                </c:pt>
                <c:pt idx="33">
                  <c:v>2</c:v>
                </c:pt>
                <c:pt idx="34">
                  <c:v>0.5</c:v>
                </c:pt>
                <c:pt idx="35">
                  <c:v>1.5</c:v>
                </c:pt>
                <c:pt idx="36">
                  <c:v>1</c:v>
                </c:pt>
                <c:pt idx="37">
                  <c:v>1</c:v>
                </c:pt>
                <c:pt idx="38">
                  <c:v>1.5</c:v>
                </c:pt>
                <c:pt idx="39">
                  <c:v>1</c:v>
                </c:pt>
                <c:pt idx="40">
                  <c:v>1.5</c:v>
                </c:pt>
                <c:pt idx="41">
                  <c:v>1</c:v>
                </c:pt>
                <c:pt idx="42">
                  <c:v>1.5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1.5</c:v>
                </c:pt>
                <c:pt idx="50">
                  <c:v>1</c:v>
                </c:pt>
                <c:pt idx="51">
                  <c:v>0.5</c:v>
                </c:pt>
                <c:pt idx="52">
                  <c:v>1</c:v>
                </c:pt>
                <c:pt idx="53">
                  <c:v>1</c:v>
                </c:pt>
                <c:pt idx="5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8-F54B-BB09-E00DCE61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30703"/>
        <c:axId val="1104951135"/>
      </c:scatterChart>
      <c:valAx>
        <c:axId val="114503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51135"/>
        <c:crosses val="autoZero"/>
        <c:crossBetween val="midCat"/>
      </c:valAx>
      <c:valAx>
        <c:axId val="11049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3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exchange 5 (perturbation</a:t>
            </a:r>
            <a:r>
              <a:rPr lang="en-GB" baseline="0"/>
              <a:t> = small)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Microwave minutes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culutures'!$B$2:$B$56</c:f>
              <c:numCache>
                <c:formatCode>General</c:formatCode>
                <c:ptCount val="5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7.5</c:v>
                </c:pt>
                <c:pt idx="46">
                  <c:v>37.5</c:v>
                </c:pt>
                <c:pt idx="47">
                  <c:v>7.5</c:v>
                </c:pt>
                <c:pt idx="48">
                  <c:v>37.5</c:v>
                </c:pt>
                <c:pt idx="49">
                  <c:v>7.5</c:v>
                </c:pt>
                <c:pt idx="50">
                  <c:v>37.5</c:v>
                </c:pt>
                <c:pt idx="51">
                  <c:v>7.5</c:v>
                </c:pt>
                <c:pt idx="52">
                  <c:v>37.5</c:v>
                </c:pt>
                <c:pt idx="53">
                  <c:v>7.5</c:v>
                </c:pt>
                <c:pt idx="54">
                  <c:v>37.5</c:v>
                </c:pt>
              </c:numCache>
            </c:numRef>
          </c:xVal>
          <c:yVal>
            <c:numRef>
              <c:f>'Mixed culutures'!$Y$2:$Y$56</c:f>
              <c:numCache>
                <c:formatCode>General</c:formatCode>
                <c:ptCount val="55"/>
                <c:pt idx="0">
                  <c:v>1.5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1.5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0.5</c:v>
                </c:pt>
                <c:pt idx="23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1.5</c:v>
                </c:pt>
                <c:pt idx="27">
                  <c:v>1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0.5</c:v>
                </c:pt>
                <c:pt idx="32">
                  <c:v>1.5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B-3040-B68B-A333DA8B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89695"/>
        <c:axId val="1089812031"/>
      </c:scatterChart>
      <c:valAx>
        <c:axId val="10154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12031"/>
        <c:crosses val="autoZero"/>
        <c:crossBetween val="midCat"/>
      </c:valAx>
      <c:valAx>
        <c:axId val="10898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exchange 4 (perturbation</a:t>
            </a:r>
            <a:r>
              <a:rPr lang="en-GB" baseline="0"/>
              <a:t> = small)</a:t>
            </a:r>
            <a:br>
              <a:rPr lang="en-GB" baseline="0"/>
            </a:br>
            <a:r>
              <a:rPr lang="en-GB" baseline="0"/>
              <a:t>Microwave minutes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culutures'!$B$2:$B$56</c:f>
              <c:numCache>
                <c:formatCode>General</c:formatCode>
                <c:ptCount val="5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7.5</c:v>
                </c:pt>
                <c:pt idx="46">
                  <c:v>37.5</c:v>
                </c:pt>
                <c:pt idx="47">
                  <c:v>7.5</c:v>
                </c:pt>
                <c:pt idx="48">
                  <c:v>37.5</c:v>
                </c:pt>
                <c:pt idx="49">
                  <c:v>7.5</c:v>
                </c:pt>
                <c:pt idx="50">
                  <c:v>37.5</c:v>
                </c:pt>
                <c:pt idx="51">
                  <c:v>7.5</c:v>
                </c:pt>
                <c:pt idx="52">
                  <c:v>37.5</c:v>
                </c:pt>
                <c:pt idx="53">
                  <c:v>7.5</c:v>
                </c:pt>
                <c:pt idx="54">
                  <c:v>37.5</c:v>
                </c:pt>
              </c:numCache>
            </c:numRef>
          </c:xVal>
          <c:yVal>
            <c:numRef>
              <c:f>'Mixed culutures'!$X$2:$X$56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1.5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1.5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0.5</c:v>
                </c:pt>
                <c:pt idx="48">
                  <c:v>1</c:v>
                </c:pt>
                <c:pt idx="49">
                  <c:v>0.5</c:v>
                </c:pt>
                <c:pt idx="50">
                  <c:v>1</c:v>
                </c:pt>
                <c:pt idx="51">
                  <c:v>0.5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A-7E46-A76D-D991CE32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01647"/>
        <c:axId val="1106784783"/>
      </c:scatterChart>
      <c:valAx>
        <c:axId val="10669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84783"/>
        <c:crosses val="autoZero"/>
        <c:crossBetween val="midCat"/>
      </c:valAx>
      <c:valAx>
        <c:axId val="11067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0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exchange 3 (perturbation = large)</a:t>
            </a:r>
            <a:br>
              <a:rPr lang="en-GB"/>
            </a:br>
            <a:r>
              <a:rPr lang="en-GB"/>
              <a:t>Microwave minutes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culutures'!$B$57:$B$111</c:f>
              <c:numCache>
                <c:formatCode>General</c:formatCode>
                <c:ptCount val="5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7.5</c:v>
                </c:pt>
                <c:pt idx="46">
                  <c:v>37.5</c:v>
                </c:pt>
                <c:pt idx="47">
                  <c:v>7.5</c:v>
                </c:pt>
                <c:pt idx="48">
                  <c:v>37.5</c:v>
                </c:pt>
                <c:pt idx="49">
                  <c:v>7.5</c:v>
                </c:pt>
                <c:pt idx="50">
                  <c:v>37.5</c:v>
                </c:pt>
                <c:pt idx="51">
                  <c:v>7.5</c:v>
                </c:pt>
                <c:pt idx="52">
                  <c:v>37.5</c:v>
                </c:pt>
                <c:pt idx="53">
                  <c:v>7.5</c:v>
                </c:pt>
                <c:pt idx="54">
                  <c:v>37.5</c:v>
                </c:pt>
              </c:numCache>
            </c:numRef>
          </c:xVal>
          <c:yVal>
            <c:numRef>
              <c:f>'Mixed culutures'!$W$57:$W$111</c:f>
              <c:numCache>
                <c:formatCode>General</c:formatCode>
                <c:ptCount val="55"/>
                <c:pt idx="0">
                  <c:v>2.5</c:v>
                </c:pt>
                <c:pt idx="1">
                  <c:v>2.5</c:v>
                </c:pt>
                <c:pt idx="2">
                  <c:v>1.5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1.5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1</c:v>
                </c:pt>
                <c:pt idx="30">
                  <c:v>2.5</c:v>
                </c:pt>
                <c:pt idx="31">
                  <c:v>1.5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1.5</c:v>
                </c:pt>
                <c:pt idx="38">
                  <c:v>1</c:v>
                </c:pt>
                <c:pt idx="39">
                  <c:v>1.5</c:v>
                </c:pt>
                <c:pt idx="40">
                  <c:v>1</c:v>
                </c:pt>
                <c:pt idx="41">
                  <c:v>2</c:v>
                </c:pt>
                <c:pt idx="42">
                  <c:v>1.5</c:v>
                </c:pt>
                <c:pt idx="43">
                  <c:v>2</c:v>
                </c:pt>
                <c:pt idx="44">
                  <c:v>1</c:v>
                </c:pt>
                <c:pt idx="45">
                  <c:v>1.5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1.5</c:v>
                </c:pt>
                <c:pt idx="51">
                  <c:v>2.5</c:v>
                </c:pt>
                <c:pt idx="52">
                  <c:v>1.5</c:v>
                </c:pt>
                <c:pt idx="53">
                  <c:v>2.5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A-3345-862F-9DAB2735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13679"/>
        <c:axId val="1146973935"/>
      </c:scatterChart>
      <c:valAx>
        <c:axId val="11471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73935"/>
        <c:crosses val="autoZero"/>
        <c:crossBetween val="midCat"/>
      </c:valAx>
      <c:valAx>
        <c:axId val="11469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1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exchange 5 (perturbation = large)</a:t>
            </a:r>
            <a:br>
              <a:rPr lang="en-GB"/>
            </a:br>
            <a:r>
              <a:rPr lang="en-GB"/>
              <a:t>Microwave</a:t>
            </a:r>
            <a:r>
              <a:rPr lang="en-GB" baseline="0"/>
              <a:t> minutes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'Mixed culutures'!$B$57:$B$111</c:f>
              <c:numCache>
                <c:formatCode>General</c:formatCode>
                <c:ptCount val="5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7.5</c:v>
                </c:pt>
                <c:pt idx="46">
                  <c:v>37.5</c:v>
                </c:pt>
                <c:pt idx="47">
                  <c:v>7.5</c:v>
                </c:pt>
                <c:pt idx="48">
                  <c:v>37.5</c:v>
                </c:pt>
                <c:pt idx="49">
                  <c:v>7.5</c:v>
                </c:pt>
                <c:pt idx="50">
                  <c:v>37.5</c:v>
                </c:pt>
                <c:pt idx="51">
                  <c:v>7.5</c:v>
                </c:pt>
                <c:pt idx="52">
                  <c:v>37.5</c:v>
                </c:pt>
                <c:pt idx="53">
                  <c:v>7.5</c:v>
                </c:pt>
                <c:pt idx="54">
                  <c:v>37.5</c:v>
                </c:pt>
              </c:numCache>
            </c:numRef>
          </c:xVal>
          <c:yVal>
            <c:numRef>
              <c:f>'Mixed culutures'!$Y$57:$Y$111</c:f>
              <c:numCache>
                <c:formatCode>General</c:formatCode>
                <c:ptCount val="5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1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1.5</c:v>
                </c:pt>
                <c:pt idx="28">
                  <c:v>1.5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</c:v>
                </c:pt>
                <c:pt idx="40">
                  <c:v>1.5</c:v>
                </c:pt>
                <c:pt idx="41">
                  <c:v>2</c:v>
                </c:pt>
                <c:pt idx="42">
                  <c:v>1.5</c:v>
                </c:pt>
                <c:pt idx="43">
                  <c:v>1.5</c:v>
                </c:pt>
                <c:pt idx="44">
                  <c:v>2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1.5</c:v>
                </c:pt>
                <c:pt idx="52">
                  <c:v>2</c:v>
                </c:pt>
                <c:pt idx="53">
                  <c:v>1.5</c:v>
                </c:pt>
                <c:pt idx="5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B-5642-B030-602FBDDC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88511"/>
        <c:axId val="1067578207"/>
      </c:scatterChart>
      <c:valAx>
        <c:axId val="6279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78207"/>
        <c:crosses val="autoZero"/>
        <c:crossBetween val="midCat"/>
      </c:valAx>
      <c:valAx>
        <c:axId val="10675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8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692150</xdr:colOff>
      <xdr:row>3</xdr:row>
      <xdr:rowOff>0</xdr:rowOff>
    </xdr:from>
    <xdr:to>
      <xdr:col>32</xdr:col>
      <xdr:colOff>25400</xdr:colOff>
      <xdr:row>19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9DD9A-9B06-B8FF-4486-6AE7C1110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482600</xdr:colOff>
      <xdr:row>56</xdr:row>
      <xdr:rowOff>82550</xdr:rowOff>
    </xdr:from>
    <xdr:to>
      <xdr:col>31</xdr:col>
      <xdr:colOff>571500</xdr:colOff>
      <xdr:row>72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121EC-8EF7-D882-DD4F-E0767D365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222250</xdr:colOff>
      <xdr:row>3</xdr:row>
      <xdr:rowOff>184150</xdr:rowOff>
    </xdr:from>
    <xdr:to>
      <xdr:col>37</xdr:col>
      <xdr:colOff>539750</xdr:colOff>
      <xdr:row>18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09972-C1D8-FDC7-9635-7041F579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520700</xdr:colOff>
      <xdr:row>56</xdr:row>
      <xdr:rowOff>146050</xdr:rowOff>
    </xdr:from>
    <xdr:to>
      <xdr:col>43</xdr:col>
      <xdr:colOff>838200</xdr:colOff>
      <xdr:row>71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C4F53A-3AAC-BCD3-943A-FDE21A63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63500</xdr:colOff>
      <xdr:row>4</xdr:row>
      <xdr:rowOff>95250</xdr:rowOff>
    </xdr:from>
    <xdr:to>
      <xdr:col>50</xdr:col>
      <xdr:colOff>381000</xdr:colOff>
      <xdr:row>18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8BAA97-8379-C3A2-1C07-220946D08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419100</xdr:colOff>
      <xdr:row>4</xdr:row>
      <xdr:rowOff>146050</xdr:rowOff>
    </xdr:from>
    <xdr:to>
      <xdr:col>43</xdr:col>
      <xdr:colOff>736600</xdr:colOff>
      <xdr:row>19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449F8A-5598-407D-69EE-603A2234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374650</xdr:colOff>
      <xdr:row>56</xdr:row>
      <xdr:rowOff>12700</xdr:rowOff>
    </xdr:from>
    <xdr:to>
      <xdr:col>37</xdr:col>
      <xdr:colOff>825500</xdr:colOff>
      <xdr:row>71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F3CE68-560E-C34E-CBB8-4423BEB1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107950</xdr:colOff>
      <xdr:row>56</xdr:row>
      <xdr:rowOff>158750</xdr:rowOff>
    </xdr:from>
    <xdr:to>
      <xdr:col>50</xdr:col>
      <xdr:colOff>425450</xdr:colOff>
      <xdr:row>71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EFB4F0-F5B9-BFD2-6D28-DCE5ADBCD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/>
  </sheetViews>
  <sheetFormatPr baseColWidth="10" defaultColWidth="11.1640625" defaultRowHeight="15" customHeight="1" x14ac:dyDescent="0.2"/>
  <cols>
    <col min="1" max="1" width="4.1640625" customWidth="1"/>
    <col min="2" max="2" width="9.83203125" bestFit="1" customWidth="1"/>
    <col min="3" max="3" width="10.6640625" customWidth="1"/>
    <col min="4" max="4" width="10.6640625" bestFit="1" customWidth="1"/>
    <col min="5" max="5" width="8.33203125" customWidth="1"/>
    <col min="6" max="6" width="14.1640625" customWidth="1"/>
    <col min="7" max="7" width="11.5" customWidth="1"/>
    <col min="8" max="8" width="14.33203125" customWidth="1"/>
    <col min="9" max="9" width="15.1640625" customWidth="1"/>
    <col min="10" max="10" width="14.5" customWidth="1"/>
    <col min="11" max="11" width="14.83203125" customWidth="1"/>
    <col min="12" max="12" width="13" customWidth="1"/>
    <col min="13" max="13" width="11.6640625" customWidth="1"/>
    <col min="14" max="14" width="11.1640625" customWidth="1"/>
    <col min="15" max="15" width="10.6640625" customWidth="1"/>
    <col min="16" max="16" width="11.5" customWidth="1"/>
    <col min="17" max="17" width="12.1640625" customWidth="1"/>
    <col min="18" max="18" width="14.83203125" customWidth="1"/>
    <col min="19" max="19" width="11.33203125" customWidth="1"/>
    <col min="20" max="20" width="11" customWidth="1"/>
    <col min="21" max="21" width="18" customWidth="1"/>
    <col min="22" max="22" width="24" bestFit="1" customWidth="1"/>
    <col min="23" max="23" width="22.6640625" bestFit="1" customWidth="1"/>
    <col min="24" max="25" width="18" bestFit="1" customWidth="1"/>
  </cols>
  <sheetData>
    <row r="1" spans="1:25" s="46" customFormat="1" ht="15.75" customHeight="1" x14ac:dyDescent="0.2">
      <c r="A1" s="43" t="s">
        <v>0</v>
      </c>
      <c r="B1" s="43" t="s">
        <v>1</v>
      </c>
      <c r="C1" s="43" t="s">
        <v>2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51</v>
      </c>
      <c r="I1" s="43" t="s">
        <v>24</v>
      </c>
      <c r="J1" s="43" t="s">
        <v>27</v>
      </c>
      <c r="K1" s="43" t="s">
        <v>29</v>
      </c>
      <c r="L1" s="43" t="s">
        <v>31</v>
      </c>
      <c r="M1" s="43" t="s">
        <v>33</v>
      </c>
      <c r="N1" s="43" t="s">
        <v>35</v>
      </c>
      <c r="O1" s="43" t="s">
        <v>38</v>
      </c>
      <c r="P1" s="43" t="s">
        <v>40</v>
      </c>
      <c r="Q1" s="43" t="s">
        <v>42</v>
      </c>
      <c r="R1" s="43" t="s">
        <v>112</v>
      </c>
      <c r="S1" s="43" t="s">
        <v>45</v>
      </c>
      <c r="T1" s="44" t="s">
        <v>7</v>
      </c>
      <c r="U1" s="44" t="s">
        <v>8</v>
      </c>
      <c r="V1" s="45" t="s">
        <v>113</v>
      </c>
      <c r="W1" s="45" t="s">
        <v>114</v>
      </c>
      <c r="X1" s="45" t="s">
        <v>115</v>
      </c>
      <c r="Y1" s="47" t="s">
        <v>116</v>
      </c>
    </row>
    <row r="2" spans="1:25" ht="15.75" customHeight="1" x14ac:dyDescent="0.2">
      <c r="A2" s="2">
        <v>1</v>
      </c>
      <c r="B2" s="2">
        <f>Parameters!B4</f>
        <v>7.5</v>
      </c>
      <c r="C2" s="3" t="s">
        <v>9</v>
      </c>
      <c r="D2" s="2">
        <f>Parameters!B2</f>
        <v>5.25</v>
      </c>
      <c r="E2" s="2">
        <v>1</v>
      </c>
      <c r="F2" s="2">
        <v>1</v>
      </c>
      <c r="G2" s="2" t="s">
        <v>107</v>
      </c>
      <c r="H2" s="2">
        <v>11</v>
      </c>
      <c r="I2" s="4">
        <f>B2/H2</f>
        <v>0.68181818181818177</v>
      </c>
      <c r="J2" s="4">
        <f t="shared" ref="J2:J36" si="0">B2/H2</f>
        <v>0.68181818181818177</v>
      </c>
      <c r="K2" s="4">
        <f t="shared" ref="K2:K36" si="1">B2/H2</f>
        <v>0.68181818181818177</v>
      </c>
      <c r="L2" s="4">
        <f t="shared" ref="L2:L36" si="2">B2/H2</f>
        <v>0.68181818181818177</v>
      </c>
      <c r="M2" s="4">
        <f t="shared" ref="M2:M36" si="3">B2/H2</f>
        <v>0.68181818181818177</v>
      </c>
      <c r="N2" s="4">
        <f t="shared" ref="N2:N36" si="4">B2/H2</f>
        <v>0.68181818181818177</v>
      </c>
      <c r="O2" s="4">
        <f t="shared" ref="O2:O36" si="5">B2/H2</f>
        <v>0.68181818181818177</v>
      </c>
      <c r="P2" s="4">
        <f t="shared" ref="P2:P36" si="6">B2/H2</f>
        <v>0.68181818181818177</v>
      </c>
      <c r="Q2" s="4">
        <f t="shared" ref="Q2:Q36" si="7">B2/H2</f>
        <v>0.68181818181818177</v>
      </c>
      <c r="R2" s="4">
        <f t="shared" ref="R2:R36" si="8">B2/H2</f>
        <v>0.68181818181818177</v>
      </c>
      <c r="S2" s="4">
        <f t="shared" ref="S2:S36" si="9">B2/H2</f>
        <v>0.68181818181818177</v>
      </c>
      <c r="T2" s="5">
        <v>6</v>
      </c>
      <c r="U2" s="5">
        <v>7</v>
      </c>
      <c r="V2" s="41">
        <v>2.5</v>
      </c>
      <c r="W2" s="42">
        <v>2.5</v>
      </c>
      <c r="X2" s="41">
        <v>1</v>
      </c>
      <c r="Y2" s="42">
        <v>1.5</v>
      </c>
    </row>
    <row r="3" spans="1:25" ht="15.75" customHeight="1" x14ac:dyDescent="0.2">
      <c r="A3" s="6">
        <v>2</v>
      </c>
      <c r="B3" s="6">
        <f>Parameters!B4</f>
        <v>7.5</v>
      </c>
      <c r="C3" s="6" t="s">
        <v>9</v>
      </c>
      <c r="D3" s="6">
        <f>Parameters!B2</f>
        <v>5.25</v>
      </c>
      <c r="E3" s="6">
        <v>2</v>
      </c>
      <c r="F3" s="6">
        <v>2</v>
      </c>
      <c r="G3" s="6" t="s">
        <v>107</v>
      </c>
      <c r="H3" s="6">
        <v>11</v>
      </c>
      <c r="I3" s="7">
        <f t="shared" ref="I3:I36" si="10">B3/H3</f>
        <v>0.68181818181818177</v>
      </c>
      <c r="J3" s="7">
        <f t="shared" si="0"/>
        <v>0.68181818181818177</v>
      </c>
      <c r="K3" s="7">
        <f t="shared" si="1"/>
        <v>0.68181818181818177</v>
      </c>
      <c r="L3" s="7">
        <f t="shared" si="2"/>
        <v>0.68181818181818177</v>
      </c>
      <c r="M3" s="7">
        <f t="shared" si="3"/>
        <v>0.68181818181818177</v>
      </c>
      <c r="N3" s="7">
        <f t="shared" si="4"/>
        <v>0.68181818181818177</v>
      </c>
      <c r="O3" s="7">
        <f t="shared" si="5"/>
        <v>0.68181818181818177</v>
      </c>
      <c r="P3" s="7">
        <f t="shared" si="6"/>
        <v>0.68181818181818177</v>
      </c>
      <c r="Q3" s="7">
        <f t="shared" si="7"/>
        <v>0.68181818181818177</v>
      </c>
      <c r="R3" s="7">
        <f t="shared" si="8"/>
        <v>0.68181818181818177</v>
      </c>
      <c r="S3" s="7">
        <f t="shared" si="9"/>
        <v>0.68181818181818177</v>
      </c>
      <c r="T3" s="8">
        <v>6</v>
      </c>
      <c r="U3" s="8">
        <v>7</v>
      </c>
      <c r="V3" s="41">
        <v>3</v>
      </c>
      <c r="W3" s="42">
        <v>1.5</v>
      </c>
      <c r="X3" s="42">
        <v>1</v>
      </c>
      <c r="Y3" s="42">
        <v>2</v>
      </c>
    </row>
    <row r="4" spans="1:25" ht="15.75" customHeight="1" x14ac:dyDescent="0.2">
      <c r="A4" s="2">
        <v>3</v>
      </c>
      <c r="B4" s="2">
        <f>Parameters!B4</f>
        <v>7.5</v>
      </c>
      <c r="C4" s="3" t="s">
        <v>9</v>
      </c>
      <c r="D4" s="2">
        <f>Parameters!B2</f>
        <v>5.25</v>
      </c>
      <c r="E4" s="2">
        <v>3</v>
      </c>
      <c r="F4" s="2">
        <v>3</v>
      </c>
      <c r="G4" s="2" t="s">
        <v>107</v>
      </c>
      <c r="H4" s="2">
        <v>11</v>
      </c>
      <c r="I4" s="4">
        <f t="shared" si="10"/>
        <v>0.68181818181818177</v>
      </c>
      <c r="J4" s="4">
        <f t="shared" si="0"/>
        <v>0.68181818181818177</v>
      </c>
      <c r="K4" s="4">
        <f t="shared" si="1"/>
        <v>0.68181818181818177</v>
      </c>
      <c r="L4" s="4">
        <f t="shared" si="2"/>
        <v>0.68181818181818177</v>
      </c>
      <c r="M4" s="4">
        <f t="shared" si="3"/>
        <v>0.68181818181818177</v>
      </c>
      <c r="N4" s="4">
        <f t="shared" si="4"/>
        <v>0.68181818181818177</v>
      </c>
      <c r="O4" s="4">
        <f t="shared" si="5"/>
        <v>0.68181818181818177</v>
      </c>
      <c r="P4" s="4">
        <f t="shared" si="6"/>
        <v>0.68181818181818177</v>
      </c>
      <c r="Q4" s="4">
        <f t="shared" si="7"/>
        <v>0.68181818181818177</v>
      </c>
      <c r="R4" s="4">
        <f t="shared" si="8"/>
        <v>0.68181818181818177</v>
      </c>
      <c r="S4" s="4">
        <f t="shared" si="9"/>
        <v>0.68181818181818177</v>
      </c>
      <c r="T4" s="5">
        <v>6</v>
      </c>
      <c r="U4" s="5">
        <v>7</v>
      </c>
      <c r="V4" s="41">
        <v>1</v>
      </c>
      <c r="W4" s="41">
        <v>2</v>
      </c>
      <c r="X4" s="42">
        <v>1.5</v>
      </c>
      <c r="Y4" s="42">
        <v>1</v>
      </c>
    </row>
    <row r="5" spans="1:25" ht="15.75" customHeight="1" x14ac:dyDescent="0.2">
      <c r="A5" s="6">
        <v>4</v>
      </c>
      <c r="B5" s="6">
        <f>Parameters!B4</f>
        <v>7.5</v>
      </c>
      <c r="C5" s="6" t="s">
        <v>9</v>
      </c>
      <c r="D5" s="6">
        <f>Parameters!B2</f>
        <v>5.25</v>
      </c>
      <c r="E5" s="6">
        <v>4</v>
      </c>
      <c r="F5" s="6">
        <v>4</v>
      </c>
      <c r="G5" s="6" t="s">
        <v>107</v>
      </c>
      <c r="H5" s="6">
        <v>11</v>
      </c>
      <c r="I5" s="7">
        <f t="shared" si="10"/>
        <v>0.68181818181818177</v>
      </c>
      <c r="J5" s="7">
        <f t="shared" si="0"/>
        <v>0.68181818181818177</v>
      </c>
      <c r="K5" s="7">
        <f t="shared" si="1"/>
        <v>0.68181818181818177</v>
      </c>
      <c r="L5" s="7">
        <f t="shared" si="2"/>
        <v>0.68181818181818177</v>
      </c>
      <c r="M5" s="7">
        <f t="shared" si="3"/>
        <v>0.68181818181818177</v>
      </c>
      <c r="N5" s="7">
        <f t="shared" si="4"/>
        <v>0.68181818181818177</v>
      </c>
      <c r="O5" s="7">
        <f t="shared" si="5"/>
        <v>0.68181818181818177</v>
      </c>
      <c r="P5" s="7">
        <f t="shared" si="6"/>
        <v>0.68181818181818177</v>
      </c>
      <c r="Q5" s="7">
        <f t="shared" si="7"/>
        <v>0.68181818181818177</v>
      </c>
      <c r="R5" s="7">
        <f t="shared" si="8"/>
        <v>0.68181818181818177</v>
      </c>
      <c r="S5" s="7">
        <f t="shared" si="9"/>
        <v>0.68181818181818177</v>
      </c>
      <c r="T5" s="8">
        <v>6</v>
      </c>
      <c r="U5" s="8">
        <v>7</v>
      </c>
      <c r="V5" s="41">
        <v>2</v>
      </c>
      <c r="W5" s="41">
        <v>1</v>
      </c>
      <c r="X5" s="41">
        <v>1</v>
      </c>
      <c r="Y5" s="42">
        <v>1.5</v>
      </c>
    </row>
    <row r="6" spans="1:25" ht="15.75" customHeight="1" x14ac:dyDescent="0.2">
      <c r="A6" s="2">
        <v>5</v>
      </c>
      <c r="B6" s="2">
        <f>Parameters!B4</f>
        <v>7.5</v>
      </c>
      <c r="C6" s="3" t="s">
        <v>9</v>
      </c>
      <c r="D6" s="2">
        <f>Parameters!B2</f>
        <v>5.25</v>
      </c>
      <c r="E6" s="2">
        <v>5</v>
      </c>
      <c r="F6" s="2">
        <v>5</v>
      </c>
      <c r="G6" s="2" t="s">
        <v>107</v>
      </c>
      <c r="H6" s="2">
        <v>11</v>
      </c>
      <c r="I6" s="4">
        <f t="shared" si="10"/>
        <v>0.68181818181818177</v>
      </c>
      <c r="J6" s="4">
        <f t="shared" si="0"/>
        <v>0.68181818181818177</v>
      </c>
      <c r="K6" s="4">
        <f t="shared" si="1"/>
        <v>0.68181818181818177</v>
      </c>
      <c r="L6" s="4">
        <f t="shared" si="2"/>
        <v>0.68181818181818177</v>
      </c>
      <c r="M6" s="4">
        <f t="shared" si="3"/>
        <v>0.68181818181818177</v>
      </c>
      <c r="N6" s="4">
        <f t="shared" si="4"/>
        <v>0.68181818181818177</v>
      </c>
      <c r="O6" s="4">
        <f t="shared" si="5"/>
        <v>0.68181818181818177</v>
      </c>
      <c r="P6" s="4">
        <f t="shared" si="6"/>
        <v>0.68181818181818177</v>
      </c>
      <c r="Q6" s="4">
        <f t="shared" si="7"/>
        <v>0.68181818181818177</v>
      </c>
      <c r="R6" s="4">
        <f t="shared" si="8"/>
        <v>0.68181818181818177</v>
      </c>
      <c r="S6" s="4">
        <f t="shared" si="9"/>
        <v>0.68181818181818177</v>
      </c>
      <c r="T6" s="5">
        <v>6</v>
      </c>
      <c r="U6" s="5">
        <v>7</v>
      </c>
      <c r="V6" s="41">
        <v>3</v>
      </c>
      <c r="W6" s="41">
        <v>1</v>
      </c>
      <c r="X6" s="42">
        <v>1</v>
      </c>
      <c r="Y6" s="42">
        <v>1</v>
      </c>
    </row>
    <row r="7" spans="1:25" ht="15.75" customHeight="1" x14ac:dyDescent="0.2">
      <c r="A7" s="6">
        <v>6</v>
      </c>
      <c r="B7" s="6">
        <f>Parameters!B5</f>
        <v>22.5</v>
      </c>
      <c r="C7" s="6" t="s">
        <v>9</v>
      </c>
      <c r="D7" s="6">
        <f>Parameters!B2</f>
        <v>5.25</v>
      </c>
      <c r="E7" s="6">
        <v>1</v>
      </c>
      <c r="F7" s="6">
        <v>6</v>
      </c>
      <c r="G7" s="6" t="s">
        <v>108</v>
      </c>
      <c r="H7" s="6">
        <v>11</v>
      </c>
      <c r="I7" s="7">
        <f>B7/H7</f>
        <v>2.0454545454545454</v>
      </c>
      <c r="J7" s="7">
        <f t="shared" si="0"/>
        <v>2.0454545454545454</v>
      </c>
      <c r="K7" s="7">
        <f t="shared" si="1"/>
        <v>2.0454545454545454</v>
      </c>
      <c r="L7" s="7">
        <f t="shared" si="2"/>
        <v>2.0454545454545454</v>
      </c>
      <c r="M7" s="7">
        <f t="shared" si="3"/>
        <v>2.0454545454545454</v>
      </c>
      <c r="N7" s="7">
        <f t="shared" si="4"/>
        <v>2.0454545454545454</v>
      </c>
      <c r="O7" s="7">
        <f t="shared" si="5"/>
        <v>2.0454545454545454</v>
      </c>
      <c r="P7" s="7">
        <f t="shared" si="6"/>
        <v>2.0454545454545454</v>
      </c>
      <c r="Q7" s="7">
        <f t="shared" si="7"/>
        <v>2.0454545454545454</v>
      </c>
      <c r="R7" s="7">
        <f t="shared" si="8"/>
        <v>2.0454545454545454</v>
      </c>
      <c r="S7" s="7">
        <f t="shared" si="9"/>
        <v>2.0454545454545454</v>
      </c>
      <c r="T7" s="8">
        <v>6</v>
      </c>
      <c r="U7" s="8">
        <v>7</v>
      </c>
      <c r="V7" s="41">
        <v>3</v>
      </c>
      <c r="W7" s="41">
        <v>1</v>
      </c>
      <c r="X7" s="42">
        <v>1</v>
      </c>
      <c r="Y7" s="42">
        <v>1.5</v>
      </c>
    </row>
    <row r="8" spans="1:25" ht="15.75" customHeight="1" x14ac:dyDescent="0.2">
      <c r="A8" s="2">
        <v>7</v>
      </c>
      <c r="B8" s="2">
        <f>Parameters!B5</f>
        <v>22.5</v>
      </c>
      <c r="C8" s="3" t="s">
        <v>9</v>
      </c>
      <c r="D8" s="2">
        <f>Parameters!B2</f>
        <v>5.25</v>
      </c>
      <c r="E8" s="2">
        <v>2</v>
      </c>
      <c r="F8" s="2">
        <v>7</v>
      </c>
      <c r="G8" s="2" t="s">
        <v>108</v>
      </c>
      <c r="H8" s="2">
        <v>11</v>
      </c>
      <c r="I8" s="4">
        <f t="shared" si="10"/>
        <v>2.0454545454545454</v>
      </c>
      <c r="J8" s="4">
        <f t="shared" si="0"/>
        <v>2.0454545454545454</v>
      </c>
      <c r="K8" s="4">
        <f t="shared" si="1"/>
        <v>2.0454545454545454</v>
      </c>
      <c r="L8" s="4">
        <f t="shared" si="2"/>
        <v>2.0454545454545454</v>
      </c>
      <c r="M8" s="4">
        <f t="shared" si="3"/>
        <v>2.0454545454545454</v>
      </c>
      <c r="N8" s="4">
        <f t="shared" si="4"/>
        <v>2.0454545454545454</v>
      </c>
      <c r="O8" s="4">
        <f t="shared" si="5"/>
        <v>2.0454545454545454</v>
      </c>
      <c r="P8" s="4">
        <f t="shared" si="6"/>
        <v>2.0454545454545454</v>
      </c>
      <c r="Q8" s="4">
        <f t="shared" si="7"/>
        <v>2.0454545454545454</v>
      </c>
      <c r="R8" s="4">
        <f t="shared" si="8"/>
        <v>2.0454545454545454</v>
      </c>
      <c r="S8" s="4">
        <f t="shared" si="9"/>
        <v>2.0454545454545454</v>
      </c>
      <c r="T8" s="5">
        <v>6</v>
      </c>
      <c r="U8" s="5">
        <v>7</v>
      </c>
      <c r="V8" s="41">
        <v>1.5</v>
      </c>
      <c r="W8" s="41">
        <v>2</v>
      </c>
      <c r="X8" s="42">
        <v>1.5</v>
      </c>
      <c r="Y8" s="42">
        <v>1.5</v>
      </c>
    </row>
    <row r="9" spans="1:25" ht="15.75" customHeight="1" x14ac:dyDescent="0.2">
      <c r="A9" s="6">
        <v>8</v>
      </c>
      <c r="B9" s="6">
        <f>Parameters!B5</f>
        <v>22.5</v>
      </c>
      <c r="C9" s="6" t="s">
        <v>9</v>
      </c>
      <c r="D9" s="6">
        <f>Parameters!B2</f>
        <v>5.25</v>
      </c>
      <c r="E9" s="6">
        <v>3</v>
      </c>
      <c r="F9" s="6">
        <v>8</v>
      </c>
      <c r="G9" s="6" t="s">
        <v>108</v>
      </c>
      <c r="H9" s="6">
        <v>11</v>
      </c>
      <c r="I9" s="7">
        <f t="shared" si="10"/>
        <v>2.0454545454545454</v>
      </c>
      <c r="J9" s="7">
        <f t="shared" si="0"/>
        <v>2.0454545454545454</v>
      </c>
      <c r="K9" s="7">
        <f t="shared" si="1"/>
        <v>2.0454545454545454</v>
      </c>
      <c r="L9" s="7">
        <f t="shared" si="2"/>
        <v>2.0454545454545454</v>
      </c>
      <c r="M9" s="7">
        <f t="shared" si="3"/>
        <v>2.0454545454545454</v>
      </c>
      <c r="N9" s="7">
        <f t="shared" si="4"/>
        <v>2.0454545454545454</v>
      </c>
      <c r="O9" s="7">
        <f t="shared" si="5"/>
        <v>2.0454545454545454</v>
      </c>
      <c r="P9" s="7">
        <f t="shared" si="6"/>
        <v>2.0454545454545454</v>
      </c>
      <c r="Q9" s="7">
        <f t="shared" si="7"/>
        <v>2.0454545454545454</v>
      </c>
      <c r="R9" s="7">
        <f t="shared" si="8"/>
        <v>2.0454545454545454</v>
      </c>
      <c r="S9" s="7">
        <f t="shared" si="9"/>
        <v>2.0454545454545454</v>
      </c>
      <c r="T9" s="8">
        <v>6</v>
      </c>
      <c r="U9" s="8">
        <v>7</v>
      </c>
      <c r="V9" s="41">
        <v>0.5</v>
      </c>
      <c r="W9" s="42">
        <v>2.5</v>
      </c>
      <c r="X9" s="41">
        <v>1</v>
      </c>
      <c r="Y9" s="42">
        <v>1.5</v>
      </c>
    </row>
    <row r="10" spans="1:25" ht="15.75" customHeight="1" x14ac:dyDescent="0.2">
      <c r="A10" s="2">
        <v>9</v>
      </c>
      <c r="B10" s="2">
        <f>Parameters!B5</f>
        <v>22.5</v>
      </c>
      <c r="C10" s="3" t="s">
        <v>9</v>
      </c>
      <c r="D10" s="2">
        <f>Parameters!B2</f>
        <v>5.25</v>
      </c>
      <c r="E10" s="2">
        <v>4</v>
      </c>
      <c r="F10" s="2">
        <v>9</v>
      </c>
      <c r="G10" s="2" t="s">
        <v>108</v>
      </c>
      <c r="H10" s="2">
        <v>11</v>
      </c>
      <c r="I10" s="4">
        <f t="shared" si="10"/>
        <v>2.0454545454545454</v>
      </c>
      <c r="J10" s="4">
        <f t="shared" si="0"/>
        <v>2.0454545454545454</v>
      </c>
      <c r="K10" s="4">
        <f t="shared" si="1"/>
        <v>2.0454545454545454</v>
      </c>
      <c r="L10" s="4">
        <f t="shared" si="2"/>
        <v>2.0454545454545454</v>
      </c>
      <c r="M10" s="4">
        <f t="shared" si="3"/>
        <v>2.0454545454545454</v>
      </c>
      <c r="N10" s="4">
        <f t="shared" si="4"/>
        <v>2.0454545454545454</v>
      </c>
      <c r="O10" s="4">
        <f t="shared" si="5"/>
        <v>2.0454545454545454</v>
      </c>
      <c r="P10" s="4">
        <f t="shared" si="6"/>
        <v>2.0454545454545454</v>
      </c>
      <c r="Q10" s="4">
        <f t="shared" si="7"/>
        <v>2.0454545454545454</v>
      </c>
      <c r="R10" s="4">
        <f t="shared" si="8"/>
        <v>2.0454545454545454</v>
      </c>
      <c r="S10" s="4">
        <f t="shared" si="9"/>
        <v>2.0454545454545454</v>
      </c>
      <c r="T10" s="5">
        <v>6</v>
      </c>
      <c r="U10" s="5">
        <v>7</v>
      </c>
      <c r="V10" s="41">
        <v>2</v>
      </c>
      <c r="W10" s="41">
        <v>2</v>
      </c>
      <c r="X10" s="41">
        <v>1</v>
      </c>
      <c r="Y10" s="42">
        <v>1.5</v>
      </c>
    </row>
    <row r="11" spans="1:25" ht="15.75" customHeight="1" x14ac:dyDescent="0.2">
      <c r="A11" s="6">
        <v>10</v>
      </c>
      <c r="B11" s="6">
        <f>Parameters!B5</f>
        <v>22.5</v>
      </c>
      <c r="C11" s="6" t="s">
        <v>9</v>
      </c>
      <c r="D11" s="6">
        <f>Parameters!B2</f>
        <v>5.25</v>
      </c>
      <c r="E11" s="6">
        <v>5</v>
      </c>
      <c r="F11" s="6">
        <v>10</v>
      </c>
      <c r="G11" s="6" t="s">
        <v>108</v>
      </c>
      <c r="H11" s="6">
        <v>11</v>
      </c>
      <c r="I11" s="7">
        <f t="shared" si="10"/>
        <v>2.0454545454545454</v>
      </c>
      <c r="J11" s="7">
        <f t="shared" si="0"/>
        <v>2.0454545454545454</v>
      </c>
      <c r="K11" s="7">
        <f t="shared" si="1"/>
        <v>2.0454545454545454</v>
      </c>
      <c r="L11" s="7">
        <f t="shared" si="2"/>
        <v>2.0454545454545454</v>
      </c>
      <c r="M11" s="7">
        <f t="shared" si="3"/>
        <v>2.0454545454545454</v>
      </c>
      <c r="N11" s="7">
        <f t="shared" si="4"/>
        <v>2.0454545454545454</v>
      </c>
      <c r="O11" s="7">
        <f t="shared" si="5"/>
        <v>2.0454545454545454</v>
      </c>
      <c r="P11" s="7">
        <f t="shared" si="6"/>
        <v>2.0454545454545454</v>
      </c>
      <c r="Q11" s="7">
        <f t="shared" si="7"/>
        <v>2.0454545454545454</v>
      </c>
      <c r="R11" s="7">
        <f t="shared" si="8"/>
        <v>2.0454545454545454</v>
      </c>
      <c r="S11" s="7">
        <f t="shared" si="9"/>
        <v>2.0454545454545454</v>
      </c>
      <c r="T11" s="8">
        <v>6</v>
      </c>
      <c r="U11" s="8">
        <v>7</v>
      </c>
      <c r="V11" s="41">
        <v>2.5</v>
      </c>
      <c r="W11" s="41">
        <v>1</v>
      </c>
      <c r="X11" s="42">
        <v>1.5</v>
      </c>
      <c r="Y11" s="42">
        <v>1.5</v>
      </c>
    </row>
    <row r="12" spans="1:25" ht="15.75" customHeight="1" x14ac:dyDescent="0.2">
      <c r="A12" s="2">
        <v>11</v>
      </c>
      <c r="B12" s="2">
        <f>Parameters!B6</f>
        <v>37.5</v>
      </c>
      <c r="C12" s="3" t="s">
        <v>9</v>
      </c>
      <c r="D12" s="2">
        <f>Parameters!B2</f>
        <v>5.25</v>
      </c>
      <c r="E12" s="2">
        <v>1</v>
      </c>
      <c r="F12" s="2">
        <v>11</v>
      </c>
      <c r="G12" s="2" t="s">
        <v>109</v>
      </c>
      <c r="H12" s="2">
        <v>11</v>
      </c>
      <c r="I12" s="4">
        <f t="shared" si="10"/>
        <v>3.4090909090909092</v>
      </c>
      <c r="J12" s="4">
        <f t="shared" si="0"/>
        <v>3.4090909090909092</v>
      </c>
      <c r="K12" s="4">
        <f t="shared" si="1"/>
        <v>3.4090909090909092</v>
      </c>
      <c r="L12" s="4">
        <f t="shared" si="2"/>
        <v>3.4090909090909092</v>
      </c>
      <c r="M12" s="4">
        <f t="shared" si="3"/>
        <v>3.4090909090909092</v>
      </c>
      <c r="N12" s="4">
        <f t="shared" si="4"/>
        <v>3.4090909090909092</v>
      </c>
      <c r="O12" s="4">
        <f t="shared" si="5"/>
        <v>3.4090909090909092</v>
      </c>
      <c r="P12" s="4">
        <f t="shared" si="6"/>
        <v>3.4090909090909092</v>
      </c>
      <c r="Q12" s="4">
        <f t="shared" si="7"/>
        <v>3.4090909090909092</v>
      </c>
      <c r="R12" s="4">
        <f t="shared" si="8"/>
        <v>3.4090909090909092</v>
      </c>
      <c r="S12" s="4">
        <f t="shared" si="9"/>
        <v>3.4090909090909092</v>
      </c>
      <c r="T12" s="5">
        <v>6</v>
      </c>
      <c r="U12" s="5">
        <v>7</v>
      </c>
      <c r="V12" s="41">
        <v>4.5</v>
      </c>
      <c r="W12" s="42">
        <v>2</v>
      </c>
      <c r="X12" s="42">
        <v>1.5</v>
      </c>
      <c r="Y12" s="42">
        <v>1.5</v>
      </c>
    </row>
    <row r="13" spans="1:25" ht="15.75" customHeight="1" x14ac:dyDescent="0.2">
      <c r="A13" s="6">
        <v>12</v>
      </c>
      <c r="B13" s="6">
        <f>Parameters!B6</f>
        <v>37.5</v>
      </c>
      <c r="C13" s="6" t="s">
        <v>9</v>
      </c>
      <c r="D13" s="6">
        <f>Parameters!B2</f>
        <v>5.25</v>
      </c>
      <c r="E13" s="6">
        <v>2</v>
      </c>
      <c r="F13" s="6">
        <v>12</v>
      </c>
      <c r="G13" s="6" t="s">
        <v>109</v>
      </c>
      <c r="H13" s="6">
        <v>11</v>
      </c>
      <c r="I13" s="7">
        <f>B13/H13</f>
        <v>3.4090909090909092</v>
      </c>
      <c r="J13" s="7">
        <f t="shared" si="0"/>
        <v>3.4090909090909092</v>
      </c>
      <c r="K13" s="7">
        <f t="shared" si="1"/>
        <v>3.4090909090909092</v>
      </c>
      <c r="L13" s="7">
        <f t="shared" si="2"/>
        <v>3.4090909090909092</v>
      </c>
      <c r="M13" s="7">
        <f t="shared" si="3"/>
        <v>3.4090909090909092</v>
      </c>
      <c r="N13" s="7">
        <f t="shared" si="4"/>
        <v>3.4090909090909092</v>
      </c>
      <c r="O13" s="7">
        <f t="shared" si="5"/>
        <v>3.4090909090909092</v>
      </c>
      <c r="P13" s="7">
        <f t="shared" si="6"/>
        <v>3.4090909090909092</v>
      </c>
      <c r="Q13" s="7">
        <f t="shared" si="7"/>
        <v>3.4090909090909092</v>
      </c>
      <c r="R13" s="7">
        <f t="shared" si="8"/>
        <v>3.4090909090909092</v>
      </c>
      <c r="S13" s="7">
        <f t="shared" si="9"/>
        <v>3.4090909090909092</v>
      </c>
      <c r="T13" s="8">
        <v>6</v>
      </c>
      <c r="U13" s="8">
        <v>7</v>
      </c>
      <c r="V13" s="41">
        <v>3.5</v>
      </c>
      <c r="W13" s="42">
        <v>2.5</v>
      </c>
      <c r="X13" s="41">
        <v>1</v>
      </c>
      <c r="Y13" s="42">
        <v>1.5</v>
      </c>
    </row>
    <row r="14" spans="1:25" ht="15.75" customHeight="1" x14ac:dyDescent="0.2">
      <c r="A14" s="2">
        <v>13</v>
      </c>
      <c r="B14" s="2">
        <f>Parameters!B6</f>
        <v>37.5</v>
      </c>
      <c r="C14" s="3" t="s">
        <v>9</v>
      </c>
      <c r="D14" s="2">
        <f>Parameters!B2</f>
        <v>5.25</v>
      </c>
      <c r="E14" s="2">
        <v>3</v>
      </c>
      <c r="F14" s="2">
        <v>13</v>
      </c>
      <c r="G14" s="2" t="s">
        <v>109</v>
      </c>
      <c r="H14" s="2">
        <v>11</v>
      </c>
      <c r="I14" s="4">
        <f t="shared" si="10"/>
        <v>3.4090909090909092</v>
      </c>
      <c r="J14" s="4">
        <f t="shared" si="0"/>
        <v>3.4090909090909092</v>
      </c>
      <c r="K14" s="4">
        <f t="shared" si="1"/>
        <v>3.4090909090909092</v>
      </c>
      <c r="L14" s="4">
        <f t="shared" si="2"/>
        <v>3.4090909090909092</v>
      </c>
      <c r="M14" s="4">
        <f t="shared" si="3"/>
        <v>3.4090909090909092</v>
      </c>
      <c r="N14" s="4">
        <f t="shared" si="4"/>
        <v>3.4090909090909092</v>
      </c>
      <c r="O14" s="4">
        <f t="shared" si="5"/>
        <v>3.4090909090909092</v>
      </c>
      <c r="P14" s="4">
        <f t="shared" si="6"/>
        <v>3.4090909090909092</v>
      </c>
      <c r="Q14" s="4">
        <f t="shared" si="7"/>
        <v>3.4090909090909092</v>
      </c>
      <c r="R14" s="4">
        <f t="shared" si="8"/>
        <v>3.4090909090909092</v>
      </c>
      <c r="S14" s="4">
        <f t="shared" si="9"/>
        <v>3.4090909090909092</v>
      </c>
      <c r="T14" s="5">
        <v>6</v>
      </c>
      <c r="U14" s="5">
        <v>7</v>
      </c>
      <c r="V14" s="41">
        <v>2.5</v>
      </c>
      <c r="W14" s="42">
        <v>1.5</v>
      </c>
      <c r="X14" s="42">
        <v>1</v>
      </c>
      <c r="Y14" s="42">
        <v>1.5</v>
      </c>
    </row>
    <row r="15" spans="1:25" ht="15.75" customHeight="1" x14ac:dyDescent="0.2">
      <c r="A15" s="6">
        <v>14</v>
      </c>
      <c r="B15" s="6">
        <f>Parameters!B6</f>
        <v>37.5</v>
      </c>
      <c r="C15" s="6" t="s">
        <v>9</v>
      </c>
      <c r="D15" s="6">
        <f>Parameters!B2</f>
        <v>5.25</v>
      </c>
      <c r="E15" s="6">
        <v>4</v>
      </c>
      <c r="F15" s="6">
        <v>14</v>
      </c>
      <c r="G15" s="6" t="s">
        <v>109</v>
      </c>
      <c r="H15" s="6">
        <v>11</v>
      </c>
      <c r="I15" s="7">
        <f>B15/H15</f>
        <v>3.4090909090909092</v>
      </c>
      <c r="J15" s="7">
        <f t="shared" si="0"/>
        <v>3.4090909090909092</v>
      </c>
      <c r="K15" s="7">
        <f t="shared" si="1"/>
        <v>3.4090909090909092</v>
      </c>
      <c r="L15" s="7">
        <f t="shared" si="2"/>
        <v>3.4090909090909092</v>
      </c>
      <c r="M15" s="7">
        <f t="shared" si="3"/>
        <v>3.4090909090909092</v>
      </c>
      <c r="N15" s="7">
        <f t="shared" si="4"/>
        <v>3.4090909090909092</v>
      </c>
      <c r="O15" s="7">
        <f t="shared" si="5"/>
        <v>3.4090909090909092</v>
      </c>
      <c r="P15" s="7">
        <f t="shared" si="6"/>
        <v>3.4090909090909092</v>
      </c>
      <c r="Q15" s="7">
        <f t="shared" si="7"/>
        <v>3.4090909090909092</v>
      </c>
      <c r="R15" s="7">
        <f t="shared" si="8"/>
        <v>3.4090909090909092</v>
      </c>
      <c r="S15" s="7">
        <f t="shared" si="9"/>
        <v>3.4090909090909092</v>
      </c>
      <c r="T15" s="8">
        <v>6</v>
      </c>
      <c r="U15" s="8">
        <v>7</v>
      </c>
      <c r="V15" s="41">
        <v>3.5</v>
      </c>
      <c r="W15" s="42">
        <v>2.5</v>
      </c>
      <c r="X15" s="42">
        <v>0.5</v>
      </c>
      <c r="Y15" s="42">
        <v>1.5</v>
      </c>
    </row>
    <row r="16" spans="1:25" ht="15.75" customHeight="1" x14ac:dyDescent="0.2">
      <c r="A16" s="2">
        <v>15</v>
      </c>
      <c r="B16" s="2">
        <f>Parameters!B6</f>
        <v>37.5</v>
      </c>
      <c r="C16" s="3" t="s">
        <v>9</v>
      </c>
      <c r="D16" s="2">
        <f>Parameters!B2</f>
        <v>5.25</v>
      </c>
      <c r="E16" s="2">
        <v>5</v>
      </c>
      <c r="F16" s="2">
        <v>15</v>
      </c>
      <c r="G16" s="2" t="s">
        <v>109</v>
      </c>
      <c r="H16" s="2">
        <v>11</v>
      </c>
      <c r="I16" s="4">
        <f>B16/H16</f>
        <v>3.4090909090909092</v>
      </c>
      <c r="J16" s="4">
        <f t="shared" si="0"/>
        <v>3.4090909090909092</v>
      </c>
      <c r="K16" s="4">
        <f t="shared" si="1"/>
        <v>3.4090909090909092</v>
      </c>
      <c r="L16" s="4">
        <f t="shared" si="2"/>
        <v>3.4090909090909092</v>
      </c>
      <c r="M16" s="4">
        <f t="shared" si="3"/>
        <v>3.4090909090909092</v>
      </c>
      <c r="N16" s="4">
        <f t="shared" si="4"/>
        <v>3.4090909090909092</v>
      </c>
      <c r="O16" s="4">
        <f t="shared" si="5"/>
        <v>3.4090909090909092</v>
      </c>
      <c r="P16" s="4">
        <f t="shared" si="6"/>
        <v>3.4090909090909092</v>
      </c>
      <c r="Q16" s="4">
        <f t="shared" si="7"/>
        <v>3.4090909090909092</v>
      </c>
      <c r="R16" s="4">
        <f t="shared" si="8"/>
        <v>3.4090909090909092</v>
      </c>
      <c r="S16" s="4">
        <f t="shared" si="9"/>
        <v>3.4090909090909092</v>
      </c>
      <c r="T16" s="5">
        <v>6</v>
      </c>
      <c r="U16" s="5">
        <v>7</v>
      </c>
      <c r="V16" s="41">
        <v>2</v>
      </c>
      <c r="W16" s="42">
        <v>2</v>
      </c>
      <c r="X16" s="42">
        <v>1.5</v>
      </c>
      <c r="Y16" s="42">
        <v>1.5</v>
      </c>
    </row>
    <row r="17" spans="1:25" ht="15.75" customHeight="1" x14ac:dyDescent="0.2">
      <c r="A17" s="6">
        <v>16</v>
      </c>
      <c r="B17" s="6">
        <f>Parameters!B4</f>
        <v>7.5</v>
      </c>
      <c r="C17" s="6" t="s">
        <v>9</v>
      </c>
      <c r="D17" s="6">
        <f>Parameters!B2</f>
        <v>5.25</v>
      </c>
      <c r="E17" s="6">
        <v>1</v>
      </c>
      <c r="F17" s="6">
        <v>16</v>
      </c>
      <c r="G17" s="6" t="s">
        <v>104</v>
      </c>
      <c r="H17" s="6">
        <v>11</v>
      </c>
      <c r="I17" s="7">
        <f t="shared" si="10"/>
        <v>0.68181818181818177</v>
      </c>
      <c r="J17" s="7">
        <f t="shared" si="0"/>
        <v>0.68181818181818177</v>
      </c>
      <c r="K17" s="7">
        <f t="shared" si="1"/>
        <v>0.68181818181818177</v>
      </c>
      <c r="L17" s="7">
        <f t="shared" si="2"/>
        <v>0.68181818181818177</v>
      </c>
      <c r="M17" s="7">
        <f t="shared" si="3"/>
        <v>0.68181818181818177</v>
      </c>
      <c r="N17" s="7">
        <f t="shared" si="4"/>
        <v>0.68181818181818177</v>
      </c>
      <c r="O17" s="7">
        <f t="shared" si="5"/>
        <v>0.68181818181818177</v>
      </c>
      <c r="P17" s="7">
        <f t="shared" si="6"/>
        <v>0.68181818181818177</v>
      </c>
      <c r="Q17" s="7">
        <f t="shared" si="7"/>
        <v>0.68181818181818177</v>
      </c>
      <c r="R17" s="7">
        <f t="shared" si="8"/>
        <v>0.68181818181818177</v>
      </c>
      <c r="S17" s="7">
        <f t="shared" si="9"/>
        <v>0.68181818181818177</v>
      </c>
      <c r="T17" s="8">
        <v>6</v>
      </c>
      <c r="U17" s="8">
        <v>7</v>
      </c>
      <c r="V17" s="41">
        <v>2</v>
      </c>
      <c r="W17" s="41">
        <v>2</v>
      </c>
      <c r="X17" s="42">
        <v>0.5</v>
      </c>
      <c r="Y17" s="42">
        <v>1</v>
      </c>
    </row>
    <row r="18" spans="1:25" ht="15.75" customHeight="1" x14ac:dyDescent="0.2">
      <c r="A18" s="6">
        <v>17</v>
      </c>
      <c r="B18" s="6">
        <f>Parameters!B4</f>
        <v>7.5</v>
      </c>
      <c r="C18" s="6" t="s">
        <v>9</v>
      </c>
      <c r="D18" s="6">
        <f>Parameters!B2</f>
        <v>5.25</v>
      </c>
      <c r="E18" s="6">
        <v>1</v>
      </c>
      <c r="F18" s="6">
        <v>16</v>
      </c>
      <c r="G18" s="6" t="s">
        <v>104</v>
      </c>
      <c r="H18" s="6">
        <v>11</v>
      </c>
      <c r="I18" s="7">
        <f t="shared" si="10"/>
        <v>0.68181818181818177</v>
      </c>
      <c r="J18" s="7">
        <f t="shared" si="0"/>
        <v>0.68181818181818177</v>
      </c>
      <c r="K18" s="7">
        <f t="shared" si="1"/>
        <v>0.68181818181818177</v>
      </c>
      <c r="L18" s="7">
        <f t="shared" si="2"/>
        <v>0.68181818181818177</v>
      </c>
      <c r="M18" s="7">
        <f t="shared" si="3"/>
        <v>0.68181818181818177</v>
      </c>
      <c r="N18" s="7">
        <f t="shared" si="4"/>
        <v>0.68181818181818177</v>
      </c>
      <c r="O18" s="7">
        <f t="shared" si="5"/>
        <v>0.68181818181818177</v>
      </c>
      <c r="P18" s="7">
        <f t="shared" si="6"/>
        <v>0.68181818181818177</v>
      </c>
      <c r="Q18" s="7">
        <f t="shared" si="7"/>
        <v>0.68181818181818177</v>
      </c>
      <c r="R18" s="7">
        <f t="shared" si="8"/>
        <v>0.68181818181818177</v>
      </c>
      <c r="S18" s="7">
        <f t="shared" si="9"/>
        <v>0.68181818181818177</v>
      </c>
      <c r="T18" s="8">
        <v>6</v>
      </c>
      <c r="U18" s="8">
        <v>7</v>
      </c>
      <c r="V18" s="41">
        <v>2</v>
      </c>
      <c r="W18" s="42">
        <v>2</v>
      </c>
      <c r="X18" s="42">
        <v>0.5</v>
      </c>
      <c r="Y18" s="42">
        <v>1</v>
      </c>
    </row>
    <row r="19" spans="1:25" ht="15.75" customHeight="1" x14ac:dyDescent="0.2">
      <c r="A19" s="2">
        <v>18</v>
      </c>
      <c r="B19" s="2">
        <f>Parameters!B4</f>
        <v>7.5</v>
      </c>
      <c r="C19" s="3" t="s">
        <v>9</v>
      </c>
      <c r="D19" s="2">
        <f>Parameters!B2</f>
        <v>5.25</v>
      </c>
      <c r="E19" s="2">
        <v>2</v>
      </c>
      <c r="F19" s="2">
        <v>17</v>
      </c>
      <c r="G19" s="2" t="s">
        <v>104</v>
      </c>
      <c r="H19" s="2">
        <v>11</v>
      </c>
      <c r="I19" s="4">
        <f t="shared" si="10"/>
        <v>0.68181818181818177</v>
      </c>
      <c r="J19" s="4">
        <f t="shared" si="0"/>
        <v>0.68181818181818177</v>
      </c>
      <c r="K19" s="4">
        <f t="shared" si="1"/>
        <v>0.68181818181818177</v>
      </c>
      <c r="L19" s="4">
        <f t="shared" si="2"/>
        <v>0.68181818181818177</v>
      </c>
      <c r="M19" s="4">
        <f t="shared" si="3"/>
        <v>0.68181818181818177</v>
      </c>
      <c r="N19" s="4">
        <f t="shared" si="4"/>
        <v>0.68181818181818177</v>
      </c>
      <c r="O19" s="4">
        <f t="shared" si="5"/>
        <v>0.68181818181818177</v>
      </c>
      <c r="P19" s="4">
        <f t="shared" si="6"/>
        <v>0.68181818181818177</v>
      </c>
      <c r="Q19" s="4">
        <f t="shared" si="7"/>
        <v>0.68181818181818177</v>
      </c>
      <c r="R19" s="4">
        <f t="shared" si="8"/>
        <v>0.68181818181818177</v>
      </c>
      <c r="S19" s="4">
        <f t="shared" si="9"/>
        <v>0.68181818181818177</v>
      </c>
      <c r="T19" s="5">
        <v>6</v>
      </c>
      <c r="U19" s="5">
        <v>7</v>
      </c>
      <c r="V19" s="41">
        <v>2.5</v>
      </c>
      <c r="W19" s="41">
        <v>1</v>
      </c>
      <c r="X19" s="42">
        <v>1</v>
      </c>
      <c r="Y19" s="42" t="s">
        <v>103</v>
      </c>
    </row>
    <row r="20" spans="1:25" ht="15.75" customHeight="1" x14ac:dyDescent="0.2">
      <c r="A20" s="2">
        <v>19</v>
      </c>
      <c r="B20" s="2">
        <f>Parameters!B4</f>
        <v>7.5</v>
      </c>
      <c r="C20" s="3" t="s">
        <v>9</v>
      </c>
      <c r="D20" s="2">
        <f>Parameters!B2</f>
        <v>5.25</v>
      </c>
      <c r="E20" s="2">
        <v>2</v>
      </c>
      <c r="F20" s="2">
        <v>17</v>
      </c>
      <c r="G20" s="2" t="s">
        <v>104</v>
      </c>
      <c r="H20" s="2">
        <v>11</v>
      </c>
      <c r="I20" s="4">
        <f t="shared" si="10"/>
        <v>0.68181818181818177</v>
      </c>
      <c r="J20" s="4">
        <f t="shared" si="0"/>
        <v>0.68181818181818177</v>
      </c>
      <c r="K20" s="4">
        <f t="shared" si="1"/>
        <v>0.68181818181818177</v>
      </c>
      <c r="L20" s="4">
        <f t="shared" si="2"/>
        <v>0.68181818181818177</v>
      </c>
      <c r="M20" s="4">
        <f t="shared" si="3"/>
        <v>0.68181818181818177</v>
      </c>
      <c r="N20" s="4">
        <f t="shared" si="4"/>
        <v>0.68181818181818177</v>
      </c>
      <c r="O20" s="4">
        <f t="shared" si="5"/>
        <v>0.68181818181818177</v>
      </c>
      <c r="P20" s="4">
        <f t="shared" si="6"/>
        <v>0.68181818181818177</v>
      </c>
      <c r="Q20" s="4">
        <f t="shared" si="7"/>
        <v>0.68181818181818177</v>
      </c>
      <c r="R20" s="4">
        <f t="shared" si="8"/>
        <v>0.68181818181818177</v>
      </c>
      <c r="S20" s="4">
        <f t="shared" si="9"/>
        <v>0.68181818181818177</v>
      </c>
      <c r="T20" s="5">
        <v>6</v>
      </c>
      <c r="U20" s="5">
        <v>7</v>
      </c>
      <c r="V20" s="41">
        <v>1.5</v>
      </c>
      <c r="W20" s="42">
        <v>1</v>
      </c>
      <c r="X20" s="42">
        <v>1.5</v>
      </c>
      <c r="Y20" s="42">
        <v>1.5</v>
      </c>
    </row>
    <row r="21" spans="1:25" ht="15.75" customHeight="1" x14ac:dyDescent="0.2">
      <c r="A21" s="6">
        <v>20</v>
      </c>
      <c r="B21" s="6">
        <f>Parameters!B4</f>
        <v>7.5</v>
      </c>
      <c r="C21" s="6" t="s">
        <v>9</v>
      </c>
      <c r="D21" s="6">
        <f>Parameters!B2</f>
        <v>5.25</v>
      </c>
      <c r="E21" s="6">
        <v>3</v>
      </c>
      <c r="F21" s="6">
        <v>18</v>
      </c>
      <c r="G21" s="6" t="s">
        <v>104</v>
      </c>
      <c r="H21" s="6">
        <v>11</v>
      </c>
      <c r="I21" s="7">
        <f t="shared" si="10"/>
        <v>0.68181818181818177</v>
      </c>
      <c r="J21" s="7">
        <f t="shared" si="0"/>
        <v>0.68181818181818177</v>
      </c>
      <c r="K21" s="7">
        <f t="shared" si="1"/>
        <v>0.68181818181818177</v>
      </c>
      <c r="L21" s="7">
        <f t="shared" si="2"/>
        <v>0.68181818181818177</v>
      </c>
      <c r="M21" s="7">
        <f t="shared" si="3"/>
        <v>0.68181818181818177</v>
      </c>
      <c r="N21" s="7">
        <f t="shared" si="4"/>
        <v>0.68181818181818177</v>
      </c>
      <c r="O21" s="7">
        <f t="shared" si="5"/>
        <v>0.68181818181818177</v>
      </c>
      <c r="P21" s="7">
        <f t="shared" si="6"/>
        <v>0.68181818181818177</v>
      </c>
      <c r="Q21" s="7">
        <f t="shared" si="7"/>
        <v>0.68181818181818177</v>
      </c>
      <c r="R21" s="7">
        <f t="shared" si="8"/>
        <v>0.68181818181818177</v>
      </c>
      <c r="S21" s="7">
        <f t="shared" si="9"/>
        <v>0.68181818181818177</v>
      </c>
      <c r="T21" s="8">
        <v>6</v>
      </c>
      <c r="U21" s="8">
        <v>7</v>
      </c>
      <c r="V21" s="41">
        <v>2</v>
      </c>
      <c r="W21" s="42">
        <v>2</v>
      </c>
      <c r="X21" s="42">
        <v>1</v>
      </c>
      <c r="Y21" s="42">
        <v>1</v>
      </c>
    </row>
    <row r="22" spans="1:25" ht="15.75" customHeight="1" x14ac:dyDescent="0.2">
      <c r="A22" s="6">
        <v>21</v>
      </c>
      <c r="B22" s="6">
        <f>Parameters!B4</f>
        <v>7.5</v>
      </c>
      <c r="C22" s="6" t="s">
        <v>9</v>
      </c>
      <c r="D22" s="6">
        <f>Parameters!B2</f>
        <v>5.25</v>
      </c>
      <c r="E22" s="6">
        <v>3</v>
      </c>
      <c r="F22" s="6">
        <v>18</v>
      </c>
      <c r="G22" s="6" t="s">
        <v>104</v>
      </c>
      <c r="H22" s="6">
        <v>11</v>
      </c>
      <c r="I22" s="7">
        <f t="shared" si="10"/>
        <v>0.68181818181818177</v>
      </c>
      <c r="J22" s="7">
        <f t="shared" si="0"/>
        <v>0.68181818181818177</v>
      </c>
      <c r="K22" s="7">
        <f t="shared" si="1"/>
        <v>0.68181818181818177</v>
      </c>
      <c r="L22" s="7">
        <f t="shared" si="2"/>
        <v>0.68181818181818177</v>
      </c>
      <c r="M22" s="7">
        <f t="shared" si="3"/>
        <v>0.68181818181818177</v>
      </c>
      <c r="N22" s="7">
        <f t="shared" si="4"/>
        <v>0.68181818181818177</v>
      </c>
      <c r="O22" s="7">
        <f t="shared" si="5"/>
        <v>0.68181818181818177</v>
      </c>
      <c r="P22" s="7">
        <f t="shared" si="6"/>
        <v>0.68181818181818177</v>
      </c>
      <c r="Q22" s="7">
        <f t="shared" si="7"/>
        <v>0.68181818181818177</v>
      </c>
      <c r="R22" s="7">
        <f t="shared" si="8"/>
        <v>0.68181818181818177</v>
      </c>
      <c r="S22" s="7">
        <f t="shared" si="9"/>
        <v>0.68181818181818177</v>
      </c>
      <c r="T22" s="8">
        <v>6</v>
      </c>
      <c r="U22" s="8">
        <v>7</v>
      </c>
      <c r="V22" s="41">
        <v>2</v>
      </c>
      <c r="W22" s="41">
        <v>1</v>
      </c>
      <c r="X22" s="42">
        <v>0.5</v>
      </c>
      <c r="Y22" s="42">
        <v>1</v>
      </c>
    </row>
    <row r="23" spans="1:25" ht="15.75" customHeight="1" x14ac:dyDescent="0.2">
      <c r="A23" s="2">
        <v>22</v>
      </c>
      <c r="B23" s="2">
        <f>Parameters!B4</f>
        <v>7.5</v>
      </c>
      <c r="C23" s="3" t="s">
        <v>9</v>
      </c>
      <c r="D23" s="2">
        <f>Parameters!B2</f>
        <v>5.25</v>
      </c>
      <c r="E23" s="2">
        <v>4</v>
      </c>
      <c r="F23" s="2">
        <v>19</v>
      </c>
      <c r="G23" s="2" t="s">
        <v>104</v>
      </c>
      <c r="H23" s="2">
        <v>11</v>
      </c>
      <c r="I23" s="4">
        <f t="shared" si="10"/>
        <v>0.68181818181818177</v>
      </c>
      <c r="J23" s="4">
        <f t="shared" si="0"/>
        <v>0.68181818181818177</v>
      </c>
      <c r="K23" s="4">
        <f t="shared" si="1"/>
        <v>0.68181818181818177</v>
      </c>
      <c r="L23" s="4">
        <f t="shared" si="2"/>
        <v>0.68181818181818177</v>
      </c>
      <c r="M23" s="4">
        <f t="shared" si="3"/>
        <v>0.68181818181818177</v>
      </c>
      <c r="N23" s="4">
        <f t="shared" si="4"/>
        <v>0.68181818181818177</v>
      </c>
      <c r="O23" s="4">
        <f t="shared" si="5"/>
        <v>0.68181818181818177</v>
      </c>
      <c r="P23" s="4">
        <f t="shared" si="6"/>
        <v>0.68181818181818177</v>
      </c>
      <c r="Q23" s="4">
        <f t="shared" si="7"/>
        <v>0.68181818181818177</v>
      </c>
      <c r="R23" s="4">
        <f t="shared" si="8"/>
        <v>0.68181818181818177</v>
      </c>
      <c r="S23" s="4">
        <f t="shared" si="9"/>
        <v>0.68181818181818177</v>
      </c>
      <c r="T23" s="5">
        <v>6</v>
      </c>
      <c r="U23" s="5">
        <v>7</v>
      </c>
      <c r="V23" s="41">
        <v>1</v>
      </c>
      <c r="W23" s="41">
        <v>2</v>
      </c>
      <c r="X23" s="42">
        <v>0.5</v>
      </c>
      <c r="Y23" s="42">
        <v>1.5</v>
      </c>
    </row>
    <row r="24" spans="1:25" ht="15.75" customHeight="1" x14ac:dyDescent="0.2">
      <c r="A24" s="2">
        <v>23</v>
      </c>
      <c r="B24" s="2">
        <f>Parameters!B4</f>
        <v>7.5</v>
      </c>
      <c r="C24" s="3" t="s">
        <v>9</v>
      </c>
      <c r="D24" s="2">
        <f>Parameters!B2</f>
        <v>5.25</v>
      </c>
      <c r="E24" s="2">
        <v>4</v>
      </c>
      <c r="F24" s="2">
        <v>19</v>
      </c>
      <c r="G24" s="2" t="s">
        <v>104</v>
      </c>
      <c r="H24" s="2">
        <v>11</v>
      </c>
      <c r="I24" s="4">
        <f t="shared" si="10"/>
        <v>0.68181818181818177</v>
      </c>
      <c r="J24" s="4">
        <f t="shared" si="0"/>
        <v>0.68181818181818177</v>
      </c>
      <c r="K24" s="4">
        <f t="shared" si="1"/>
        <v>0.68181818181818177</v>
      </c>
      <c r="L24" s="4">
        <f t="shared" si="2"/>
        <v>0.68181818181818177</v>
      </c>
      <c r="M24" s="4">
        <f t="shared" si="3"/>
        <v>0.68181818181818177</v>
      </c>
      <c r="N24" s="4">
        <f t="shared" si="4"/>
        <v>0.68181818181818177</v>
      </c>
      <c r="O24" s="4">
        <f t="shared" si="5"/>
        <v>0.68181818181818177</v>
      </c>
      <c r="P24" s="4">
        <f t="shared" si="6"/>
        <v>0.68181818181818177</v>
      </c>
      <c r="Q24" s="4">
        <f t="shared" si="7"/>
        <v>0.68181818181818177</v>
      </c>
      <c r="R24" s="4">
        <f t="shared" si="8"/>
        <v>0.68181818181818177</v>
      </c>
      <c r="S24" s="4">
        <f t="shared" si="9"/>
        <v>0.68181818181818177</v>
      </c>
      <c r="T24" s="5">
        <v>6</v>
      </c>
      <c r="U24" s="5">
        <v>7</v>
      </c>
      <c r="V24" s="41">
        <v>2.5</v>
      </c>
      <c r="W24" s="41">
        <v>3</v>
      </c>
      <c r="X24" s="42">
        <v>1</v>
      </c>
      <c r="Y24" s="42">
        <v>0.5</v>
      </c>
    </row>
    <row r="25" spans="1:25" ht="15.75" customHeight="1" x14ac:dyDescent="0.2">
      <c r="A25" s="6">
        <v>24</v>
      </c>
      <c r="B25" s="6">
        <f>Parameters!B4</f>
        <v>7.5</v>
      </c>
      <c r="C25" s="6" t="s">
        <v>9</v>
      </c>
      <c r="D25" s="6">
        <f>Parameters!B2</f>
        <v>5.25</v>
      </c>
      <c r="E25" s="6">
        <v>5</v>
      </c>
      <c r="F25" s="6">
        <v>20</v>
      </c>
      <c r="G25" s="6" t="s">
        <v>104</v>
      </c>
      <c r="H25" s="6">
        <v>11</v>
      </c>
      <c r="I25" s="7">
        <f t="shared" si="10"/>
        <v>0.68181818181818177</v>
      </c>
      <c r="J25" s="7">
        <f t="shared" si="0"/>
        <v>0.68181818181818177</v>
      </c>
      <c r="K25" s="7">
        <f t="shared" si="1"/>
        <v>0.68181818181818177</v>
      </c>
      <c r="L25" s="7">
        <f t="shared" si="2"/>
        <v>0.68181818181818177</v>
      </c>
      <c r="M25" s="7">
        <f t="shared" si="3"/>
        <v>0.68181818181818177</v>
      </c>
      <c r="N25" s="7">
        <f t="shared" si="4"/>
        <v>0.68181818181818177</v>
      </c>
      <c r="O25" s="7">
        <f t="shared" si="5"/>
        <v>0.68181818181818177</v>
      </c>
      <c r="P25" s="7">
        <f t="shared" si="6"/>
        <v>0.68181818181818177</v>
      </c>
      <c r="Q25" s="7">
        <f t="shared" si="7"/>
        <v>0.68181818181818177</v>
      </c>
      <c r="R25" s="7">
        <f t="shared" si="8"/>
        <v>0.68181818181818177</v>
      </c>
      <c r="S25" s="7">
        <f t="shared" si="9"/>
        <v>0.68181818181818177</v>
      </c>
      <c r="T25" s="8">
        <v>6</v>
      </c>
      <c r="U25" s="8">
        <v>7</v>
      </c>
      <c r="V25" s="41">
        <v>1.5</v>
      </c>
      <c r="W25" s="41">
        <v>1</v>
      </c>
      <c r="X25" s="42">
        <v>1</v>
      </c>
      <c r="Y25" s="42">
        <v>1.5</v>
      </c>
    </row>
    <row r="26" spans="1:25" ht="15.75" customHeight="1" x14ac:dyDescent="0.2">
      <c r="A26" s="6">
        <v>25</v>
      </c>
      <c r="B26" s="6">
        <f>Parameters!B4</f>
        <v>7.5</v>
      </c>
      <c r="C26" s="6" t="s">
        <v>9</v>
      </c>
      <c r="D26" s="6">
        <f>Parameters!B2</f>
        <v>5.25</v>
      </c>
      <c r="E26" s="6">
        <v>5</v>
      </c>
      <c r="F26" s="6">
        <v>20</v>
      </c>
      <c r="G26" s="6" t="s">
        <v>104</v>
      </c>
      <c r="H26" s="6">
        <v>11</v>
      </c>
      <c r="I26" s="7">
        <f t="shared" si="10"/>
        <v>0.68181818181818177</v>
      </c>
      <c r="J26" s="7">
        <f t="shared" si="0"/>
        <v>0.68181818181818177</v>
      </c>
      <c r="K26" s="7">
        <f t="shared" si="1"/>
        <v>0.68181818181818177</v>
      </c>
      <c r="L26" s="7">
        <f t="shared" si="2"/>
        <v>0.68181818181818177</v>
      </c>
      <c r="M26" s="7">
        <f t="shared" si="3"/>
        <v>0.68181818181818177</v>
      </c>
      <c r="N26" s="7">
        <f t="shared" si="4"/>
        <v>0.68181818181818177</v>
      </c>
      <c r="O26" s="7">
        <f t="shared" si="5"/>
        <v>0.68181818181818177</v>
      </c>
      <c r="P26" s="7">
        <f t="shared" si="6"/>
        <v>0.68181818181818177</v>
      </c>
      <c r="Q26" s="7">
        <f t="shared" si="7"/>
        <v>0.68181818181818177</v>
      </c>
      <c r="R26" s="7">
        <f t="shared" si="8"/>
        <v>0.68181818181818177</v>
      </c>
      <c r="S26" s="7">
        <f t="shared" si="9"/>
        <v>0.68181818181818177</v>
      </c>
      <c r="T26" s="8">
        <v>6</v>
      </c>
      <c r="U26" s="8">
        <v>7</v>
      </c>
      <c r="V26" s="41">
        <v>2</v>
      </c>
      <c r="W26" s="42">
        <v>2.5</v>
      </c>
      <c r="X26" s="42">
        <v>0.5</v>
      </c>
      <c r="Y26" s="42">
        <v>1.5</v>
      </c>
    </row>
    <row r="27" spans="1:25" ht="15.75" customHeight="1" x14ac:dyDescent="0.2">
      <c r="A27" s="2">
        <v>26</v>
      </c>
      <c r="B27" s="2">
        <f>Parameters!B5</f>
        <v>22.5</v>
      </c>
      <c r="C27" s="3" t="s">
        <v>9</v>
      </c>
      <c r="D27" s="2">
        <f>Parameters!B2</f>
        <v>5.25</v>
      </c>
      <c r="E27" s="2">
        <v>1</v>
      </c>
      <c r="F27" s="2">
        <v>21</v>
      </c>
      <c r="G27" s="2" t="s">
        <v>105</v>
      </c>
      <c r="H27" s="2">
        <v>11</v>
      </c>
      <c r="I27" s="4">
        <f t="shared" si="10"/>
        <v>2.0454545454545454</v>
      </c>
      <c r="J27" s="4">
        <f t="shared" si="0"/>
        <v>2.0454545454545454</v>
      </c>
      <c r="K27" s="4">
        <f t="shared" si="1"/>
        <v>2.0454545454545454</v>
      </c>
      <c r="L27" s="4">
        <f t="shared" si="2"/>
        <v>2.0454545454545454</v>
      </c>
      <c r="M27" s="4">
        <f t="shared" si="3"/>
        <v>2.0454545454545454</v>
      </c>
      <c r="N27" s="4">
        <f t="shared" si="4"/>
        <v>2.0454545454545454</v>
      </c>
      <c r="O27" s="4">
        <f t="shared" si="5"/>
        <v>2.0454545454545454</v>
      </c>
      <c r="P27" s="4">
        <f t="shared" si="6"/>
        <v>2.0454545454545454</v>
      </c>
      <c r="Q27" s="4">
        <f t="shared" si="7"/>
        <v>2.0454545454545454</v>
      </c>
      <c r="R27" s="4">
        <f t="shared" si="8"/>
        <v>2.0454545454545454</v>
      </c>
      <c r="S27" s="4">
        <f t="shared" si="9"/>
        <v>2.0454545454545454</v>
      </c>
      <c r="T27" s="5">
        <v>6</v>
      </c>
      <c r="U27" s="5">
        <v>7</v>
      </c>
      <c r="V27" s="41">
        <v>3.5</v>
      </c>
      <c r="W27" s="42">
        <v>2.5</v>
      </c>
      <c r="X27" s="41">
        <v>1</v>
      </c>
      <c r="Y27" s="42">
        <v>1</v>
      </c>
    </row>
    <row r="28" spans="1:25" ht="15.75" customHeight="1" x14ac:dyDescent="0.2">
      <c r="A28" s="2">
        <v>27</v>
      </c>
      <c r="B28" s="2">
        <f>Parameters!B5</f>
        <v>22.5</v>
      </c>
      <c r="C28" s="3" t="s">
        <v>9</v>
      </c>
      <c r="D28" s="2">
        <f>Parameters!B2</f>
        <v>5.25</v>
      </c>
      <c r="E28" s="2">
        <v>1</v>
      </c>
      <c r="F28" s="2">
        <v>21</v>
      </c>
      <c r="G28" s="2" t="s">
        <v>105</v>
      </c>
      <c r="H28" s="2">
        <v>11</v>
      </c>
      <c r="I28" s="4">
        <f t="shared" si="10"/>
        <v>2.0454545454545454</v>
      </c>
      <c r="J28" s="4">
        <f t="shared" si="0"/>
        <v>2.0454545454545454</v>
      </c>
      <c r="K28" s="4">
        <f t="shared" si="1"/>
        <v>2.0454545454545454</v>
      </c>
      <c r="L28" s="4">
        <f t="shared" si="2"/>
        <v>2.0454545454545454</v>
      </c>
      <c r="M28" s="4">
        <f t="shared" si="3"/>
        <v>2.0454545454545454</v>
      </c>
      <c r="N28" s="4">
        <f t="shared" si="4"/>
        <v>2.0454545454545454</v>
      </c>
      <c r="O28" s="4">
        <f t="shared" si="5"/>
        <v>2.0454545454545454</v>
      </c>
      <c r="P28" s="4">
        <f t="shared" si="6"/>
        <v>2.0454545454545454</v>
      </c>
      <c r="Q28" s="4">
        <f t="shared" si="7"/>
        <v>2.0454545454545454</v>
      </c>
      <c r="R28" s="4">
        <f t="shared" si="8"/>
        <v>2.0454545454545454</v>
      </c>
      <c r="S28" s="4">
        <f t="shared" si="9"/>
        <v>2.0454545454545454</v>
      </c>
      <c r="T28" s="5">
        <v>6</v>
      </c>
      <c r="U28" s="5">
        <v>7</v>
      </c>
      <c r="V28" s="41">
        <v>4</v>
      </c>
      <c r="W28" s="42">
        <v>2.5</v>
      </c>
      <c r="X28" s="42">
        <v>0.5</v>
      </c>
      <c r="Y28" s="42">
        <v>1.5</v>
      </c>
    </row>
    <row r="29" spans="1:25" ht="15.75" customHeight="1" x14ac:dyDescent="0.2">
      <c r="A29" s="6">
        <v>28</v>
      </c>
      <c r="B29" s="6">
        <f>Parameters!B5</f>
        <v>22.5</v>
      </c>
      <c r="C29" s="6" t="s">
        <v>9</v>
      </c>
      <c r="D29" s="6">
        <f>Parameters!B2</f>
        <v>5.25</v>
      </c>
      <c r="E29" s="6">
        <v>2</v>
      </c>
      <c r="F29" s="6">
        <v>22</v>
      </c>
      <c r="G29" s="6" t="s">
        <v>105</v>
      </c>
      <c r="H29" s="6">
        <v>11</v>
      </c>
      <c r="I29" s="7">
        <f t="shared" si="10"/>
        <v>2.0454545454545454</v>
      </c>
      <c r="J29" s="7">
        <f t="shared" si="0"/>
        <v>2.0454545454545454</v>
      </c>
      <c r="K29" s="7">
        <f t="shared" si="1"/>
        <v>2.0454545454545454</v>
      </c>
      <c r="L29" s="7">
        <f t="shared" si="2"/>
        <v>2.0454545454545454</v>
      </c>
      <c r="M29" s="7">
        <f t="shared" si="3"/>
        <v>2.0454545454545454</v>
      </c>
      <c r="N29" s="7">
        <f t="shared" si="4"/>
        <v>2.0454545454545454</v>
      </c>
      <c r="O29" s="7">
        <f t="shared" si="5"/>
        <v>2.0454545454545454</v>
      </c>
      <c r="P29" s="7">
        <f t="shared" si="6"/>
        <v>2.0454545454545454</v>
      </c>
      <c r="Q29" s="7">
        <f t="shared" si="7"/>
        <v>2.0454545454545454</v>
      </c>
      <c r="R29" s="7">
        <f t="shared" si="8"/>
        <v>2.0454545454545454</v>
      </c>
      <c r="S29" s="7">
        <f t="shared" si="9"/>
        <v>2.0454545454545454</v>
      </c>
      <c r="T29" s="8">
        <v>6</v>
      </c>
      <c r="U29" s="8">
        <v>7</v>
      </c>
      <c r="V29" s="41">
        <v>2.5</v>
      </c>
      <c r="W29" s="42">
        <v>2</v>
      </c>
      <c r="X29" s="42">
        <v>1</v>
      </c>
      <c r="Y29" s="42">
        <v>1</v>
      </c>
    </row>
    <row r="30" spans="1:25" ht="15.75" customHeight="1" x14ac:dyDescent="0.2">
      <c r="A30" s="6">
        <v>29</v>
      </c>
      <c r="B30" s="6">
        <f>Parameters!B5</f>
        <v>22.5</v>
      </c>
      <c r="C30" s="6" t="s">
        <v>9</v>
      </c>
      <c r="D30" s="6">
        <f>Parameters!B2</f>
        <v>5.25</v>
      </c>
      <c r="E30" s="6">
        <v>2</v>
      </c>
      <c r="F30" s="6">
        <v>22</v>
      </c>
      <c r="G30" s="6" t="s">
        <v>105</v>
      </c>
      <c r="H30" s="6">
        <v>11</v>
      </c>
      <c r="I30" s="7">
        <f t="shared" si="10"/>
        <v>2.0454545454545454</v>
      </c>
      <c r="J30" s="7">
        <f t="shared" si="0"/>
        <v>2.0454545454545454</v>
      </c>
      <c r="K30" s="7">
        <f t="shared" si="1"/>
        <v>2.0454545454545454</v>
      </c>
      <c r="L30" s="7">
        <f t="shared" si="2"/>
        <v>2.0454545454545454</v>
      </c>
      <c r="M30" s="7">
        <f t="shared" si="3"/>
        <v>2.0454545454545454</v>
      </c>
      <c r="N30" s="7">
        <f t="shared" si="4"/>
        <v>2.0454545454545454</v>
      </c>
      <c r="O30" s="7">
        <f t="shared" si="5"/>
        <v>2.0454545454545454</v>
      </c>
      <c r="P30" s="7">
        <f t="shared" si="6"/>
        <v>2.0454545454545454</v>
      </c>
      <c r="Q30" s="7">
        <f t="shared" si="7"/>
        <v>2.0454545454545454</v>
      </c>
      <c r="R30" s="7">
        <f t="shared" si="8"/>
        <v>2.0454545454545454</v>
      </c>
      <c r="S30" s="7">
        <f t="shared" si="9"/>
        <v>2.0454545454545454</v>
      </c>
      <c r="T30" s="8">
        <v>6</v>
      </c>
      <c r="U30" s="8">
        <v>7</v>
      </c>
      <c r="V30" s="41">
        <v>2.5</v>
      </c>
      <c r="W30" s="41">
        <v>1</v>
      </c>
      <c r="X30" s="42">
        <v>1</v>
      </c>
      <c r="Y30" s="42">
        <v>1.5</v>
      </c>
    </row>
    <row r="31" spans="1:25" ht="15.75" customHeight="1" x14ac:dyDescent="0.2">
      <c r="A31" s="2">
        <v>30</v>
      </c>
      <c r="B31" s="2">
        <f>Parameters!B5</f>
        <v>22.5</v>
      </c>
      <c r="C31" s="3" t="s">
        <v>9</v>
      </c>
      <c r="D31" s="2">
        <f>Parameters!B2</f>
        <v>5.25</v>
      </c>
      <c r="E31" s="2">
        <v>3</v>
      </c>
      <c r="F31" s="2">
        <v>23</v>
      </c>
      <c r="G31" s="2" t="s">
        <v>105</v>
      </c>
      <c r="H31" s="2">
        <v>11</v>
      </c>
      <c r="I31" s="4">
        <f t="shared" si="10"/>
        <v>2.0454545454545454</v>
      </c>
      <c r="J31" s="4">
        <f t="shared" si="0"/>
        <v>2.0454545454545454</v>
      </c>
      <c r="K31" s="4">
        <f t="shared" si="1"/>
        <v>2.0454545454545454</v>
      </c>
      <c r="L31" s="4">
        <f t="shared" si="2"/>
        <v>2.0454545454545454</v>
      </c>
      <c r="M31" s="4">
        <f t="shared" si="3"/>
        <v>2.0454545454545454</v>
      </c>
      <c r="N31" s="4">
        <f t="shared" si="4"/>
        <v>2.0454545454545454</v>
      </c>
      <c r="O31" s="4">
        <f t="shared" si="5"/>
        <v>2.0454545454545454</v>
      </c>
      <c r="P31" s="4">
        <f t="shared" si="6"/>
        <v>2.0454545454545454</v>
      </c>
      <c r="Q31" s="4">
        <f t="shared" si="7"/>
        <v>2.0454545454545454</v>
      </c>
      <c r="R31" s="4">
        <f t="shared" si="8"/>
        <v>2.0454545454545454</v>
      </c>
      <c r="S31" s="4">
        <f t="shared" si="9"/>
        <v>2.0454545454545454</v>
      </c>
      <c r="T31" s="5">
        <v>6</v>
      </c>
      <c r="U31" s="5">
        <v>7</v>
      </c>
      <c r="V31" s="41">
        <v>1.4</v>
      </c>
      <c r="W31" s="41">
        <v>2</v>
      </c>
      <c r="X31" s="41">
        <v>1</v>
      </c>
      <c r="Y31" s="42">
        <v>1.5</v>
      </c>
    </row>
    <row r="32" spans="1:25" ht="15.75" customHeight="1" x14ac:dyDescent="0.2">
      <c r="A32" s="2">
        <v>31</v>
      </c>
      <c r="B32" s="2">
        <f>Parameters!B5</f>
        <v>22.5</v>
      </c>
      <c r="C32" s="3" t="s">
        <v>9</v>
      </c>
      <c r="D32" s="2">
        <f>Parameters!B2</f>
        <v>5.25</v>
      </c>
      <c r="E32" s="2">
        <v>3</v>
      </c>
      <c r="F32" s="2">
        <v>23</v>
      </c>
      <c r="G32" s="2" t="s">
        <v>105</v>
      </c>
      <c r="H32" s="2">
        <v>11</v>
      </c>
      <c r="I32" s="4">
        <f t="shared" si="10"/>
        <v>2.0454545454545454</v>
      </c>
      <c r="J32" s="4">
        <f t="shared" si="0"/>
        <v>2.0454545454545454</v>
      </c>
      <c r="K32" s="4">
        <f t="shared" si="1"/>
        <v>2.0454545454545454</v>
      </c>
      <c r="L32" s="4">
        <f t="shared" si="2"/>
        <v>2.0454545454545454</v>
      </c>
      <c r="M32" s="4">
        <f t="shared" si="3"/>
        <v>2.0454545454545454</v>
      </c>
      <c r="N32" s="4">
        <f t="shared" si="4"/>
        <v>2.0454545454545454</v>
      </c>
      <c r="O32" s="4">
        <f t="shared" si="5"/>
        <v>2.0454545454545454</v>
      </c>
      <c r="P32" s="4">
        <f t="shared" si="6"/>
        <v>2.0454545454545454</v>
      </c>
      <c r="Q32" s="4">
        <f t="shared" si="7"/>
        <v>2.0454545454545454</v>
      </c>
      <c r="R32" s="4">
        <f t="shared" si="8"/>
        <v>2.0454545454545454</v>
      </c>
      <c r="S32" s="4">
        <f t="shared" si="9"/>
        <v>2.0454545454545454</v>
      </c>
      <c r="T32" s="5">
        <v>6</v>
      </c>
      <c r="U32" s="5">
        <v>7</v>
      </c>
      <c r="V32" s="41">
        <v>2.5</v>
      </c>
      <c r="W32" s="41">
        <v>1</v>
      </c>
      <c r="X32" s="42">
        <v>1</v>
      </c>
      <c r="Y32" s="42">
        <v>1.5</v>
      </c>
    </row>
    <row r="33" spans="1:25" ht="15.75" customHeight="1" x14ac:dyDescent="0.2">
      <c r="A33" s="6">
        <v>32</v>
      </c>
      <c r="B33" s="6">
        <f>Parameters!B5</f>
        <v>22.5</v>
      </c>
      <c r="C33" s="6" t="s">
        <v>9</v>
      </c>
      <c r="D33" s="6">
        <f>Parameters!B2</f>
        <v>5.25</v>
      </c>
      <c r="E33" s="6">
        <v>4</v>
      </c>
      <c r="F33" s="6">
        <v>24</v>
      </c>
      <c r="G33" s="6" t="s">
        <v>105</v>
      </c>
      <c r="H33" s="6">
        <v>11</v>
      </c>
      <c r="I33" s="7">
        <f t="shared" si="10"/>
        <v>2.0454545454545454</v>
      </c>
      <c r="J33" s="7">
        <f t="shared" si="0"/>
        <v>2.0454545454545454</v>
      </c>
      <c r="K33" s="7">
        <f t="shared" si="1"/>
        <v>2.0454545454545454</v>
      </c>
      <c r="L33" s="7">
        <f t="shared" si="2"/>
        <v>2.0454545454545454</v>
      </c>
      <c r="M33" s="7">
        <f t="shared" si="3"/>
        <v>2.0454545454545454</v>
      </c>
      <c r="N33" s="7">
        <f t="shared" si="4"/>
        <v>2.0454545454545454</v>
      </c>
      <c r="O33" s="7">
        <f t="shared" si="5"/>
        <v>2.0454545454545454</v>
      </c>
      <c r="P33" s="7">
        <f t="shared" si="6"/>
        <v>2.0454545454545454</v>
      </c>
      <c r="Q33" s="7">
        <f t="shared" si="7"/>
        <v>2.0454545454545454</v>
      </c>
      <c r="R33" s="7">
        <f t="shared" si="8"/>
        <v>2.0454545454545454</v>
      </c>
      <c r="S33" s="7">
        <f t="shared" si="9"/>
        <v>2.0454545454545454</v>
      </c>
      <c r="T33" s="8">
        <v>6</v>
      </c>
      <c r="U33" s="8">
        <v>7</v>
      </c>
      <c r="V33" s="41">
        <f>1+0.5</f>
        <v>1.5</v>
      </c>
      <c r="W33" s="41">
        <v>1</v>
      </c>
      <c r="X33" s="41">
        <v>1</v>
      </c>
      <c r="Y33" s="42">
        <v>0.5</v>
      </c>
    </row>
    <row r="34" spans="1:25" ht="15.75" customHeight="1" x14ac:dyDescent="0.2">
      <c r="A34" s="6">
        <v>33</v>
      </c>
      <c r="B34" s="6">
        <f>Parameters!B5</f>
        <v>22.5</v>
      </c>
      <c r="C34" s="6" t="s">
        <v>9</v>
      </c>
      <c r="D34" s="6">
        <f>Parameters!B2</f>
        <v>5.25</v>
      </c>
      <c r="E34" s="6">
        <v>4</v>
      </c>
      <c r="F34" s="6">
        <v>24</v>
      </c>
      <c r="G34" s="6" t="s">
        <v>105</v>
      </c>
      <c r="H34" s="6">
        <v>11</v>
      </c>
      <c r="I34" s="7">
        <f t="shared" si="10"/>
        <v>2.0454545454545454</v>
      </c>
      <c r="J34" s="7">
        <f t="shared" si="0"/>
        <v>2.0454545454545454</v>
      </c>
      <c r="K34" s="7">
        <f t="shared" si="1"/>
        <v>2.0454545454545454</v>
      </c>
      <c r="L34" s="7">
        <f t="shared" si="2"/>
        <v>2.0454545454545454</v>
      </c>
      <c r="M34" s="7">
        <f t="shared" si="3"/>
        <v>2.0454545454545454</v>
      </c>
      <c r="N34" s="7">
        <f t="shared" si="4"/>
        <v>2.0454545454545454</v>
      </c>
      <c r="O34" s="7">
        <f t="shared" si="5"/>
        <v>2.0454545454545454</v>
      </c>
      <c r="P34" s="7">
        <f t="shared" si="6"/>
        <v>2.0454545454545454</v>
      </c>
      <c r="Q34" s="7">
        <f t="shared" si="7"/>
        <v>2.0454545454545454</v>
      </c>
      <c r="R34" s="7">
        <f t="shared" si="8"/>
        <v>2.0454545454545454</v>
      </c>
      <c r="S34" s="7">
        <f t="shared" si="9"/>
        <v>2.0454545454545454</v>
      </c>
      <c r="T34" s="8">
        <v>6</v>
      </c>
      <c r="U34" s="8">
        <v>7</v>
      </c>
      <c r="V34" s="41">
        <v>3</v>
      </c>
      <c r="W34" s="42">
        <v>1.5</v>
      </c>
      <c r="X34" s="42">
        <v>1</v>
      </c>
      <c r="Y34" s="42">
        <v>1.5</v>
      </c>
    </row>
    <row r="35" spans="1:25" ht="15.75" customHeight="1" x14ac:dyDescent="0.2">
      <c r="A35" s="2">
        <v>34</v>
      </c>
      <c r="B35" s="2">
        <f>Parameters!B5</f>
        <v>22.5</v>
      </c>
      <c r="C35" s="3" t="s">
        <v>9</v>
      </c>
      <c r="D35" s="2">
        <f>Parameters!B2</f>
        <v>5.25</v>
      </c>
      <c r="E35" s="2">
        <v>5</v>
      </c>
      <c r="F35" s="2">
        <v>25</v>
      </c>
      <c r="G35" s="2" t="s">
        <v>105</v>
      </c>
      <c r="H35" s="2">
        <v>11</v>
      </c>
      <c r="I35" s="4">
        <f t="shared" si="10"/>
        <v>2.0454545454545454</v>
      </c>
      <c r="J35" s="4">
        <f t="shared" si="0"/>
        <v>2.0454545454545454</v>
      </c>
      <c r="K35" s="4">
        <f t="shared" si="1"/>
        <v>2.0454545454545454</v>
      </c>
      <c r="L35" s="4">
        <f t="shared" si="2"/>
        <v>2.0454545454545454</v>
      </c>
      <c r="M35" s="4">
        <f t="shared" si="3"/>
        <v>2.0454545454545454</v>
      </c>
      <c r="N35" s="4">
        <f t="shared" si="4"/>
        <v>2.0454545454545454</v>
      </c>
      <c r="O35" s="4">
        <f t="shared" si="5"/>
        <v>2.0454545454545454</v>
      </c>
      <c r="P35" s="4">
        <f t="shared" si="6"/>
        <v>2.0454545454545454</v>
      </c>
      <c r="Q35" s="4">
        <f t="shared" si="7"/>
        <v>2.0454545454545454</v>
      </c>
      <c r="R35" s="4">
        <f t="shared" si="8"/>
        <v>2.0454545454545454</v>
      </c>
      <c r="S35" s="4">
        <f t="shared" si="9"/>
        <v>2.0454545454545454</v>
      </c>
      <c r="T35" s="5">
        <v>6</v>
      </c>
      <c r="U35" s="5">
        <v>7</v>
      </c>
      <c r="V35" s="41">
        <v>2.5</v>
      </c>
      <c r="W35" s="41">
        <v>1</v>
      </c>
      <c r="X35" s="42">
        <v>0.5</v>
      </c>
      <c r="Y35" s="42">
        <v>1.5</v>
      </c>
    </row>
    <row r="36" spans="1:25" ht="15.75" customHeight="1" x14ac:dyDescent="0.2">
      <c r="A36" s="2">
        <v>35</v>
      </c>
      <c r="B36" s="2">
        <f>Parameters!B5</f>
        <v>22.5</v>
      </c>
      <c r="C36" s="3" t="s">
        <v>9</v>
      </c>
      <c r="D36" s="2">
        <f>Parameters!B2</f>
        <v>5.25</v>
      </c>
      <c r="E36" s="2">
        <v>5</v>
      </c>
      <c r="F36" s="2">
        <v>25</v>
      </c>
      <c r="G36" s="2" t="s">
        <v>105</v>
      </c>
      <c r="H36" s="2">
        <v>11</v>
      </c>
      <c r="I36" s="4">
        <f t="shared" si="10"/>
        <v>2.0454545454545454</v>
      </c>
      <c r="J36" s="4">
        <f t="shared" si="0"/>
        <v>2.0454545454545454</v>
      </c>
      <c r="K36" s="4">
        <f t="shared" si="1"/>
        <v>2.0454545454545454</v>
      </c>
      <c r="L36" s="4">
        <f t="shared" si="2"/>
        <v>2.0454545454545454</v>
      </c>
      <c r="M36" s="4">
        <f t="shared" si="3"/>
        <v>2.0454545454545454</v>
      </c>
      <c r="N36" s="4">
        <f t="shared" si="4"/>
        <v>2.0454545454545454</v>
      </c>
      <c r="O36" s="4">
        <f t="shared" si="5"/>
        <v>2.0454545454545454</v>
      </c>
      <c r="P36" s="4">
        <f t="shared" si="6"/>
        <v>2.0454545454545454</v>
      </c>
      <c r="Q36" s="4">
        <f t="shared" si="7"/>
        <v>2.0454545454545454</v>
      </c>
      <c r="R36" s="4">
        <f t="shared" si="8"/>
        <v>2.0454545454545454</v>
      </c>
      <c r="S36" s="4">
        <f t="shared" si="9"/>
        <v>2.0454545454545454</v>
      </c>
      <c r="T36" s="5">
        <v>6</v>
      </c>
      <c r="U36" s="5">
        <v>7</v>
      </c>
      <c r="V36" s="41">
        <v>2.5</v>
      </c>
      <c r="W36" s="42">
        <v>1.5</v>
      </c>
      <c r="X36" s="42">
        <v>1.5</v>
      </c>
      <c r="Y36" s="42">
        <v>1</v>
      </c>
    </row>
    <row r="37" spans="1:25" ht="15.75" customHeight="1" x14ac:dyDescent="0.2">
      <c r="A37" s="6">
        <v>36</v>
      </c>
      <c r="B37" s="9">
        <f>Parameters!B6</f>
        <v>37.5</v>
      </c>
      <c r="C37" s="6" t="s">
        <v>9</v>
      </c>
      <c r="D37" s="9">
        <v>5.25</v>
      </c>
      <c r="E37" s="6">
        <v>1</v>
      </c>
      <c r="F37" s="6">
        <v>26</v>
      </c>
      <c r="G37" s="9" t="s">
        <v>106</v>
      </c>
      <c r="H37" s="9">
        <v>11</v>
      </c>
      <c r="I37" s="10">
        <v>0.45</v>
      </c>
      <c r="J37" s="10">
        <v>0.45</v>
      </c>
      <c r="K37" s="10">
        <v>0.45</v>
      </c>
      <c r="L37" s="10">
        <v>0.45</v>
      </c>
      <c r="M37" s="10">
        <v>0.45</v>
      </c>
      <c r="N37" s="10">
        <v>0.45</v>
      </c>
      <c r="O37" s="10">
        <v>0.45</v>
      </c>
      <c r="P37" s="10">
        <v>0.45</v>
      </c>
      <c r="Q37" s="10">
        <v>0.45</v>
      </c>
      <c r="R37" s="10">
        <v>0.45</v>
      </c>
      <c r="S37" s="10">
        <v>0.45</v>
      </c>
      <c r="T37" s="8">
        <v>6</v>
      </c>
      <c r="U37" s="8">
        <v>7</v>
      </c>
      <c r="V37" s="41">
        <v>2</v>
      </c>
      <c r="W37" s="42">
        <v>1.5</v>
      </c>
      <c r="X37" s="41">
        <v>1</v>
      </c>
      <c r="Y37" s="41">
        <v>1</v>
      </c>
    </row>
    <row r="38" spans="1:25" ht="15.75" customHeight="1" x14ac:dyDescent="0.2">
      <c r="A38" s="6">
        <v>37</v>
      </c>
      <c r="B38" s="9">
        <f>Parameters!B6</f>
        <v>37.5</v>
      </c>
      <c r="C38" s="6" t="s">
        <v>9</v>
      </c>
      <c r="D38" s="9">
        <v>5.25</v>
      </c>
      <c r="E38" s="6">
        <v>1</v>
      </c>
      <c r="F38" s="6">
        <v>26</v>
      </c>
      <c r="G38" s="9" t="s">
        <v>106</v>
      </c>
      <c r="H38" s="9">
        <v>11</v>
      </c>
      <c r="I38" s="10">
        <v>0.45</v>
      </c>
      <c r="J38" s="10">
        <v>0.45</v>
      </c>
      <c r="K38" s="10">
        <v>0.45</v>
      </c>
      <c r="L38" s="10">
        <v>0.45</v>
      </c>
      <c r="M38" s="10">
        <v>0.45</v>
      </c>
      <c r="N38" s="10">
        <v>0.45</v>
      </c>
      <c r="O38" s="10">
        <v>0.45</v>
      </c>
      <c r="P38" s="10">
        <v>0.45</v>
      </c>
      <c r="Q38" s="10">
        <v>0.45</v>
      </c>
      <c r="R38" s="10">
        <v>0.45</v>
      </c>
      <c r="S38" s="10">
        <v>0.45</v>
      </c>
      <c r="T38" s="8">
        <v>6</v>
      </c>
      <c r="U38" s="8">
        <v>7</v>
      </c>
      <c r="V38" s="41">
        <v>2</v>
      </c>
      <c r="W38" s="41">
        <v>1.5</v>
      </c>
      <c r="X38" s="41">
        <v>1</v>
      </c>
      <c r="Y38" s="41">
        <v>1</v>
      </c>
    </row>
    <row r="39" spans="1:25" ht="15.75" customHeight="1" x14ac:dyDescent="0.2">
      <c r="A39" s="2">
        <v>38</v>
      </c>
      <c r="B39" s="11">
        <f>Parameters!B6</f>
        <v>37.5</v>
      </c>
      <c r="C39" s="3" t="s">
        <v>9</v>
      </c>
      <c r="D39" s="11">
        <v>5.25</v>
      </c>
      <c r="E39" s="2">
        <v>2</v>
      </c>
      <c r="F39" s="2">
        <v>27</v>
      </c>
      <c r="G39" s="11" t="s">
        <v>106</v>
      </c>
      <c r="H39" s="11">
        <v>11</v>
      </c>
      <c r="I39" s="12">
        <v>0.45</v>
      </c>
      <c r="J39" s="12">
        <v>0.45</v>
      </c>
      <c r="K39" s="12">
        <v>0.45</v>
      </c>
      <c r="L39" s="12">
        <v>0.45</v>
      </c>
      <c r="M39" s="12">
        <v>0.45</v>
      </c>
      <c r="N39" s="12">
        <v>0.45</v>
      </c>
      <c r="O39" s="12">
        <v>0.45</v>
      </c>
      <c r="P39" s="12">
        <v>0.45</v>
      </c>
      <c r="Q39" s="12">
        <v>0.45</v>
      </c>
      <c r="R39" s="12">
        <v>0.45</v>
      </c>
      <c r="S39" s="12">
        <v>0.45</v>
      </c>
      <c r="T39" s="5">
        <v>6</v>
      </c>
      <c r="U39" s="5">
        <v>7</v>
      </c>
      <c r="V39" s="41">
        <f>1.5+0.5</f>
        <v>2</v>
      </c>
      <c r="W39" s="41">
        <v>2</v>
      </c>
      <c r="X39" s="41">
        <v>1</v>
      </c>
      <c r="Y39" s="42">
        <v>1.5</v>
      </c>
    </row>
    <row r="40" spans="1:25" ht="15.75" customHeight="1" x14ac:dyDescent="0.2">
      <c r="A40" s="2">
        <v>39</v>
      </c>
      <c r="B40" s="11">
        <f>Parameters!B6</f>
        <v>37.5</v>
      </c>
      <c r="C40" s="3" t="s">
        <v>9</v>
      </c>
      <c r="D40" s="11">
        <v>5.25</v>
      </c>
      <c r="E40" s="2">
        <v>2</v>
      </c>
      <c r="F40" s="2">
        <v>27</v>
      </c>
      <c r="G40" s="11" t="s">
        <v>106</v>
      </c>
      <c r="H40" s="11">
        <v>11</v>
      </c>
      <c r="I40" s="12">
        <v>0.45</v>
      </c>
      <c r="J40" s="12">
        <v>0.45</v>
      </c>
      <c r="K40" s="12">
        <v>0.45</v>
      </c>
      <c r="L40" s="12">
        <v>0.45</v>
      </c>
      <c r="M40" s="12">
        <v>0.45</v>
      </c>
      <c r="N40" s="12">
        <v>0.45</v>
      </c>
      <c r="O40" s="12">
        <v>0.45</v>
      </c>
      <c r="P40" s="12">
        <v>0.45</v>
      </c>
      <c r="Q40" s="12">
        <v>0.45</v>
      </c>
      <c r="R40" s="12">
        <v>0.45</v>
      </c>
      <c r="S40" s="12">
        <v>0.45</v>
      </c>
      <c r="T40" s="5">
        <v>6</v>
      </c>
      <c r="U40" s="5">
        <v>7</v>
      </c>
      <c r="V40" s="41">
        <v>1</v>
      </c>
      <c r="W40" s="41">
        <v>2</v>
      </c>
      <c r="X40" s="42">
        <v>1</v>
      </c>
      <c r="Y40" s="42">
        <v>1.5</v>
      </c>
    </row>
    <row r="41" spans="1:25" ht="15.75" customHeight="1" x14ac:dyDescent="0.2">
      <c r="A41" s="6">
        <v>40</v>
      </c>
      <c r="B41" s="9">
        <f>Parameters!B6</f>
        <v>37.5</v>
      </c>
      <c r="C41" s="6" t="s">
        <v>9</v>
      </c>
      <c r="D41" s="9">
        <v>5.25</v>
      </c>
      <c r="E41" s="6">
        <v>3</v>
      </c>
      <c r="F41" s="6">
        <v>28</v>
      </c>
      <c r="G41" s="9" t="s">
        <v>106</v>
      </c>
      <c r="H41" s="9">
        <v>11</v>
      </c>
      <c r="I41" s="10">
        <v>0.45</v>
      </c>
      <c r="J41" s="10">
        <v>0.45</v>
      </c>
      <c r="K41" s="10">
        <v>0.45</v>
      </c>
      <c r="L41" s="10">
        <v>0.45</v>
      </c>
      <c r="M41" s="10">
        <v>0.45</v>
      </c>
      <c r="N41" s="10">
        <v>0.45</v>
      </c>
      <c r="O41" s="10">
        <v>0.45</v>
      </c>
      <c r="P41" s="10">
        <v>0.45</v>
      </c>
      <c r="Q41" s="10">
        <v>0.45</v>
      </c>
      <c r="R41" s="10">
        <v>0.45</v>
      </c>
      <c r="S41" s="10">
        <v>0.45</v>
      </c>
      <c r="T41" s="8">
        <v>6</v>
      </c>
      <c r="U41" s="8">
        <v>7</v>
      </c>
      <c r="V41" s="41">
        <v>3.5</v>
      </c>
      <c r="W41" s="41">
        <v>3</v>
      </c>
      <c r="X41" s="42">
        <v>1</v>
      </c>
      <c r="Y41" s="42">
        <v>1.5</v>
      </c>
    </row>
    <row r="42" spans="1:25" ht="15.75" customHeight="1" x14ac:dyDescent="0.2">
      <c r="A42" s="6">
        <v>41</v>
      </c>
      <c r="B42" s="9">
        <f>Parameters!B6</f>
        <v>37.5</v>
      </c>
      <c r="C42" s="6" t="s">
        <v>9</v>
      </c>
      <c r="D42" s="9">
        <v>5.25</v>
      </c>
      <c r="E42" s="6">
        <v>3</v>
      </c>
      <c r="F42" s="6">
        <v>28</v>
      </c>
      <c r="G42" s="9" t="s">
        <v>106</v>
      </c>
      <c r="H42" s="9">
        <v>11</v>
      </c>
      <c r="I42" s="10">
        <v>0.45</v>
      </c>
      <c r="J42" s="10">
        <v>0.45</v>
      </c>
      <c r="K42" s="10">
        <v>0.45</v>
      </c>
      <c r="L42" s="10">
        <v>0.45</v>
      </c>
      <c r="M42" s="10">
        <v>0.45</v>
      </c>
      <c r="N42" s="10">
        <v>0.45</v>
      </c>
      <c r="O42" s="10">
        <v>0.45</v>
      </c>
      <c r="P42" s="10">
        <v>0.45</v>
      </c>
      <c r="Q42" s="10">
        <v>0.45</v>
      </c>
      <c r="R42" s="10">
        <v>0.45</v>
      </c>
      <c r="S42" s="10">
        <v>0.45</v>
      </c>
      <c r="T42" s="8">
        <v>6</v>
      </c>
      <c r="U42" s="8">
        <v>7</v>
      </c>
      <c r="V42" s="41">
        <v>2.5</v>
      </c>
      <c r="W42" s="42">
        <v>1.5</v>
      </c>
      <c r="X42" s="42">
        <v>1</v>
      </c>
      <c r="Y42" s="42">
        <v>1.5</v>
      </c>
    </row>
    <row r="43" spans="1:25" ht="15.75" customHeight="1" x14ac:dyDescent="0.2">
      <c r="A43" s="2">
        <v>42</v>
      </c>
      <c r="B43" s="11">
        <f>Parameters!B6</f>
        <v>37.5</v>
      </c>
      <c r="C43" s="3" t="s">
        <v>9</v>
      </c>
      <c r="D43" s="11">
        <v>5.25</v>
      </c>
      <c r="E43" s="2">
        <v>4</v>
      </c>
      <c r="F43" s="2">
        <v>29</v>
      </c>
      <c r="G43" s="11" t="s">
        <v>106</v>
      </c>
      <c r="H43" s="11">
        <v>11</v>
      </c>
      <c r="I43" s="12">
        <v>0.45</v>
      </c>
      <c r="J43" s="12">
        <v>0.45</v>
      </c>
      <c r="K43" s="12">
        <v>0.45</v>
      </c>
      <c r="L43" s="12">
        <v>0.45</v>
      </c>
      <c r="M43" s="12">
        <v>0.45</v>
      </c>
      <c r="N43" s="12">
        <v>0.45</v>
      </c>
      <c r="O43" s="12">
        <v>0.45</v>
      </c>
      <c r="P43" s="12">
        <v>0.45</v>
      </c>
      <c r="Q43" s="12">
        <v>0.45</v>
      </c>
      <c r="R43" s="12">
        <v>0.45</v>
      </c>
      <c r="S43" s="12">
        <v>0.45</v>
      </c>
      <c r="T43" s="5">
        <v>6</v>
      </c>
      <c r="U43" s="5">
        <v>7</v>
      </c>
      <c r="V43" s="41">
        <v>2.5</v>
      </c>
      <c r="W43" s="42">
        <v>1.5</v>
      </c>
      <c r="X43" s="41">
        <v>1</v>
      </c>
      <c r="Y43" s="42">
        <v>1.5</v>
      </c>
    </row>
    <row r="44" spans="1:25" ht="15.75" customHeight="1" x14ac:dyDescent="0.2">
      <c r="A44" s="2">
        <v>43</v>
      </c>
      <c r="B44" s="11">
        <f>Parameters!B6</f>
        <v>37.5</v>
      </c>
      <c r="C44" s="3" t="s">
        <v>9</v>
      </c>
      <c r="D44" s="11">
        <v>5.25</v>
      </c>
      <c r="E44" s="2">
        <v>4</v>
      </c>
      <c r="F44" s="2">
        <v>29</v>
      </c>
      <c r="G44" s="11" t="s">
        <v>106</v>
      </c>
      <c r="H44" s="11">
        <v>11</v>
      </c>
      <c r="I44" s="12">
        <v>0.45</v>
      </c>
      <c r="J44" s="12">
        <v>0.45</v>
      </c>
      <c r="K44" s="12">
        <v>0.45</v>
      </c>
      <c r="L44" s="12">
        <v>0.45</v>
      </c>
      <c r="M44" s="12">
        <v>0.45</v>
      </c>
      <c r="N44" s="12">
        <v>0.45</v>
      </c>
      <c r="O44" s="12">
        <v>0.45</v>
      </c>
      <c r="P44" s="12">
        <v>0.45</v>
      </c>
      <c r="Q44" s="12">
        <v>0.45</v>
      </c>
      <c r="R44" s="12">
        <v>0.45</v>
      </c>
      <c r="S44" s="12">
        <v>0.45</v>
      </c>
      <c r="T44" s="5">
        <v>6</v>
      </c>
      <c r="U44" s="5">
        <v>7</v>
      </c>
      <c r="V44" s="41">
        <v>3.5</v>
      </c>
      <c r="W44" s="41">
        <v>2</v>
      </c>
      <c r="X44" s="42">
        <v>1</v>
      </c>
      <c r="Y44" s="42">
        <v>2</v>
      </c>
    </row>
    <row r="45" spans="1:25" ht="15.75" customHeight="1" x14ac:dyDescent="0.2">
      <c r="A45" s="6">
        <v>44</v>
      </c>
      <c r="B45" s="9">
        <f>Parameters!B6</f>
        <v>37.5</v>
      </c>
      <c r="C45" s="6" t="s">
        <v>9</v>
      </c>
      <c r="D45" s="9">
        <v>5.25</v>
      </c>
      <c r="E45" s="6">
        <v>5</v>
      </c>
      <c r="F45" s="6">
        <v>30</v>
      </c>
      <c r="G45" s="9" t="s">
        <v>106</v>
      </c>
      <c r="H45" s="9">
        <v>11</v>
      </c>
      <c r="I45" s="10">
        <v>0.45</v>
      </c>
      <c r="J45" s="10">
        <v>0.45</v>
      </c>
      <c r="K45" s="10">
        <v>0.45</v>
      </c>
      <c r="L45" s="10">
        <v>0.45</v>
      </c>
      <c r="M45" s="10">
        <v>0.45</v>
      </c>
      <c r="N45" s="10">
        <v>0.45</v>
      </c>
      <c r="O45" s="10">
        <v>0.45</v>
      </c>
      <c r="P45" s="10">
        <v>0.45</v>
      </c>
      <c r="Q45" s="10">
        <v>0.45</v>
      </c>
      <c r="R45" s="10">
        <v>0.45</v>
      </c>
      <c r="S45" s="10">
        <v>0.45</v>
      </c>
      <c r="T45" s="8">
        <v>6</v>
      </c>
      <c r="U45" s="8">
        <v>7</v>
      </c>
      <c r="V45" s="41">
        <v>3.5</v>
      </c>
      <c r="W45" s="41">
        <v>1</v>
      </c>
      <c r="X45" s="42">
        <v>1</v>
      </c>
      <c r="Y45" s="42">
        <v>1</v>
      </c>
    </row>
    <row r="46" spans="1:25" ht="15.75" customHeight="1" x14ac:dyDescent="0.2">
      <c r="A46" s="6">
        <v>45</v>
      </c>
      <c r="B46" s="9">
        <f>Parameters!B6</f>
        <v>37.5</v>
      </c>
      <c r="C46" s="6" t="s">
        <v>9</v>
      </c>
      <c r="D46" s="9">
        <v>5.25</v>
      </c>
      <c r="E46" s="6">
        <v>5</v>
      </c>
      <c r="F46" s="6">
        <v>30</v>
      </c>
      <c r="G46" s="9" t="s">
        <v>106</v>
      </c>
      <c r="H46" s="9">
        <v>11</v>
      </c>
      <c r="I46" s="10">
        <v>0.45</v>
      </c>
      <c r="J46" s="10">
        <v>0.45</v>
      </c>
      <c r="K46" s="10">
        <v>0.45</v>
      </c>
      <c r="L46" s="10">
        <v>0.45</v>
      </c>
      <c r="M46" s="10">
        <v>0.45</v>
      </c>
      <c r="N46" s="10">
        <v>0.45</v>
      </c>
      <c r="O46" s="10">
        <v>0.45</v>
      </c>
      <c r="P46" s="10">
        <v>0.45</v>
      </c>
      <c r="Q46" s="10">
        <v>0.45</v>
      </c>
      <c r="R46" s="10">
        <v>0.45</v>
      </c>
      <c r="S46" s="10">
        <v>0.45</v>
      </c>
      <c r="T46" s="8">
        <v>6</v>
      </c>
      <c r="U46" s="8">
        <v>7</v>
      </c>
      <c r="V46" s="41">
        <v>3.5</v>
      </c>
      <c r="W46" s="42">
        <v>2</v>
      </c>
      <c r="X46" s="42">
        <v>1</v>
      </c>
      <c r="Y46" s="42">
        <v>1</v>
      </c>
    </row>
    <row r="47" spans="1:25" ht="15.75" customHeight="1" x14ac:dyDescent="0.2">
      <c r="A47" s="2">
        <v>46</v>
      </c>
      <c r="B47" s="2">
        <f>Parameters!B4</f>
        <v>7.5</v>
      </c>
      <c r="C47" s="3" t="s">
        <v>9</v>
      </c>
      <c r="D47" s="2">
        <f>Parameters!B2</f>
        <v>5.25</v>
      </c>
      <c r="E47" s="2">
        <v>1</v>
      </c>
      <c r="F47" s="2">
        <v>31</v>
      </c>
      <c r="G47" s="2" t="s">
        <v>110</v>
      </c>
      <c r="H47" s="2">
        <v>11</v>
      </c>
      <c r="I47" s="4">
        <f t="shared" ref="I47:I91" si="11">B47/H47</f>
        <v>0.68181818181818177</v>
      </c>
      <c r="J47" s="4">
        <f t="shared" ref="J47:J91" si="12">B47/H47</f>
        <v>0.68181818181818177</v>
      </c>
      <c r="K47" s="4">
        <f t="shared" ref="K47:K91" si="13">B47/H47</f>
        <v>0.68181818181818177</v>
      </c>
      <c r="L47" s="4">
        <f t="shared" ref="L47:L91" si="14">B47/H47</f>
        <v>0.68181818181818177</v>
      </c>
      <c r="M47" s="4">
        <f t="shared" ref="M47:M91" si="15">B47/H47</f>
        <v>0.68181818181818177</v>
      </c>
      <c r="N47" s="4">
        <f t="shared" ref="N47:N91" si="16">B47/H47</f>
        <v>0.68181818181818177</v>
      </c>
      <c r="O47" s="4">
        <f t="shared" ref="O47:O91" si="17">B47/H47</f>
        <v>0.68181818181818177</v>
      </c>
      <c r="P47" s="4">
        <f t="shared" ref="P47:P91" si="18">B47/H47</f>
        <v>0.68181818181818177</v>
      </c>
      <c r="Q47" s="4">
        <f t="shared" ref="Q47:Q91" si="19">B47/H47</f>
        <v>0.68181818181818177</v>
      </c>
      <c r="R47" s="4">
        <f t="shared" ref="R47:R91" si="20">B47/H47</f>
        <v>0.68181818181818177</v>
      </c>
      <c r="S47" s="4">
        <f t="shared" ref="S47:S91" si="21">B47/H47</f>
        <v>0.68181818181818177</v>
      </c>
      <c r="T47" s="5">
        <v>6</v>
      </c>
      <c r="U47" s="5">
        <v>7</v>
      </c>
      <c r="V47" s="41">
        <v>2</v>
      </c>
      <c r="W47" s="42">
        <v>1.5</v>
      </c>
      <c r="X47" s="41">
        <v>1</v>
      </c>
      <c r="Y47" s="42">
        <v>1</v>
      </c>
    </row>
    <row r="48" spans="1:25" ht="15.75" customHeight="1" x14ac:dyDescent="0.2">
      <c r="A48" s="2">
        <v>47</v>
      </c>
      <c r="B48" s="2">
        <f>Parameters!B6</f>
        <v>37.5</v>
      </c>
      <c r="C48" s="3" t="s">
        <v>9</v>
      </c>
      <c r="D48" s="2">
        <f>Parameters!B2</f>
        <v>5.25</v>
      </c>
      <c r="E48" s="2">
        <v>1</v>
      </c>
      <c r="F48" s="2">
        <v>31</v>
      </c>
      <c r="G48" s="2" t="s">
        <v>110</v>
      </c>
      <c r="H48" s="2">
        <v>11</v>
      </c>
      <c r="I48" s="4">
        <f t="shared" si="11"/>
        <v>3.4090909090909092</v>
      </c>
      <c r="J48" s="4">
        <f t="shared" si="12"/>
        <v>3.4090909090909092</v>
      </c>
      <c r="K48" s="4">
        <f t="shared" si="13"/>
        <v>3.4090909090909092</v>
      </c>
      <c r="L48" s="4">
        <f t="shared" si="14"/>
        <v>3.4090909090909092</v>
      </c>
      <c r="M48" s="4">
        <f t="shared" si="15"/>
        <v>3.4090909090909092</v>
      </c>
      <c r="N48" s="4">
        <f t="shared" si="16"/>
        <v>3.4090909090909092</v>
      </c>
      <c r="O48" s="4">
        <f t="shared" si="17"/>
        <v>3.4090909090909092</v>
      </c>
      <c r="P48" s="4">
        <f t="shared" si="18"/>
        <v>3.4090909090909092</v>
      </c>
      <c r="Q48" s="4">
        <f t="shared" si="19"/>
        <v>3.4090909090909092</v>
      </c>
      <c r="R48" s="4">
        <f t="shared" si="20"/>
        <v>3.4090909090909092</v>
      </c>
      <c r="S48" s="4">
        <f t="shared" si="21"/>
        <v>3.4090909090909092</v>
      </c>
      <c r="T48" s="5">
        <v>6</v>
      </c>
      <c r="U48" s="5">
        <v>7</v>
      </c>
      <c r="V48" s="41">
        <v>2</v>
      </c>
      <c r="W48" s="42">
        <v>1.5</v>
      </c>
      <c r="X48" s="41">
        <v>1</v>
      </c>
      <c r="Y48" s="42">
        <v>1.5</v>
      </c>
    </row>
    <row r="49" spans="1:25" ht="15.75" customHeight="1" x14ac:dyDescent="0.2">
      <c r="A49" s="6">
        <v>48</v>
      </c>
      <c r="B49" s="6">
        <f>Parameters!B4</f>
        <v>7.5</v>
      </c>
      <c r="C49" s="6" t="s">
        <v>9</v>
      </c>
      <c r="D49" s="6">
        <f>Parameters!B2</f>
        <v>5.25</v>
      </c>
      <c r="E49" s="6">
        <v>2</v>
      </c>
      <c r="F49" s="6">
        <v>32</v>
      </c>
      <c r="G49" s="6" t="s">
        <v>110</v>
      </c>
      <c r="H49" s="6">
        <v>11</v>
      </c>
      <c r="I49" s="7">
        <f t="shared" si="11"/>
        <v>0.68181818181818177</v>
      </c>
      <c r="J49" s="7">
        <f t="shared" si="12"/>
        <v>0.68181818181818177</v>
      </c>
      <c r="K49" s="7">
        <f t="shared" si="13"/>
        <v>0.68181818181818177</v>
      </c>
      <c r="L49" s="7">
        <f t="shared" si="14"/>
        <v>0.68181818181818177</v>
      </c>
      <c r="M49" s="7">
        <f t="shared" si="15"/>
        <v>0.68181818181818177</v>
      </c>
      <c r="N49" s="7">
        <f t="shared" si="16"/>
        <v>0.68181818181818177</v>
      </c>
      <c r="O49" s="7">
        <f t="shared" si="17"/>
        <v>0.68181818181818177</v>
      </c>
      <c r="P49" s="7">
        <f t="shared" si="18"/>
        <v>0.68181818181818177</v>
      </c>
      <c r="Q49" s="7">
        <f t="shared" si="19"/>
        <v>0.68181818181818177</v>
      </c>
      <c r="R49" s="7">
        <f t="shared" si="20"/>
        <v>0.68181818181818177</v>
      </c>
      <c r="S49" s="7">
        <f t="shared" si="21"/>
        <v>0.68181818181818177</v>
      </c>
      <c r="T49" s="8">
        <v>6</v>
      </c>
      <c r="U49" s="8">
        <v>7</v>
      </c>
      <c r="V49" s="41">
        <v>3</v>
      </c>
      <c r="W49" s="42">
        <v>1.5</v>
      </c>
      <c r="X49" s="42">
        <v>0.5</v>
      </c>
      <c r="Y49" s="42">
        <v>1.5</v>
      </c>
    </row>
    <row r="50" spans="1:25" ht="15.75" customHeight="1" x14ac:dyDescent="0.2">
      <c r="A50" s="6">
        <v>49</v>
      </c>
      <c r="B50" s="6">
        <f>Parameters!B6</f>
        <v>37.5</v>
      </c>
      <c r="C50" s="6" t="s">
        <v>9</v>
      </c>
      <c r="D50" s="6">
        <f>Parameters!B2</f>
        <v>5.25</v>
      </c>
      <c r="E50" s="6">
        <v>2</v>
      </c>
      <c r="F50" s="6">
        <v>32</v>
      </c>
      <c r="G50" s="6" t="s">
        <v>110</v>
      </c>
      <c r="H50" s="6">
        <v>11</v>
      </c>
      <c r="I50" s="7">
        <f t="shared" si="11"/>
        <v>3.4090909090909092</v>
      </c>
      <c r="J50" s="7">
        <f t="shared" si="12"/>
        <v>3.4090909090909092</v>
      </c>
      <c r="K50" s="7">
        <f t="shared" si="13"/>
        <v>3.4090909090909092</v>
      </c>
      <c r="L50" s="7">
        <f t="shared" si="14"/>
        <v>3.4090909090909092</v>
      </c>
      <c r="M50" s="7">
        <f t="shared" si="15"/>
        <v>3.4090909090909092</v>
      </c>
      <c r="N50" s="7">
        <f t="shared" si="16"/>
        <v>3.4090909090909092</v>
      </c>
      <c r="O50" s="7">
        <f t="shared" si="17"/>
        <v>3.4090909090909092</v>
      </c>
      <c r="P50" s="7">
        <f t="shared" si="18"/>
        <v>3.4090909090909092</v>
      </c>
      <c r="Q50" s="7">
        <f t="shared" si="19"/>
        <v>3.4090909090909092</v>
      </c>
      <c r="R50" s="7">
        <f t="shared" si="20"/>
        <v>3.4090909090909092</v>
      </c>
      <c r="S50" s="7">
        <f t="shared" si="21"/>
        <v>3.4090909090909092</v>
      </c>
      <c r="T50" s="8">
        <v>6</v>
      </c>
      <c r="U50" s="8">
        <v>7</v>
      </c>
      <c r="V50" s="41">
        <v>2</v>
      </c>
      <c r="W50" s="42">
        <v>1.5</v>
      </c>
      <c r="X50" s="41">
        <v>1</v>
      </c>
      <c r="Y50" s="42">
        <v>1.5</v>
      </c>
    </row>
    <row r="51" spans="1:25" ht="15.75" customHeight="1" x14ac:dyDescent="0.2">
      <c r="A51" s="2">
        <v>50</v>
      </c>
      <c r="B51" s="2">
        <f>Parameters!B4</f>
        <v>7.5</v>
      </c>
      <c r="C51" s="3" t="s">
        <v>9</v>
      </c>
      <c r="D51" s="2">
        <f>Parameters!B2</f>
        <v>5.25</v>
      </c>
      <c r="E51" s="2">
        <v>3</v>
      </c>
      <c r="F51" s="2">
        <v>33</v>
      </c>
      <c r="G51" s="2" t="s">
        <v>110</v>
      </c>
      <c r="H51" s="2">
        <v>11</v>
      </c>
      <c r="I51" s="4">
        <f t="shared" si="11"/>
        <v>0.68181818181818177</v>
      </c>
      <c r="J51" s="4">
        <f t="shared" si="12"/>
        <v>0.68181818181818177</v>
      </c>
      <c r="K51" s="4">
        <f t="shared" si="13"/>
        <v>0.68181818181818177</v>
      </c>
      <c r="L51" s="4">
        <f t="shared" si="14"/>
        <v>0.68181818181818177</v>
      </c>
      <c r="M51" s="4">
        <f t="shared" si="15"/>
        <v>0.68181818181818177</v>
      </c>
      <c r="N51" s="4">
        <f t="shared" si="16"/>
        <v>0.68181818181818177</v>
      </c>
      <c r="O51" s="4">
        <f t="shared" si="17"/>
        <v>0.68181818181818177</v>
      </c>
      <c r="P51" s="4">
        <f t="shared" si="18"/>
        <v>0.68181818181818177</v>
      </c>
      <c r="Q51" s="4">
        <f t="shared" si="19"/>
        <v>0.68181818181818177</v>
      </c>
      <c r="R51" s="4">
        <f t="shared" si="20"/>
        <v>0.68181818181818177</v>
      </c>
      <c r="S51" s="4">
        <f t="shared" si="21"/>
        <v>0.68181818181818177</v>
      </c>
      <c r="T51" s="5">
        <v>6</v>
      </c>
      <c r="U51" s="5">
        <v>7</v>
      </c>
      <c r="V51" s="41">
        <v>1.5</v>
      </c>
      <c r="W51" s="41">
        <v>1</v>
      </c>
      <c r="X51" s="42">
        <v>0.5</v>
      </c>
      <c r="Y51" s="42">
        <v>1.5</v>
      </c>
    </row>
    <row r="52" spans="1:25" ht="15.75" customHeight="1" x14ac:dyDescent="0.2">
      <c r="A52" s="2">
        <v>51</v>
      </c>
      <c r="B52" s="2">
        <f>Parameters!B6</f>
        <v>37.5</v>
      </c>
      <c r="C52" s="3" t="s">
        <v>9</v>
      </c>
      <c r="D52" s="2">
        <f>Parameters!B2</f>
        <v>5.25</v>
      </c>
      <c r="E52" s="2">
        <v>3</v>
      </c>
      <c r="F52" s="2">
        <v>33</v>
      </c>
      <c r="G52" s="2" t="s">
        <v>110</v>
      </c>
      <c r="H52" s="2">
        <v>11</v>
      </c>
      <c r="I52" s="4">
        <f t="shared" si="11"/>
        <v>3.4090909090909092</v>
      </c>
      <c r="J52" s="4">
        <f t="shared" si="12"/>
        <v>3.4090909090909092</v>
      </c>
      <c r="K52" s="4">
        <f t="shared" si="13"/>
        <v>3.4090909090909092</v>
      </c>
      <c r="L52" s="4">
        <f t="shared" si="14"/>
        <v>3.4090909090909092</v>
      </c>
      <c r="M52" s="4">
        <f t="shared" si="15"/>
        <v>3.4090909090909092</v>
      </c>
      <c r="N52" s="4">
        <f t="shared" si="16"/>
        <v>3.4090909090909092</v>
      </c>
      <c r="O52" s="4">
        <f t="shared" si="17"/>
        <v>3.4090909090909092</v>
      </c>
      <c r="P52" s="4">
        <f t="shared" si="18"/>
        <v>3.4090909090909092</v>
      </c>
      <c r="Q52" s="4">
        <f t="shared" si="19"/>
        <v>3.4090909090909092</v>
      </c>
      <c r="R52" s="4">
        <f t="shared" si="20"/>
        <v>3.4090909090909092</v>
      </c>
      <c r="S52" s="4">
        <f t="shared" si="21"/>
        <v>3.4090909090909092</v>
      </c>
      <c r="T52" s="5">
        <v>6</v>
      </c>
      <c r="U52" s="5">
        <v>7</v>
      </c>
      <c r="V52" s="41">
        <v>3</v>
      </c>
      <c r="W52" s="42">
        <v>0.5</v>
      </c>
      <c r="X52" s="42">
        <v>1</v>
      </c>
      <c r="Y52" s="42">
        <v>2</v>
      </c>
    </row>
    <row r="53" spans="1:25" ht="15.75" customHeight="1" x14ac:dyDescent="0.2">
      <c r="A53" s="6">
        <v>52</v>
      </c>
      <c r="B53" s="6">
        <f>Parameters!B4</f>
        <v>7.5</v>
      </c>
      <c r="C53" s="6" t="s">
        <v>9</v>
      </c>
      <c r="D53" s="6">
        <f>Parameters!B2</f>
        <v>5.25</v>
      </c>
      <c r="E53" s="6">
        <v>4</v>
      </c>
      <c r="F53" s="6">
        <v>34</v>
      </c>
      <c r="G53" s="6" t="s">
        <v>110</v>
      </c>
      <c r="H53" s="6">
        <v>11</v>
      </c>
      <c r="I53" s="7">
        <f t="shared" si="11"/>
        <v>0.68181818181818177</v>
      </c>
      <c r="J53" s="7">
        <f t="shared" si="12"/>
        <v>0.68181818181818177</v>
      </c>
      <c r="K53" s="7">
        <f t="shared" si="13"/>
        <v>0.68181818181818177</v>
      </c>
      <c r="L53" s="7">
        <f t="shared" si="14"/>
        <v>0.68181818181818177</v>
      </c>
      <c r="M53" s="7">
        <f t="shared" si="15"/>
        <v>0.68181818181818177</v>
      </c>
      <c r="N53" s="7">
        <f t="shared" si="16"/>
        <v>0.68181818181818177</v>
      </c>
      <c r="O53" s="7">
        <f t="shared" si="17"/>
        <v>0.68181818181818177</v>
      </c>
      <c r="P53" s="7">
        <f t="shared" si="18"/>
        <v>0.68181818181818177</v>
      </c>
      <c r="Q53" s="7">
        <f t="shared" si="19"/>
        <v>0.68181818181818177</v>
      </c>
      <c r="R53" s="7">
        <f t="shared" si="20"/>
        <v>0.68181818181818177</v>
      </c>
      <c r="S53" s="7">
        <f t="shared" si="21"/>
        <v>0.68181818181818177</v>
      </c>
      <c r="T53" s="8">
        <v>6</v>
      </c>
      <c r="U53" s="8">
        <v>7</v>
      </c>
      <c r="V53" s="41">
        <v>1</v>
      </c>
      <c r="W53" s="41">
        <v>2</v>
      </c>
      <c r="X53" s="42">
        <v>0.5</v>
      </c>
      <c r="Y53" s="42">
        <v>1.5</v>
      </c>
    </row>
    <row r="54" spans="1:25" ht="15.75" customHeight="1" x14ac:dyDescent="0.2">
      <c r="A54" s="6">
        <v>53</v>
      </c>
      <c r="B54" s="6">
        <f>Parameters!B6</f>
        <v>37.5</v>
      </c>
      <c r="C54" s="6" t="s">
        <v>9</v>
      </c>
      <c r="D54" s="6">
        <f>Parameters!B2</f>
        <v>5.25</v>
      </c>
      <c r="E54" s="6">
        <v>4</v>
      </c>
      <c r="F54" s="6">
        <v>34</v>
      </c>
      <c r="G54" s="6" t="s">
        <v>110</v>
      </c>
      <c r="H54" s="6">
        <v>11</v>
      </c>
      <c r="I54" s="7">
        <f t="shared" si="11"/>
        <v>3.4090909090909092</v>
      </c>
      <c r="J54" s="7">
        <f t="shared" si="12"/>
        <v>3.4090909090909092</v>
      </c>
      <c r="K54" s="7">
        <f t="shared" si="13"/>
        <v>3.4090909090909092</v>
      </c>
      <c r="L54" s="7">
        <f t="shared" si="14"/>
        <v>3.4090909090909092</v>
      </c>
      <c r="M54" s="7">
        <f t="shared" si="15"/>
        <v>3.4090909090909092</v>
      </c>
      <c r="N54" s="7">
        <f t="shared" si="16"/>
        <v>3.4090909090909092</v>
      </c>
      <c r="O54" s="7">
        <f t="shared" si="17"/>
        <v>3.4090909090909092</v>
      </c>
      <c r="P54" s="7">
        <f t="shared" si="18"/>
        <v>3.4090909090909092</v>
      </c>
      <c r="Q54" s="7">
        <f t="shared" si="19"/>
        <v>3.4090909090909092</v>
      </c>
      <c r="R54" s="7">
        <f t="shared" si="20"/>
        <v>3.4090909090909092</v>
      </c>
      <c r="S54" s="7">
        <f t="shared" si="21"/>
        <v>3.4090909090909092</v>
      </c>
      <c r="T54" s="8">
        <v>6</v>
      </c>
      <c r="U54" s="8">
        <v>7</v>
      </c>
      <c r="V54" s="41">
        <v>1.5</v>
      </c>
      <c r="W54" s="41">
        <v>1</v>
      </c>
      <c r="X54" s="42">
        <v>1</v>
      </c>
      <c r="Y54" s="42">
        <v>1.5</v>
      </c>
    </row>
    <row r="55" spans="1:25" ht="15.75" customHeight="1" x14ac:dyDescent="0.2">
      <c r="A55" s="2">
        <v>54</v>
      </c>
      <c r="B55" s="2">
        <f>Parameters!B4</f>
        <v>7.5</v>
      </c>
      <c r="C55" s="3" t="s">
        <v>9</v>
      </c>
      <c r="D55" s="2">
        <f>Parameters!B2</f>
        <v>5.25</v>
      </c>
      <c r="E55" s="2">
        <v>5</v>
      </c>
      <c r="F55" s="2">
        <v>35</v>
      </c>
      <c r="G55" s="2" t="s">
        <v>110</v>
      </c>
      <c r="H55" s="2">
        <v>11</v>
      </c>
      <c r="I55" s="4">
        <f t="shared" si="11"/>
        <v>0.68181818181818177</v>
      </c>
      <c r="J55" s="4">
        <f t="shared" si="12"/>
        <v>0.68181818181818177</v>
      </c>
      <c r="K55" s="4">
        <f t="shared" si="13"/>
        <v>0.68181818181818177</v>
      </c>
      <c r="L55" s="4">
        <f t="shared" si="14"/>
        <v>0.68181818181818177</v>
      </c>
      <c r="M55" s="4">
        <f t="shared" si="15"/>
        <v>0.68181818181818177</v>
      </c>
      <c r="N55" s="4">
        <f t="shared" si="16"/>
        <v>0.68181818181818177</v>
      </c>
      <c r="O55" s="4">
        <f t="shared" si="17"/>
        <v>0.68181818181818177</v>
      </c>
      <c r="P55" s="4">
        <f t="shared" si="18"/>
        <v>0.68181818181818177</v>
      </c>
      <c r="Q55" s="4">
        <f t="shared" si="19"/>
        <v>0.68181818181818177</v>
      </c>
      <c r="R55" s="4">
        <f t="shared" si="20"/>
        <v>0.68181818181818177</v>
      </c>
      <c r="S55" s="4">
        <f t="shared" si="21"/>
        <v>0.68181818181818177</v>
      </c>
      <c r="T55" s="5">
        <v>6</v>
      </c>
      <c r="U55" s="5">
        <v>7</v>
      </c>
      <c r="V55" s="41">
        <v>1.5</v>
      </c>
      <c r="W55" s="42">
        <v>1.5</v>
      </c>
      <c r="X55" s="42">
        <v>1</v>
      </c>
      <c r="Y55" s="42">
        <v>1</v>
      </c>
    </row>
    <row r="56" spans="1:25" ht="15.75" customHeight="1" x14ac:dyDescent="0.2">
      <c r="A56" s="2">
        <v>55</v>
      </c>
      <c r="B56" s="2">
        <f>Parameters!B6</f>
        <v>37.5</v>
      </c>
      <c r="C56" s="3" t="s">
        <v>9</v>
      </c>
      <c r="D56" s="2">
        <f>Parameters!B2</f>
        <v>5.25</v>
      </c>
      <c r="E56" s="2">
        <v>5</v>
      </c>
      <c r="F56" s="2">
        <v>35</v>
      </c>
      <c r="G56" s="2" t="s">
        <v>110</v>
      </c>
      <c r="H56" s="2">
        <v>11</v>
      </c>
      <c r="I56" s="4">
        <f t="shared" si="11"/>
        <v>3.4090909090909092</v>
      </c>
      <c r="J56" s="4">
        <f t="shared" si="12"/>
        <v>3.4090909090909092</v>
      </c>
      <c r="K56" s="4">
        <f t="shared" si="13"/>
        <v>3.4090909090909092</v>
      </c>
      <c r="L56" s="4">
        <f t="shared" si="14"/>
        <v>3.4090909090909092</v>
      </c>
      <c r="M56" s="4">
        <f t="shared" si="15"/>
        <v>3.4090909090909092</v>
      </c>
      <c r="N56" s="4">
        <f t="shared" si="16"/>
        <v>3.4090909090909092</v>
      </c>
      <c r="O56" s="4">
        <f t="shared" si="17"/>
        <v>3.4090909090909092</v>
      </c>
      <c r="P56" s="4">
        <f t="shared" si="18"/>
        <v>3.4090909090909092</v>
      </c>
      <c r="Q56" s="4">
        <f t="shared" si="19"/>
        <v>3.4090909090909092</v>
      </c>
      <c r="R56" s="4">
        <f t="shared" si="20"/>
        <v>3.4090909090909092</v>
      </c>
      <c r="S56" s="4">
        <f t="shared" si="21"/>
        <v>3.4090909090909092</v>
      </c>
      <c r="T56" s="5">
        <v>6</v>
      </c>
      <c r="U56" s="5">
        <v>7</v>
      </c>
      <c r="V56" s="41">
        <v>2</v>
      </c>
      <c r="W56" s="42">
        <v>2.5</v>
      </c>
      <c r="X56" s="41">
        <v>1</v>
      </c>
      <c r="Y56" s="42">
        <v>1</v>
      </c>
    </row>
    <row r="57" spans="1:25" ht="15.75" customHeight="1" x14ac:dyDescent="0.2">
      <c r="A57" s="2">
        <v>56</v>
      </c>
      <c r="B57" s="2">
        <f>Parameters!B4</f>
        <v>7.5</v>
      </c>
      <c r="C57" s="13" t="s">
        <v>10</v>
      </c>
      <c r="D57" s="2">
        <f>Parameters!B3</f>
        <v>6.75</v>
      </c>
      <c r="E57" s="2">
        <v>1</v>
      </c>
      <c r="F57" s="2">
        <v>36</v>
      </c>
      <c r="G57" s="2" t="s">
        <v>107</v>
      </c>
      <c r="H57" s="2">
        <v>11</v>
      </c>
      <c r="I57" s="4">
        <f t="shared" si="11"/>
        <v>0.68181818181818177</v>
      </c>
      <c r="J57" s="4">
        <f t="shared" si="12"/>
        <v>0.68181818181818177</v>
      </c>
      <c r="K57" s="4">
        <f t="shared" si="13"/>
        <v>0.68181818181818177</v>
      </c>
      <c r="L57" s="4">
        <f t="shared" si="14"/>
        <v>0.68181818181818177</v>
      </c>
      <c r="M57" s="4">
        <f t="shared" si="15"/>
        <v>0.68181818181818177</v>
      </c>
      <c r="N57" s="4">
        <f t="shared" si="16"/>
        <v>0.68181818181818177</v>
      </c>
      <c r="O57" s="4">
        <f t="shared" si="17"/>
        <v>0.68181818181818177</v>
      </c>
      <c r="P57" s="4">
        <f t="shared" si="18"/>
        <v>0.68181818181818177</v>
      </c>
      <c r="Q57" s="4">
        <f t="shared" si="19"/>
        <v>0.68181818181818177</v>
      </c>
      <c r="R57" s="4">
        <f t="shared" si="20"/>
        <v>0.68181818181818177</v>
      </c>
      <c r="S57" s="4">
        <f t="shared" si="21"/>
        <v>0.68181818181818177</v>
      </c>
      <c r="T57" s="5">
        <v>6</v>
      </c>
      <c r="U57" s="5">
        <v>7</v>
      </c>
      <c r="V57" s="41">
        <v>3.5</v>
      </c>
      <c r="W57" s="42">
        <v>2.5</v>
      </c>
      <c r="X57" s="42">
        <v>1.5</v>
      </c>
      <c r="Y57" s="42">
        <v>1.5</v>
      </c>
    </row>
    <row r="58" spans="1:25" ht="15.75" customHeight="1" x14ac:dyDescent="0.2">
      <c r="A58" s="2">
        <v>57</v>
      </c>
      <c r="B58" s="2">
        <f>Parameters!B4</f>
        <v>7.5</v>
      </c>
      <c r="C58" s="13" t="s">
        <v>10</v>
      </c>
      <c r="D58" s="2">
        <f>Parameters!B3</f>
        <v>6.75</v>
      </c>
      <c r="E58" s="2">
        <v>2</v>
      </c>
      <c r="F58" s="2">
        <v>37</v>
      </c>
      <c r="G58" s="2" t="s">
        <v>107</v>
      </c>
      <c r="H58" s="2">
        <v>11</v>
      </c>
      <c r="I58" s="4">
        <f t="shared" si="11"/>
        <v>0.68181818181818177</v>
      </c>
      <c r="J58" s="4">
        <f t="shared" si="12"/>
        <v>0.68181818181818177</v>
      </c>
      <c r="K58" s="4">
        <f t="shared" si="13"/>
        <v>0.68181818181818177</v>
      </c>
      <c r="L58" s="4">
        <f t="shared" si="14"/>
        <v>0.68181818181818177</v>
      </c>
      <c r="M58" s="4">
        <f t="shared" si="15"/>
        <v>0.68181818181818177</v>
      </c>
      <c r="N58" s="4">
        <f t="shared" si="16"/>
        <v>0.68181818181818177</v>
      </c>
      <c r="O58" s="4">
        <f t="shared" si="17"/>
        <v>0.68181818181818177</v>
      </c>
      <c r="P58" s="4">
        <f t="shared" si="18"/>
        <v>0.68181818181818177</v>
      </c>
      <c r="Q58" s="4">
        <f t="shared" si="19"/>
        <v>0.68181818181818177</v>
      </c>
      <c r="R58" s="4">
        <f t="shared" si="20"/>
        <v>0.68181818181818177</v>
      </c>
      <c r="S58" s="4">
        <f t="shared" si="21"/>
        <v>0.68181818181818177</v>
      </c>
      <c r="T58" s="5">
        <v>6</v>
      </c>
      <c r="U58" s="5">
        <v>7</v>
      </c>
      <c r="V58" s="41">
        <v>3.5</v>
      </c>
      <c r="W58" s="42">
        <v>2.5</v>
      </c>
      <c r="X58" s="41">
        <v>1</v>
      </c>
      <c r="Y58" s="42">
        <v>1.5</v>
      </c>
    </row>
    <row r="59" spans="1:25" ht="15.75" customHeight="1" x14ac:dyDescent="0.2">
      <c r="A59" s="2">
        <v>58</v>
      </c>
      <c r="B59" s="2">
        <f>Parameters!B4</f>
        <v>7.5</v>
      </c>
      <c r="C59" s="13" t="s">
        <v>10</v>
      </c>
      <c r="D59" s="2">
        <f>Parameters!B3</f>
        <v>6.75</v>
      </c>
      <c r="E59" s="2">
        <v>3</v>
      </c>
      <c r="F59" s="2">
        <v>38</v>
      </c>
      <c r="G59" s="2" t="s">
        <v>107</v>
      </c>
      <c r="H59" s="2">
        <v>11</v>
      </c>
      <c r="I59" s="4">
        <f t="shared" si="11"/>
        <v>0.68181818181818177</v>
      </c>
      <c r="J59" s="4">
        <f t="shared" si="12"/>
        <v>0.68181818181818177</v>
      </c>
      <c r="K59" s="4">
        <f t="shared" si="13"/>
        <v>0.68181818181818177</v>
      </c>
      <c r="L59" s="4">
        <f t="shared" si="14"/>
        <v>0.68181818181818177</v>
      </c>
      <c r="M59" s="4">
        <f t="shared" si="15"/>
        <v>0.68181818181818177</v>
      </c>
      <c r="N59" s="4">
        <f t="shared" si="16"/>
        <v>0.68181818181818177</v>
      </c>
      <c r="O59" s="4">
        <f t="shared" si="17"/>
        <v>0.68181818181818177</v>
      </c>
      <c r="P59" s="4">
        <f t="shared" si="18"/>
        <v>0.68181818181818177</v>
      </c>
      <c r="Q59" s="4">
        <f t="shared" si="19"/>
        <v>0.68181818181818177</v>
      </c>
      <c r="R59" s="4">
        <f t="shared" si="20"/>
        <v>0.68181818181818177</v>
      </c>
      <c r="S59" s="4">
        <f t="shared" si="21"/>
        <v>0.68181818181818177</v>
      </c>
      <c r="T59" s="5">
        <v>6</v>
      </c>
      <c r="U59" s="5">
        <v>7</v>
      </c>
      <c r="V59" s="41">
        <v>3</v>
      </c>
      <c r="W59" s="42">
        <v>1.5</v>
      </c>
      <c r="X59" s="41">
        <v>1</v>
      </c>
      <c r="Y59" s="42">
        <v>1.5</v>
      </c>
    </row>
    <row r="60" spans="1:25" ht="15.75" customHeight="1" x14ac:dyDescent="0.2">
      <c r="A60" s="2">
        <v>59</v>
      </c>
      <c r="B60" s="2">
        <f>Parameters!B4</f>
        <v>7.5</v>
      </c>
      <c r="C60" s="13" t="s">
        <v>10</v>
      </c>
      <c r="D60" s="2">
        <f>Parameters!B3</f>
        <v>6.75</v>
      </c>
      <c r="E60" s="2">
        <v>4</v>
      </c>
      <c r="F60" s="2">
        <v>39</v>
      </c>
      <c r="G60" s="2" t="s">
        <v>107</v>
      </c>
      <c r="H60" s="2">
        <v>11</v>
      </c>
      <c r="I60" s="4">
        <f t="shared" si="11"/>
        <v>0.68181818181818177</v>
      </c>
      <c r="J60" s="4">
        <f t="shared" si="12"/>
        <v>0.68181818181818177</v>
      </c>
      <c r="K60" s="4">
        <f t="shared" si="13"/>
        <v>0.68181818181818177</v>
      </c>
      <c r="L60" s="4">
        <f t="shared" si="14"/>
        <v>0.68181818181818177</v>
      </c>
      <c r="M60" s="4">
        <f t="shared" si="15"/>
        <v>0.68181818181818177</v>
      </c>
      <c r="N60" s="4">
        <f t="shared" si="16"/>
        <v>0.68181818181818177</v>
      </c>
      <c r="O60" s="4">
        <f t="shared" si="17"/>
        <v>0.68181818181818177</v>
      </c>
      <c r="P60" s="4">
        <f t="shared" si="18"/>
        <v>0.68181818181818177</v>
      </c>
      <c r="Q60" s="4">
        <f t="shared" si="19"/>
        <v>0.68181818181818177</v>
      </c>
      <c r="R60" s="4">
        <f t="shared" si="20"/>
        <v>0.68181818181818177</v>
      </c>
      <c r="S60" s="4">
        <f t="shared" si="21"/>
        <v>0.68181818181818177</v>
      </c>
      <c r="T60" s="5">
        <v>6</v>
      </c>
      <c r="U60" s="5">
        <v>7</v>
      </c>
      <c r="V60" s="41">
        <v>2.5</v>
      </c>
      <c r="W60" s="42">
        <v>2.5</v>
      </c>
      <c r="X60" s="42">
        <v>1</v>
      </c>
      <c r="Y60" s="42">
        <v>1</v>
      </c>
    </row>
    <row r="61" spans="1:25" ht="15.75" customHeight="1" x14ac:dyDescent="0.2">
      <c r="A61" s="2">
        <v>60</v>
      </c>
      <c r="B61" s="2">
        <f>Parameters!B4</f>
        <v>7.5</v>
      </c>
      <c r="C61" s="13" t="s">
        <v>10</v>
      </c>
      <c r="D61" s="2">
        <f>Parameters!B3</f>
        <v>6.75</v>
      </c>
      <c r="E61" s="2">
        <v>5</v>
      </c>
      <c r="F61" s="2">
        <v>40</v>
      </c>
      <c r="G61" s="2" t="s">
        <v>107</v>
      </c>
      <c r="H61" s="2">
        <v>11</v>
      </c>
      <c r="I61" s="4">
        <f t="shared" si="11"/>
        <v>0.68181818181818177</v>
      </c>
      <c r="J61" s="4">
        <f t="shared" si="12"/>
        <v>0.68181818181818177</v>
      </c>
      <c r="K61" s="4">
        <f t="shared" si="13"/>
        <v>0.68181818181818177</v>
      </c>
      <c r="L61" s="4">
        <f t="shared" si="14"/>
        <v>0.68181818181818177</v>
      </c>
      <c r="M61" s="4">
        <f t="shared" si="15"/>
        <v>0.68181818181818177</v>
      </c>
      <c r="N61" s="4">
        <f t="shared" si="16"/>
        <v>0.68181818181818177</v>
      </c>
      <c r="O61" s="4">
        <f t="shared" si="17"/>
        <v>0.68181818181818177</v>
      </c>
      <c r="P61" s="4">
        <f t="shared" si="18"/>
        <v>0.68181818181818177</v>
      </c>
      <c r="Q61" s="4">
        <f t="shared" si="19"/>
        <v>0.68181818181818177</v>
      </c>
      <c r="R61" s="4">
        <f t="shared" si="20"/>
        <v>0.68181818181818177</v>
      </c>
      <c r="S61" s="4">
        <f t="shared" si="21"/>
        <v>0.68181818181818177</v>
      </c>
      <c r="T61" s="5">
        <v>6</v>
      </c>
      <c r="U61" s="5">
        <v>7</v>
      </c>
      <c r="V61" s="41">
        <v>5</v>
      </c>
      <c r="W61" s="41">
        <v>2</v>
      </c>
      <c r="X61" s="42">
        <v>1</v>
      </c>
      <c r="Y61" s="42">
        <v>1</v>
      </c>
    </row>
    <row r="62" spans="1:25" ht="15.75" customHeight="1" x14ac:dyDescent="0.2">
      <c r="A62" s="2">
        <v>61</v>
      </c>
      <c r="B62" s="2">
        <f>Parameters!B5</f>
        <v>22.5</v>
      </c>
      <c r="C62" s="13" t="s">
        <v>10</v>
      </c>
      <c r="D62" s="2">
        <f>Parameters!B3</f>
        <v>6.75</v>
      </c>
      <c r="E62" s="2">
        <v>1</v>
      </c>
      <c r="F62" s="2">
        <v>41</v>
      </c>
      <c r="G62" s="2" t="s">
        <v>108</v>
      </c>
      <c r="H62" s="2">
        <v>11</v>
      </c>
      <c r="I62" s="4">
        <f t="shared" si="11"/>
        <v>2.0454545454545454</v>
      </c>
      <c r="J62" s="4">
        <f t="shared" si="12"/>
        <v>2.0454545454545454</v>
      </c>
      <c r="K62" s="4">
        <f t="shared" si="13"/>
        <v>2.0454545454545454</v>
      </c>
      <c r="L62" s="4">
        <f t="shared" si="14"/>
        <v>2.0454545454545454</v>
      </c>
      <c r="M62" s="4">
        <f t="shared" si="15"/>
        <v>2.0454545454545454</v>
      </c>
      <c r="N62" s="4">
        <f t="shared" si="16"/>
        <v>2.0454545454545454</v>
      </c>
      <c r="O62" s="4">
        <f t="shared" si="17"/>
        <v>2.0454545454545454</v>
      </c>
      <c r="P62" s="4">
        <f t="shared" si="18"/>
        <v>2.0454545454545454</v>
      </c>
      <c r="Q62" s="4">
        <f t="shared" si="19"/>
        <v>2.0454545454545454</v>
      </c>
      <c r="R62" s="4">
        <f t="shared" si="20"/>
        <v>2.0454545454545454</v>
      </c>
      <c r="S62" s="4">
        <f t="shared" si="21"/>
        <v>2.0454545454545454</v>
      </c>
      <c r="T62" s="5">
        <v>6</v>
      </c>
      <c r="U62" s="5">
        <v>7</v>
      </c>
      <c r="V62" s="41">
        <v>2.5</v>
      </c>
      <c r="W62" s="42">
        <v>1.5</v>
      </c>
      <c r="X62" s="42">
        <v>1</v>
      </c>
      <c r="Y62" s="42">
        <v>1.5</v>
      </c>
    </row>
    <row r="63" spans="1:25" ht="15.75" customHeight="1" x14ac:dyDescent="0.2">
      <c r="A63" s="2">
        <v>62</v>
      </c>
      <c r="B63" s="2">
        <f>Parameters!B5</f>
        <v>22.5</v>
      </c>
      <c r="C63" s="13" t="s">
        <v>10</v>
      </c>
      <c r="D63" s="2">
        <f>Parameters!B3</f>
        <v>6.75</v>
      </c>
      <c r="E63" s="2">
        <v>2</v>
      </c>
      <c r="F63" s="2">
        <v>42</v>
      </c>
      <c r="G63" s="2" t="s">
        <v>108</v>
      </c>
      <c r="H63" s="2">
        <v>11</v>
      </c>
      <c r="I63" s="4">
        <f t="shared" si="11"/>
        <v>2.0454545454545454</v>
      </c>
      <c r="J63" s="4">
        <f t="shared" si="12"/>
        <v>2.0454545454545454</v>
      </c>
      <c r="K63" s="4">
        <f t="shared" si="13"/>
        <v>2.0454545454545454</v>
      </c>
      <c r="L63" s="4">
        <f t="shared" si="14"/>
        <v>2.0454545454545454</v>
      </c>
      <c r="M63" s="4">
        <f t="shared" si="15"/>
        <v>2.0454545454545454</v>
      </c>
      <c r="N63" s="4">
        <f t="shared" si="16"/>
        <v>2.0454545454545454</v>
      </c>
      <c r="O63" s="4">
        <f t="shared" si="17"/>
        <v>2.0454545454545454</v>
      </c>
      <c r="P63" s="4">
        <f t="shared" si="18"/>
        <v>2.0454545454545454</v>
      </c>
      <c r="Q63" s="4">
        <f t="shared" si="19"/>
        <v>2.0454545454545454</v>
      </c>
      <c r="R63" s="4">
        <f t="shared" si="20"/>
        <v>2.0454545454545454</v>
      </c>
      <c r="S63" s="4">
        <f t="shared" si="21"/>
        <v>2.0454545454545454</v>
      </c>
      <c r="T63" s="5">
        <v>6</v>
      </c>
      <c r="U63" s="5">
        <v>7</v>
      </c>
      <c r="V63" s="41">
        <v>2</v>
      </c>
      <c r="W63" s="42">
        <v>1.5</v>
      </c>
      <c r="X63" s="42">
        <v>1</v>
      </c>
      <c r="Y63" s="42">
        <v>2</v>
      </c>
    </row>
    <row r="64" spans="1:25" ht="15.75" customHeight="1" x14ac:dyDescent="0.2">
      <c r="A64" s="2">
        <v>63</v>
      </c>
      <c r="B64" s="2">
        <f>Parameters!B5</f>
        <v>22.5</v>
      </c>
      <c r="C64" s="13" t="s">
        <v>10</v>
      </c>
      <c r="D64" s="2">
        <f>Parameters!B3</f>
        <v>6.75</v>
      </c>
      <c r="E64" s="2">
        <v>3</v>
      </c>
      <c r="F64" s="2">
        <v>43</v>
      </c>
      <c r="G64" s="2" t="s">
        <v>108</v>
      </c>
      <c r="H64" s="2">
        <v>11</v>
      </c>
      <c r="I64" s="4">
        <f t="shared" si="11"/>
        <v>2.0454545454545454</v>
      </c>
      <c r="J64" s="4">
        <f t="shared" si="12"/>
        <v>2.0454545454545454</v>
      </c>
      <c r="K64" s="4">
        <f t="shared" si="13"/>
        <v>2.0454545454545454</v>
      </c>
      <c r="L64" s="4">
        <f t="shared" si="14"/>
        <v>2.0454545454545454</v>
      </c>
      <c r="M64" s="4">
        <f t="shared" si="15"/>
        <v>2.0454545454545454</v>
      </c>
      <c r="N64" s="4">
        <f t="shared" si="16"/>
        <v>2.0454545454545454</v>
      </c>
      <c r="O64" s="4">
        <f t="shared" si="17"/>
        <v>2.0454545454545454</v>
      </c>
      <c r="P64" s="4">
        <f t="shared" si="18"/>
        <v>2.0454545454545454</v>
      </c>
      <c r="Q64" s="4">
        <f t="shared" si="19"/>
        <v>2.0454545454545454</v>
      </c>
      <c r="R64" s="4">
        <f t="shared" si="20"/>
        <v>2.0454545454545454</v>
      </c>
      <c r="S64" s="4">
        <f t="shared" si="21"/>
        <v>2.0454545454545454</v>
      </c>
      <c r="T64" s="5">
        <v>6</v>
      </c>
      <c r="U64" s="5">
        <v>7</v>
      </c>
      <c r="V64" s="41">
        <v>2.5</v>
      </c>
      <c r="W64" s="42">
        <v>2</v>
      </c>
      <c r="X64" s="42">
        <v>1</v>
      </c>
      <c r="Y64" s="42">
        <v>1</v>
      </c>
    </row>
    <row r="65" spans="1:25" ht="15.75" customHeight="1" x14ac:dyDescent="0.2">
      <c r="A65" s="2">
        <v>64</v>
      </c>
      <c r="B65" s="2">
        <f>Parameters!B5</f>
        <v>22.5</v>
      </c>
      <c r="C65" s="13" t="s">
        <v>10</v>
      </c>
      <c r="D65" s="2">
        <f>Parameters!B3</f>
        <v>6.75</v>
      </c>
      <c r="E65" s="2">
        <v>4</v>
      </c>
      <c r="F65" s="2">
        <v>44</v>
      </c>
      <c r="G65" s="2" t="s">
        <v>108</v>
      </c>
      <c r="H65" s="2">
        <v>11</v>
      </c>
      <c r="I65" s="4">
        <f t="shared" si="11"/>
        <v>2.0454545454545454</v>
      </c>
      <c r="J65" s="4">
        <f t="shared" si="12"/>
        <v>2.0454545454545454</v>
      </c>
      <c r="K65" s="4">
        <f t="shared" si="13"/>
        <v>2.0454545454545454</v>
      </c>
      <c r="L65" s="4">
        <f t="shared" si="14"/>
        <v>2.0454545454545454</v>
      </c>
      <c r="M65" s="4">
        <f t="shared" si="15"/>
        <v>2.0454545454545454</v>
      </c>
      <c r="N65" s="4">
        <f t="shared" si="16"/>
        <v>2.0454545454545454</v>
      </c>
      <c r="O65" s="4">
        <f t="shared" si="17"/>
        <v>2.0454545454545454</v>
      </c>
      <c r="P65" s="4">
        <f t="shared" si="18"/>
        <v>2.0454545454545454</v>
      </c>
      <c r="Q65" s="4">
        <f t="shared" si="19"/>
        <v>2.0454545454545454</v>
      </c>
      <c r="R65" s="4">
        <f t="shared" si="20"/>
        <v>2.0454545454545454</v>
      </c>
      <c r="S65" s="4">
        <f t="shared" si="21"/>
        <v>2.0454545454545454</v>
      </c>
      <c r="T65" s="5">
        <v>6</v>
      </c>
      <c r="U65" s="5">
        <v>7</v>
      </c>
      <c r="V65" s="41">
        <v>2.5</v>
      </c>
      <c r="W65" s="42">
        <v>0.5</v>
      </c>
      <c r="X65" s="42">
        <v>1</v>
      </c>
      <c r="Y65" s="42">
        <v>1</v>
      </c>
    </row>
    <row r="66" spans="1:25" ht="15.75" customHeight="1" x14ac:dyDescent="0.2">
      <c r="A66" s="2">
        <v>65</v>
      </c>
      <c r="B66" s="2">
        <f>Parameters!B5</f>
        <v>22.5</v>
      </c>
      <c r="C66" s="13" t="s">
        <v>10</v>
      </c>
      <c r="D66" s="2">
        <f>Parameters!B3</f>
        <v>6.75</v>
      </c>
      <c r="E66" s="2">
        <v>5</v>
      </c>
      <c r="F66" s="2">
        <v>45</v>
      </c>
      <c r="G66" s="2" t="s">
        <v>108</v>
      </c>
      <c r="H66" s="2">
        <v>11</v>
      </c>
      <c r="I66" s="4">
        <f t="shared" si="11"/>
        <v>2.0454545454545454</v>
      </c>
      <c r="J66" s="4">
        <f t="shared" si="12"/>
        <v>2.0454545454545454</v>
      </c>
      <c r="K66" s="4">
        <f t="shared" si="13"/>
        <v>2.0454545454545454</v>
      </c>
      <c r="L66" s="4">
        <f t="shared" si="14"/>
        <v>2.0454545454545454</v>
      </c>
      <c r="M66" s="4">
        <f t="shared" si="15"/>
        <v>2.0454545454545454</v>
      </c>
      <c r="N66" s="4">
        <f t="shared" si="16"/>
        <v>2.0454545454545454</v>
      </c>
      <c r="O66" s="4">
        <f t="shared" si="17"/>
        <v>2.0454545454545454</v>
      </c>
      <c r="P66" s="4">
        <f t="shared" si="18"/>
        <v>2.0454545454545454</v>
      </c>
      <c r="Q66" s="4">
        <f t="shared" si="19"/>
        <v>2.0454545454545454</v>
      </c>
      <c r="R66" s="4">
        <f t="shared" si="20"/>
        <v>2.0454545454545454</v>
      </c>
      <c r="S66" s="4">
        <f t="shared" si="21"/>
        <v>2.0454545454545454</v>
      </c>
      <c r="T66" s="5">
        <v>6</v>
      </c>
      <c r="U66" s="5">
        <v>7</v>
      </c>
      <c r="V66" s="41">
        <v>2</v>
      </c>
      <c r="W66" s="41">
        <v>1</v>
      </c>
      <c r="X66" s="42">
        <v>1</v>
      </c>
      <c r="Y66" s="42">
        <v>1.5</v>
      </c>
    </row>
    <row r="67" spans="1:25" ht="15.75" customHeight="1" x14ac:dyDescent="0.2">
      <c r="A67" s="2">
        <v>66</v>
      </c>
      <c r="B67" s="2">
        <f>Parameters!B6</f>
        <v>37.5</v>
      </c>
      <c r="C67" s="13" t="s">
        <v>10</v>
      </c>
      <c r="D67" s="2">
        <f>Parameters!B3</f>
        <v>6.75</v>
      </c>
      <c r="E67" s="2">
        <v>1</v>
      </c>
      <c r="F67" s="2">
        <v>46</v>
      </c>
      <c r="G67" s="2" t="s">
        <v>109</v>
      </c>
      <c r="H67" s="2">
        <v>11</v>
      </c>
      <c r="I67" s="4">
        <f t="shared" si="11"/>
        <v>3.4090909090909092</v>
      </c>
      <c r="J67" s="4">
        <f t="shared" si="12"/>
        <v>3.4090909090909092</v>
      </c>
      <c r="K67" s="4">
        <f t="shared" si="13"/>
        <v>3.4090909090909092</v>
      </c>
      <c r="L67" s="4">
        <f t="shared" si="14"/>
        <v>3.4090909090909092</v>
      </c>
      <c r="M67" s="4">
        <f t="shared" si="15"/>
        <v>3.4090909090909092</v>
      </c>
      <c r="N67" s="4">
        <f t="shared" si="16"/>
        <v>3.4090909090909092</v>
      </c>
      <c r="O67" s="4">
        <f t="shared" si="17"/>
        <v>3.4090909090909092</v>
      </c>
      <c r="P67" s="4">
        <f t="shared" si="18"/>
        <v>3.4090909090909092</v>
      </c>
      <c r="Q67" s="4">
        <f t="shared" si="19"/>
        <v>3.4090909090909092</v>
      </c>
      <c r="R67" s="4">
        <f t="shared" si="20"/>
        <v>3.4090909090909092</v>
      </c>
      <c r="S67" s="4">
        <f t="shared" si="21"/>
        <v>3.4090909090909092</v>
      </c>
      <c r="T67" s="5">
        <v>6</v>
      </c>
      <c r="U67" s="5">
        <v>7</v>
      </c>
      <c r="V67" s="41">
        <v>2.5</v>
      </c>
      <c r="W67" s="41">
        <v>1</v>
      </c>
      <c r="X67" s="42">
        <v>0.5</v>
      </c>
      <c r="Y67" s="42">
        <v>1.5</v>
      </c>
    </row>
    <row r="68" spans="1:25" ht="15.75" customHeight="1" x14ac:dyDescent="0.2">
      <c r="A68" s="2">
        <v>67</v>
      </c>
      <c r="B68" s="2">
        <f>Parameters!B6</f>
        <v>37.5</v>
      </c>
      <c r="C68" s="13" t="s">
        <v>10</v>
      </c>
      <c r="D68" s="2">
        <f>Parameters!B3</f>
        <v>6.75</v>
      </c>
      <c r="E68" s="2">
        <v>2</v>
      </c>
      <c r="F68" s="2">
        <v>47</v>
      </c>
      <c r="G68" s="2" t="s">
        <v>109</v>
      </c>
      <c r="H68" s="2">
        <v>11</v>
      </c>
      <c r="I68" s="4">
        <f t="shared" si="11"/>
        <v>3.4090909090909092</v>
      </c>
      <c r="J68" s="4">
        <f t="shared" si="12"/>
        <v>3.4090909090909092</v>
      </c>
      <c r="K68" s="4">
        <f t="shared" si="13"/>
        <v>3.4090909090909092</v>
      </c>
      <c r="L68" s="4">
        <f t="shared" si="14"/>
        <v>3.4090909090909092</v>
      </c>
      <c r="M68" s="4">
        <f t="shared" si="15"/>
        <v>3.4090909090909092</v>
      </c>
      <c r="N68" s="4">
        <f t="shared" si="16"/>
        <v>3.4090909090909092</v>
      </c>
      <c r="O68" s="4">
        <f t="shared" si="17"/>
        <v>3.4090909090909092</v>
      </c>
      <c r="P68" s="4">
        <f t="shared" si="18"/>
        <v>3.4090909090909092</v>
      </c>
      <c r="Q68" s="4">
        <f t="shared" si="19"/>
        <v>3.4090909090909092</v>
      </c>
      <c r="R68" s="4">
        <f t="shared" si="20"/>
        <v>3.4090909090909092</v>
      </c>
      <c r="S68" s="4">
        <f t="shared" si="21"/>
        <v>3.4090909090909092</v>
      </c>
      <c r="T68" s="5">
        <v>6</v>
      </c>
      <c r="U68" s="5">
        <v>7</v>
      </c>
      <c r="V68" s="41">
        <f>0.25*6</f>
        <v>1.5</v>
      </c>
      <c r="W68" s="42">
        <v>1.5</v>
      </c>
      <c r="X68" s="41">
        <v>1</v>
      </c>
      <c r="Y68" s="42">
        <v>1.5</v>
      </c>
    </row>
    <row r="69" spans="1:25" ht="15.75" customHeight="1" x14ac:dyDescent="0.2">
      <c r="A69" s="2">
        <v>68</v>
      </c>
      <c r="B69" s="2">
        <f>Parameters!B6</f>
        <v>37.5</v>
      </c>
      <c r="C69" s="13" t="s">
        <v>10</v>
      </c>
      <c r="D69" s="2">
        <f>Parameters!B3</f>
        <v>6.75</v>
      </c>
      <c r="E69" s="2">
        <v>3</v>
      </c>
      <c r="F69" s="2">
        <v>48</v>
      </c>
      <c r="G69" s="2" t="s">
        <v>109</v>
      </c>
      <c r="H69" s="2">
        <v>11</v>
      </c>
      <c r="I69" s="4">
        <f t="shared" si="11"/>
        <v>3.4090909090909092</v>
      </c>
      <c r="J69" s="4">
        <f t="shared" si="12"/>
        <v>3.4090909090909092</v>
      </c>
      <c r="K69" s="4">
        <f t="shared" si="13"/>
        <v>3.4090909090909092</v>
      </c>
      <c r="L69" s="4">
        <f t="shared" si="14"/>
        <v>3.4090909090909092</v>
      </c>
      <c r="M69" s="4">
        <f t="shared" si="15"/>
        <v>3.4090909090909092</v>
      </c>
      <c r="N69" s="4">
        <f t="shared" si="16"/>
        <v>3.4090909090909092</v>
      </c>
      <c r="O69" s="4">
        <f t="shared" si="17"/>
        <v>3.4090909090909092</v>
      </c>
      <c r="P69" s="4">
        <f t="shared" si="18"/>
        <v>3.4090909090909092</v>
      </c>
      <c r="Q69" s="4">
        <f t="shared" si="19"/>
        <v>3.4090909090909092</v>
      </c>
      <c r="R69" s="4">
        <f t="shared" si="20"/>
        <v>3.4090909090909092</v>
      </c>
      <c r="S69" s="4">
        <f t="shared" si="21"/>
        <v>3.4090909090909092</v>
      </c>
      <c r="T69" s="5">
        <v>6</v>
      </c>
      <c r="U69" s="5">
        <v>7</v>
      </c>
      <c r="V69" s="41">
        <v>2.5</v>
      </c>
      <c r="W69" s="42">
        <v>1.5</v>
      </c>
      <c r="X69" s="42">
        <v>1</v>
      </c>
      <c r="Y69" s="42">
        <v>1.5</v>
      </c>
    </row>
    <row r="70" spans="1:25" ht="15.75" customHeight="1" x14ac:dyDescent="0.2">
      <c r="A70" s="2">
        <v>69</v>
      </c>
      <c r="B70" s="2">
        <f>Parameters!B6</f>
        <v>37.5</v>
      </c>
      <c r="C70" s="13" t="s">
        <v>10</v>
      </c>
      <c r="D70" s="2">
        <f>Parameters!B3</f>
        <v>6.75</v>
      </c>
      <c r="E70" s="2">
        <v>4</v>
      </c>
      <c r="F70" s="2">
        <v>49</v>
      </c>
      <c r="G70" s="2" t="s">
        <v>109</v>
      </c>
      <c r="H70" s="2">
        <v>11</v>
      </c>
      <c r="I70" s="4">
        <f t="shared" si="11"/>
        <v>3.4090909090909092</v>
      </c>
      <c r="J70" s="4">
        <f t="shared" si="12"/>
        <v>3.4090909090909092</v>
      </c>
      <c r="K70" s="4">
        <f t="shared" si="13"/>
        <v>3.4090909090909092</v>
      </c>
      <c r="L70" s="4">
        <f t="shared" si="14"/>
        <v>3.4090909090909092</v>
      </c>
      <c r="M70" s="4">
        <f t="shared" si="15"/>
        <v>3.4090909090909092</v>
      </c>
      <c r="N70" s="4">
        <f t="shared" si="16"/>
        <v>3.4090909090909092</v>
      </c>
      <c r="O70" s="4">
        <f t="shared" si="17"/>
        <v>3.4090909090909092</v>
      </c>
      <c r="P70" s="4">
        <f t="shared" si="18"/>
        <v>3.4090909090909092</v>
      </c>
      <c r="Q70" s="4">
        <f t="shared" si="19"/>
        <v>3.4090909090909092</v>
      </c>
      <c r="R70" s="4">
        <f t="shared" si="20"/>
        <v>3.4090909090909092</v>
      </c>
      <c r="S70" s="4">
        <f t="shared" si="21"/>
        <v>3.4090909090909092</v>
      </c>
      <c r="T70" s="5">
        <v>6</v>
      </c>
      <c r="U70" s="5">
        <v>7</v>
      </c>
      <c r="V70" s="41">
        <v>2</v>
      </c>
      <c r="W70" s="42">
        <v>1.5</v>
      </c>
      <c r="X70" s="42">
        <v>1</v>
      </c>
      <c r="Y70" s="42">
        <v>1.5</v>
      </c>
    </row>
    <row r="71" spans="1:25" ht="15.75" customHeight="1" x14ac:dyDescent="0.2">
      <c r="A71" s="2">
        <v>70</v>
      </c>
      <c r="B71" s="2">
        <f>Parameters!B6</f>
        <v>37.5</v>
      </c>
      <c r="C71" s="13" t="s">
        <v>10</v>
      </c>
      <c r="D71" s="2">
        <f>Parameters!B3</f>
        <v>6.75</v>
      </c>
      <c r="E71" s="2">
        <v>5</v>
      </c>
      <c r="F71" s="2">
        <v>50</v>
      </c>
      <c r="G71" s="2" t="s">
        <v>109</v>
      </c>
      <c r="H71" s="2">
        <v>11</v>
      </c>
      <c r="I71" s="4">
        <f t="shared" si="11"/>
        <v>3.4090909090909092</v>
      </c>
      <c r="J71" s="4">
        <f t="shared" si="12"/>
        <v>3.4090909090909092</v>
      </c>
      <c r="K71" s="4">
        <f t="shared" si="13"/>
        <v>3.4090909090909092</v>
      </c>
      <c r="L71" s="4">
        <f t="shared" si="14"/>
        <v>3.4090909090909092</v>
      </c>
      <c r="M71" s="4">
        <f t="shared" si="15"/>
        <v>3.4090909090909092</v>
      </c>
      <c r="N71" s="4">
        <f t="shared" si="16"/>
        <v>3.4090909090909092</v>
      </c>
      <c r="O71" s="4">
        <f t="shared" si="17"/>
        <v>3.4090909090909092</v>
      </c>
      <c r="P71" s="4">
        <f t="shared" si="18"/>
        <v>3.4090909090909092</v>
      </c>
      <c r="Q71" s="4">
        <f t="shared" si="19"/>
        <v>3.4090909090909092</v>
      </c>
      <c r="R71" s="4">
        <f t="shared" si="20"/>
        <v>3.4090909090909092</v>
      </c>
      <c r="S71" s="4">
        <f t="shared" si="21"/>
        <v>3.4090909090909092</v>
      </c>
      <c r="T71" s="5">
        <v>6</v>
      </c>
      <c r="U71" s="5">
        <v>7</v>
      </c>
      <c r="V71" s="41">
        <v>2</v>
      </c>
      <c r="W71" s="42">
        <v>2.5</v>
      </c>
      <c r="X71" s="42">
        <v>1</v>
      </c>
      <c r="Y71" s="42">
        <v>1.5</v>
      </c>
    </row>
    <row r="72" spans="1:25" ht="15.75" customHeight="1" x14ac:dyDescent="0.2">
      <c r="A72" s="2">
        <v>71</v>
      </c>
      <c r="B72" s="2">
        <f>Parameters!B4</f>
        <v>7.5</v>
      </c>
      <c r="C72" s="13" t="s">
        <v>10</v>
      </c>
      <c r="D72" s="2">
        <f>Parameters!B3</f>
        <v>6.75</v>
      </c>
      <c r="E72" s="2">
        <v>1</v>
      </c>
      <c r="F72" s="2">
        <v>51</v>
      </c>
      <c r="G72" s="2" t="s">
        <v>104</v>
      </c>
      <c r="H72" s="2">
        <v>11</v>
      </c>
      <c r="I72" s="4">
        <f t="shared" si="11"/>
        <v>0.68181818181818177</v>
      </c>
      <c r="J72" s="4">
        <f t="shared" si="12"/>
        <v>0.68181818181818177</v>
      </c>
      <c r="K72" s="4">
        <f t="shared" si="13"/>
        <v>0.68181818181818177</v>
      </c>
      <c r="L72" s="4">
        <f t="shared" si="14"/>
        <v>0.68181818181818177</v>
      </c>
      <c r="M72" s="4">
        <f t="shared" si="15"/>
        <v>0.68181818181818177</v>
      </c>
      <c r="N72" s="4">
        <f t="shared" si="16"/>
        <v>0.68181818181818177</v>
      </c>
      <c r="O72" s="4">
        <f t="shared" si="17"/>
        <v>0.68181818181818177</v>
      </c>
      <c r="P72" s="4">
        <f t="shared" si="18"/>
        <v>0.68181818181818177</v>
      </c>
      <c r="Q72" s="4">
        <f t="shared" si="19"/>
        <v>0.68181818181818177</v>
      </c>
      <c r="R72" s="4">
        <f t="shared" si="20"/>
        <v>0.68181818181818177</v>
      </c>
      <c r="S72" s="4">
        <f t="shared" si="21"/>
        <v>0.68181818181818177</v>
      </c>
      <c r="T72" s="5">
        <v>6</v>
      </c>
      <c r="U72" s="5">
        <v>7</v>
      </c>
      <c r="V72" s="41">
        <v>2</v>
      </c>
      <c r="W72" s="42">
        <v>2</v>
      </c>
      <c r="X72" s="42">
        <v>1.5</v>
      </c>
      <c r="Y72" s="42">
        <v>1</v>
      </c>
    </row>
    <row r="73" spans="1:25" ht="15.75" customHeight="1" x14ac:dyDescent="0.2">
      <c r="A73" s="2">
        <v>72</v>
      </c>
      <c r="B73" s="2">
        <f>Parameters!B4</f>
        <v>7.5</v>
      </c>
      <c r="C73" s="13" t="s">
        <v>10</v>
      </c>
      <c r="D73" s="2">
        <f>Parameters!B3</f>
        <v>6.75</v>
      </c>
      <c r="E73" s="2">
        <v>1</v>
      </c>
      <c r="F73" s="2">
        <v>51</v>
      </c>
      <c r="G73" s="2" t="s">
        <v>104</v>
      </c>
      <c r="H73" s="2">
        <v>11</v>
      </c>
      <c r="I73" s="4">
        <f t="shared" si="11"/>
        <v>0.68181818181818177</v>
      </c>
      <c r="J73" s="4">
        <f t="shared" si="12"/>
        <v>0.68181818181818177</v>
      </c>
      <c r="K73" s="4">
        <f t="shared" si="13"/>
        <v>0.68181818181818177</v>
      </c>
      <c r="L73" s="4">
        <f t="shared" si="14"/>
        <v>0.68181818181818177</v>
      </c>
      <c r="M73" s="4">
        <f t="shared" si="15"/>
        <v>0.68181818181818177</v>
      </c>
      <c r="N73" s="4">
        <f t="shared" si="16"/>
        <v>0.68181818181818177</v>
      </c>
      <c r="O73" s="4">
        <f t="shared" si="17"/>
        <v>0.68181818181818177</v>
      </c>
      <c r="P73" s="4">
        <f t="shared" si="18"/>
        <v>0.68181818181818177</v>
      </c>
      <c r="Q73" s="4">
        <f t="shared" si="19"/>
        <v>0.68181818181818177</v>
      </c>
      <c r="R73" s="4">
        <f t="shared" si="20"/>
        <v>0.68181818181818177</v>
      </c>
      <c r="S73" s="4">
        <f t="shared" si="21"/>
        <v>0.68181818181818177</v>
      </c>
      <c r="T73" s="5">
        <v>6</v>
      </c>
      <c r="U73" s="5">
        <v>7</v>
      </c>
      <c r="V73" s="41">
        <v>3</v>
      </c>
      <c r="W73" s="42">
        <v>1.5</v>
      </c>
      <c r="X73" s="42">
        <v>0.5</v>
      </c>
      <c r="Y73" s="42">
        <v>1.5</v>
      </c>
    </row>
    <row r="74" spans="1:25" ht="15.75" customHeight="1" x14ac:dyDescent="0.2">
      <c r="A74" s="2">
        <v>73</v>
      </c>
      <c r="B74" s="2">
        <f>Parameters!B4</f>
        <v>7.5</v>
      </c>
      <c r="C74" s="13" t="s">
        <v>10</v>
      </c>
      <c r="D74" s="2">
        <f>Parameters!B3</f>
        <v>6.75</v>
      </c>
      <c r="E74" s="2">
        <v>2</v>
      </c>
      <c r="F74" s="2">
        <v>52</v>
      </c>
      <c r="G74" s="2" t="s">
        <v>104</v>
      </c>
      <c r="H74" s="2">
        <v>11</v>
      </c>
      <c r="I74" s="4">
        <f t="shared" si="11"/>
        <v>0.68181818181818177</v>
      </c>
      <c r="J74" s="4">
        <f t="shared" si="12"/>
        <v>0.68181818181818177</v>
      </c>
      <c r="K74" s="4">
        <f t="shared" si="13"/>
        <v>0.68181818181818177</v>
      </c>
      <c r="L74" s="4">
        <f t="shared" si="14"/>
        <v>0.68181818181818177</v>
      </c>
      <c r="M74" s="4">
        <f t="shared" si="15"/>
        <v>0.68181818181818177</v>
      </c>
      <c r="N74" s="4">
        <f t="shared" si="16"/>
        <v>0.68181818181818177</v>
      </c>
      <c r="O74" s="4">
        <f t="shared" si="17"/>
        <v>0.68181818181818177</v>
      </c>
      <c r="P74" s="4">
        <f t="shared" si="18"/>
        <v>0.68181818181818177</v>
      </c>
      <c r="Q74" s="4">
        <f t="shared" si="19"/>
        <v>0.68181818181818177</v>
      </c>
      <c r="R74" s="4">
        <f t="shared" si="20"/>
        <v>0.68181818181818177</v>
      </c>
      <c r="S74" s="4">
        <f t="shared" si="21"/>
        <v>0.68181818181818177</v>
      </c>
      <c r="T74" s="5">
        <v>6</v>
      </c>
      <c r="U74" s="5">
        <v>7</v>
      </c>
      <c r="V74" s="41">
        <v>2</v>
      </c>
      <c r="W74" s="42">
        <v>1.5</v>
      </c>
      <c r="X74" s="42">
        <v>1.5</v>
      </c>
      <c r="Y74" s="41">
        <v>1</v>
      </c>
    </row>
    <row r="75" spans="1:25" ht="15.75" customHeight="1" x14ac:dyDescent="0.2">
      <c r="A75" s="2">
        <v>74</v>
      </c>
      <c r="B75" s="2">
        <f>Parameters!B4</f>
        <v>7.5</v>
      </c>
      <c r="C75" s="13" t="s">
        <v>10</v>
      </c>
      <c r="D75" s="2">
        <f>Parameters!B3</f>
        <v>6.75</v>
      </c>
      <c r="E75" s="2">
        <v>2</v>
      </c>
      <c r="F75" s="2">
        <v>52</v>
      </c>
      <c r="G75" s="2" t="s">
        <v>104</v>
      </c>
      <c r="H75" s="2">
        <v>11</v>
      </c>
      <c r="I75" s="4">
        <f t="shared" si="11"/>
        <v>0.68181818181818177</v>
      </c>
      <c r="J75" s="4">
        <f t="shared" si="12"/>
        <v>0.68181818181818177</v>
      </c>
      <c r="K75" s="4">
        <f t="shared" si="13"/>
        <v>0.68181818181818177</v>
      </c>
      <c r="L75" s="4">
        <f t="shared" si="14"/>
        <v>0.68181818181818177</v>
      </c>
      <c r="M75" s="4">
        <f t="shared" si="15"/>
        <v>0.68181818181818177</v>
      </c>
      <c r="N75" s="4">
        <f t="shared" si="16"/>
        <v>0.68181818181818177</v>
      </c>
      <c r="O75" s="4">
        <f t="shared" si="17"/>
        <v>0.68181818181818177</v>
      </c>
      <c r="P75" s="4">
        <f t="shared" si="18"/>
        <v>0.68181818181818177</v>
      </c>
      <c r="Q75" s="4">
        <f t="shared" si="19"/>
        <v>0.68181818181818177</v>
      </c>
      <c r="R75" s="4">
        <f t="shared" si="20"/>
        <v>0.68181818181818177</v>
      </c>
      <c r="S75" s="4">
        <f t="shared" si="21"/>
        <v>0.68181818181818177</v>
      </c>
      <c r="T75" s="5">
        <v>6</v>
      </c>
      <c r="U75" s="5">
        <v>7</v>
      </c>
      <c r="V75" s="41">
        <v>3</v>
      </c>
      <c r="W75" s="42">
        <v>1.5</v>
      </c>
      <c r="X75" s="42">
        <v>0.5</v>
      </c>
      <c r="Y75" s="42">
        <v>1.5</v>
      </c>
    </row>
    <row r="76" spans="1:25" ht="15.75" customHeight="1" x14ac:dyDescent="0.2">
      <c r="A76" s="2">
        <v>75</v>
      </c>
      <c r="B76" s="2">
        <f>Parameters!B4</f>
        <v>7.5</v>
      </c>
      <c r="C76" s="13" t="s">
        <v>10</v>
      </c>
      <c r="D76" s="2">
        <f>Parameters!B3</f>
        <v>6.75</v>
      </c>
      <c r="E76" s="2">
        <v>3</v>
      </c>
      <c r="F76" s="2">
        <v>53</v>
      </c>
      <c r="G76" s="2" t="s">
        <v>104</v>
      </c>
      <c r="H76" s="2">
        <v>11</v>
      </c>
      <c r="I76" s="4">
        <f t="shared" si="11"/>
        <v>0.68181818181818177</v>
      </c>
      <c r="J76" s="4">
        <f t="shared" si="12"/>
        <v>0.68181818181818177</v>
      </c>
      <c r="K76" s="4">
        <f t="shared" si="13"/>
        <v>0.68181818181818177</v>
      </c>
      <c r="L76" s="4">
        <f t="shared" si="14"/>
        <v>0.68181818181818177</v>
      </c>
      <c r="M76" s="4">
        <f t="shared" si="15"/>
        <v>0.68181818181818177</v>
      </c>
      <c r="N76" s="4">
        <f t="shared" si="16"/>
        <v>0.68181818181818177</v>
      </c>
      <c r="O76" s="4">
        <f t="shared" si="17"/>
        <v>0.68181818181818177</v>
      </c>
      <c r="P76" s="4">
        <f t="shared" si="18"/>
        <v>0.68181818181818177</v>
      </c>
      <c r="Q76" s="4">
        <f t="shared" si="19"/>
        <v>0.68181818181818177</v>
      </c>
      <c r="R76" s="4">
        <f t="shared" si="20"/>
        <v>0.68181818181818177</v>
      </c>
      <c r="S76" s="4">
        <f t="shared" si="21"/>
        <v>0.68181818181818177</v>
      </c>
      <c r="T76" s="5">
        <v>6</v>
      </c>
      <c r="U76" s="5">
        <v>7</v>
      </c>
      <c r="V76" s="41">
        <v>2</v>
      </c>
      <c r="W76" s="42">
        <v>2</v>
      </c>
      <c r="X76" s="42">
        <v>1.5</v>
      </c>
      <c r="Y76" s="42">
        <v>1</v>
      </c>
    </row>
    <row r="77" spans="1:25" ht="15.75" customHeight="1" x14ac:dyDescent="0.2">
      <c r="A77" s="2">
        <v>76</v>
      </c>
      <c r="B77" s="2">
        <f>Parameters!B4</f>
        <v>7.5</v>
      </c>
      <c r="C77" s="13" t="s">
        <v>10</v>
      </c>
      <c r="D77" s="2">
        <f>Parameters!B3</f>
        <v>6.75</v>
      </c>
      <c r="E77" s="2">
        <v>3</v>
      </c>
      <c r="F77" s="2">
        <v>53</v>
      </c>
      <c r="G77" s="2" t="s">
        <v>104</v>
      </c>
      <c r="H77" s="2">
        <v>11</v>
      </c>
      <c r="I77" s="4">
        <f t="shared" si="11"/>
        <v>0.68181818181818177</v>
      </c>
      <c r="J77" s="4">
        <f t="shared" si="12"/>
        <v>0.68181818181818177</v>
      </c>
      <c r="K77" s="4">
        <f t="shared" si="13"/>
        <v>0.68181818181818177</v>
      </c>
      <c r="L77" s="4">
        <f t="shared" si="14"/>
        <v>0.68181818181818177</v>
      </c>
      <c r="M77" s="4">
        <f t="shared" si="15"/>
        <v>0.68181818181818177</v>
      </c>
      <c r="N77" s="4">
        <f t="shared" si="16"/>
        <v>0.68181818181818177</v>
      </c>
      <c r="O77" s="4">
        <f t="shared" si="17"/>
        <v>0.68181818181818177</v>
      </c>
      <c r="P77" s="4">
        <f t="shared" si="18"/>
        <v>0.68181818181818177</v>
      </c>
      <c r="Q77" s="4">
        <f t="shared" si="19"/>
        <v>0.68181818181818177</v>
      </c>
      <c r="R77" s="4">
        <f t="shared" si="20"/>
        <v>0.68181818181818177</v>
      </c>
      <c r="S77" s="4">
        <f t="shared" si="21"/>
        <v>0.68181818181818177</v>
      </c>
      <c r="T77" s="5">
        <v>6</v>
      </c>
      <c r="U77" s="5">
        <v>7</v>
      </c>
      <c r="V77" s="41">
        <v>3</v>
      </c>
      <c r="W77" s="42">
        <v>2</v>
      </c>
      <c r="X77" s="42">
        <v>0.5</v>
      </c>
      <c r="Y77" s="42">
        <v>1.5</v>
      </c>
    </row>
    <row r="78" spans="1:25" ht="15.75" customHeight="1" x14ac:dyDescent="0.2">
      <c r="A78" s="2">
        <v>77</v>
      </c>
      <c r="B78" s="2">
        <f>Parameters!B4</f>
        <v>7.5</v>
      </c>
      <c r="C78" s="13" t="s">
        <v>10</v>
      </c>
      <c r="D78" s="2">
        <f>Parameters!B3</f>
        <v>6.75</v>
      </c>
      <c r="E78" s="2">
        <v>4</v>
      </c>
      <c r="F78" s="2">
        <v>54</v>
      </c>
      <c r="G78" s="2" t="s">
        <v>104</v>
      </c>
      <c r="H78" s="2">
        <v>11</v>
      </c>
      <c r="I78" s="4">
        <f t="shared" si="11"/>
        <v>0.68181818181818177</v>
      </c>
      <c r="J78" s="4">
        <f t="shared" si="12"/>
        <v>0.68181818181818177</v>
      </c>
      <c r="K78" s="4">
        <f t="shared" si="13"/>
        <v>0.68181818181818177</v>
      </c>
      <c r="L78" s="4">
        <f t="shared" si="14"/>
        <v>0.68181818181818177</v>
      </c>
      <c r="M78" s="4">
        <f t="shared" si="15"/>
        <v>0.68181818181818177</v>
      </c>
      <c r="N78" s="4">
        <f t="shared" si="16"/>
        <v>0.68181818181818177</v>
      </c>
      <c r="O78" s="4">
        <f t="shared" si="17"/>
        <v>0.68181818181818177</v>
      </c>
      <c r="P78" s="4">
        <f t="shared" si="18"/>
        <v>0.68181818181818177</v>
      </c>
      <c r="Q78" s="4">
        <f t="shared" si="19"/>
        <v>0.68181818181818177</v>
      </c>
      <c r="R78" s="4">
        <f t="shared" si="20"/>
        <v>0.68181818181818177</v>
      </c>
      <c r="S78" s="4">
        <f t="shared" si="21"/>
        <v>0.68181818181818177</v>
      </c>
      <c r="T78" s="5">
        <v>6</v>
      </c>
      <c r="U78" s="5">
        <v>7</v>
      </c>
      <c r="V78" s="41">
        <v>2.5</v>
      </c>
      <c r="W78" s="42">
        <v>1.5</v>
      </c>
      <c r="X78" s="42">
        <v>1</v>
      </c>
      <c r="Y78" s="42">
        <v>1.5</v>
      </c>
    </row>
    <row r="79" spans="1:25" ht="15.75" customHeight="1" x14ac:dyDescent="0.2">
      <c r="A79" s="2">
        <v>78</v>
      </c>
      <c r="B79" s="2">
        <f>Parameters!B4</f>
        <v>7.5</v>
      </c>
      <c r="C79" s="13" t="s">
        <v>10</v>
      </c>
      <c r="D79" s="2">
        <f>Parameters!B3</f>
        <v>6.75</v>
      </c>
      <c r="E79" s="2">
        <v>4</v>
      </c>
      <c r="F79" s="2">
        <v>54</v>
      </c>
      <c r="G79" s="2" t="s">
        <v>104</v>
      </c>
      <c r="H79" s="2">
        <v>11</v>
      </c>
      <c r="I79" s="4">
        <f t="shared" si="11"/>
        <v>0.68181818181818177</v>
      </c>
      <c r="J79" s="4">
        <f t="shared" si="12"/>
        <v>0.68181818181818177</v>
      </c>
      <c r="K79" s="4">
        <f t="shared" si="13"/>
        <v>0.68181818181818177</v>
      </c>
      <c r="L79" s="4">
        <f t="shared" si="14"/>
        <v>0.68181818181818177</v>
      </c>
      <c r="M79" s="4">
        <f t="shared" si="15"/>
        <v>0.68181818181818177</v>
      </c>
      <c r="N79" s="4">
        <f t="shared" si="16"/>
        <v>0.68181818181818177</v>
      </c>
      <c r="O79" s="4">
        <f t="shared" si="17"/>
        <v>0.68181818181818177</v>
      </c>
      <c r="P79" s="4">
        <f t="shared" si="18"/>
        <v>0.68181818181818177</v>
      </c>
      <c r="Q79" s="4">
        <f t="shared" si="19"/>
        <v>0.68181818181818177</v>
      </c>
      <c r="R79" s="4">
        <f t="shared" si="20"/>
        <v>0.68181818181818177</v>
      </c>
      <c r="S79" s="4">
        <f t="shared" si="21"/>
        <v>0.68181818181818177</v>
      </c>
      <c r="T79" s="5">
        <v>6</v>
      </c>
      <c r="U79" s="5">
        <v>7</v>
      </c>
      <c r="V79" s="41">
        <v>2.5</v>
      </c>
      <c r="W79" s="42">
        <v>1.5</v>
      </c>
      <c r="X79" s="42">
        <v>1</v>
      </c>
      <c r="Y79" s="42">
        <v>1</v>
      </c>
    </row>
    <row r="80" spans="1:25" ht="15.75" customHeight="1" x14ac:dyDescent="0.2">
      <c r="A80" s="2">
        <v>79</v>
      </c>
      <c r="B80" s="2">
        <f>Parameters!B4</f>
        <v>7.5</v>
      </c>
      <c r="C80" s="13" t="s">
        <v>10</v>
      </c>
      <c r="D80" s="2">
        <f>Parameters!B3</f>
        <v>6.75</v>
      </c>
      <c r="E80" s="2">
        <v>5</v>
      </c>
      <c r="F80" s="2">
        <v>55</v>
      </c>
      <c r="G80" s="2" t="s">
        <v>104</v>
      </c>
      <c r="H80" s="2">
        <v>11</v>
      </c>
      <c r="I80" s="4">
        <f t="shared" si="11"/>
        <v>0.68181818181818177</v>
      </c>
      <c r="J80" s="4">
        <f t="shared" si="12"/>
        <v>0.68181818181818177</v>
      </c>
      <c r="K80" s="4">
        <f t="shared" si="13"/>
        <v>0.68181818181818177</v>
      </c>
      <c r="L80" s="4">
        <f t="shared" si="14"/>
        <v>0.68181818181818177</v>
      </c>
      <c r="M80" s="4">
        <f t="shared" si="15"/>
        <v>0.68181818181818177</v>
      </c>
      <c r="N80" s="4">
        <f t="shared" si="16"/>
        <v>0.68181818181818177</v>
      </c>
      <c r="O80" s="4">
        <f t="shared" si="17"/>
        <v>0.68181818181818177</v>
      </c>
      <c r="P80" s="4">
        <f t="shared" si="18"/>
        <v>0.68181818181818177</v>
      </c>
      <c r="Q80" s="4">
        <f t="shared" si="19"/>
        <v>0.68181818181818177</v>
      </c>
      <c r="R80" s="4">
        <f t="shared" si="20"/>
        <v>0.68181818181818177</v>
      </c>
      <c r="S80" s="4">
        <f t="shared" si="21"/>
        <v>0.68181818181818177</v>
      </c>
      <c r="T80" s="5">
        <v>6</v>
      </c>
      <c r="U80" s="5">
        <v>7</v>
      </c>
      <c r="V80" s="41">
        <v>2</v>
      </c>
      <c r="W80" s="42">
        <v>1.5</v>
      </c>
      <c r="X80" s="42">
        <v>1</v>
      </c>
      <c r="Y80" s="42">
        <v>1.5</v>
      </c>
    </row>
    <row r="81" spans="1:25" ht="15.75" customHeight="1" x14ac:dyDescent="0.2">
      <c r="A81" s="2">
        <v>80</v>
      </c>
      <c r="B81" s="2">
        <f>Parameters!B4</f>
        <v>7.5</v>
      </c>
      <c r="C81" s="13" t="s">
        <v>10</v>
      </c>
      <c r="D81" s="2">
        <f>Parameters!B3</f>
        <v>6.75</v>
      </c>
      <c r="E81" s="2">
        <v>5</v>
      </c>
      <c r="F81" s="2">
        <v>55</v>
      </c>
      <c r="G81" s="2" t="s">
        <v>104</v>
      </c>
      <c r="H81" s="2">
        <v>11</v>
      </c>
      <c r="I81" s="4">
        <f t="shared" si="11"/>
        <v>0.68181818181818177</v>
      </c>
      <c r="J81" s="4">
        <f t="shared" si="12"/>
        <v>0.68181818181818177</v>
      </c>
      <c r="K81" s="4">
        <f t="shared" si="13"/>
        <v>0.68181818181818177</v>
      </c>
      <c r="L81" s="4">
        <f t="shared" si="14"/>
        <v>0.68181818181818177</v>
      </c>
      <c r="M81" s="4">
        <f t="shared" si="15"/>
        <v>0.68181818181818177</v>
      </c>
      <c r="N81" s="4">
        <f t="shared" si="16"/>
        <v>0.68181818181818177</v>
      </c>
      <c r="O81" s="4">
        <f t="shared" si="17"/>
        <v>0.68181818181818177</v>
      </c>
      <c r="P81" s="4">
        <f t="shared" si="18"/>
        <v>0.68181818181818177</v>
      </c>
      <c r="Q81" s="4">
        <f t="shared" si="19"/>
        <v>0.68181818181818177</v>
      </c>
      <c r="R81" s="4">
        <f t="shared" si="20"/>
        <v>0.68181818181818177</v>
      </c>
      <c r="S81" s="4">
        <f t="shared" si="21"/>
        <v>0.68181818181818177</v>
      </c>
      <c r="T81" s="5">
        <v>6</v>
      </c>
      <c r="U81" s="5">
        <v>7</v>
      </c>
      <c r="V81" s="41">
        <v>2.5</v>
      </c>
      <c r="W81" s="41">
        <v>1</v>
      </c>
      <c r="X81" s="42">
        <v>1</v>
      </c>
      <c r="Y81" s="42">
        <v>1.5</v>
      </c>
    </row>
    <row r="82" spans="1:25" ht="15.75" customHeight="1" x14ac:dyDescent="0.2">
      <c r="A82" s="2">
        <v>81</v>
      </c>
      <c r="B82" s="2">
        <f>Parameters!B5</f>
        <v>22.5</v>
      </c>
      <c r="C82" s="13" t="s">
        <v>10</v>
      </c>
      <c r="D82" s="2">
        <f>Parameters!B3</f>
        <v>6.75</v>
      </c>
      <c r="E82" s="2">
        <v>1</v>
      </c>
      <c r="F82" s="2">
        <v>56</v>
      </c>
      <c r="G82" s="2" t="s">
        <v>105</v>
      </c>
      <c r="H82" s="2">
        <v>11</v>
      </c>
      <c r="I82" s="4">
        <f t="shared" si="11"/>
        <v>2.0454545454545454</v>
      </c>
      <c r="J82" s="4">
        <f t="shared" si="12"/>
        <v>2.0454545454545454</v>
      </c>
      <c r="K82" s="4">
        <f t="shared" si="13"/>
        <v>2.0454545454545454</v>
      </c>
      <c r="L82" s="4">
        <f t="shared" si="14"/>
        <v>2.0454545454545454</v>
      </c>
      <c r="M82" s="4">
        <f t="shared" si="15"/>
        <v>2.0454545454545454</v>
      </c>
      <c r="N82" s="4">
        <f t="shared" si="16"/>
        <v>2.0454545454545454</v>
      </c>
      <c r="O82" s="4">
        <f t="shared" si="17"/>
        <v>2.0454545454545454</v>
      </c>
      <c r="P82" s="4">
        <f t="shared" si="18"/>
        <v>2.0454545454545454</v>
      </c>
      <c r="Q82" s="4">
        <f t="shared" si="19"/>
        <v>2.0454545454545454</v>
      </c>
      <c r="R82" s="4">
        <f t="shared" si="20"/>
        <v>2.0454545454545454</v>
      </c>
      <c r="S82" s="4">
        <f t="shared" si="21"/>
        <v>2.0454545454545454</v>
      </c>
      <c r="T82" s="5">
        <v>6</v>
      </c>
      <c r="U82" s="5">
        <v>7</v>
      </c>
      <c r="V82" s="41">
        <v>1.5</v>
      </c>
      <c r="W82" s="42">
        <v>1.5</v>
      </c>
      <c r="X82" s="42">
        <v>1</v>
      </c>
      <c r="Y82" s="42">
        <v>1.5</v>
      </c>
    </row>
    <row r="83" spans="1:25" ht="15.75" customHeight="1" x14ac:dyDescent="0.2">
      <c r="A83" s="2">
        <v>82</v>
      </c>
      <c r="B83" s="2">
        <f>Parameters!B5</f>
        <v>22.5</v>
      </c>
      <c r="C83" s="13" t="s">
        <v>10</v>
      </c>
      <c r="D83" s="2">
        <f>Parameters!B3</f>
        <v>6.75</v>
      </c>
      <c r="E83" s="2">
        <v>1</v>
      </c>
      <c r="F83" s="2">
        <v>56</v>
      </c>
      <c r="G83" s="2" t="s">
        <v>105</v>
      </c>
      <c r="H83" s="2">
        <v>11</v>
      </c>
      <c r="I83" s="4">
        <f t="shared" si="11"/>
        <v>2.0454545454545454</v>
      </c>
      <c r="J83" s="4">
        <f t="shared" si="12"/>
        <v>2.0454545454545454</v>
      </c>
      <c r="K83" s="4">
        <f t="shared" si="13"/>
        <v>2.0454545454545454</v>
      </c>
      <c r="L83" s="4">
        <f t="shared" si="14"/>
        <v>2.0454545454545454</v>
      </c>
      <c r="M83" s="4">
        <f t="shared" si="15"/>
        <v>2.0454545454545454</v>
      </c>
      <c r="N83" s="4">
        <f t="shared" si="16"/>
        <v>2.0454545454545454</v>
      </c>
      <c r="O83" s="4">
        <f t="shared" si="17"/>
        <v>2.0454545454545454</v>
      </c>
      <c r="P83" s="4">
        <f t="shared" si="18"/>
        <v>2.0454545454545454</v>
      </c>
      <c r="Q83" s="4">
        <f t="shared" si="19"/>
        <v>2.0454545454545454</v>
      </c>
      <c r="R83" s="4">
        <f t="shared" si="20"/>
        <v>2.0454545454545454</v>
      </c>
      <c r="S83" s="4">
        <f t="shared" si="21"/>
        <v>2.0454545454545454</v>
      </c>
      <c r="T83" s="5">
        <v>6</v>
      </c>
      <c r="U83" s="5">
        <v>7</v>
      </c>
      <c r="V83" s="41">
        <v>2.5</v>
      </c>
      <c r="W83" s="41">
        <v>1</v>
      </c>
      <c r="X83" s="42">
        <v>1</v>
      </c>
      <c r="Y83" s="42">
        <v>1</v>
      </c>
    </row>
    <row r="84" spans="1:25" ht="15.75" customHeight="1" x14ac:dyDescent="0.2">
      <c r="A84" s="2">
        <v>83</v>
      </c>
      <c r="B84" s="2">
        <f>Parameters!B5</f>
        <v>22.5</v>
      </c>
      <c r="C84" s="13" t="s">
        <v>10</v>
      </c>
      <c r="D84" s="2">
        <f>Parameters!B3</f>
        <v>6.75</v>
      </c>
      <c r="E84" s="2">
        <v>2</v>
      </c>
      <c r="F84" s="2">
        <v>57</v>
      </c>
      <c r="G84" s="2" t="s">
        <v>105</v>
      </c>
      <c r="H84" s="2">
        <v>11</v>
      </c>
      <c r="I84" s="4">
        <f t="shared" si="11"/>
        <v>2.0454545454545454</v>
      </c>
      <c r="J84" s="4">
        <f t="shared" si="12"/>
        <v>2.0454545454545454</v>
      </c>
      <c r="K84" s="4">
        <f t="shared" si="13"/>
        <v>2.0454545454545454</v>
      </c>
      <c r="L84" s="4">
        <f t="shared" si="14"/>
        <v>2.0454545454545454</v>
      </c>
      <c r="M84" s="4">
        <f t="shared" si="15"/>
        <v>2.0454545454545454</v>
      </c>
      <c r="N84" s="4">
        <f t="shared" si="16"/>
        <v>2.0454545454545454</v>
      </c>
      <c r="O84" s="4">
        <f t="shared" si="17"/>
        <v>2.0454545454545454</v>
      </c>
      <c r="P84" s="4">
        <f t="shared" si="18"/>
        <v>2.0454545454545454</v>
      </c>
      <c r="Q84" s="4">
        <f t="shared" si="19"/>
        <v>2.0454545454545454</v>
      </c>
      <c r="R84" s="4">
        <f t="shared" si="20"/>
        <v>2.0454545454545454</v>
      </c>
      <c r="S84" s="4">
        <f t="shared" si="21"/>
        <v>2.0454545454545454</v>
      </c>
      <c r="T84" s="5">
        <v>6</v>
      </c>
      <c r="U84" s="5">
        <v>7</v>
      </c>
      <c r="V84" s="41">
        <v>1.5</v>
      </c>
      <c r="W84" s="42">
        <v>1.5</v>
      </c>
      <c r="X84" s="42">
        <v>1</v>
      </c>
      <c r="Y84" s="42">
        <v>1.5</v>
      </c>
    </row>
    <row r="85" spans="1:25" ht="15.75" customHeight="1" x14ac:dyDescent="0.2">
      <c r="A85" s="2">
        <v>84</v>
      </c>
      <c r="B85" s="2">
        <f>Parameters!B5</f>
        <v>22.5</v>
      </c>
      <c r="C85" s="13" t="s">
        <v>10</v>
      </c>
      <c r="D85" s="2">
        <f>Parameters!B3</f>
        <v>6.75</v>
      </c>
      <c r="E85" s="2">
        <v>2</v>
      </c>
      <c r="F85" s="2">
        <v>57</v>
      </c>
      <c r="G85" s="2" t="s">
        <v>105</v>
      </c>
      <c r="H85" s="2">
        <v>11</v>
      </c>
      <c r="I85" s="4">
        <f t="shared" si="11"/>
        <v>2.0454545454545454</v>
      </c>
      <c r="J85" s="4">
        <f t="shared" si="12"/>
        <v>2.0454545454545454</v>
      </c>
      <c r="K85" s="4">
        <f t="shared" si="13"/>
        <v>2.0454545454545454</v>
      </c>
      <c r="L85" s="4">
        <f t="shared" si="14"/>
        <v>2.0454545454545454</v>
      </c>
      <c r="M85" s="4">
        <f t="shared" si="15"/>
        <v>2.0454545454545454</v>
      </c>
      <c r="N85" s="4">
        <f t="shared" si="16"/>
        <v>2.0454545454545454</v>
      </c>
      <c r="O85" s="4">
        <f t="shared" si="17"/>
        <v>2.0454545454545454</v>
      </c>
      <c r="P85" s="4">
        <f t="shared" si="18"/>
        <v>2.0454545454545454</v>
      </c>
      <c r="Q85" s="4">
        <f t="shared" si="19"/>
        <v>2.0454545454545454</v>
      </c>
      <c r="R85" s="4">
        <f t="shared" si="20"/>
        <v>2.0454545454545454</v>
      </c>
      <c r="S85" s="4">
        <f t="shared" si="21"/>
        <v>2.0454545454545454</v>
      </c>
      <c r="T85" s="5">
        <v>6</v>
      </c>
      <c r="U85" s="5">
        <v>7</v>
      </c>
      <c r="V85" s="41">
        <v>1.5</v>
      </c>
      <c r="W85" s="42">
        <v>2</v>
      </c>
      <c r="X85" s="42">
        <v>1</v>
      </c>
      <c r="Y85" s="42">
        <v>1.5</v>
      </c>
    </row>
    <row r="86" spans="1:25" ht="15.75" customHeight="1" x14ac:dyDescent="0.2">
      <c r="A86" s="2">
        <v>85</v>
      </c>
      <c r="B86" s="2">
        <f>Parameters!B5</f>
        <v>22.5</v>
      </c>
      <c r="C86" s="13" t="s">
        <v>10</v>
      </c>
      <c r="D86" s="2">
        <f>Parameters!B3</f>
        <v>6.75</v>
      </c>
      <c r="E86" s="2">
        <v>3</v>
      </c>
      <c r="F86" s="2">
        <v>58</v>
      </c>
      <c r="G86" s="2" t="s">
        <v>105</v>
      </c>
      <c r="H86" s="2">
        <v>11</v>
      </c>
      <c r="I86" s="4">
        <f t="shared" si="11"/>
        <v>2.0454545454545454</v>
      </c>
      <c r="J86" s="4">
        <f t="shared" si="12"/>
        <v>2.0454545454545454</v>
      </c>
      <c r="K86" s="4">
        <f t="shared" si="13"/>
        <v>2.0454545454545454</v>
      </c>
      <c r="L86" s="4">
        <f t="shared" si="14"/>
        <v>2.0454545454545454</v>
      </c>
      <c r="M86" s="4">
        <f t="shared" si="15"/>
        <v>2.0454545454545454</v>
      </c>
      <c r="N86" s="4">
        <f t="shared" si="16"/>
        <v>2.0454545454545454</v>
      </c>
      <c r="O86" s="4">
        <f t="shared" si="17"/>
        <v>2.0454545454545454</v>
      </c>
      <c r="P86" s="4">
        <f t="shared" si="18"/>
        <v>2.0454545454545454</v>
      </c>
      <c r="Q86" s="4">
        <f t="shared" si="19"/>
        <v>2.0454545454545454</v>
      </c>
      <c r="R86" s="4">
        <f t="shared" si="20"/>
        <v>2.0454545454545454</v>
      </c>
      <c r="S86" s="4">
        <f t="shared" si="21"/>
        <v>2.0454545454545454</v>
      </c>
      <c r="T86" s="5">
        <v>6</v>
      </c>
      <c r="U86" s="5">
        <v>7</v>
      </c>
      <c r="V86" s="41">
        <v>3</v>
      </c>
      <c r="W86" s="41">
        <v>1</v>
      </c>
      <c r="X86" s="42">
        <v>1</v>
      </c>
      <c r="Y86" s="42">
        <v>2</v>
      </c>
    </row>
    <row r="87" spans="1:25" ht="15.75" customHeight="1" x14ac:dyDescent="0.2">
      <c r="A87" s="2">
        <v>86</v>
      </c>
      <c r="B87" s="2">
        <f>Parameters!B5</f>
        <v>22.5</v>
      </c>
      <c r="C87" s="13" t="s">
        <v>10</v>
      </c>
      <c r="D87" s="2">
        <f>Parameters!B3</f>
        <v>6.75</v>
      </c>
      <c r="E87" s="2">
        <v>3</v>
      </c>
      <c r="F87" s="2">
        <v>58</v>
      </c>
      <c r="G87" s="2" t="s">
        <v>105</v>
      </c>
      <c r="H87" s="2">
        <v>11</v>
      </c>
      <c r="I87" s="4">
        <f t="shared" si="11"/>
        <v>2.0454545454545454</v>
      </c>
      <c r="J87" s="4">
        <f t="shared" si="12"/>
        <v>2.0454545454545454</v>
      </c>
      <c r="K87" s="4">
        <f t="shared" si="13"/>
        <v>2.0454545454545454</v>
      </c>
      <c r="L87" s="4">
        <f t="shared" si="14"/>
        <v>2.0454545454545454</v>
      </c>
      <c r="M87" s="4">
        <f t="shared" si="15"/>
        <v>2.0454545454545454</v>
      </c>
      <c r="N87" s="4">
        <f t="shared" si="16"/>
        <v>2.0454545454545454</v>
      </c>
      <c r="O87" s="4">
        <f t="shared" si="17"/>
        <v>2.0454545454545454</v>
      </c>
      <c r="P87" s="4">
        <f t="shared" si="18"/>
        <v>2.0454545454545454</v>
      </c>
      <c r="Q87" s="4">
        <f t="shared" si="19"/>
        <v>2.0454545454545454</v>
      </c>
      <c r="R87" s="4">
        <f t="shared" si="20"/>
        <v>2.0454545454545454</v>
      </c>
      <c r="S87" s="4">
        <f t="shared" si="21"/>
        <v>2.0454545454545454</v>
      </c>
      <c r="T87" s="5">
        <v>6</v>
      </c>
      <c r="U87" s="5">
        <v>7</v>
      </c>
      <c r="V87" s="41">
        <v>1</v>
      </c>
      <c r="W87" s="42">
        <v>2.5</v>
      </c>
      <c r="X87" s="42">
        <v>1</v>
      </c>
      <c r="Y87" s="42">
        <v>1</v>
      </c>
    </row>
    <row r="88" spans="1:25" ht="15.75" customHeight="1" x14ac:dyDescent="0.2">
      <c r="A88" s="2">
        <v>87</v>
      </c>
      <c r="B88" s="2">
        <f>Parameters!B5</f>
        <v>22.5</v>
      </c>
      <c r="C88" s="13" t="s">
        <v>10</v>
      </c>
      <c r="D88" s="2">
        <f>Parameters!B3</f>
        <v>6.75</v>
      </c>
      <c r="E88" s="2">
        <v>4</v>
      </c>
      <c r="F88" s="2">
        <v>59</v>
      </c>
      <c r="G88" s="2" t="s">
        <v>105</v>
      </c>
      <c r="H88" s="2">
        <v>11</v>
      </c>
      <c r="I88" s="4">
        <f t="shared" si="11"/>
        <v>2.0454545454545454</v>
      </c>
      <c r="J88" s="4">
        <f t="shared" si="12"/>
        <v>2.0454545454545454</v>
      </c>
      <c r="K88" s="4">
        <f t="shared" si="13"/>
        <v>2.0454545454545454</v>
      </c>
      <c r="L88" s="4">
        <f t="shared" si="14"/>
        <v>2.0454545454545454</v>
      </c>
      <c r="M88" s="4">
        <f t="shared" si="15"/>
        <v>2.0454545454545454</v>
      </c>
      <c r="N88" s="4">
        <f t="shared" si="16"/>
        <v>2.0454545454545454</v>
      </c>
      <c r="O88" s="4">
        <f t="shared" si="17"/>
        <v>2.0454545454545454</v>
      </c>
      <c r="P88" s="4">
        <f t="shared" si="18"/>
        <v>2.0454545454545454</v>
      </c>
      <c r="Q88" s="4">
        <f t="shared" si="19"/>
        <v>2.0454545454545454</v>
      </c>
      <c r="R88" s="4">
        <f t="shared" si="20"/>
        <v>2.0454545454545454</v>
      </c>
      <c r="S88" s="4">
        <f t="shared" si="21"/>
        <v>2.0454545454545454</v>
      </c>
      <c r="T88" s="5">
        <v>6</v>
      </c>
      <c r="U88" s="5">
        <v>7</v>
      </c>
      <c r="V88" s="41">
        <v>1.5</v>
      </c>
      <c r="W88" s="42">
        <v>1.5</v>
      </c>
      <c r="X88" s="42">
        <v>1.5</v>
      </c>
      <c r="Y88" s="41">
        <v>1</v>
      </c>
    </row>
    <row r="89" spans="1:25" ht="15.75" customHeight="1" x14ac:dyDescent="0.2">
      <c r="A89" s="2">
        <v>88</v>
      </c>
      <c r="B89" s="2">
        <f>Parameters!B5</f>
        <v>22.5</v>
      </c>
      <c r="C89" s="13" t="s">
        <v>10</v>
      </c>
      <c r="D89" s="2">
        <f>Parameters!B3</f>
        <v>6.75</v>
      </c>
      <c r="E89" s="2">
        <v>4</v>
      </c>
      <c r="F89" s="2">
        <v>59</v>
      </c>
      <c r="G89" s="2" t="s">
        <v>105</v>
      </c>
      <c r="H89" s="2">
        <v>11</v>
      </c>
      <c r="I89" s="4">
        <f t="shared" si="11"/>
        <v>2.0454545454545454</v>
      </c>
      <c r="J89" s="4">
        <f t="shared" si="12"/>
        <v>2.0454545454545454</v>
      </c>
      <c r="K89" s="4">
        <f t="shared" si="13"/>
        <v>2.0454545454545454</v>
      </c>
      <c r="L89" s="4">
        <f t="shared" si="14"/>
        <v>2.0454545454545454</v>
      </c>
      <c r="M89" s="4">
        <f t="shared" si="15"/>
        <v>2.0454545454545454</v>
      </c>
      <c r="N89" s="4">
        <f t="shared" si="16"/>
        <v>2.0454545454545454</v>
      </c>
      <c r="O89" s="4">
        <f t="shared" si="17"/>
        <v>2.0454545454545454</v>
      </c>
      <c r="P89" s="4">
        <f t="shared" si="18"/>
        <v>2.0454545454545454</v>
      </c>
      <c r="Q89" s="4">
        <f t="shared" si="19"/>
        <v>2.0454545454545454</v>
      </c>
      <c r="R89" s="4">
        <f t="shared" si="20"/>
        <v>2.0454545454545454</v>
      </c>
      <c r="S89" s="4">
        <f t="shared" si="21"/>
        <v>2.0454545454545454</v>
      </c>
      <c r="T89" s="5">
        <v>6</v>
      </c>
      <c r="U89" s="5">
        <v>7</v>
      </c>
      <c r="V89" s="41">
        <v>2.5</v>
      </c>
      <c r="W89" s="42">
        <v>2</v>
      </c>
      <c r="X89" s="42">
        <v>1.5</v>
      </c>
      <c r="Y89" s="42">
        <v>1</v>
      </c>
    </row>
    <row r="90" spans="1:25" ht="15.75" customHeight="1" x14ac:dyDescent="0.2">
      <c r="A90" s="2">
        <v>89</v>
      </c>
      <c r="B90" s="2">
        <f>Parameters!B5</f>
        <v>22.5</v>
      </c>
      <c r="C90" s="13" t="s">
        <v>10</v>
      </c>
      <c r="D90" s="2">
        <f>Parameters!B3</f>
        <v>6.75</v>
      </c>
      <c r="E90" s="2">
        <v>5</v>
      </c>
      <c r="F90" s="2">
        <v>60</v>
      </c>
      <c r="G90" s="2" t="s">
        <v>105</v>
      </c>
      <c r="H90" s="2">
        <v>11</v>
      </c>
      <c r="I90" s="4">
        <f t="shared" si="11"/>
        <v>2.0454545454545454</v>
      </c>
      <c r="J90" s="4">
        <f t="shared" si="12"/>
        <v>2.0454545454545454</v>
      </c>
      <c r="K90" s="4">
        <f t="shared" si="13"/>
        <v>2.0454545454545454</v>
      </c>
      <c r="L90" s="4">
        <f t="shared" si="14"/>
        <v>2.0454545454545454</v>
      </c>
      <c r="M90" s="4">
        <f t="shared" si="15"/>
        <v>2.0454545454545454</v>
      </c>
      <c r="N90" s="4">
        <f t="shared" si="16"/>
        <v>2.0454545454545454</v>
      </c>
      <c r="O90" s="4">
        <f t="shared" si="17"/>
        <v>2.0454545454545454</v>
      </c>
      <c r="P90" s="4">
        <f t="shared" si="18"/>
        <v>2.0454545454545454</v>
      </c>
      <c r="Q90" s="4">
        <f t="shared" si="19"/>
        <v>2.0454545454545454</v>
      </c>
      <c r="R90" s="4">
        <f t="shared" si="20"/>
        <v>2.0454545454545454</v>
      </c>
      <c r="S90" s="4">
        <f t="shared" si="21"/>
        <v>2.0454545454545454</v>
      </c>
      <c r="T90" s="5">
        <v>6</v>
      </c>
      <c r="U90" s="5">
        <v>7</v>
      </c>
      <c r="V90" s="41">
        <v>2</v>
      </c>
      <c r="W90" s="42">
        <v>1.5</v>
      </c>
      <c r="X90" s="42">
        <v>2</v>
      </c>
      <c r="Y90" s="42">
        <v>1</v>
      </c>
    </row>
    <row r="91" spans="1:25" ht="15.75" customHeight="1" x14ac:dyDescent="0.2">
      <c r="A91" s="2">
        <v>90</v>
      </c>
      <c r="B91" s="2">
        <f>Parameters!B5</f>
        <v>22.5</v>
      </c>
      <c r="C91" s="13" t="s">
        <v>10</v>
      </c>
      <c r="D91" s="2">
        <f>Parameters!B3</f>
        <v>6.75</v>
      </c>
      <c r="E91" s="2">
        <v>5</v>
      </c>
      <c r="F91" s="2">
        <v>60</v>
      </c>
      <c r="G91" s="2" t="s">
        <v>105</v>
      </c>
      <c r="H91" s="2">
        <v>11</v>
      </c>
      <c r="I91" s="4">
        <f t="shared" si="11"/>
        <v>2.0454545454545454</v>
      </c>
      <c r="J91" s="4">
        <f t="shared" si="12"/>
        <v>2.0454545454545454</v>
      </c>
      <c r="K91" s="4">
        <f t="shared" si="13"/>
        <v>2.0454545454545454</v>
      </c>
      <c r="L91" s="4">
        <f t="shared" si="14"/>
        <v>2.0454545454545454</v>
      </c>
      <c r="M91" s="4">
        <f t="shared" si="15"/>
        <v>2.0454545454545454</v>
      </c>
      <c r="N91" s="4">
        <f t="shared" si="16"/>
        <v>2.0454545454545454</v>
      </c>
      <c r="O91" s="4">
        <f t="shared" si="17"/>
        <v>2.0454545454545454</v>
      </c>
      <c r="P91" s="4">
        <f t="shared" si="18"/>
        <v>2.0454545454545454</v>
      </c>
      <c r="Q91" s="4">
        <f t="shared" si="19"/>
        <v>2.0454545454545454</v>
      </c>
      <c r="R91" s="4">
        <f t="shared" si="20"/>
        <v>2.0454545454545454</v>
      </c>
      <c r="S91" s="4">
        <f t="shared" si="21"/>
        <v>2.0454545454545454</v>
      </c>
      <c r="T91" s="5">
        <v>6</v>
      </c>
      <c r="U91" s="5">
        <v>7</v>
      </c>
      <c r="V91" s="41">
        <v>1.5</v>
      </c>
      <c r="W91" s="42">
        <v>2</v>
      </c>
      <c r="X91" s="42">
        <v>0.5</v>
      </c>
      <c r="Y91" s="42">
        <v>1.5</v>
      </c>
    </row>
    <row r="92" spans="1:25" ht="15.75" customHeight="1" x14ac:dyDescent="0.2">
      <c r="A92" s="2">
        <v>91</v>
      </c>
      <c r="B92" s="11">
        <f>Parameters!B6</f>
        <v>37.5</v>
      </c>
      <c r="C92" s="13" t="s">
        <v>10</v>
      </c>
      <c r="D92" s="11">
        <v>6.75</v>
      </c>
      <c r="E92" s="2">
        <v>1</v>
      </c>
      <c r="F92" s="2">
        <v>61</v>
      </c>
      <c r="G92" s="11" t="s">
        <v>106</v>
      </c>
      <c r="H92" s="11">
        <v>11</v>
      </c>
      <c r="I92" s="12">
        <v>0.45</v>
      </c>
      <c r="J92" s="12">
        <v>0.45</v>
      </c>
      <c r="K92" s="12">
        <v>0.45</v>
      </c>
      <c r="L92" s="12">
        <v>0.45</v>
      </c>
      <c r="M92" s="12">
        <v>0.45</v>
      </c>
      <c r="N92" s="12">
        <v>0.45</v>
      </c>
      <c r="O92" s="12">
        <v>0.45</v>
      </c>
      <c r="P92" s="12">
        <v>0.45</v>
      </c>
      <c r="Q92" s="12">
        <v>0.45</v>
      </c>
      <c r="R92" s="12">
        <v>0.45</v>
      </c>
      <c r="S92" s="12">
        <v>0.45</v>
      </c>
      <c r="T92" s="5">
        <v>6</v>
      </c>
      <c r="U92" s="5">
        <v>7</v>
      </c>
      <c r="V92" s="41">
        <v>2.5</v>
      </c>
      <c r="W92" s="42">
        <v>2</v>
      </c>
      <c r="X92" s="42">
        <v>1.5</v>
      </c>
      <c r="Y92" s="42">
        <v>1</v>
      </c>
    </row>
    <row r="93" spans="1:25" ht="15.75" customHeight="1" x14ac:dyDescent="0.2">
      <c r="A93" s="2">
        <v>92</v>
      </c>
      <c r="B93" s="11">
        <f>Parameters!B6</f>
        <v>37.5</v>
      </c>
      <c r="C93" s="13" t="s">
        <v>10</v>
      </c>
      <c r="D93" s="11">
        <v>6.75</v>
      </c>
      <c r="E93" s="2">
        <v>1</v>
      </c>
      <c r="F93" s="2">
        <v>61</v>
      </c>
      <c r="G93" s="11" t="s">
        <v>106</v>
      </c>
      <c r="H93" s="11">
        <v>11</v>
      </c>
      <c r="I93" s="12">
        <v>0.45</v>
      </c>
      <c r="J93" s="12">
        <v>0.45</v>
      </c>
      <c r="K93" s="12">
        <v>0.45</v>
      </c>
      <c r="L93" s="12">
        <v>0.45</v>
      </c>
      <c r="M93" s="12">
        <v>0.45</v>
      </c>
      <c r="N93" s="12">
        <v>0.45</v>
      </c>
      <c r="O93" s="12">
        <v>0.45</v>
      </c>
      <c r="P93" s="12">
        <v>0.45</v>
      </c>
      <c r="Q93" s="12">
        <v>0.45</v>
      </c>
      <c r="R93" s="12">
        <v>0.45</v>
      </c>
      <c r="S93" s="12">
        <v>0.45</v>
      </c>
      <c r="T93" s="5">
        <v>6</v>
      </c>
      <c r="U93" s="5">
        <v>7</v>
      </c>
      <c r="V93" s="41">
        <v>2.5</v>
      </c>
      <c r="W93" s="41">
        <v>2</v>
      </c>
      <c r="X93" s="41">
        <v>1</v>
      </c>
      <c r="Y93" s="42">
        <v>1.5</v>
      </c>
    </row>
    <row r="94" spans="1:25" ht="15.75" customHeight="1" x14ac:dyDescent="0.2">
      <c r="A94" s="2">
        <v>93</v>
      </c>
      <c r="B94" s="11">
        <f>Parameters!B6</f>
        <v>37.5</v>
      </c>
      <c r="C94" s="13" t="s">
        <v>10</v>
      </c>
      <c r="D94" s="11">
        <v>6.75</v>
      </c>
      <c r="E94" s="2">
        <v>2</v>
      </c>
      <c r="F94" s="2">
        <v>62</v>
      </c>
      <c r="G94" s="11" t="s">
        <v>106</v>
      </c>
      <c r="H94" s="11">
        <v>11</v>
      </c>
      <c r="I94" s="12">
        <v>0.45</v>
      </c>
      <c r="J94" s="12">
        <v>0.45</v>
      </c>
      <c r="K94" s="12">
        <v>0.45</v>
      </c>
      <c r="L94" s="12">
        <v>0.45</v>
      </c>
      <c r="M94" s="12">
        <v>0.45</v>
      </c>
      <c r="N94" s="12">
        <v>0.45</v>
      </c>
      <c r="O94" s="12">
        <v>0.45</v>
      </c>
      <c r="P94" s="12">
        <v>0.45</v>
      </c>
      <c r="Q94" s="12">
        <v>0.45</v>
      </c>
      <c r="R94" s="12">
        <v>0.45</v>
      </c>
      <c r="S94" s="12">
        <v>0.45</v>
      </c>
      <c r="T94" s="5">
        <v>6</v>
      </c>
      <c r="U94" s="5">
        <v>7</v>
      </c>
      <c r="V94" s="41">
        <v>2.5</v>
      </c>
      <c r="W94" s="42">
        <v>1.5</v>
      </c>
      <c r="X94" s="42">
        <v>1</v>
      </c>
      <c r="Y94" s="42">
        <v>1.5</v>
      </c>
    </row>
    <row r="95" spans="1:25" ht="15.75" customHeight="1" x14ac:dyDescent="0.2">
      <c r="A95" s="2">
        <v>94</v>
      </c>
      <c r="B95" s="11">
        <f>Parameters!B6</f>
        <v>37.5</v>
      </c>
      <c r="C95" s="13" t="s">
        <v>10</v>
      </c>
      <c r="D95" s="11">
        <v>6.75</v>
      </c>
      <c r="E95" s="2">
        <v>2</v>
      </c>
      <c r="F95" s="2">
        <v>62</v>
      </c>
      <c r="G95" s="11" t="s">
        <v>106</v>
      </c>
      <c r="H95" s="11">
        <v>11</v>
      </c>
      <c r="I95" s="12">
        <v>0.45</v>
      </c>
      <c r="J95" s="12">
        <v>0.45</v>
      </c>
      <c r="K95" s="12">
        <v>0.45</v>
      </c>
      <c r="L95" s="12">
        <v>0.45</v>
      </c>
      <c r="M95" s="12">
        <v>0.45</v>
      </c>
      <c r="N95" s="12">
        <v>0.45</v>
      </c>
      <c r="O95" s="12">
        <v>0.45</v>
      </c>
      <c r="P95" s="12">
        <v>0.45</v>
      </c>
      <c r="Q95" s="12">
        <v>0.45</v>
      </c>
      <c r="R95" s="12">
        <v>0.45</v>
      </c>
      <c r="S95" s="12">
        <v>0.45</v>
      </c>
      <c r="T95" s="5">
        <v>6</v>
      </c>
      <c r="U95" s="5">
        <v>7</v>
      </c>
      <c r="V95" s="41">
        <v>3</v>
      </c>
      <c r="W95" s="41">
        <v>1</v>
      </c>
      <c r="X95" s="42">
        <v>1.5</v>
      </c>
      <c r="Y95" s="42">
        <v>1.5</v>
      </c>
    </row>
    <row r="96" spans="1:25" ht="15.75" customHeight="1" x14ac:dyDescent="0.2">
      <c r="A96" s="2">
        <v>95</v>
      </c>
      <c r="B96" s="11">
        <f>Parameters!B6</f>
        <v>37.5</v>
      </c>
      <c r="C96" s="13" t="s">
        <v>10</v>
      </c>
      <c r="D96" s="11">
        <v>6.75</v>
      </c>
      <c r="E96" s="2">
        <v>3</v>
      </c>
      <c r="F96" s="2">
        <v>63</v>
      </c>
      <c r="G96" s="11" t="s">
        <v>106</v>
      </c>
      <c r="H96" s="11">
        <v>11</v>
      </c>
      <c r="I96" s="12">
        <v>0.45</v>
      </c>
      <c r="J96" s="12">
        <v>0.45</v>
      </c>
      <c r="K96" s="12">
        <v>0.45</v>
      </c>
      <c r="L96" s="12">
        <v>0.45</v>
      </c>
      <c r="M96" s="12">
        <v>0.45</v>
      </c>
      <c r="N96" s="12">
        <v>0.45</v>
      </c>
      <c r="O96" s="12">
        <v>0.45</v>
      </c>
      <c r="P96" s="12">
        <v>0.45</v>
      </c>
      <c r="Q96" s="12">
        <v>0.45</v>
      </c>
      <c r="R96" s="12">
        <v>0.45</v>
      </c>
      <c r="S96" s="12">
        <v>0.45</v>
      </c>
      <c r="T96" s="5">
        <v>6</v>
      </c>
      <c r="U96" s="5">
        <v>7</v>
      </c>
      <c r="V96" s="41">
        <v>2.5</v>
      </c>
      <c r="W96" s="42">
        <v>1.5</v>
      </c>
      <c r="X96" s="41">
        <v>1</v>
      </c>
      <c r="Y96" s="42">
        <v>1</v>
      </c>
    </row>
    <row r="97" spans="1:25" ht="15.75" customHeight="1" x14ac:dyDescent="0.2">
      <c r="A97" s="2">
        <v>96</v>
      </c>
      <c r="B97" s="11">
        <f>Parameters!B6</f>
        <v>37.5</v>
      </c>
      <c r="C97" s="13" t="s">
        <v>10</v>
      </c>
      <c r="D97" s="11">
        <v>6.75</v>
      </c>
      <c r="E97" s="2">
        <v>3</v>
      </c>
      <c r="F97" s="2">
        <v>63</v>
      </c>
      <c r="G97" s="11" t="s">
        <v>106</v>
      </c>
      <c r="H97" s="11">
        <v>11</v>
      </c>
      <c r="I97" s="12">
        <v>0.45</v>
      </c>
      <c r="J97" s="12">
        <v>0.45</v>
      </c>
      <c r="K97" s="12">
        <v>0.45</v>
      </c>
      <c r="L97" s="12">
        <v>0.45</v>
      </c>
      <c r="M97" s="12">
        <v>0.45</v>
      </c>
      <c r="N97" s="12">
        <v>0.45</v>
      </c>
      <c r="O97" s="12">
        <v>0.45</v>
      </c>
      <c r="P97" s="12">
        <v>0.45</v>
      </c>
      <c r="Q97" s="12">
        <v>0.45</v>
      </c>
      <c r="R97" s="12">
        <v>0.45</v>
      </c>
      <c r="S97" s="12">
        <v>0.45</v>
      </c>
      <c r="T97" s="5">
        <v>6</v>
      </c>
      <c r="U97" s="5">
        <v>7</v>
      </c>
      <c r="V97" s="41">
        <v>2</v>
      </c>
      <c r="W97" s="41">
        <v>1</v>
      </c>
      <c r="X97" s="42">
        <v>1.5</v>
      </c>
      <c r="Y97" s="42">
        <v>1.5</v>
      </c>
    </row>
    <row r="98" spans="1:25" ht="15.75" customHeight="1" x14ac:dyDescent="0.2">
      <c r="A98" s="2">
        <v>97</v>
      </c>
      <c r="B98" s="11">
        <f>Parameters!B6</f>
        <v>37.5</v>
      </c>
      <c r="C98" s="13" t="s">
        <v>10</v>
      </c>
      <c r="D98" s="11">
        <v>6.75</v>
      </c>
      <c r="E98" s="2">
        <v>4</v>
      </c>
      <c r="F98" s="2">
        <v>64</v>
      </c>
      <c r="G98" s="11" t="s">
        <v>106</v>
      </c>
      <c r="H98" s="11">
        <v>11</v>
      </c>
      <c r="I98" s="12">
        <v>0.45</v>
      </c>
      <c r="J98" s="12">
        <v>0.45</v>
      </c>
      <c r="K98" s="12">
        <v>0.45</v>
      </c>
      <c r="L98" s="12">
        <v>0.45</v>
      </c>
      <c r="M98" s="12">
        <v>0.45</v>
      </c>
      <c r="N98" s="12">
        <v>0.45</v>
      </c>
      <c r="O98" s="12">
        <v>0.45</v>
      </c>
      <c r="P98" s="12">
        <v>0.45</v>
      </c>
      <c r="Q98" s="12">
        <v>0.45</v>
      </c>
      <c r="R98" s="12">
        <v>0.45</v>
      </c>
      <c r="S98" s="12">
        <v>0.45</v>
      </c>
      <c r="T98" s="5">
        <v>6</v>
      </c>
      <c r="U98" s="5">
        <v>7</v>
      </c>
      <c r="V98" s="41">
        <v>2</v>
      </c>
      <c r="W98" s="42">
        <v>2</v>
      </c>
      <c r="X98" s="42">
        <v>1</v>
      </c>
      <c r="Y98" s="42">
        <v>2</v>
      </c>
    </row>
    <row r="99" spans="1:25" ht="15.75" customHeight="1" x14ac:dyDescent="0.2">
      <c r="A99" s="2">
        <v>98</v>
      </c>
      <c r="B99" s="11">
        <f>Parameters!B6</f>
        <v>37.5</v>
      </c>
      <c r="C99" s="13" t="s">
        <v>10</v>
      </c>
      <c r="D99" s="11">
        <v>6.75</v>
      </c>
      <c r="E99" s="2">
        <v>4</v>
      </c>
      <c r="F99" s="2">
        <v>64</v>
      </c>
      <c r="G99" s="11" t="s">
        <v>106</v>
      </c>
      <c r="H99" s="11">
        <v>11</v>
      </c>
      <c r="I99" s="12">
        <v>0.45</v>
      </c>
      <c r="J99" s="12">
        <v>0.45</v>
      </c>
      <c r="K99" s="12">
        <v>0.45</v>
      </c>
      <c r="L99" s="12">
        <v>0.45</v>
      </c>
      <c r="M99" s="12">
        <v>0.45</v>
      </c>
      <c r="N99" s="12">
        <v>0.45</v>
      </c>
      <c r="O99" s="12">
        <v>0.45</v>
      </c>
      <c r="P99" s="12">
        <v>0.45</v>
      </c>
      <c r="Q99" s="12">
        <v>0.45</v>
      </c>
      <c r="R99" s="12">
        <v>0.45</v>
      </c>
      <c r="S99" s="12">
        <v>0.45</v>
      </c>
      <c r="T99" s="5">
        <v>6</v>
      </c>
      <c r="U99" s="5">
        <v>7</v>
      </c>
      <c r="V99" s="41">
        <v>2</v>
      </c>
      <c r="W99" s="42">
        <v>1.5</v>
      </c>
      <c r="X99" s="42">
        <v>1.5</v>
      </c>
      <c r="Y99" s="42">
        <v>1.5</v>
      </c>
    </row>
    <row r="100" spans="1:25" ht="15.75" customHeight="1" x14ac:dyDescent="0.2">
      <c r="A100" s="2">
        <v>99</v>
      </c>
      <c r="B100" s="11">
        <f>Parameters!B6</f>
        <v>37.5</v>
      </c>
      <c r="C100" s="13" t="s">
        <v>10</v>
      </c>
      <c r="D100" s="11">
        <v>6.75</v>
      </c>
      <c r="E100" s="2">
        <v>5</v>
      </c>
      <c r="F100" s="2">
        <v>65</v>
      </c>
      <c r="G100" s="11" t="s">
        <v>106</v>
      </c>
      <c r="H100" s="11">
        <v>11</v>
      </c>
      <c r="I100" s="12">
        <v>0.45</v>
      </c>
      <c r="J100" s="12">
        <v>0.45</v>
      </c>
      <c r="K100" s="12">
        <v>0.45</v>
      </c>
      <c r="L100" s="12">
        <v>0.45</v>
      </c>
      <c r="M100" s="12">
        <v>0.45</v>
      </c>
      <c r="N100" s="12">
        <v>0.45</v>
      </c>
      <c r="O100" s="12">
        <v>0.45</v>
      </c>
      <c r="P100" s="12">
        <v>0.45</v>
      </c>
      <c r="Q100" s="12">
        <v>0.45</v>
      </c>
      <c r="R100" s="12">
        <v>0.45</v>
      </c>
      <c r="S100" s="12">
        <v>0.45</v>
      </c>
      <c r="T100" s="5">
        <v>6</v>
      </c>
      <c r="U100" s="5">
        <v>7</v>
      </c>
      <c r="V100" s="41">
        <v>2.5</v>
      </c>
      <c r="W100" s="41">
        <v>2</v>
      </c>
      <c r="X100" s="41">
        <v>1</v>
      </c>
      <c r="Y100" s="42">
        <v>1.5</v>
      </c>
    </row>
    <row r="101" spans="1:25" ht="15.75" customHeight="1" x14ac:dyDescent="0.2">
      <c r="A101" s="2">
        <v>100</v>
      </c>
      <c r="B101" s="11">
        <f>Parameters!B6</f>
        <v>37.5</v>
      </c>
      <c r="C101" s="13" t="s">
        <v>10</v>
      </c>
      <c r="D101" s="11">
        <v>6.75</v>
      </c>
      <c r="E101" s="2">
        <v>5</v>
      </c>
      <c r="F101" s="2">
        <v>65</v>
      </c>
      <c r="G101" s="11" t="s">
        <v>106</v>
      </c>
      <c r="H101" s="11">
        <v>11</v>
      </c>
      <c r="I101" s="12">
        <v>0.45</v>
      </c>
      <c r="J101" s="12">
        <v>0.45</v>
      </c>
      <c r="K101" s="12">
        <v>0.45</v>
      </c>
      <c r="L101" s="12">
        <v>0.45</v>
      </c>
      <c r="M101" s="12">
        <v>0.45</v>
      </c>
      <c r="N101" s="12">
        <v>0.45</v>
      </c>
      <c r="O101" s="12">
        <v>0.45</v>
      </c>
      <c r="P101" s="12">
        <v>0.45</v>
      </c>
      <c r="Q101" s="12">
        <v>0.45</v>
      </c>
      <c r="R101" s="12">
        <v>0.45</v>
      </c>
      <c r="S101" s="12">
        <v>0.45</v>
      </c>
      <c r="T101" s="5">
        <v>6</v>
      </c>
      <c r="U101" s="5">
        <v>7</v>
      </c>
      <c r="V101" s="41">
        <v>2</v>
      </c>
      <c r="W101" s="42">
        <v>1</v>
      </c>
      <c r="X101" s="42">
        <v>1</v>
      </c>
      <c r="Y101" s="42">
        <v>2</v>
      </c>
    </row>
    <row r="102" spans="1:25" ht="15.75" customHeight="1" x14ac:dyDescent="0.2">
      <c r="A102" s="2">
        <v>101</v>
      </c>
      <c r="B102" s="2">
        <f>Parameters!B4</f>
        <v>7.5</v>
      </c>
      <c r="C102" s="13" t="s">
        <v>10</v>
      </c>
      <c r="D102" s="11">
        <v>6.75</v>
      </c>
      <c r="E102" s="2">
        <v>1</v>
      </c>
      <c r="F102" s="2">
        <v>66</v>
      </c>
      <c r="G102" s="2" t="s">
        <v>110</v>
      </c>
      <c r="H102" s="2">
        <v>11</v>
      </c>
      <c r="I102" s="4">
        <f t="shared" ref="I102:I111" si="22">B102/H102</f>
        <v>0.68181818181818177</v>
      </c>
      <c r="J102" s="4">
        <f t="shared" ref="J102:J111" si="23">B102/H102</f>
        <v>0.68181818181818177</v>
      </c>
      <c r="K102" s="4">
        <f t="shared" ref="K102:K111" si="24">B102/H102</f>
        <v>0.68181818181818177</v>
      </c>
      <c r="L102" s="4">
        <f t="shared" ref="L102:L111" si="25">B102/H102</f>
        <v>0.68181818181818177</v>
      </c>
      <c r="M102" s="4">
        <f t="shared" ref="M102:M111" si="26">B102/H102</f>
        <v>0.68181818181818177</v>
      </c>
      <c r="N102" s="4">
        <f t="shared" ref="N102:N111" si="27">B102/H102</f>
        <v>0.68181818181818177</v>
      </c>
      <c r="O102" s="4">
        <f t="shared" ref="O102:O111" si="28">B102/H102</f>
        <v>0.68181818181818177</v>
      </c>
      <c r="P102" s="4">
        <f t="shared" ref="P102:P111" si="29">B102/H102</f>
        <v>0.68181818181818177</v>
      </c>
      <c r="Q102" s="4">
        <f t="shared" ref="Q102:Q111" si="30">B102/H102</f>
        <v>0.68181818181818177</v>
      </c>
      <c r="R102" s="4">
        <f t="shared" ref="R102:R111" si="31">B102/H102</f>
        <v>0.68181818181818177</v>
      </c>
      <c r="S102" s="4">
        <f t="shared" ref="S102:S111" si="32">B102/H102</f>
        <v>0.68181818181818177</v>
      </c>
      <c r="T102" s="5">
        <v>6</v>
      </c>
      <c r="U102" s="5">
        <v>7</v>
      </c>
      <c r="V102" s="41">
        <v>2.5</v>
      </c>
      <c r="W102" s="42">
        <v>1.5</v>
      </c>
      <c r="X102" s="41">
        <v>1</v>
      </c>
      <c r="Y102" s="42">
        <v>1.5</v>
      </c>
    </row>
    <row r="103" spans="1:25" ht="15.75" customHeight="1" x14ac:dyDescent="0.2">
      <c r="A103" s="2">
        <v>102</v>
      </c>
      <c r="B103" s="2">
        <f>Parameters!B6</f>
        <v>37.5</v>
      </c>
      <c r="C103" s="13" t="s">
        <v>10</v>
      </c>
      <c r="D103" s="2">
        <f>Parameters!B3</f>
        <v>6.75</v>
      </c>
      <c r="E103" s="2">
        <v>1</v>
      </c>
      <c r="F103" s="2">
        <v>66</v>
      </c>
      <c r="G103" s="2" t="s">
        <v>110</v>
      </c>
      <c r="H103" s="2">
        <v>11</v>
      </c>
      <c r="I103" s="4">
        <f t="shared" si="22"/>
        <v>3.4090909090909092</v>
      </c>
      <c r="J103" s="4">
        <f t="shared" si="23"/>
        <v>3.4090909090909092</v>
      </c>
      <c r="K103" s="4">
        <f t="shared" si="24"/>
        <v>3.4090909090909092</v>
      </c>
      <c r="L103" s="4">
        <f t="shared" si="25"/>
        <v>3.4090909090909092</v>
      </c>
      <c r="M103" s="4">
        <f t="shared" si="26"/>
        <v>3.4090909090909092</v>
      </c>
      <c r="N103" s="4">
        <f t="shared" si="27"/>
        <v>3.4090909090909092</v>
      </c>
      <c r="O103" s="4">
        <f t="shared" si="28"/>
        <v>3.4090909090909092</v>
      </c>
      <c r="P103" s="4">
        <f t="shared" si="29"/>
        <v>3.4090909090909092</v>
      </c>
      <c r="Q103" s="4">
        <f t="shared" si="30"/>
        <v>3.4090909090909092</v>
      </c>
      <c r="R103" s="4">
        <f t="shared" si="31"/>
        <v>3.4090909090909092</v>
      </c>
      <c r="S103" s="4">
        <f t="shared" si="32"/>
        <v>3.4090909090909092</v>
      </c>
      <c r="T103" s="5">
        <v>6</v>
      </c>
      <c r="U103" s="5">
        <v>7</v>
      </c>
      <c r="V103" s="41">
        <v>3</v>
      </c>
      <c r="W103" s="42">
        <v>2</v>
      </c>
      <c r="X103" s="42">
        <v>1</v>
      </c>
      <c r="Y103" s="42">
        <v>1.5</v>
      </c>
    </row>
    <row r="104" spans="1:25" ht="15.75" customHeight="1" x14ac:dyDescent="0.2">
      <c r="A104" s="2">
        <v>103</v>
      </c>
      <c r="B104" s="2">
        <f>Parameters!B4</f>
        <v>7.5</v>
      </c>
      <c r="C104" s="13" t="s">
        <v>10</v>
      </c>
      <c r="D104" s="2">
        <f>Parameters!B3</f>
        <v>6.75</v>
      </c>
      <c r="E104" s="2">
        <v>2</v>
      </c>
      <c r="F104" s="2">
        <v>67</v>
      </c>
      <c r="G104" s="2" t="s">
        <v>110</v>
      </c>
      <c r="H104" s="2">
        <v>11</v>
      </c>
      <c r="I104" s="4">
        <f t="shared" si="22"/>
        <v>0.68181818181818177</v>
      </c>
      <c r="J104" s="4">
        <f t="shared" si="23"/>
        <v>0.68181818181818177</v>
      </c>
      <c r="K104" s="4">
        <f t="shared" si="24"/>
        <v>0.68181818181818177</v>
      </c>
      <c r="L104" s="4">
        <f t="shared" si="25"/>
        <v>0.68181818181818177</v>
      </c>
      <c r="M104" s="4">
        <f t="shared" si="26"/>
        <v>0.68181818181818177</v>
      </c>
      <c r="N104" s="4">
        <f t="shared" si="27"/>
        <v>0.68181818181818177</v>
      </c>
      <c r="O104" s="4">
        <f t="shared" si="28"/>
        <v>0.68181818181818177</v>
      </c>
      <c r="P104" s="4">
        <f t="shared" si="29"/>
        <v>0.68181818181818177</v>
      </c>
      <c r="Q104" s="4">
        <f t="shared" si="30"/>
        <v>0.68181818181818177</v>
      </c>
      <c r="R104" s="4">
        <f t="shared" si="31"/>
        <v>0.68181818181818177</v>
      </c>
      <c r="S104" s="4">
        <f t="shared" si="32"/>
        <v>0.68181818181818177</v>
      </c>
      <c r="T104" s="5">
        <v>6</v>
      </c>
      <c r="U104" s="5">
        <v>7</v>
      </c>
      <c r="V104" s="41">
        <v>2.2000000000000002</v>
      </c>
      <c r="W104" s="41">
        <v>2</v>
      </c>
      <c r="X104" s="41">
        <v>1</v>
      </c>
      <c r="Y104" s="42">
        <v>1.5</v>
      </c>
    </row>
    <row r="105" spans="1:25" ht="15.75" customHeight="1" x14ac:dyDescent="0.2">
      <c r="A105" s="2">
        <v>104</v>
      </c>
      <c r="B105" s="2">
        <f>Parameters!B6</f>
        <v>37.5</v>
      </c>
      <c r="C105" s="13" t="s">
        <v>10</v>
      </c>
      <c r="D105" s="2">
        <f>Parameters!B3</f>
        <v>6.75</v>
      </c>
      <c r="E105" s="2">
        <v>2</v>
      </c>
      <c r="F105" s="2">
        <v>67</v>
      </c>
      <c r="G105" s="2" t="s">
        <v>110</v>
      </c>
      <c r="H105" s="2">
        <v>11</v>
      </c>
      <c r="I105" s="4">
        <f t="shared" si="22"/>
        <v>3.4090909090909092</v>
      </c>
      <c r="J105" s="4">
        <f t="shared" si="23"/>
        <v>3.4090909090909092</v>
      </c>
      <c r="K105" s="4">
        <f t="shared" si="24"/>
        <v>3.4090909090909092</v>
      </c>
      <c r="L105" s="4">
        <f t="shared" si="25"/>
        <v>3.4090909090909092</v>
      </c>
      <c r="M105" s="4">
        <f t="shared" si="26"/>
        <v>3.4090909090909092</v>
      </c>
      <c r="N105" s="4">
        <f t="shared" si="27"/>
        <v>3.4090909090909092</v>
      </c>
      <c r="O105" s="4">
        <f t="shared" si="28"/>
        <v>3.4090909090909092</v>
      </c>
      <c r="P105" s="4">
        <f t="shared" si="29"/>
        <v>3.4090909090909092</v>
      </c>
      <c r="Q105" s="4">
        <f t="shared" si="30"/>
        <v>3.4090909090909092</v>
      </c>
      <c r="R105" s="4">
        <f t="shared" si="31"/>
        <v>3.4090909090909092</v>
      </c>
      <c r="S105" s="4">
        <f t="shared" si="32"/>
        <v>3.4090909090909092</v>
      </c>
      <c r="T105" s="5">
        <v>6</v>
      </c>
      <c r="U105" s="5">
        <v>7</v>
      </c>
      <c r="V105" s="41">
        <v>3</v>
      </c>
      <c r="W105" s="41">
        <v>2</v>
      </c>
      <c r="X105" s="42">
        <v>0.5</v>
      </c>
      <c r="Y105" s="42">
        <v>2</v>
      </c>
    </row>
    <row r="106" spans="1:25" ht="15.75" customHeight="1" x14ac:dyDescent="0.2">
      <c r="A106" s="2">
        <v>105</v>
      </c>
      <c r="B106" s="2">
        <f>Parameters!B4</f>
        <v>7.5</v>
      </c>
      <c r="C106" s="13" t="s">
        <v>10</v>
      </c>
      <c r="D106" s="2">
        <f>Parameters!B3</f>
        <v>6.75</v>
      </c>
      <c r="E106" s="2">
        <v>3</v>
      </c>
      <c r="F106" s="2">
        <v>68</v>
      </c>
      <c r="G106" s="2" t="s">
        <v>110</v>
      </c>
      <c r="H106" s="2">
        <v>11</v>
      </c>
      <c r="I106" s="4">
        <f t="shared" si="22"/>
        <v>0.68181818181818177</v>
      </c>
      <c r="J106" s="4">
        <f t="shared" si="23"/>
        <v>0.68181818181818177</v>
      </c>
      <c r="K106" s="4">
        <f t="shared" si="24"/>
        <v>0.68181818181818177</v>
      </c>
      <c r="L106" s="4">
        <f t="shared" si="25"/>
        <v>0.68181818181818177</v>
      </c>
      <c r="M106" s="4">
        <f t="shared" si="26"/>
        <v>0.68181818181818177</v>
      </c>
      <c r="N106" s="4">
        <f t="shared" si="27"/>
        <v>0.68181818181818177</v>
      </c>
      <c r="O106" s="4">
        <f t="shared" si="28"/>
        <v>0.68181818181818177</v>
      </c>
      <c r="P106" s="4">
        <f t="shared" si="29"/>
        <v>0.68181818181818177</v>
      </c>
      <c r="Q106" s="4">
        <f t="shared" si="30"/>
        <v>0.68181818181818177</v>
      </c>
      <c r="R106" s="4">
        <f t="shared" si="31"/>
        <v>0.68181818181818177</v>
      </c>
      <c r="S106" s="4">
        <f t="shared" si="32"/>
        <v>0.68181818181818177</v>
      </c>
      <c r="T106" s="5">
        <v>6</v>
      </c>
      <c r="U106" s="5">
        <v>7</v>
      </c>
      <c r="V106" s="41">
        <v>2.5</v>
      </c>
      <c r="W106" s="42">
        <v>2</v>
      </c>
      <c r="X106" s="42">
        <v>1.5</v>
      </c>
      <c r="Y106" s="42">
        <v>1</v>
      </c>
    </row>
    <row r="107" spans="1:25" ht="15.75" customHeight="1" x14ac:dyDescent="0.2">
      <c r="A107" s="2">
        <v>106</v>
      </c>
      <c r="B107" s="2">
        <f>Parameters!B6</f>
        <v>37.5</v>
      </c>
      <c r="C107" s="13" t="s">
        <v>10</v>
      </c>
      <c r="D107" s="2">
        <f>Parameters!B3</f>
        <v>6.75</v>
      </c>
      <c r="E107" s="2">
        <v>3</v>
      </c>
      <c r="F107" s="2">
        <v>68</v>
      </c>
      <c r="G107" s="2" t="s">
        <v>110</v>
      </c>
      <c r="H107" s="2">
        <v>11</v>
      </c>
      <c r="I107" s="4">
        <f t="shared" si="22"/>
        <v>3.4090909090909092</v>
      </c>
      <c r="J107" s="4">
        <f t="shared" si="23"/>
        <v>3.4090909090909092</v>
      </c>
      <c r="K107" s="4">
        <f t="shared" si="24"/>
        <v>3.4090909090909092</v>
      </c>
      <c r="L107" s="4">
        <f t="shared" si="25"/>
        <v>3.4090909090909092</v>
      </c>
      <c r="M107" s="4">
        <f t="shared" si="26"/>
        <v>3.4090909090909092</v>
      </c>
      <c r="N107" s="4">
        <f t="shared" si="27"/>
        <v>3.4090909090909092</v>
      </c>
      <c r="O107" s="4">
        <f t="shared" si="28"/>
        <v>3.4090909090909092</v>
      </c>
      <c r="P107" s="4">
        <f t="shared" si="29"/>
        <v>3.4090909090909092</v>
      </c>
      <c r="Q107" s="4">
        <f t="shared" si="30"/>
        <v>3.4090909090909092</v>
      </c>
      <c r="R107" s="4">
        <f t="shared" si="31"/>
        <v>3.4090909090909092</v>
      </c>
      <c r="S107" s="4">
        <f t="shared" si="32"/>
        <v>3.4090909090909092</v>
      </c>
      <c r="T107" s="5">
        <v>6</v>
      </c>
      <c r="U107" s="5">
        <v>7</v>
      </c>
      <c r="V107" s="41">
        <v>1.5</v>
      </c>
      <c r="W107" s="42">
        <v>1.5</v>
      </c>
      <c r="X107" s="41">
        <v>1</v>
      </c>
      <c r="Y107" s="41">
        <v>2</v>
      </c>
    </row>
    <row r="108" spans="1:25" ht="15.75" customHeight="1" x14ac:dyDescent="0.2">
      <c r="A108" s="2">
        <v>107</v>
      </c>
      <c r="B108" s="2">
        <f>Parameters!B4</f>
        <v>7.5</v>
      </c>
      <c r="C108" s="13" t="s">
        <v>10</v>
      </c>
      <c r="D108" s="2">
        <f>Parameters!B3</f>
        <v>6.75</v>
      </c>
      <c r="E108" s="2">
        <v>4</v>
      </c>
      <c r="F108" s="2">
        <v>69</v>
      </c>
      <c r="G108" s="2" t="s">
        <v>110</v>
      </c>
      <c r="H108" s="2">
        <v>11</v>
      </c>
      <c r="I108" s="4">
        <f t="shared" si="22"/>
        <v>0.68181818181818177</v>
      </c>
      <c r="J108" s="4">
        <f t="shared" si="23"/>
        <v>0.68181818181818177</v>
      </c>
      <c r="K108" s="4">
        <f t="shared" si="24"/>
        <v>0.68181818181818177</v>
      </c>
      <c r="L108" s="4">
        <f t="shared" si="25"/>
        <v>0.68181818181818177</v>
      </c>
      <c r="M108" s="4">
        <f t="shared" si="26"/>
        <v>0.68181818181818177</v>
      </c>
      <c r="N108" s="4">
        <f t="shared" si="27"/>
        <v>0.68181818181818177</v>
      </c>
      <c r="O108" s="4">
        <f t="shared" si="28"/>
        <v>0.68181818181818177</v>
      </c>
      <c r="P108" s="4">
        <f t="shared" si="29"/>
        <v>0.68181818181818177</v>
      </c>
      <c r="Q108" s="4">
        <f t="shared" si="30"/>
        <v>0.68181818181818177</v>
      </c>
      <c r="R108" s="4">
        <f t="shared" si="31"/>
        <v>0.68181818181818177</v>
      </c>
      <c r="S108" s="4">
        <f t="shared" si="32"/>
        <v>0.68181818181818177</v>
      </c>
      <c r="T108" s="5">
        <v>6</v>
      </c>
      <c r="U108" s="5">
        <v>7</v>
      </c>
      <c r="V108" s="41">
        <v>2.5</v>
      </c>
      <c r="W108" s="42">
        <v>2.5</v>
      </c>
      <c r="X108" s="42">
        <v>0.5</v>
      </c>
      <c r="Y108" s="42">
        <v>1.5</v>
      </c>
    </row>
    <row r="109" spans="1:25" ht="15.75" customHeight="1" x14ac:dyDescent="0.2">
      <c r="A109" s="2">
        <v>108</v>
      </c>
      <c r="B109" s="2">
        <f>Parameters!B6</f>
        <v>37.5</v>
      </c>
      <c r="C109" s="13" t="s">
        <v>10</v>
      </c>
      <c r="D109" s="2">
        <f>Parameters!B3</f>
        <v>6.75</v>
      </c>
      <c r="E109" s="2">
        <v>4</v>
      </c>
      <c r="F109" s="2">
        <v>69</v>
      </c>
      <c r="G109" s="2" t="s">
        <v>110</v>
      </c>
      <c r="H109" s="2">
        <v>11</v>
      </c>
      <c r="I109" s="4">
        <f t="shared" si="22"/>
        <v>3.4090909090909092</v>
      </c>
      <c r="J109" s="4">
        <f t="shared" si="23"/>
        <v>3.4090909090909092</v>
      </c>
      <c r="K109" s="4">
        <f t="shared" si="24"/>
        <v>3.4090909090909092</v>
      </c>
      <c r="L109" s="4">
        <f t="shared" si="25"/>
        <v>3.4090909090909092</v>
      </c>
      <c r="M109" s="4">
        <f t="shared" si="26"/>
        <v>3.4090909090909092</v>
      </c>
      <c r="N109" s="4">
        <f t="shared" si="27"/>
        <v>3.4090909090909092</v>
      </c>
      <c r="O109" s="4">
        <f t="shared" si="28"/>
        <v>3.4090909090909092</v>
      </c>
      <c r="P109" s="4">
        <f t="shared" si="29"/>
        <v>3.4090909090909092</v>
      </c>
      <c r="Q109" s="4">
        <f t="shared" si="30"/>
        <v>3.4090909090909092</v>
      </c>
      <c r="R109" s="4">
        <f t="shared" si="31"/>
        <v>3.4090909090909092</v>
      </c>
      <c r="S109" s="4">
        <f t="shared" si="32"/>
        <v>3.4090909090909092</v>
      </c>
      <c r="T109" s="5">
        <v>6</v>
      </c>
      <c r="U109" s="5">
        <v>7</v>
      </c>
      <c r="V109" s="41">
        <v>2</v>
      </c>
      <c r="W109" s="42">
        <v>1.5</v>
      </c>
      <c r="X109" s="41">
        <v>1</v>
      </c>
      <c r="Y109" s="41">
        <v>2</v>
      </c>
    </row>
    <row r="110" spans="1:25" ht="15.75" customHeight="1" x14ac:dyDescent="0.2">
      <c r="A110" s="2">
        <v>109</v>
      </c>
      <c r="B110" s="2">
        <f>Parameters!B4</f>
        <v>7.5</v>
      </c>
      <c r="C110" s="13" t="s">
        <v>10</v>
      </c>
      <c r="D110" s="2">
        <f>Parameters!B3</f>
        <v>6.75</v>
      </c>
      <c r="E110" s="2">
        <v>5</v>
      </c>
      <c r="F110" s="2">
        <v>70</v>
      </c>
      <c r="G110" s="2" t="s">
        <v>110</v>
      </c>
      <c r="H110" s="2">
        <v>11</v>
      </c>
      <c r="I110" s="4">
        <f t="shared" si="22"/>
        <v>0.68181818181818177</v>
      </c>
      <c r="J110" s="4">
        <f t="shared" si="23"/>
        <v>0.68181818181818177</v>
      </c>
      <c r="K110" s="4">
        <f t="shared" si="24"/>
        <v>0.68181818181818177</v>
      </c>
      <c r="L110" s="4">
        <f t="shared" si="25"/>
        <v>0.68181818181818177</v>
      </c>
      <c r="M110" s="4">
        <f t="shared" si="26"/>
        <v>0.68181818181818177</v>
      </c>
      <c r="N110" s="4">
        <f t="shared" si="27"/>
        <v>0.68181818181818177</v>
      </c>
      <c r="O110" s="4">
        <f t="shared" si="28"/>
        <v>0.68181818181818177</v>
      </c>
      <c r="P110" s="4">
        <f t="shared" si="29"/>
        <v>0.68181818181818177</v>
      </c>
      <c r="Q110" s="4">
        <f t="shared" si="30"/>
        <v>0.68181818181818177</v>
      </c>
      <c r="R110" s="4">
        <f t="shared" si="31"/>
        <v>0.68181818181818177</v>
      </c>
      <c r="S110" s="4">
        <f t="shared" si="32"/>
        <v>0.68181818181818177</v>
      </c>
      <c r="T110" s="5">
        <v>6</v>
      </c>
      <c r="U110" s="5">
        <v>7</v>
      </c>
      <c r="V110" s="41">
        <v>2</v>
      </c>
      <c r="W110" s="42">
        <v>2.5</v>
      </c>
      <c r="X110" s="42">
        <v>1</v>
      </c>
      <c r="Y110" s="42">
        <v>1.5</v>
      </c>
    </row>
    <row r="111" spans="1:25" ht="15.75" customHeight="1" x14ac:dyDescent="0.2">
      <c r="A111" s="2">
        <v>110</v>
      </c>
      <c r="B111" s="2">
        <f>Parameters!B6</f>
        <v>37.5</v>
      </c>
      <c r="C111" s="13" t="s">
        <v>10</v>
      </c>
      <c r="D111" s="2">
        <f>Parameters!B3</f>
        <v>6.75</v>
      </c>
      <c r="E111" s="2">
        <v>5</v>
      </c>
      <c r="F111" s="2">
        <v>70</v>
      </c>
      <c r="G111" s="2" t="s">
        <v>110</v>
      </c>
      <c r="H111" s="2">
        <v>11</v>
      </c>
      <c r="I111" s="4">
        <f t="shared" si="22"/>
        <v>3.4090909090909092</v>
      </c>
      <c r="J111" s="4">
        <f t="shared" si="23"/>
        <v>3.4090909090909092</v>
      </c>
      <c r="K111" s="4">
        <f t="shared" si="24"/>
        <v>3.4090909090909092</v>
      </c>
      <c r="L111" s="4">
        <f t="shared" si="25"/>
        <v>3.4090909090909092</v>
      </c>
      <c r="M111" s="4">
        <f t="shared" si="26"/>
        <v>3.4090909090909092</v>
      </c>
      <c r="N111" s="4">
        <f t="shared" si="27"/>
        <v>3.4090909090909092</v>
      </c>
      <c r="O111" s="4">
        <f t="shared" si="28"/>
        <v>3.4090909090909092</v>
      </c>
      <c r="P111" s="4">
        <f t="shared" si="29"/>
        <v>3.4090909090909092</v>
      </c>
      <c r="Q111" s="4">
        <f t="shared" si="30"/>
        <v>3.4090909090909092</v>
      </c>
      <c r="R111" s="4">
        <f t="shared" si="31"/>
        <v>3.4090909090909092</v>
      </c>
      <c r="S111" s="4">
        <f t="shared" si="32"/>
        <v>3.4090909090909092</v>
      </c>
      <c r="T111" s="5">
        <v>6</v>
      </c>
      <c r="U111" s="5">
        <v>7</v>
      </c>
      <c r="V111" s="41">
        <v>3</v>
      </c>
      <c r="W111" s="41">
        <v>2</v>
      </c>
      <c r="X111" s="42">
        <v>1.5</v>
      </c>
      <c r="Y111" s="42">
        <v>1.5</v>
      </c>
    </row>
    <row r="112" spans="1:25" ht="15.75" customHeight="1" x14ac:dyDescent="0.2"/>
    <row r="113" spans="1:19" ht="15.75" customHeight="1" x14ac:dyDescent="0.2">
      <c r="A113" s="2"/>
      <c r="B113" s="4"/>
      <c r="C113" s="2"/>
      <c r="D113" s="2"/>
      <c r="E113" s="2"/>
      <c r="F113" s="2"/>
      <c r="G113" s="15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ht="15.75" customHeight="1" x14ac:dyDescent="0.2">
      <c r="C114" s="18"/>
      <c r="F114" s="18"/>
    </row>
    <row r="115" spans="1:19" ht="15.75" customHeight="1" x14ac:dyDescent="0.2">
      <c r="C115" s="18"/>
      <c r="F115" s="18"/>
    </row>
    <row r="116" spans="1:19" ht="15.75" customHeight="1" x14ac:dyDescent="0.2">
      <c r="C116" s="18"/>
      <c r="F116" s="18"/>
    </row>
    <row r="117" spans="1:19" ht="15.75" customHeight="1" x14ac:dyDescent="0.2">
      <c r="C117" s="18"/>
      <c r="F117" s="18"/>
    </row>
    <row r="118" spans="1:19" ht="15.75" customHeight="1" x14ac:dyDescent="0.2">
      <c r="C118" s="18"/>
      <c r="F118" s="18"/>
    </row>
    <row r="119" spans="1:19" ht="15.75" customHeight="1" x14ac:dyDescent="0.2">
      <c r="C119" s="18"/>
      <c r="F119" s="18"/>
    </row>
    <row r="120" spans="1:19" ht="15.75" customHeight="1" x14ac:dyDescent="0.2">
      <c r="C120" s="18"/>
      <c r="F120" s="18"/>
    </row>
    <row r="121" spans="1:19" ht="15.75" customHeight="1" x14ac:dyDescent="0.2">
      <c r="C121" s="18"/>
      <c r="F121" s="18"/>
    </row>
    <row r="122" spans="1:19" ht="15.75" customHeight="1" x14ac:dyDescent="0.2">
      <c r="C122" s="18"/>
      <c r="F122" s="18"/>
    </row>
    <row r="123" spans="1:19" ht="15.75" customHeight="1" x14ac:dyDescent="0.2">
      <c r="C123" s="18"/>
      <c r="F123" s="18"/>
    </row>
    <row r="124" spans="1:19" ht="15.75" customHeight="1" x14ac:dyDescent="0.2">
      <c r="C124" s="18"/>
      <c r="F124" s="18"/>
    </row>
    <row r="125" spans="1:19" ht="15.75" customHeight="1" x14ac:dyDescent="0.2">
      <c r="C125" s="18"/>
      <c r="F125" s="18"/>
    </row>
    <row r="126" spans="1:19" ht="15.75" customHeight="1" x14ac:dyDescent="0.2">
      <c r="C126" s="18"/>
      <c r="F126" s="18"/>
    </row>
    <row r="127" spans="1:19" ht="15.75" customHeight="1" x14ac:dyDescent="0.2">
      <c r="C127" s="18"/>
      <c r="F127" s="18"/>
    </row>
    <row r="128" spans="1:19" ht="15.75" customHeight="1" x14ac:dyDescent="0.2">
      <c r="C128" s="18"/>
      <c r="F128" s="18"/>
    </row>
    <row r="129" spans="3:6" ht="15.75" customHeight="1" x14ac:dyDescent="0.2">
      <c r="C129" s="18"/>
      <c r="F129" s="18"/>
    </row>
    <row r="130" spans="3:6" ht="15.75" customHeight="1" x14ac:dyDescent="0.2">
      <c r="C130" s="18"/>
      <c r="F130" s="18"/>
    </row>
    <row r="131" spans="3:6" ht="15.75" customHeight="1" x14ac:dyDescent="0.2">
      <c r="C131" s="18"/>
      <c r="F131" s="18"/>
    </row>
    <row r="132" spans="3:6" ht="15.75" customHeight="1" x14ac:dyDescent="0.2">
      <c r="C132" s="18"/>
      <c r="F132" s="18"/>
    </row>
    <row r="133" spans="3:6" ht="15.75" customHeight="1" x14ac:dyDescent="0.2">
      <c r="C133" s="18"/>
      <c r="F133" s="18"/>
    </row>
    <row r="134" spans="3:6" ht="15.75" customHeight="1" x14ac:dyDescent="0.2">
      <c r="C134" s="18"/>
      <c r="F134" s="18"/>
    </row>
    <row r="135" spans="3:6" ht="15.75" customHeight="1" x14ac:dyDescent="0.2">
      <c r="C135" s="18"/>
      <c r="F135" s="18"/>
    </row>
    <row r="136" spans="3:6" ht="15.75" customHeight="1" x14ac:dyDescent="0.2">
      <c r="C136" s="18"/>
      <c r="F136" s="18"/>
    </row>
    <row r="137" spans="3:6" ht="15.75" customHeight="1" x14ac:dyDescent="0.2">
      <c r="C137" s="18"/>
      <c r="F137" s="18"/>
    </row>
    <row r="138" spans="3:6" ht="15.75" customHeight="1" x14ac:dyDescent="0.2">
      <c r="C138" s="18"/>
      <c r="F138" s="18"/>
    </row>
    <row r="139" spans="3:6" ht="15.75" customHeight="1" x14ac:dyDescent="0.2">
      <c r="C139" s="18"/>
      <c r="F139" s="18"/>
    </row>
    <row r="140" spans="3:6" ht="15.75" customHeight="1" x14ac:dyDescent="0.2">
      <c r="C140" s="18"/>
      <c r="F140" s="18"/>
    </row>
    <row r="141" spans="3:6" ht="15.75" customHeight="1" x14ac:dyDescent="0.2">
      <c r="C141" s="18"/>
      <c r="F141" s="18"/>
    </row>
    <row r="142" spans="3:6" ht="15.75" customHeight="1" x14ac:dyDescent="0.2">
      <c r="C142" s="18"/>
      <c r="F142" s="18"/>
    </row>
    <row r="143" spans="3:6" ht="15.75" customHeight="1" x14ac:dyDescent="0.2">
      <c r="C143" s="18"/>
      <c r="F143" s="18"/>
    </row>
    <row r="144" spans="3:6" ht="15.75" customHeight="1" x14ac:dyDescent="0.2">
      <c r="C144" s="18"/>
      <c r="F144" s="18"/>
    </row>
    <row r="145" spans="3:6" ht="15.75" customHeight="1" x14ac:dyDescent="0.2">
      <c r="C145" s="18"/>
      <c r="F145" s="18"/>
    </row>
    <row r="146" spans="3:6" ht="15.75" customHeight="1" x14ac:dyDescent="0.2">
      <c r="C146" s="18"/>
      <c r="F146" s="18"/>
    </row>
    <row r="147" spans="3:6" ht="15.75" customHeight="1" x14ac:dyDescent="0.2">
      <c r="C147" s="18"/>
      <c r="F147" s="18"/>
    </row>
    <row r="148" spans="3:6" ht="15.75" customHeight="1" x14ac:dyDescent="0.2">
      <c r="C148" s="18"/>
      <c r="F148" s="18"/>
    </row>
    <row r="149" spans="3:6" ht="15.75" customHeight="1" x14ac:dyDescent="0.2">
      <c r="C149" s="18"/>
      <c r="F149" s="18"/>
    </row>
    <row r="150" spans="3:6" ht="15.75" customHeight="1" x14ac:dyDescent="0.2">
      <c r="C150" s="18"/>
      <c r="F150" s="18"/>
    </row>
    <row r="151" spans="3:6" ht="15.75" customHeight="1" x14ac:dyDescent="0.2">
      <c r="C151" s="18"/>
      <c r="F151" s="18"/>
    </row>
    <row r="152" spans="3:6" ht="15.75" customHeight="1" x14ac:dyDescent="0.2">
      <c r="C152" s="18"/>
      <c r="F152" s="18"/>
    </row>
    <row r="153" spans="3:6" ht="15.75" customHeight="1" x14ac:dyDescent="0.2">
      <c r="C153" s="18"/>
      <c r="F153" s="18"/>
    </row>
    <row r="154" spans="3:6" ht="15.75" customHeight="1" x14ac:dyDescent="0.2">
      <c r="C154" s="18"/>
      <c r="F154" s="18"/>
    </row>
    <row r="155" spans="3:6" ht="15.75" customHeight="1" x14ac:dyDescent="0.2">
      <c r="C155" s="18"/>
      <c r="F155" s="18"/>
    </row>
    <row r="156" spans="3:6" ht="15.75" customHeight="1" x14ac:dyDescent="0.2">
      <c r="C156" s="18"/>
      <c r="F156" s="18"/>
    </row>
    <row r="157" spans="3:6" ht="15.75" customHeight="1" x14ac:dyDescent="0.2">
      <c r="C157" s="18"/>
      <c r="F157" s="18"/>
    </row>
    <row r="158" spans="3:6" ht="15.75" customHeight="1" x14ac:dyDescent="0.2">
      <c r="C158" s="18"/>
      <c r="F158" s="18"/>
    </row>
    <row r="159" spans="3:6" ht="15.75" customHeight="1" x14ac:dyDescent="0.2">
      <c r="C159" s="18"/>
      <c r="F159" s="18"/>
    </row>
    <row r="160" spans="3:6" ht="15.75" customHeight="1" x14ac:dyDescent="0.2">
      <c r="C160" s="18"/>
      <c r="F160" s="18"/>
    </row>
    <row r="161" spans="3:6" ht="15.75" customHeight="1" x14ac:dyDescent="0.2">
      <c r="C161" s="18"/>
      <c r="F161" s="18"/>
    </row>
    <row r="162" spans="3:6" ht="15.75" customHeight="1" x14ac:dyDescent="0.2">
      <c r="C162" s="18"/>
      <c r="F162" s="18"/>
    </row>
    <row r="163" spans="3:6" ht="15.75" customHeight="1" x14ac:dyDescent="0.2">
      <c r="C163" s="18"/>
      <c r="F163" s="18"/>
    </row>
    <row r="164" spans="3:6" ht="15.75" customHeight="1" x14ac:dyDescent="0.2">
      <c r="C164" s="18"/>
      <c r="F164" s="18"/>
    </row>
    <row r="165" spans="3:6" ht="15.75" customHeight="1" x14ac:dyDescent="0.2">
      <c r="C165" s="18"/>
      <c r="F165" s="18"/>
    </row>
    <row r="166" spans="3:6" ht="15.75" customHeight="1" x14ac:dyDescent="0.2">
      <c r="C166" s="18"/>
      <c r="F166" s="18"/>
    </row>
    <row r="167" spans="3:6" ht="15.75" customHeight="1" x14ac:dyDescent="0.2">
      <c r="C167" s="18"/>
      <c r="F167" s="18"/>
    </row>
    <row r="168" spans="3:6" ht="15.75" customHeight="1" x14ac:dyDescent="0.2">
      <c r="C168" s="18"/>
      <c r="F168" s="18"/>
    </row>
    <row r="169" spans="3:6" ht="15.75" customHeight="1" x14ac:dyDescent="0.2">
      <c r="C169" s="18"/>
      <c r="F169" s="18"/>
    </row>
    <row r="170" spans="3:6" ht="15.75" customHeight="1" x14ac:dyDescent="0.2">
      <c r="C170" s="18"/>
      <c r="F170" s="18"/>
    </row>
    <row r="171" spans="3:6" ht="15.75" customHeight="1" x14ac:dyDescent="0.2">
      <c r="C171" s="18"/>
      <c r="F171" s="18"/>
    </row>
    <row r="172" spans="3:6" ht="15.75" customHeight="1" x14ac:dyDescent="0.2">
      <c r="C172" s="18"/>
      <c r="F172" s="18"/>
    </row>
    <row r="173" spans="3:6" ht="15.75" customHeight="1" x14ac:dyDescent="0.2">
      <c r="C173" s="18"/>
      <c r="F173" s="18"/>
    </row>
    <row r="174" spans="3:6" ht="15.75" customHeight="1" x14ac:dyDescent="0.2">
      <c r="C174" s="18"/>
      <c r="F174" s="18"/>
    </row>
    <row r="175" spans="3:6" ht="15.75" customHeight="1" x14ac:dyDescent="0.2">
      <c r="C175" s="18"/>
      <c r="F175" s="18"/>
    </row>
    <row r="176" spans="3:6" ht="15.75" customHeight="1" x14ac:dyDescent="0.2">
      <c r="C176" s="18"/>
      <c r="F176" s="18"/>
    </row>
    <row r="177" spans="3:6" ht="15.75" customHeight="1" x14ac:dyDescent="0.2">
      <c r="C177" s="18"/>
      <c r="F177" s="18"/>
    </row>
    <row r="178" spans="3:6" ht="15.75" customHeight="1" x14ac:dyDescent="0.2">
      <c r="C178" s="18"/>
      <c r="F178" s="18"/>
    </row>
    <row r="179" spans="3:6" ht="15.75" customHeight="1" x14ac:dyDescent="0.2">
      <c r="C179" s="18"/>
      <c r="F179" s="18"/>
    </row>
    <row r="180" spans="3:6" ht="15.75" customHeight="1" x14ac:dyDescent="0.2">
      <c r="C180" s="18"/>
      <c r="F180" s="18"/>
    </row>
    <row r="181" spans="3:6" ht="15.75" customHeight="1" x14ac:dyDescent="0.2">
      <c r="C181" s="18"/>
      <c r="F181" s="18"/>
    </row>
    <row r="182" spans="3:6" ht="15.75" customHeight="1" x14ac:dyDescent="0.2">
      <c r="C182" s="18"/>
      <c r="F182" s="18"/>
    </row>
    <row r="183" spans="3:6" ht="15.75" customHeight="1" x14ac:dyDescent="0.2">
      <c r="C183" s="18"/>
      <c r="F183" s="18"/>
    </row>
    <row r="184" spans="3:6" ht="15.75" customHeight="1" x14ac:dyDescent="0.2">
      <c r="C184" s="18"/>
      <c r="F184" s="18"/>
    </row>
    <row r="185" spans="3:6" ht="15.75" customHeight="1" x14ac:dyDescent="0.2">
      <c r="C185" s="18"/>
      <c r="F185" s="18"/>
    </row>
    <row r="186" spans="3:6" ht="15.75" customHeight="1" x14ac:dyDescent="0.2">
      <c r="C186" s="18"/>
      <c r="F186" s="18"/>
    </row>
    <row r="187" spans="3:6" ht="15.75" customHeight="1" x14ac:dyDescent="0.2">
      <c r="C187" s="18"/>
      <c r="F187" s="18"/>
    </row>
    <row r="188" spans="3:6" ht="15.75" customHeight="1" x14ac:dyDescent="0.2">
      <c r="C188" s="18"/>
      <c r="F188" s="18"/>
    </row>
    <row r="189" spans="3:6" ht="15.75" customHeight="1" x14ac:dyDescent="0.2">
      <c r="C189" s="18"/>
      <c r="F189" s="18"/>
    </row>
    <row r="190" spans="3:6" ht="15.75" customHeight="1" x14ac:dyDescent="0.2">
      <c r="C190" s="18"/>
      <c r="F190" s="18"/>
    </row>
    <row r="191" spans="3:6" ht="15.75" customHeight="1" x14ac:dyDescent="0.2">
      <c r="C191" s="18"/>
      <c r="F191" s="18"/>
    </row>
    <row r="192" spans="3:6" ht="15.75" customHeight="1" x14ac:dyDescent="0.2">
      <c r="C192" s="18"/>
      <c r="F192" s="18"/>
    </row>
    <row r="193" spans="3:6" ht="15.75" customHeight="1" x14ac:dyDescent="0.2">
      <c r="C193" s="18"/>
      <c r="F193" s="18"/>
    </row>
    <row r="194" spans="3:6" ht="15.75" customHeight="1" x14ac:dyDescent="0.2">
      <c r="C194" s="18"/>
      <c r="F194" s="18"/>
    </row>
    <row r="195" spans="3:6" ht="15.75" customHeight="1" x14ac:dyDescent="0.2">
      <c r="C195" s="18"/>
      <c r="F195" s="18"/>
    </row>
    <row r="196" spans="3:6" ht="15.75" customHeight="1" x14ac:dyDescent="0.2">
      <c r="C196" s="18"/>
      <c r="F196" s="18"/>
    </row>
    <row r="197" spans="3:6" ht="15.75" customHeight="1" x14ac:dyDescent="0.2">
      <c r="C197" s="18"/>
      <c r="F197" s="18"/>
    </row>
    <row r="198" spans="3:6" ht="15.75" customHeight="1" x14ac:dyDescent="0.2">
      <c r="C198" s="18"/>
      <c r="F198" s="18"/>
    </row>
    <row r="199" spans="3:6" ht="15.75" customHeight="1" x14ac:dyDescent="0.2">
      <c r="C199" s="18"/>
      <c r="F199" s="18"/>
    </row>
    <row r="200" spans="3:6" ht="15.75" customHeight="1" x14ac:dyDescent="0.2">
      <c r="C200" s="18"/>
      <c r="F200" s="18"/>
    </row>
    <row r="201" spans="3:6" ht="15.75" customHeight="1" x14ac:dyDescent="0.2">
      <c r="C201" s="18"/>
      <c r="F201" s="18"/>
    </row>
    <row r="202" spans="3:6" ht="15.75" customHeight="1" x14ac:dyDescent="0.2">
      <c r="C202" s="18"/>
      <c r="F202" s="18"/>
    </row>
    <row r="203" spans="3:6" ht="15.75" customHeight="1" x14ac:dyDescent="0.2">
      <c r="C203" s="18"/>
      <c r="F203" s="18"/>
    </row>
    <row r="204" spans="3:6" ht="15.75" customHeight="1" x14ac:dyDescent="0.2">
      <c r="C204" s="18"/>
      <c r="F204" s="18"/>
    </row>
    <row r="205" spans="3:6" ht="15.75" customHeight="1" x14ac:dyDescent="0.2">
      <c r="C205" s="18"/>
      <c r="F205" s="18"/>
    </row>
    <row r="206" spans="3:6" ht="15.75" customHeight="1" x14ac:dyDescent="0.2">
      <c r="C206" s="18"/>
      <c r="F206" s="18"/>
    </row>
    <row r="207" spans="3:6" ht="15.75" customHeight="1" x14ac:dyDescent="0.2">
      <c r="C207" s="18"/>
      <c r="F207" s="18"/>
    </row>
    <row r="208" spans="3:6" ht="15.75" customHeight="1" x14ac:dyDescent="0.2">
      <c r="C208" s="18"/>
      <c r="F208" s="18"/>
    </row>
    <row r="209" spans="3:6" ht="15.75" customHeight="1" x14ac:dyDescent="0.2">
      <c r="C209" s="18"/>
      <c r="F209" s="18"/>
    </row>
    <row r="210" spans="3:6" ht="15.75" customHeight="1" x14ac:dyDescent="0.2">
      <c r="C210" s="18"/>
      <c r="F210" s="18"/>
    </row>
    <row r="211" spans="3:6" ht="15.75" customHeight="1" x14ac:dyDescent="0.2">
      <c r="C211" s="18"/>
      <c r="F211" s="18"/>
    </row>
    <row r="212" spans="3:6" ht="15.75" customHeight="1" x14ac:dyDescent="0.2">
      <c r="C212" s="18"/>
      <c r="F212" s="18"/>
    </row>
    <row r="213" spans="3:6" ht="15.75" customHeight="1" x14ac:dyDescent="0.2">
      <c r="C213" s="18"/>
      <c r="F213" s="18"/>
    </row>
    <row r="214" spans="3:6" ht="15.75" customHeight="1" x14ac:dyDescent="0.2">
      <c r="C214" s="18"/>
      <c r="F214" s="18"/>
    </row>
    <row r="215" spans="3:6" ht="15.75" customHeight="1" x14ac:dyDescent="0.2">
      <c r="C215" s="18"/>
      <c r="F215" s="18"/>
    </row>
    <row r="216" spans="3:6" ht="15.75" customHeight="1" x14ac:dyDescent="0.2">
      <c r="C216" s="18"/>
      <c r="F216" s="18"/>
    </row>
    <row r="217" spans="3:6" ht="15.75" customHeight="1" x14ac:dyDescent="0.2">
      <c r="C217" s="18"/>
      <c r="F217" s="18"/>
    </row>
    <row r="218" spans="3:6" ht="15.75" customHeight="1" x14ac:dyDescent="0.2">
      <c r="C218" s="18"/>
      <c r="F218" s="18"/>
    </row>
    <row r="219" spans="3:6" ht="15.75" customHeight="1" x14ac:dyDescent="0.2">
      <c r="C219" s="18"/>
      <c r="F219" s="18"/>
    </row>
    <row r="220" spans="3:6" ht="15.75" customHeight="1" x14ac:dyDescent="0.2">
      <c r="C220" s="18"/>
      <c r="F220" s="18"/>
    </row>
    <row r="221" spans="3:6" ht="15.75" customHeight="1" x14ac:dyDescent="0.2">
      <c r="C221" s="18"/>
      <c r="F221" s="18"/>
    </row>
    <row r="222" spans="3:6" ht="15.75" customHeight="1" x14ac:dyDescent="0.2">
      <c r="C222" s="18"/>
      <c r="F222" s="18"/>
    </row>
    <row r="223" spans="3:6" ht="15.75" customHeight="1" x14ac:dyDescent="0.2">
      <c r="C223" s="18"/>
      <c r="F223" s="18"/>
    </row>
    <row r="224" spans="3:6" ht="15.75" customHeight="1" x14ac:dyDescent="0.2">
      <c r="C224" s="18"/>
      <c r="F224" s="18"/>
    </row>
    <row r="225" spans="3:6" ht="15.75" customHeight="1" x14ac:dyDescent="0.2">
      <c r="C225" s="18"/>
      <c r="F225" s="18"/>
    </row>
    <row r="226" spans="3:6" ht="15.75" customHeight="1" x14ac:dyDescent="0.2">
      <c r="C226" s="18"/>
      <c r="F226" s="18"/>
    </row>
    <row r="227" spans="3:6" ht="15.75" customHeight="1" x14ac:dyDescent="0.2">
      <c r="C227" s="18"/>
      <c r="F227" s="18"/>
    </row>
    <row r="228" spans="3:6" ht="15.75" customHeight="1" x14ac:dyDescent="0.2">
      <c r="C228" s="18"/>
      <c r="F228" s="18"/>
    </row>
    <row r="229" spans="3:6" ht="15.75" customHeight="1" x14ac:dyDescent="0.2">
      <c r="C229" s="18"/>
      <c r="F229" s="18"/>
    </row>
    <row r="230" spans="3:6" ht="15.75" customHeight="1" x14ac:dyDescent="0.2">
      <c r="C230" s="18"/>
      <c r="F230" s="18"/>
    </row>
    <row r="231" spans="3:6" ht="15.75" customHeight="1" x14ac:dyDescent="0.2">
      <c r="C231" s="18"/>
      <c r="F231" s="18"/>
    </row>
    <row r="232" spans="3:6" ht="15.75" customHeight="1" x14ac:dyDescent="0.2">
      <c r="C232" s="18"/>
      <c r="F232" s="18"/>
    </row>
    <row r="233" spans="3:6" ht="15.75" customHeight="1" x14ac:dyDescent="0.2">
      <c r="C233" s="18"/>
      <c r="F233" s="18"/>
    </row>
    <row r="234" spans="3:6" ht="15.75" customHeight="1" x14ac:dyDescent="0.2">
      <c r="C234" s="18"/>
      <c r="F234" s="18"/>
    </row>
    <row r="235" spans="3:6" ht="15.75" customHeight="1" x14ac:dyDescent="0.2">
      <c r="C235" s="18"/>
      <c r="F235" s="18"/>
    </row>
    <row r="236" spans="3:6" ht="15.75" customHeight="1" x14ac:dyDescent="0.2">
      <c r="C236" s="18"/>
      <c r="F236" s="18"/>
    </row>
    <row r="237" spans="3:6" ht="15.75" customHeight="1" x14ac:dyDescent="0.2">
      <c r="C237" s="18"/>
      <c r="F237" s="18"/>
    </row>
    <row r="238" spans="3:6" ht="15.75" customHeight="1" x14ac:dyDescent="0.2">
      <c r="C238" s="18"/>
      <c r="F238" s="18"/>
    </row>
    <row r="239" spans="3:6" ht="15.75" customHeight="1" x14ac:dyDescent="0.2">
      <c r="C239" s="18"/>
      <c r="F239" s="18"/>
    </row>
    <row r="240" spans="3:6" ht="15.75" customHeight="1" x14ac:dyDescent="0.2">
      <c r="C240" s="18"/>
      <c r="F240" s="18"/>
    </row>
    <row r="241" spans="3:6" ht="15.75" customHeight="1" x14ac:dyDescent="0.2">
      <c r="C241" s="18"/>
      <c r="F241" s="18"/>
    </row>
    <row r="242" spans="3:6" ht="15.75" customHeight="1" x14ac:dyDescent="0.2">
      <c r="C242" s="18"/>
      <c r="F242" s="18"/>
    </row>
    <row r="243" spans="3:6" ht="15.75" customHeight="1" x14ac:dyDescent="0.2">
      <c r="C243" s="18"/>
      <c r="F243" s="18"/>
    </row>
    <row r="244" spans="3:6" ht="15.75" customHeight="1" x14ac:dyDescent="0.2">
      <c r="C244" s="18"/>
      <c r="F244" s="18"/>
    </row>
    <row r="245" spans="3:6" ht="15.75" customHeight="1" x14ac:dyDescent="0.2">
      <c r="C245" s="18"/>
      <c r="F245" s="18"/>
    </row>
    <row r="246" spans="3:6" ht="15.75" customHeight="1" x14ac:dyDescent="0.2">
      <c r="C246" s="18"/>
      <c r="F246" s="18"/>
    </row>
    <row r="247" spans="3:6" ht="15.75" customHeight="1" x14ac:dyDescent="0.2">
      <c r="C247" s="18"/>
      <c r="F247" s="18"/>
    </row>
    <row r="248" spans="3:6" ht="15.75" customHeight="1" x14ac:dyDescent="0.2">
      <c r="C248" s="18"/>
      <c r="F248" s="18"/>
    </row>
    <row r="249" spans="3:6" ht="15.75" customHeight="1" x14ac:dyDescent="0.2">
      <c r="C249" s="18"/>
      <c r="F249" s="18"/>
    </row>
    <row r="250" spans="3:6" ht="15.75" customHeight="1" x14ac:dyDescent="0.2">
      <c r="C250" s="18"/>
      <c r="F250" s="18"/>
    </row>
    <row r="251" spans="3:6" ht="15.75" customHeight="1" x14ac:dyDescent="0.2">
      <c r="C251" s="18"/>
      <c r="F251" s="18"/>
    </row>
    <row r="252" spans="3:6" ht="15.75" customHeight="1" x14ac:dyDescent="0.2">
      <c r="C252" s="18"/>
      <c r="F252" s="18"/>
    </row>
    <row r="253" spans="3:6" ht="15.75" customHeight="1" x14ac:dyDescent="0.2">
      <c r="C253" s="18"/>
      <c r="F253" s="18"/>
    </row>
    <row r="254" spans="3:6" ht="15.75" customHeight="1" x14ac:dyDescent="0.2">
      <c r="C254" s="18"/>
      <c r="F254" s="18"/>
    </row>
    <row r="255" spans="3:6" ht="15.75" customHeight="1" x14ac:dyDescent="0.2">
      <c r="C255" s="18"/>
      <c r="F255" s="18"/>
    </row>
    <row r="256" spans="3:6" ht="15.75" customHeight="1" x14ac:dyDescent="0.2">
      <c r="C256" s="18"/>
      <c r="F256" s="18"/>
    </row>
    <row r="257" spans="3:6" ht="15.75" customHeight="1" x14ac:dyDescent="0.2">
      <c r="C257" s="18"/>
      <c r="F257" s="18"/>
    </row>
    <row r="258" spans="3:6" ht="15.75" customHeight="1" x14ac:dyDescent="0.2">
      <c r="C258" s="18"/>
      <c r="F258" s="18"/>
    </row>
    <row r="259" spans="3:6" ht="15.75" customHeight="1" x14ac:dyDescent="0.2">
      <c r="C259" s="18"/>
      <c r="F259" s="18"/>
    </row>
    <row r="260" spans="3:6" ht="15.75" customHeight="1" x14ac:dyDescent="0.2">
      <c r="C260" s="18"/>
      <c r="F260" s="18"/>
    </row>
    <row r="261" spans="3:6" ht="15.75" customHeight="1" x14ac:dyDescent="0.2">
      <c r="C261" s="18"/>
      <c r="F261" s="18"/>
    </row>
    <row r="262" spans="3:6" ht="15.75" customHeight="1" x14ac:dyDescent="0.2">
      <c r="C262" s="18"/>
      <c r="F262" s="18"/>
    </row>
    <row r="263" spans="3:6" ht="15.75" customHeight="1" x14ac:dyDescent="0.2">
      <c r="C263" s="18"/>
      <c r="F263" s="18"/>
    </row>
    <row r="264" spans="3:6" ht="15.75" customHeight="1" x14ac:dyDescent="0.2">
      <c r="C264" s="18"/>
      <c r="F264" s="18"/>
    </row>
    <row r="265" spans="3:6" ht="15.75" customHeight="1" x14ac:dyDescent="0.2">
      <c r="C265" s="18"/>
      <c r="F265" s="18"/>
    </row>
    <row r="266" spans="3:6" ht="15.75" customHeight="1" x14ac:dyDescent="0.2">
      <c r="C266" s="18"/>
      <c r="F266" s="18"/>
    </row>
    <row r="267" spans="3:6" ht="15.75" customHeight="1" x14ac:dyDescent="0.2">
      <c r="C267" s="18"/>
      <c r="F267" s="18"/>
    </row>
    <row r="268" spans="3:6" ht="15.75" customHeight="1" x14ac:dyDescent="0.2">
      <c r="C268" s="18"/>
      <c r="F268" s="18"/>
    </row>
    <row r="269" spans="3:6" ht="15.75" customHeight="1" x14ac:dyDescent="0.2">
      <c r="C269" s="18"/>
      <c r="F269" s="18"/>
    </row>
    <row r="270" spans="3:6" ht="15.75" customHeight="1" x14ac:dyDescent="0.2">
      <c r="C270" s="18"/>
      <c r="F270" s="18"/>
    </row>
    <row r="271" spans="3:6" ht="15.75" customHeight="1" x14ac:dyDescent="0.2">
      <c r="C271" s="18"/>
      <c r="F271" s="18"/>
    </row>
    <row r="272" spans="3:6" ht="15.75" customHeight="1" x14ac:dyDescent="0.2">
      <c r="C272" s="18"/>
      <c r="F272" s="18"/>
    </row>
    <row r="273" spans="3:6" ht="15.75" customHeight="1" x14ac:dyDescent="0.2">
      <c r="C273" s="18"/>
      <c r="F273" s="18"/>
    </row>
    <row r="274" spans="3:6" ht="15.75" customHeight="1" x14ac:dyDescent="0.2">
      <c r="C274" s="18"/>
      <c r="F274" s="18"/>
    </row>
    <row r="275" spans="3:6" ht="15.75" customHeight="1" x14ac:dyDescent="0.2">
      <c r="C275" s="18"/>
      <c r="F275" s="18"/>
    </row>
    <row r="276" spans="3:6" ht="15.75" customHeight="1" x14ac:dyDescent="0.2">
      <c r="C276" s="18"/>
      <c r="F276" s="18"/>
    </row>
    <row r="277" spans="3:6" ht="15.75" customHeight="1" x14ac:dyDescent="0.2">
      <c r="C277" s="18"/>
      <c r="F277" s="18"/>
    </row>
    <row r="278" spans="3:6" ht="15.75" customHeight="1" x14ac:dyDescent="0.2">
      <c r="C278" s="18"/>
      <c r="F278" s="18"/>
    </row>
    <row r="279" spans="3:6" ht="15.75" customHeight="1" x14ac:dyDescent="0.2">
      <c r="C279" s="18"/>
      <c r="F279" s="18"/>
    </row>
    <row r="280" spans="3:6" ht="15.75" customHeight="1" x14ac:dyDescent="0.2">
      <c r="C280" s="18"/>
      <c r="F280" s="18"/>
    </row>
    <row r="281" spans="3:6" ht="15.75" customHeight="1" x14ac:dyDescent="0.2">
      <c r="C281" s="18"/>
      <c r="F281" s="18"/>
    </row>
    <row r="282" spans="3:6" ht="15.75" customHeight="1" x14ac:dyDescent="0.2">
      <c r="C282" s="18"/>
      <c r="F282" s="18"/>
    </row>
    <row r="283" spans="3:6" ht="15.75" customHeight="1" x14ac:dyDescent="0.2">
      <c r="C283" s="18"/>
      <c r="F283" s="18"/>
    </row>
    <row r="284" spans="3:6" ht="15.75" customHeight="1" x14ac:dyDescent="0.2">
      <c r="C284" s="18"/>
      <c r="F284" s="18"/>
    </row>
    <row r="285" spans="3:6" ht="15.75" customHeight="1" x14ac:dyDescent="0.2">
      <c r="C285" s="18"/>
      <c r="F285" s="18"/>
    </row>
    <row r="286" spans="3:6" ht="15.75" customHeight="1" x14ac:dyDescent="0.2">
      <c r="C286" s="18"/>
      <c r="F286" s="18"/>
    </row>
    <row r="287" spans="3:6" ht="15.75" customHeight="1" x14ac:dyDescent="0.2">
      <c r="C287" s="18"/>
      <c r="F287" s="18"/>
    </row>
    <row r="288" spans="3:6" ht="15.75" customHeight="1" x14ac:dyDescent="0.2">
      <c r="C288" s="18"/>
      <c r="F288" s="18"/>
    </row>
    <row r="289" spans="3:6" ht="15.75" customHeight="1" x14ac:dyDescent="0.2">
      <c r="C289" s="18"/>
      <c r="F289" s="18"/>
    </row>
    <row r="290" spans="3:6" ht="15.75" customHeight="1" x14ac:dyDescent="0.2">
      <c r="C290" s="18"/>
      <c r="F290" s="18"/>
    </row>
    <row r="291" spans="3:6" ht="15.75" customHeight="1" x14ac:dyDescent="0.2">
      <c r="C291" s="18"/>
      <c r="F291" s="18"/>
    </row>
    <row r="292" spans="3:6" ht="15.75" customHeight="1" x14ac:dyDescent="0.2">
      <c r="C292" s="18"/>
      <c r="F292" s="18"/>
    </row>
    <row r="293" spans="3:6" ht="15.75" customHeight="1" x14ac:dyDescent="0.2">
      <c r="C293" s="18"/>
      <c r="F293" s="18"/>
    </row>
    <row r="294" spans="3:6" ht="15.75" customHeight="1" x14ac:dyDescent="0.2">
      <c r="C294" s="18"/>
      <c r="F294" s="18"/>
    </row>
    <row r="295" spans="3:6" ht="15.75" customHeight="1" x14ac:dyDescent="0.2">
      <c r="C295" s="18"/>
      <c r="F295" s="18"/>
    </row>
    <row r="296" spans="3:6" ht="15.75" customHeight="1" x14ac:dyDescent="0.2">
      <c r="C296" s="18"/>
      <c r="F296" s="18"/>
    </row>
    <row r="297" spans="3:6" ht="15.75" customHeight="1" x14ac:dyDescent="0.2">
      <c r="C297" s="18"/>
      <c r="F297" s="18"/>
    </row>
    <row r="298" spans="3:6" ht="15.75" customHeight="1" x14ac:dyDescent="0.2">
      <c r="C298" s="18"/>
      <c r="F298" s="18"/>
    </row>
    <row r="299" spans="3:6" ht="15.75" customHeight="1" x14ac:dyDescent="0.2">
      <c r="C299" s="18"/>
      <c r="F299" s="18"/>
    </row>
    <row r="300" spans="3:6" ht="15.75" customHeight="1" x14ac:dyDescent="0.2">
      <c r="C300" s="18"/>
      <c r="F300" s="18"/>
    </row>
    <row r="301" spans="3:6" ht="15.75" customHeight="1" x14ac:dyDescent="0.2">
      <c r="C301" s="18"/>
      <c r="F301" s="18"/>
    </row>
    <row r="302" spans="3:6" ht="15.75" customHeight="1" x14ac:dyDescent="0.2">
      <c r="C302" s="18"/>
      <c r="F302" s="18"/>
    </row>
    <row r="303" spans="3:6" ht="15.75" customHeight="1" x14ac:dyDescent="0.2">
      <c r="C303" s="18"/>
      <c r="F303" s="18"/>
    </row>
    <row r="304" spans="3:6" ht="15.75" customHeight="1" x14ac:dyDescent="0.2">
      <c r="C304" s="18"/>
      <c r="F304" s="18"/>
    </row>
    <row r="305" spans="3:6" ht="15.75" customHeight="1" x14ac:dyDescent="0.2">
      <c r="C305" s="18"/>
      <c r="F305" s="18"/>
    </row>
    <row r="306" spans="3:6" ht="15.75" customHeight="1" x14ac:dyDescent="0.2">
      <c r="C306" s="18"/>
      <c r="F306" s="18"/>
    </row>
    <row r="307" spans="3:6" ht="15.75" customHeight="1" x14ac:dyDescent="0.2">
      <c r="C307" s="18"/>
      <c r="F307" s="18"/>
    </row>
    <row r="308" spans="3:6" ht="15.75" customHeight="1" x14ac:dyDescent="0.2">
      <c r="C308" s="18"/>
      <c r="F308" s="18"/>
    </row>
    <row r="309" spans="3:6" ht="15.75" customHeight="1" x14ac:dyDescent="0.2">
      <c r="C309" s="18"/>
      <c r="F309" s="18"/>
    </row>
    <row r="310" spans="3:6" ht="15.75" customHeight="1" x14ac:dyDescent="0.2">
      <c r="C310" s="18"/>
      <c r="F310" s="18"/>
    </row>
    <row r="311" spans="3:6" ht="15.75" customHeight="1" x14ac:dyDescent="0.2">
      <c r="C311" s="18"/>
      <c r="F311" s="18"/>
    </row>
    <row r="312" spans="3:6" ht="15.75" customHeight="1" x14ac:dyDescent="0.2">
      <c r="C312" s="18"/>
      <c r="F312" s="18"/>
    </row>
    <row r="313" spans="3:6" ht="15.75" customHeight="1" x14ac:dyDescent="0.2">
      <c r="C313" s="18"/>
      <c r="F313" s="18"/>
    </row>
    <row r="314" spans="3:6" ht="15.75" customHeight="1" x14ac:dyDescent="0.2">
      <c r="C314" s="18"/>
      <c r="F314" s="18"/>
    </row>
    <row r="315" spans="3:6" ht="15.75" customHeight="1" x14ac:dyDescent="0.2">
      <c r="C315" s="18"/>
      <c r="F315" s="18"/>
    </row>
    <row r="316" spans="3:6" ht="15.75" customHeight="1" x14ac:dyDescent="0.2">
      <c r="C316" s="18"/>
      <c r="F316" s="18"/>
    </row>
    <row r="317" spans="3:6" ht="15.75" customHeight="1" x14ac:dyDescent="0.2">
      <c r="C317" s="18"/>
      <c r="F317" s="18"/>
    </row>
    <row r="318" spans="3:6" ht="15.75" customHeight="1" x14ac:dyDescent="0.2">
      <c r="C318" s="18"/>
      <c r="F318" s="18"/>
    </row>
    <row r="319" spans="3:6" ht="15.75" customHeight="1" x14ac:dyDescent="0.2">
      <c r="C319" s="18"/>
      <c r="F319" s="18"/>
    </row>
    <row r="320" spans="3:6" ht="15.75" customHeight="1" x14ac:dyDescent="0.2">
      <c r="C320" s="18"/>
      <c r="F320" s="18"/>
    </row>
    <row r="321" spans="3:6" ht="15.75" customHeight="1" x14ac:dyDescent="0.2">
      <c r="C321" s="18"/>
      <c r="F321" s="18"/>
    </row>
    <row r="322" spans="3:6" ht="15.75" customHeight="1" x14ac:dyDescent="0.2">
      <c r="C322" s="18"/>
      <c r="F322" s="18"/>
    </row>
    <row r="323" spans="3:6" ht="15.75" customHeight="1" x14ac:dyDescent="0.2">
      <c r="C323" s="18"/>
      <c r="F323" s="18"/>
    </row>
    <row r="324" spans="3:6" ht="15.75" customHeight="1" x14ac:dyDescent="0.2">
      <c r="C324" s="18"/>
      <c r="F324" s="18"/>
    </row>
    <row r="325" spans="3:6" ht="15.75" customHeight="1" x14ac:dyDescent="0.2">
      <c r="C325" s="18"/>
      <c r="F325" s="18"/>
    </row>
    <row r="326" spans="3:6" ht="15.75" customHeight="1" x14ac:dyDescent="0.2">
      <c r="C326" s="18"/>
      <c r="F326" s="18"/>
    </row>
    <row r="327" spans="3:6" ht="15.75" customHeight="1" x14ac:dyDescent="0.2">
      <c r="C327" s="18"/>
      <c r="F327" s="18"/>
    </row>
    <row r="328" spans="3:6" ht="15.75" customHeight="1" x14ac:dyDescent="0.2">
      <c r="C328" s="18"/>
      <c r="F328" s="18"/>
    </row>
    <row r="329" spans="3:6" ht="15.75" customHeight="1" x14ac:dyDescent="0.2">
      <c r="C329" s="18"/>
      <c r="F329" s="18"/>
    </row>
    <row r="330" spans="3:6" ht="15.75" customHeight="1" x14ac:dyDescent="0.2">
      <c r="C330" s="18"/>
      <c r="F330" s="18"/>
    </row>
    <row r="331" spans="3:6" ht="15.75" customHeight="1" x14ac:dyDescent="0.2">
      <c r="C331" s="18"/>
      <c r="F331" s="18"/>
    </row>
    <row r="332" spans="3:6" ht="15.75" customHeight="1" x14ac:dyDescent="0.2">
      <c r="C332" s="18"/>
      <c r="F332" s="18"/>
    </row>
    <row r="333" spans="3:6" ht="15.75" customHeight="1" x14ac:dyDescent="0.2">
      <c r="C333" s="18"/>
      <c r="F333" s="18"/>
    </row>
    <row r="334" spans="3:6" ht="15.75" customHeight="1" x14ac:dyDescent="0.2">
      <c r="C334" s="18"/>
      <c r="F334" s="18"/>
    </row>
    <row r="335" spans="3:6" ht="15.75" customHeight="1" x14ac:dyDescent="0.2">
      <c r="C335" s="18"/>
      <c r="F335" s="18"/>
    </row>
    <row r="336" spans="3:6" ht="15.75" customHeight="1" x14ac:dyDescent="0.2">
      <c r="C336" s="18"/>
      <c r="F336" s="18"/>
    </row>
    <row r="337" spans="3:6" ht="15.75" customHeight="1" x14ac:dyDescent="0.2">
      <c r="C337" s="18"/>
      <c r="F337" s="18"/>
    </row>
    <row r="338" spans="3:6" ht="15.75" customHeight="1" x14ac:dyDescent="0.2">
      <c r="C338" s="18"/>
      <c r="F338" s="18"/>
    </row>
    <row r="339" spans="3:6" ht="15.75" customHeight="1" x14ac:dyDescent="0.2">
      <c r="C339" s="18"/>
      <c r="F339" s="18"/>
    </row>
    <row r="340" spans="3:6" ht="15.75" customHeight="1" x14ac:dyDescent="0.2">
      <c r="C340" s="18"/>
      <c r="F340" s="18"/>
    </row>
    <row r="341" spans="3:6" ht="15.75" customHeight="1" x14ac:dyDescent="0.2">
      <c r="C341" s="18"/>
      <c r="F341" s="18"/>
    </row>
    <row r="342" spans="3:6" ht="15.75" customHeight="1" x14ac:dyDescent="0.2">
      <c r="C342" s="18"/>
      <c r="F342" s="18"/>
    </row>
    <row r="343" spans="3:6" ht="15.75" customHeight="1" x14ac:dyDescent="0.2">
      <c r="C343" s="18"/>
      <c r="F343" s="18"/>
    </row>
    <row r="344" spans="3:6" ht="15.75" customHeight="1" x14ac:dyDescent="0.2">
      <c r="C344" s="18"/>
      <c r="F344" s="18"/>
    </row>
    <row r="345" spans="3:6" ht="15.75" customHeight="1" x14ac:dyDescent="0.2">
      <c r="C345" s="18"/>
      <c r="F345" s="18"/>
    </row>
    <row r="346" spans="3:6" ht="15.75" customHeight="1" x14ac:dyDescent="0.2">
      <c r="C346" s="18"/>
      <c r="F346" s="18"/>
    </row>
    <row r="347" spans="3:6" ht="15.75" customHeight="1" x14ac:dyDescent="0.2">
      <c r="C347" s="18"/>
      <c r="F347" s="18"/>
    </row>
    <row r="348" spans="3:6" ht="15.75" customHeight="1" x14ac:dyDescent="0.2">
      <c r="C348" s="18"/>
      <c r="F348" s="18"/>
    </row>
    <row r="349" spans="3:6" ht="15.75" customHeight="1" x14ac:dyDescent="0.2">
      <c r="C349" s="18"/>
      <c r="F349" s="18"/>
    </row>
    <row r="350" spans="3:6" ht="15.75" customHeight="1" x14ac:dyDescent="0.2">
      <c r="C350" s="18"/>
      <c r="F350" s="18"/>
    </row>
    <row r="351" spans="3:6" ht="15.75" customHeight="1" x14ac:dyDescent="0.2">
      <c r="C351" s="18"/>
      <c r="F351" s="18"/>
    </row>
    <row r="352" spans="3:6" ht="15.75" customHeight="1" x14ac:dyDescent="0.2">
      <c r="C352" s="18"/>
      <c r="F352" s="18"/>
    </row>
    <row r="353" spans="3:6" ht="15.75" customHeight="1" x14ac:dyDescent="0.2">
      <c r="C353" s="18"/>
      <c r="F353" s="18"/>
    </row>
    <row r="354" spans="3:6" ht="15.75" customHeight="1" x14ac:dyDescent="0.2">
      <c r="C354" s="18"/>
      <c r="F354" s="18"/>
    </row>
    <row r="355" spans="3:6" ht="15.75" customHeight="1" x14ac:dyDescent="0.2">
      <c r="C355" s="18"/>
      <c r="F355" s="18"/>
    </row>
    <row r="356" spans="3:6" ht="15.75" customHeight="1" x14ac:dyDescent="0.2">
      <c r="C356" s="18"/>
      <c r="F356" s="18"/>
    </row>
    <row r="357" spans="3:6" ht="15.75" customHeight="1" x14ac:dyDescent="0.2">
      <c r="C357" s="18"/>
      <c r="F357" s="18"/>
    </row>
    <row r="358" spans="3:6" ht="15.75" customHeight="1" x14ac:dyDescent="0.2">
      <c r="C358" s="18"/>
      <c r="F358" s="18"/>
    </row>
    <row r="359" spans="3:6" ht="15.75" customHeight="1" x14ac:dyDescent="0.2">
      <c r="C359" s="18"/>
      <c r="F359" s="18"/>
    </row>
    <row r="360" spans="3:6" ht="15.75" customHeight="1" x14ac:dyDescent="0.2">
      <c r="C360" s="18"/>
      <c r="F360" s="18"/>
    </row>
    <row r="361" spans="3:6" ht="15.75" customHeight="1" x14ac:dyDescent="0.2">
      <c r="C361" s="18"/>
      <c r="F361" s="18"/>
    </row>
    <row r="362" spans="3:6" ht="15.75" customHeight="1" x14ac:dyDescent="0.2">
      <c r="C362" s="18"/>
      <c r="F362" s="18"/>
    </row>
    <row r="363" spans="3:6" ht="15.75" customHeight="1" x14ac:dyDescent="0.2">
      <c r="C363" s="18"/>
      <c r="F363" s="18"/>
    </row>
    <row r="364" spans="3:6" ht="15.75" customHeight="1" x14ac:dyDescent="0.2">
      <c r="C364" s="18"/>
      <c r="F364" s="18"/>
    </row>
    <row r="365" spans="3:6" ht="15.75" customHeight="1" x14ac:dyDescent="0.2">
      <c r="C365" s="18"/>
      <c r="F365" s="18"/>
    </row>
    <row r="366" spans="3:6" ht="15.75" customHeight="1" x14ac:dyDescent="0.2">
      <c r="C366" s="18"/>
      <c r="F366" s="18"/>
    </row>
    <row r="367" spans="3:6" ht="15.75" customHeight="1" x14ac:dyDescent="0.2">
      <c r="C367" s="18"/>
      <c r="F367" s="18"/>
    </row>
    <row r="368" spans="3:6" ht="15.75" customHeight="1" x14ac:dyDescent="0.2">
      <c r="C368" s="18"/>
      <c r="F368" s="18"/>
    </row>
    <row r="369" spans="3:6" ht="15.75" customHeight="1" x14ac:dyDescent="0.2">
      <c r="C369" s="18"/>
      <c r="F369" s="18"/>
    </row>
    <row r="370" spans="3:6" ht="15.75" customHeight="1" x14ac:dyDescent="0.2">
      <c r="C370" s="18"/>
      <c r="F370" s="18"/>
    </row>
    <row r="371" spans="3:6" ht="15.75" customHeight="1" x14ac:dyDescent="0.2">
      <c r="C371" s="18"/>
      <c r="F371" s="18"/>
    </row>
    <row r="372" spans="3:6" ht="15.75" customHeight="1" x14ac:dyDescent="0.2">
      <c r="C372" s="18"/>
      <c r="F372" s="18"/>
    </row>
    <row r="373" spans="3:6" ht="15.75" customHeight="1" x14ac:dyDescent="0.2">
      <c r="C373" s="18"/>
      <c r="F373" s="18"/>
    </row>
    <row r="374" spans="3:6" ht="15.75" customHeight="1" x14ac:dyDescent="0.2">
      <c r="C374" s="18"/>
      <c r="F374" s="18"/>
    </row>
    <row r="375" spans="3:6" ht="15.75" customHeight="1" x14ac:dyDescent="0.2">
      <c r="C375" s="18"/>
      <c r="F375" s="18"/>
    </row>
    <row r="376" spans="3:6" ht="15.75" customHeight="1" x14ac:dyDescent="0.2">
      <c r="C376" s="18"/>
      <c r="F376" s="18"/>
    </row>
    <row r="377" spans="3:6" ht="15.75" customHeight="1" x14ac:dyDescent="0.2">
      <c r="C377" s="18"/>
      <c r="F377" s="18"/>
    </row>
    <row r="378" spans="3:6" ht="15.75" customHeight="1" x14ac:dyDescent="0.2">
      <c r="C378" s="18"/>
      <c r="F378" s="18"/>
    </row>
    <row r="379" spans="3:6" ht="15.75" customHeight="1" x14ac:dyDescent="0.2">
      <c r="C379" s="18"/>
      <c r="F379" s="18"/>
    </row>
    <row r="380" spans="3:6" ht="15.75" customHeight="1" x14ac:dyDescent="0.2">
      <c r="C380" s="18"/>
      <c r="F380" s="18"/>
    </row>
    <row r="381" spans="3:6" ht="15.75" customHeight="1" x14ac:dyDescent="0.2">
      <c r="C381" s="18"/>
      <c r="F381" s="18"/>
    </row>
    <row r="382" spans="3:6" ht="15.75" customHeight="1" x14ac:dyDescent="0.2">
      <c r="C382" s="18"/>
      <c r="F382" s="18"/>
    </row>
    <row r="383" spans="3:6" ht="15.75" customHeight="1" x14ac:dyDescent="0.2">
      <c r="C383" s="18"/>
      <c r="F383" s="18"/>
    </row>
    <row r="384" spans="3:6" ht="15.75" customHeight="1" x14ac:dyDescent="0.2">
      <c r="C384" s="18"/>
      <c r="F384" s="18"/>
    </row>
    <row r="385" spans="3:6" ht="15.75" customHeight="1" x14ac:dyDescent="0.2">
      <c r="C385" s="18"/>
      <c r="F385" s="18"/>
    </row>
    <row r="386" spans="3:6" ht="15.75" customHeight="1" x14ac:dyDescent="0.2">
      <c r="C386" s="18"/>
      <c r="F386" s="18"/>
    </row>
    <row r="387" spans="3:6" ht="15.75" customHeight="1" x14ac:dyDescent="0.2">
      <c r="C387" s="18"/>
      <c r="F387" s="18"/>
    </row>
    <row r="388" spans="3:6" ht="15.75" customHeight="1" x14ac:dyDescent="0.2">
      <c r="C388" s="18"/>
      <c r="F388" s="18"/>
    </row>
    <row r="389" spans="3:6" ht="15.75" customHeight="1" x14ac:dyDescent="0.2">
      <c r="C389" s="18"/>
      <c r="F389" s="18"/>
    </row>
    <row r="390" spans="3:6" ht="15.75" customHeight="1" x14ac:dyDescent="0.2">
      <c r="C390" s="18"/>
      <c r="F390" s="18"/>
    </row>
    <row r="391" spans="3:6" ht="15.75" customHeight="1" x14ac:dyDescent="0.2">
      <c r="C391" s="18"/>
      <c r="F391" s="18"/>
    </row>
    <row r="392" spans="3:6" ht="15.75" customHeight="1" x14ac:dyDescent="0.2">
      <c r="C392" s="18"/>
      <c r="F392" s="18"/>
    </row>
    <row r="393" spans="3:6" ht="15.75" customHeight="1" x14ac:dyDescent="0.2">
      <c r="C393" s="18"/>
      <c r="F393" s="18"/>
    </row>
    <row r="394" spans="3:6" ht="15.75" customHeight="1" x14ac:dyDescent="0.2">
      <c r="C394" s="18"/>
      <c r="F394" s="18"/>
    </row>
    <row r="395" spans="3:6" ht="15.75" customHeight="1" x14ac:dyDescent="0.2">
      <c r="C395" s="18"/>
      <c r="F395" s="18"/>
    </row>
    <row r="396" spans="3:6" ht="15.75" customHeight="1" x14ac:dyDescent="0.2">
      <c r="C396" s="18"/>
      <c r="F396" s="18"/>
    </row>
    <row r="397" spans="3:6" ht="15.75" customHeight="1" x14ac:dyDescent="0.2">
      <c r="C397" s="18"/>
      <c r="F397" s="18"/>
    </row>
    <row r="398" spans="3:6" ht="15.75" customHeight="1" x14ac:dyDescent="0.2">
      <c r="C398" s="18"/>
      <c r="F398" s="18"/>
    </row>
    <row r="399" spans="3:6" ht="15.75" customHeight="1" x14ac:dyDescent="0.2">
      <c r="C399" s="18"/>
      <c r="F399" s="18"/>
    </row>
    <row r="400" spans="3:6" ht="15.75" customHeight="1" x14ac:dyDescent="0.2">
      <c r="C400" s="18"/>
      <c r="F400" s="18"/>
    </row>
    <row r="401" spans="3:6" ht="15.75" customHeight="1" x14ac:dyDescent="0.2">
      <c r="C401" s="18"/>
      <c r="F401" s="18"/>
    </row>
    <row r="402" spans="3:6" ht="15.75" customHeight="1" x14ac:dyDescent="0.2">
      <c r="C402" s="18"/>
      <c r="F402" s="18"/>
    </row>
    <row r="403" spans="3:6" ht="15.75" customHeight="1" x14ac:dyDescent="0.2">
      <c r="C403" s="18"/>
      <c r="F403" s="18"/>
    </row>
    <row r="404" spans="3:6" ht="15.75" customHeight="1" x14ac:dyDescent="0.2">
      <c r="C404" s="18"/>
      <c r="F404" s="18"/>
    </row>
    <row r="405" spans="3:6" ht="15.75" customHeight="1" x14ac:dyDescent="0.2">
      <c r="C405" s="18"/>
      <c r="F405" s="18"/>
    </row>
    <row r="406" spans="3:6" ht="15.75" customHeight="1" x14ac:dyDescent="0.2">
      <c r="C406" s="18"/>
      <c r="F406" s="18"/>
    </row>
    <row r="407" spans="3:6" ht="15.75" customHeight="1" x14ac:dyDescent="0.2">
      <c r="C407" s="18"/>
      <c r="F407" s="18"/>
    </row>
    <row r="408" spans="3:6" ht="15.75" customHeight="1" x14ac:dyDescent="0.2">
      <c r="C408" s="18"/>
      <c r="F408" s="18"/>
    </row>
    <row r="409" spans="3:6" ht="15.75" customHeight="1" x14ac:dyDescent="0.2">
      <c r="C409" s="18"/>
      <c r="F409" s="18"/>
    </row>
    <row r="410" spans="3:6" ht="15.75" customHeight="1" x14ac:dyDescent="0.2">
      <c r="C410" s="18"/>
      <c r="F410" s="18"/>
    </row>
    <row r="411" spans="3:6" ht="15.75" customHeight="1" x14ac:dyDescent="0.2">
      <c r="C411" s="18"/>
      <c r="F411" s="18"/>
    </row>
    <row r="412" spans="3:6" ht="15.75" customHeight="1" x14ac:dyDescent="0.2">
      <c r="C412" s="18"/>
      <c r="F412" s="18"/>
    </row>
    <row r="413" spans="3:6" ht="15.75" customHeight="1" x14ac:dyDescent="0.2">
      <c r="C413" s="18"/>
      <c r="F413" s="18"/>
    </row>
    <row r="414" spans="3:6" ht="15.75" customHeight="1" x14ac:dyDescent="0.2">
      <c r="C414" s="18"/>
      <c r="F414" s="18"/>
    </row>
    <row r="415" spans="3:6" ht="15.75" customHeight="1" x14ac:dyDescent="0.2">
      <c r="C415" s="18"/>
      <c r="F415" s="18"/>
    </row>
    <row r="416" spans="3:6" ht="15.75" customHeight="1" x14ac:dyDescent="0.2">
      <c r="C416" s="18"/>
      <c r="F416" s="18"/>
    </row>
    <row r="417" spans="3:6" ht="15.75" customHeight="1" x14ac:dyDescent="0.2">
      <c r="C417" s="18"/>
      <c r="F417" s="18"/>
    </row>
    <row r="418" spans="3:6" ht="15.75" customHeight="1" x14ac:dyDescent="0.2">
      <c r="C418" s="18"/>
      <c r="F418" s="18"/>
    </row>
    <row r="419" spans="3:6" ht="15.75" customHeight="1" x14ac:dyDescent="0.2">
      <c r="C419" s="18"/>
      <c r="F419" s="18"/>
    </row>
    <row r="420" spans="3:6" ht="15.75" customHeight="1" x14ac:dyDescent="0.2">
      <c r="C420" s="18"/>
      <c r="F420" s="18"/>
    </row>
    <row r="421" spans="3:6" ht="15.75" customHeight="1" x14ac:dyDescent="0.2">
      <c r="C421" s="18"/>
      <c r="F421" s="18"/>
    </row>
    <row r="422" spans="3:6" ht="15.75" customHeight="1" x14ac:dyDescent="0.2">
      <c r="C422" s="18"/>
      <c r="F422" s="18"/>
    </row>
    <row r="423" spans="3:6" ht="15.75" customHeight="1" x14ac:dyDescent="0.2">
      <c r="C423" s="18"/>
      <c r="F423" s="18"/>
    </row>
    <row r="424" spans="3:6" ht="15.75" customHeight="1" x14ac:dyDescent="0.2">
      <c r="C424" s="18"/>
      <c r="F424" s="18"/>
    </row>
    <row r="425" spans="3:6" ht="15.75" customHeight="1" x14ac:dyDescent="0.2">
      <c r="C425" s="18"/>
      <c r="F425" s="18"/>
    </row>
    <row r="426" spans="3:6" ht="15.75" customHeight="1" x14ac:dyDescent="0.2">
      <c r="C426" s="18"/>
      <c r="F426" s="18"/>
    </row>
    <row r="427" spans="3:6" ht="15.75" customHeight="1" x14ac:dyDescent="0.2">
      <c r="C427" s="18"/>
      <c r="F427" s="18"/>
    </row>
    <row r="428" spans="3:6" ht="15.75" customHeight="1" x14ac:dyDescent="0.2">
      <c r="C428" s="18"/>
      <c r="F428" s="18"/>
    </row>
    <row r="429" spans="3:6" ht="15.75" customHeight="1" x14ac:dyDescent="0.2">
      <c r="C429" s="18"/>
      <c r="F429" s="18"/>
    </row>
    <row r="430" spans="3:6" ht="15.75" customHeight="1" x14ac:dyDescent="0.2">
      <c r="C430" s="18"/>
      <c r="F430" s="18"/>
    </row>
    <row r="431" spans="3:6" ht="15.75" customHeight="1" x14ac:dyDescent="0.2">
      <c r="C431" s="18"/>
      <c r="F431" s="18"/>
    </row>
    <row r="432" spans="3:6" ht="15.75" customHeight="1" x14ac:dyDescent="0.2">
      <c r="C432" s="18"/>
      <c r="F432" s="18"/>
    </row>
    <row r="433" spans="3:6" ht="15.75" customHeight="1" x14ac:dyDescent="0.2">
      <c r="C433" s="18"/>
      <c r="F433" s="18"/>
    </row>
    <row r="434" spans="3:6" ht="15.75" customHeight="1" x14ac:dyDescent="0.2">
      <c r="C434" s="18"/>
      <c r="F434" s="18"/>
    </row>
    <row r="435" spans="3:6" ht="15.75" customHeight="1" x14ac:dyDescent="0.2">
      <c r="C435" s="18"/>
      <c r="F435" s="18"/>
    </row>
    <row r="436" spans="3:6" ht="15.75" customHeight="1" x14ac:dyDescent="0.2">
      <c r="C436" s="18"/>
      <c r="F436" s="18"/>
    </row>
    <row r="437" spans="3:6" ht="15.75" customHeight="1" x14ac:dyDescent="0.2">
      <c r="C437" s="18"/>
      <c r="F437" s="18"/>
    </row>
    <row r="438" spans="3:6" ht="15.75" customHeight="1" x14ac:dyDescent="0.2">
      <c r="C438" s="18"/>
      <c r="F438" s="18"/>
    </row>
    <row r="439" spans="3:6" ht="15.75" customHeight="1" x14ac:dyDescent="0.2">
      <c r="C439" s="18"/>
      <c r="F439" s="18"/>
    </row>
    <row r="440" spans="3:6" ht="15.75" customHeight="1" x14ac:dyDescent="0.2">
      <c r="C440" s="18"/>
      <c r="F440" s="18"/>
    </row>
    <row r="441" spans="3:6" ht="15.75" customHeight="1" x14ac:dyDescent="0.2">
      <c r="C441" s="18"/>
      <c r="F441" s="18"/>
    </row>
    <row r="442" spans="3:6" ht="15.75" customHeight="1" x14ac:dyDescent="0.2">
      <c r="C442" s="18"/>
      <c r="F442" s="18"/>
    </row>
    <row r="443" spans="3:6" ht="15.75" customHeight="1" x14ac:dyDescent="0.2">
      <c r="C443" s="18"/>
      <c r="F443" s="18"/>
    </row>
    <row r="444" spans="3:6" ht="15.75" customHeight="1" x14ac:dyDescent="0.2">
      <c r="C444" s="18"/>
      <c r="F444" s="18"/>
    </row>
    <row r="445" spans="3:6" ht="15.75" customHeight="1" x14ac:dyDescent="0.2">
      <c r="C445" s="18"/>
      <c r="F445" s="18"/>
    </row>
    <row r="446" spans="3:6" ht="15.75" customHeight="1" x14ac:dyDescent="0.2">
      <c r="C446" s="18"/>
      <c r="F446" s="18"/>
    </row>
    <row r="447" spans="3:6" ht="15.75" customHeight="1" x14ac:dyDescent="0.2">
      <c r="C447" s="18"/>
      <c r="F447" s="18"/>
    </row>
    <row r="448" spans="3:6" ht="15.75" customHeight="1" x14ac:dyDescent="0.2">
      <c r="C448" s="18"/>
      <c r="F448" s="18"/>
    </row>
    <row r="449" spans="3:6" ht="15.75" customHeight="1" x14ac:dyDescent="0.2">
      <c r="C449" s="18"/>
      <c r="F449" s="18"/>
    </row>
    <row r="450" spans="3:6" ht="15.75" customHeight="1" x14ac:dyDescent="0.2">
      <c r="C450" s="18"/>
      <c r="F450" s="18"/>
    </row>
    <row r="451" spans="3:6" ht="15.75" customHeight="1" x14ac:dyDescent="0.2">
      <c r="C451" s="18"/>
      <c r="F451" s="18"/>
    </row>
    <row r="452" spans="3:6" ht="15.75" customHeight="1" x14ac:dyDescent="0.2">
      <c r="C452" s="18"/>
      <c r="F452" s="18"/>
    </row>
    <row r="453" spans="3:6" ht="15.75" customHeight="1" x14ac:dyDescent="0.2">
      <c r="C453" s="18"/>
      <c r="F453" s="18"/>
    </row>
    <row r="454" spans="3:6" ht="15.75" customHeight="1" x14ac:dyDescent="0.2">
      <c r="C454" s="18"/>
      <c r="F454" s="18"/>
    </row>
    <row r="455" spans="3:6" ht="15.75" customHeight="1" x14ac:dyDescent="0.2">
      <c r="C455" s="18"/>
      <c r="F455" s="18"/>
    </row>
    <row r="456" spans="3:6" ht="15.75" customHeight="1" x14ac:dyDescent="0.2">
      <c r="C456" s="18"/>
      <c r="F456" s="18"/>
    </row>
    <row r="457" spans="3:6" ht="15.75" customHeight="1" x14ac:dyDescent="0.2">
      <c r="C457" s="18"/>
      <c r="F457" s="18"/>
    </row>
    <row r="458" spans="3:6" ht="15.75" customHeight="1" x14ac:dyDescent="0.2">
      <c r="C458" s="18"/>
      <c r="F458" s="18"/>
    </row>
    <row r="459" spans="3:6" ht="15.75" customHeight="1" x14ac:dyDescent="0.2">
      <c r="C459" s="18"/>
      <c r="F459" s="18"/>
    </row>
    <row r="460" spans="3:6" ht="15.75" customHeight="1" x14ac:dyDescent="0.2">
      <c r="C460" s="18"/>
      <c r="F460" s="18"/>
    </row>
    <row r="461" spans="3:6" ht="15.75" customHeight="1" x14ac:dyDescent="0.2">
      <c r="C461" s="18"/>
      <c r="F461" s="18"/>
    </row>
    <row r="462" spans="3:6" ht="15.75" customHeight="1" x14ac:dyDescent="0.2">
      <c r="C462" s="18"/>
      <c r="F462" s="18"/>
    </row>
    <row r="463" spans="3:6" ht="15.75" customHeight="1" x14ac:dyDescent="0.2">
      <c r="C463" s="18"/>
      <c r="F463" s="18"/>
    </row>
    <row r="464" spans="3:6" ht="15.75" customHeight="1" x14ac:dyDescent="0.2">
      <c r="C464" s="18"/>
      <c r="F464" s="18"/>
    </row>
    <row r="465" spans="3:6" ht="15.75" customHeight="1" x14ac:dyDescent="0.2">
      <c r="C465" s="18"/>
      <c r="F465" s="18"/>
    </row>
    <row r="466" spans="3:6" ht="15.75" customHeight="1" x14ac:dyDescent="0.2">
      <c r="C466" s="18"/>
      <c r="F466" s="18"/>
    </row>
    <row r="467" spans="3:6" ht="15.75" customHeight="1" x14ac:dyDescent="0.2">
      <c r="C467" s="18"/>
      <c r="F467" s="18"/>
    </row>
    <row r="468" spans="3:6" ht="15.75" customHeight="1" x14ac:dyDescent="0.2">
      <c r="C468" s="18"/>
      <c r="F468" s="18"/>
    </row>
    <row r="469" spans="3:6" ht="15.75" customHeight="1" x14ac:dyDescent="0.2">
      <c r="C469" s="18"/>
      <c r="F469" s="18"/>
    </row>
    <row r="470" spans="3:6" ht="15.75" customHeight="1" x14ac:dyDescent="0.2">
      <c r="C470" s="18"/>
      <c r="F470" s="18"/>
    </row>
    <row r="471" spans="3:6" ht="15.75" customHeight="1" x14ac:dyDescent="0.2">
      <c r="C471" s="18"/>
      <c r="F471" s="18"/>
    </row>
    <row r="472" spans="3:6" ht="15.75" customHeight="1" x14ac:dyDescent="0.2">
      <c r="C472" s="18"/>
      <c r="F472" s="18"/>
    </row>
    <row r="473" spans="3:6" ht="15.75" customHeight="1" x14ac:dyDescent="0.2">
      <c r="C473" s="18"/>
      <c r="F473" s="18"/>
    </row>
    <row r="474" spans="3:6" ht="15.75" customHeight="1" x14ac:dyDescent="0.2">
      <c r="C474" s="18"/>
      <c r="F474" s="18"/>
    </row>
    <row r="475" spans="3:6" ht="15.75" customHeight="1" x14ac:dyDescent="0.2">
      <c r="C475" s="18"/>
      <c r="F475" s="18"/>
    </row>
    <row r="476" spans="3:6" ht="15.75" customHeight="1" x14ac:dyDescent="0.2">
      <c r="C476" s="18"/>
      <c r="F476" s="18"/>
    </row>
    <row r="477" spans="3:6" ht="15.75" customHeight="1" x14ac:dyDescent="0.2">
      <c r="C477" s="18"/>
      <c r="F477" s="18"/>
    </row>
    <row r="478" spans="3:6" ht="15.75" customHeight="1" x14ac:dyDescent="0.2">
      <c r="C478" s="18"/>
      <c r="F478" s="18"/>
    </row>
    <row r="479" spans="3:6" ht="15.75" customHeight="1" x14ac:dyDescent="0.2">
      <c r="C479" s="18"/>
      <c r="F479" s="18"/>
    </row>
    <row r="480" spans="3:6" ht="15.75" customHeight="1" x14ac:dyDescent="0.2">
      <c r="C480" s="18"/>
      <c r="F480" s="18"/>
    </row>
    <row r="481" spans="3:6" ht="15.75" customHeight="1" x14ac:dyDescent="0.2">
      <c r="C481" s="18"/>
      <c r="F481" s="18"/>
    </row>
    <row r="482" spans="3:6" ht="15.75" customHeight="1" x14ac:dyDescent="0.2">
      <c r="C482" s="18"/>
      <c r="F482" s="18"/>
    </row>
    <row r="483" spans="3:6" ht="15.75" customHeight="1" x14ac:dyDescent="0.2">
      <c r="C483" s="18"/>
      <c r="F483" s="18"/>
    </row>
    <row r="484" spans="3:6" ht="15.75" customHeight="1" x14ac:dyDescent="0.2">
      <c r="C484" s="18"/>
      <c r="F484" s="18"/>
    </row>
    <row r="485" spans="3:6" ht="15.75" customHeight="1" x14ac:dyDescent="0.2">
      <c r="C485" s="18"/>
      <c r="F485" s="18"/>
    </row>
    <row r="486" spans="3:6" ht="15.75" customHeight="1" x14ac:dyDescent="0.2">
      <c r="C486" s="18"/>
      <c r="F486" s="18"/>
    </row>
    <row r="487" spans="3:6" ht="15.75" customHeight="1" x14ac:dyDescent="0.2">
      <c r="C487" s="18"/>
      <c r="F487" s="18"/>
    </row>
    <row r="488" spans="3:6" ht="15.75" customHeight="1" x14ac:dyDescent="0.2">
      <c r="C488" s="18"/>
      <c r="F488" s="18"/>
    </row>
    <row r="489" spans="3:6" ht="15.75" customHeight="1" x14ac:dyDescent="0.2">
      <c r="C489" s="18"/>
      <c r="F489" s="18"/>
    </row>
    <row r="490" spans="3:6" ht="15.75" customHeight="1" x14ac:dyDescent="0.2">
      <c r="C490" s="18"/>
      <c r="F490" s="18"/>
    </row>
    <row r="491" spans="3:6" ht="15.75" customHeight="1" x14ac:dyDescent="0.2">
      <c r="C491" s="18"/>
      <c r="F491" s="18"/>
    </row>
    <row r="492" spans="3:6" ht="15.75" customHeight="1" x14ac:dyDescent="0.2">
      <c r="C492" s="18"/>
      <c r="F492" s="18"/>
    </row>
    <row r="493" spans="3:6" ht="15.75" customHeight="1" x14ac:dyDescent="0.2">
      <c r="C493" s="18"/>
      <c r="F493" s="18"/>
    </row>
    <row r="494" spans="3:6" ht="15.75" customHeight="1" x14ac:dyDescent="0.2">
      <c r="C494" s="18"/>
      <c r="F494" s="18"/>
    </row>
    <row r="495" spans="3:6" ht="15.75" customHeight="1" x14ac:dyDescent="0.2">
      <c r="C495" s="18"/>
      <c r="F495" s="18"/>
    </row>
    <row r="496" spans="3:6" ht="15.75" customHeight="1" x14ac:dyDescent="0.2">
      <c r="C496" s="18"/>
      <c r="F496" s="18"/>
    </row>
    <row r="497" spans="3:6" ht="15.75" customHeight="1" x14ac:dyDescent="0.2">
      <c r="C497" s="18"/>
      <c r="F497" s="18"/>
    </row>
    <row r="498" spans="3:6" ht="15.75" customHeight="1" x14ac:dyDescent="0.2">
      <c r="C498" s="18"/>
      <c r="F498" s="18"/>
    </row>
    <row r="499" spans="3:6" ht="15.75" customHeight="1" x14ac:dyDescent="0.2">
      <c r="C499" s="18"/>
      <c r="F499" s="18"/>
    </row>
    <row r="500" spans="3:6" ht="15.75" customHeight="1" x14ac:dyDescent="0.2">
      <c r="C500" s="18"/>
      <c r="F500" s="18"/>
    </row>
    <row r="501" spans="3:6" ht="15.75" customHeight="1" x14ac:dyDescent="0.2">
      <c r="C501" s="18"/>
      <c r="F501" s="18"/>
    </row>
    <row r="502" spans="3:6" ht="15.75" customHeight="1" x14ac:dyDescent="0.2">
      <c r="C502" s="18"/>
      <c r="F502" s="18"/>
    </row>
    <row r="503" spans="3:6" ht="15.75" customHeight="1" x14ac:dyDescent="0.2">
      <c r="C503" s="18"/>
      <c r="F503" s="18"/>
    </row>
    <row r="504" spans="3:6" ht="15.75" customHeight="1" x14ac:dyDescent="0.2">
      <c r="C504" s="18"/>
      <c r="F504" s="18"/>
    </row>
    <row r="505" spans="3:6" ht="15.75" customHeight="1" x14ac:dyDescent="0.2">
      <c r="C505" s="18"/>
      <c r="F505" s="18"/>
    </row>
    <row r="506" spans="3:6" ht="15.75" customHeight="1" x14ac:dyDescent="0.2">
      <c r="C506" s="18"/>
      <c r="F506" s="18"/>
    </row>
    <row r="507" spans="3:6" ht="15.75" customHeight="1" x14ac:dyDescent="0.2">
      <c r="C507" s="18"/>
      <c r="F507" s="18"/>
    </row>
    <row r="508" spans="3:6" ht="15.75" customHeight="1" x14ac:dyDescent="0.2">
      <c r="C508" s="18"/>
      <c r="F508" s="18"/>
    </row>
    <row r="509" spans="3:6" ht="15.75" customHeight="1" x14ac:dyDescent="0.2">
      <c r="C509" s="18"/>
      <c r="F509" s="18"/>
    </row>
    <row r="510" spans="3:6" ht="15.75" customHeight="1" x14ac:dyDescent="0.2">
      <c r="C510" s="18"/>
      <c r="F510" s="18"/>
    </row>
    <row r="511" spans="3:6" ht="15.75" customHeight="1" x14ac:dyDescent="0.2">
      <c r="C511" s="18"/>
      <c r="F511" s="18"/>
    </row>
    <row r="512" spans="3:6" ht="15.75" customHeight="1" x14ac:dyDescent="0.2">
      <c r="C512" s="18"/>
      <c r="F512" s="18"/>
    </row>
    <row r="513" spans="3:6" ht="15.75" customHeight="1" x14ac:dyDescent="0.2">
      <c r="C513" s="18"/>
      <c r="F513" s="18"/>
    </row>
    <row r="514" spans="3:6" ht="15.75" customHeight="1" x14ac:dyDescent="0.2">
      <c r="C514" s="18"/>
      <c r="F514" s="18"/>
    </row>
    <row r="515" spans="3:6" ht="15.75" customHeight="1" x14ac:dyDescent="0.2">
      <c r="C515" s="18"/>
      <c r="F515" s="18"/>
    </row>
    <row r="516" spans="3:6" ht="15.75" customHeight="1" x14ac:dyDescent="0.2">
      <c r="C516" s="18"/>
      <c r="F516" s="18"/>
    </row>
    <row r="517" spans="3:6" ht="15.75" customHeight="1" x14ac:dyDescent="0.2">
      <c r="C517" s="18"/>
      <c r="F517" s="18"/>
    </row>
    <row r="518" spans="3:6" ht="15.75" customHeight="1" x14ac:dyDescent="0.2">
      <c r="C518" s="18"/>
      <c r="F518" s="18"/>
    </row>
    <row r="519" spans="3:6" ht="15.75" customHeight="1" x14ac:dyDescent="0.2">
      <c r="C519" s="18"/>
      <c r="F519" s="18"/>
    </row>
    <row r="520" spans="3:6" ht="15.75" customHeight="1" x14ac:dyDescent="0.2">
      <c r="C520" s="18"/>
      <c r="F520" s="18"/>
    </row>
    <row r="521" spans="3:6" ht="15.75" customHeight="1" x14ac:dyDescent="0.2">
      <c r="C521" s="18"/>
      <c r="F521" s="18"/>
    </row>
    <row r="522" spans="3:6" ht="15.75" customHeight="1" x14ac:dyDescent="0.2">
      <c r="C522" s="18"/>
      <c r="F522" s="18"/>
    </row>
    <row r="523" spans="3:6" ht="15.75" customHeight="1" x14ac:dyDescent="0.2">
      <c r="C523" s="18"/>
      <c r="F523" s="18"/>
    </row>
    <row r="524" spans="3:6" ht="15.75" customHeight="1" x14ac:dyDescent="0.2">
      <c r="C524" s="18"/>
      <c r="F524" s="18"/>
    </row>
    <row r="525" spans="3:6" ht="15.75" customHeight="1" x14ac:dyDescent="0.2">
      <c r="C525" s="18"/>
      <c r="F525" s="18"/>
    </row>
    <row r="526" spans="3:6" ht="15.75" customHeight="1" x14ac:dyDescent="0.2">
      <c r="C526" s="18"/>
      <c r="F526" s="18"/>
    </row>
    <row r="527" spans="3:6" ht="15.75" customHeight="1" x14ac:dyDescent="0.2">
      <c r="C527" s="18"/>
      <c r="F527" s="18"/>
    </row>
    <row r="528" spans="3:6" ht="15.75" customHeight="1" x14ac:dyDescent="0.2">
      <c r="C528" s="18"/>
      <c r="F528" s="18"/>
    </row>
    <row r="529" spans="3:6" ht="15.75" customHeight="1" x14ac:dyDescent="0.2">
      <c r="C529" s="18"/>
      <c r="F529" s="18"/>
    </row>
    <row r="530" spans="3:6" ht="15.75" customHeight="1" x14ac:dyDescent="0.2">
      <c r="C530" s="18"/>
      <c r="F530" s="18"/>
    </row>
    <row r="531" spans="3:6" ht="15.75" customHeight="1" x14ac:dyDescent="0.2">
      <c r="C531" s="18"/>
      <c r="F531" s="18"/>
    </row>
    <row r="532" spans="3:6" ht="15.75" customHeight="1" x14ac:dyDescent="0.2">
      <c r="C532" s="18"/>
      <c r="F532" s="18"/>
    </row>
    <row r="533" spans="3:6" ht="15.75" customHeight="1" x14ac:dyDescent="0.2">
      <c r="C533" s="18"/>
      <c r="F533" s="18"/>
    </row>
    <row r="534" spans="3:6" ht="15.75" customHeight="1" x14ac:dyDescent="0.2">
      <c r="C534" s="18"/>
      <c r="F534" s="18"/>
    </row>
    <row r="535" spans="3:6" ht="15.75" customHeight="1" x14ac:dyDescent="0.2">
      <c r="C535" s="18"/>
      <c r="F535" s="18"/>
    </row>
    <row r="536" spans="3:6" ht="15.75" customHeight="1" x14ac:dyDescent="0.2">
      <c r="C536" s="18"/>
      <c r="F536" s="18"/>
    </row>
    <row r="537" spans="3:6" ht="15.75" customHeight="1" x14ac:dyDescent="0.2">
      <c r="C537" s="18"/>
      <c r="F537" s="18"/>
    </row>
    <row r="538" spans="3:6" ht="15.75" customHeight="1" x14ac:dyDescent="0.2">
      <c r="C538" s="18"/>
      <c r="F538" s="18"/>
    </row>
    <row r="539" spans="3:6" ht="15.75" customHeight="1" x14ac:dyDescent="0.2">
      <c r="C539" s="18"/>
      <c r="F539" s="18"/>
    </row>
    <row r="540" spans="3:6" ht="15.75" customHeight="1" x14ac:dyDescent="0.2">
      <c r="C540" s="18"/>
      <c r="F540" s="18"/>
    </row>
    <row r="541" spans="3:6" ht="15.75" customHeight="1" x14ac:dyDescent="0.2">
      <c r="C541" s="18"/>
      <c r="F541" s="18"/>
    </row>
    <row r="542" spans="3:6" ht="15.75" customHeight="1" x14ac:dyDescent="0.2">
      <c r="C542" s="18"/>
      <c r="F542" s="18"/>
    </row>
    <row r="543" spans="3:6" ht="15.75" customHeight="1" x14ac:dyDescent="0.2">
      <c r="C543" s="18"/>
      <c r="F543" s="18"/>
    </row>
    <row r="544" spans="3:6" ht="15.75" customHeight="1" x14ac:dyDescent="0.2">
      <c r="C544" s="18"/>
      <c r="F544" s="18"/>
    </row>
    <row r="545" spans="3:6" ht="15.75" customHeight="1" x14ac:dyDescent="0.2">
      <c r="C545" s="18"/>
      <c r="F545" s="18"/>
    </row>
    <row r="546" spans="3:6" ht="15.75" customHeight="1" x14ac:dyDescent="0.2">
      <c r="C546" s="18"/>
      <c r="F546" s="18"/>
    </row>
    <row r="547" spans="3:6" ht="15.75" customHeight="1" x14ac:dyDescent="0.2">
      <c r="C547" s="18"/>
      <c r="F547" s="18"/>
    </row>
    <row r="548" spans="3:6" ht="15.75" customHeight="1" x14ac:dyDescent="0.2">
      <c r="C548" s="18"/>
      <c r="F548" s="18"/>
    </row>
    <row r="549" spans="3:6" ht="15.75" customHeight="1" x14ac:dyDescent="0.2">
      <c r="C549" s="18"/>
      <c r="F549" s="18"/>
    </row>
    <row r="550" spans="3:6" ht="15.75" customHeight="1" x14ac:dyDescent="0.2">
      <c r="C550" s="18"/>
      <c r="F550" s="18"/>
    </row>
    <row r="551" spans="3:6" ht="15.75" customHeight="1" x14ac:dyDescent="0.2">
      <c r="C551" s="18"/>
      <c r="F551" s="18"/>
    </row>
    <row r="552" spans="3:6" ht="15.75" customHeight="1" x14ac:dyDescent="0.2">
      <c r="C552" s="18"/>
      <c r="F552" s="18"/>
    </row>
    <row r="553" spans="3:6" ht="15.75" customHeight="1" x14ac:dyDescent="0.2">
      <c r="C553" s="18"/>
      <c r="F553" s="18"/>
    </row>
    <row r="554" spans="3:6" ht="15.75" customHeight="1" x14ac:dyDescent="0.2">
      <c r="C554" s="18"/>
      <c r="F554" s="18"/>
    </row>
    <row r="555" spans="3:6" ht="15.75" customHeight="1" x14ac:dyDescent="0.2">
      <c r="C555" s="18"/>
      <c r="F555" s="18"/>
    </row>
    <row r="556" spans="3:6" ht="15.75" customHeight="1" x14ac:dyDescent="0.2">
      <c r="C556" s="18"/>
      <c r="F556" s="18"/>
    </row>
    <row r="557" spans="3:6" ht="15.75" customHeight="1" x14ac:dyDescent="0.2">
      <c r="C557" s="18"/>
      <c r="F557" s="18"/>
    </row>
    <row r="558" spans="3:6" ht="15.75" customHeight="1" x14ac:dyDescent="0.2">
      <c r="C558" s="18"/>
      <c r="F558" s="18"/>
    </row>
    <row r="559" spans="3:6" ht="15.75" customHeight="1" x14ac:dyDescent="0.2">
      <c r="C559" s="18"/>
      <c r="F559" s="18"/>
    </row>
    <row r="560" spans="3:6" ht="15.75" customHeight="1" x14ac:dyDescent="0.2">
      <c r="C560" s="18"/>
      <c r="F560" s="18"/>
    </row>
    <row r="561" spans="3:6" ht="15.75" customHeight="1" x14ac:dyDescent="0.2">
      <c r="C561" s="18"/>
      <c r="F561" s="18"/>
    </row>
    <row r="562" spans="3:6" ht="15.75" customHeight="1" x14ac:dyDescent="0.2">
      <c r="C562" s="18"/>
      <c r="F562" s="18"/>
    </row>
    <row r="563" spans="3:6" ht="15.75" customHeight="1" x14ac:dyDescent="0.2">
      <c r="C563" s="18"/>
      <c r="F563" s="18"/>
    </row>
    <row r="564" spans="3:6" ht="15.75" customHeight="1" x14ac:dyDescent="0.2">
      <c r="C564" s="18"/>
      <c r="F564" s="18"/>
    </row>
    <row r="565" spans="3:6" ht="15.75" customHeight="1" x14ac:dyDescent="0.2">
      <c r="C565" s="18"/>
      <c r="F565" s="18"/>
    </row>
    <row r="566" spans="3:6" ht="15.75" customHeight="1" x14ac:dyDescent="0.2">
      <c r="C566" s="18"/>
      <c r="F566" s="18"/>
    </row>
    <row r="567" spans="3:6" ht="15.75" customHeight="1" x14ac:dyDescent="0.2">
      <c r="C567" s="18"/>
      <c r="F567" s="18"/>
    </row>
    <row r="568" spans="3:6" ht="15.75" customHeight="1" x14ac:dyDescent="0.2">
      <c r="C568" s="18"/>
      <c r="F568" s="18"/>
    </row>
    <row r="569" spans="3:6" ht="15.75" customHeight="1" x14ac:dyDescent="0.2">
      <c r="C569" s="18"/>
      <c r="F569" s="18"/>
    </row>
    <row r="570" spans="3:6" ht="15.75" customHeight="1" x14ac:dyDescent="0.2">
      <c r="C570" s="18"/>
      <c r="F570" s="18"/>
    </row>
    <row r="571" spans="3:6" ht="15.75" customHeight="1" x14ac:dyDescent="0.2">
      <c r="C571" s="18"/>
      <c r="F571" s="18"/>
    </row>
    <row r="572" spans="3:6" ht="15.75" customHeight="1" x14ac:dyDescent="0.2">
      <c r="C572" s="18"/>
      <c r="F572" s="18"/>
    </row>
    <row r="573" spans="3:6" ht="15.75" customHeight="1" x14ac:dyDescent="0.2">
      <c r="C573" s="18"/>
      <c r="F573" s="18"/>
    </row>
    <row r="574" spans="3:6" ht="15.75" customHeight="1" x14ac:dyDescent="0.2">
      <c r="C574" s="18"/>
      <c r="F574" s="18"/>
    </row>
    <row r="575" spans="3:6" ht="15.75" customHeight="1" x14ac:dyDescent="0.2">
      <c r="C575" s="18"/>
      <c r="F575" s="18"/>
    </row>
    <row r="576" spans="3:6" ht="15.75" customHeight="1" x14ac:dyDescent="0.2">
      <c r="C576" s="18"/>
      <c r="F576" s="18"/>
    </row>
    <row r="577" spans="3:6" ht="15.75" customHeight="1" x14ac:dyDescent="0.2">
      <c r="C577" s="18"/>
      <c r="F577" s="18"/>
    </row>
    <row r="578" spans="3:6" ht="15.75" customHeight="1" x14ac:dyDescent="0.2">
      <c r="C578" s="18"/>
      <c r="F578" s="18"/>
    </row>
    <row r="579" spans="3:6" ht="15.75" customHeight="1" x14ac:dyDescent="0.2">
      <c r="C579" s="18"/>
      <c r="F579" s="18"/>
    </row>
    <row r="580" spans="3:6" ht="15.75" customHeight="1" x14ac:dyDescent="0.2">
      <c r="C580" s="18"/>
      <c r="F580" s="18"/>
    </row>
    <row r="581" spans="3:6" ht="15.75" customHeight="1" x14ac:dyDescent="0.2">
      <c r="C581" s="18"/>
      <c r="F581" s="18"/>
    </row>
    <row r="582" spans="3:6" ht="15.75" customHeight="1" x14ac:dyDescent="0.2">
      <c r="C582" s="18"/>
      <c r="F582" s="18"/>
    </row>
    <row r="583" spans="3:6" ht="15.75" customHeight="1" x14ac:dyDescent="0.2">
      <c r="C583" s="18"/>
      <c r="F583" s="18"/>
    </row>
    <row r="584" spans="3:6" ht="15.75" customHeight="1" x14ac:dyDescent="0.2">
      <c r="C584" s="18"/>
      <c r="F584" s="18"/>
    </row>
    <row r="585" spans="3:6" ht="15.75" customHeight="1" x14ac:dyDescent="0.2">
      <c r="C585" s="18"/>
      <c r="F585" s="18"/>
    </row>
    <row r="586" spans="3:6" ht="15.75" customHeight="1" x14ac:dyDescent="0.2">
      <c r="C586" s="18"/>
      <c r="F586" s="18"/>
    </row>
    <row r="587" spans="3:6" ht="15.75" customHeight="1" x14ac:dyDescent="0.2">
      <c r="C587" s="18"/>
      <c r="F587" s="18"/>
    </row>
    <row r="588" spans="3:6" ht="15.75" customHeight="1" x14ac:dyDescent="0.2">
      <c r="C588" s="18"/>
      <c r="F588" s="18"/>
    </row>
    <row r="589" spans="3:6" ht="15.75" customHeight="1" x14ac:dyDescent="0.2">
      <c r="C589" s="18"/>
      <c r="F589" s="18"/>
    </row>
    <row r="590" spans="3:6" ht="15.75" customHeight="1" x14ac:dyDescent="0.2">
      <c r="C590" s="18"/>
      <c r="F590" s="18"/>
    </row>
    <row r="591" spans="3:6" ht="15.75" customHeight="1" x14ac:dyDescent="0.2">
      <c r="C591" s="18"/>
      <c r="F591" s="18"/>
    </row>
    <row r="592" spans="3:6" ht="15.75" customHeight="1" x14ac:dyDescent="0.2">
      <c r="C592" s="18"/>
      <c r="F592" s="18"/>
    </row>
    <row r="593" spans="3:6" ht="15.75" customHeight="1" x14ac:dyDescent="0.2">
      <c r="C593" s="18"/>
      <c r="F593" s="18"/>
    </row>
    <row r="594" spans="3:6" ht="15.75" customHeight="1" x14ac:dyDescent="0.2">
      <c r="C594" s="18"/>
      <c r="F594" s="18"/>
    </row>
    <row r="595" spans="3:6" ht="15.75" customHeight="1" x14ac:dyDescent="0.2">
      <c r="C595" s="18"/>
      <c r="F595" s="18"/>
    </row>
    <row r="596" spans="3:6" ht="15.75" customHeight="1" x14ac:dyDescent="0.2">
      <c r="C596" s="18"/>
      <c r="F596" s="18"/>
    </row>
    <row r="597" spans="3:6" ht="15.75" customHeight="1" x14ac:dyDescent="0.2">
      <c r="C597" s="18"/>
      <c r="F597" s="18"/>
    </row>
    <row r="598" spans="3:6" ht="15.75" customHeight="1" x14ac:dyDescent="0.2">
      <c r="C598" s="18"/>
      <c r="F598" s="18"/>
    </row>
    <row r="599" spans="3:6" ht="15.75" customHeight="1" x14ac:dyDescent="0.2">
      <c r="C599" s="18"/>
      <c r="F599" s="18"/>
    </row>
    <row r="600" spans="3:6" ht="15.75" customHeight="1" x14ac:dyDescent="0.2">
      <c r="C600" s="18"/>
      <c r="F600" s="18"/>
    </row>
    <row r="601" spans="3:6" ht="15.75" customHeight="1" x14ac:dyDescent="0.2">
      <c r="C601" s="18"/>
      <c r="F601" s="18"/>
    </row>
    <row r="602" spans="3:6" ht="15.75" customHeight="1" x14ac:dyDescent="0.2">
      <c r="C602" s="18"/>
      <c r="F602" s="18"/>
    </row>
    <row r="603" spans="3:6" ht="15.75" customHeight="1" x14ac:dyDescent="0.2">
      <c r="C603" s="18"/>
      <c r="F603" s="18"/>
    </row>
    <row r="604" spans="3:6" ht="15.75" customHeight="1" x14ac:dyDescent="0.2">
      <c r="C604" s="18"/>
      <c r="F604" s="18"/>
    </row>
    <row r="605" spans="3:6" ht="15.75" customHeight="1" x14ac:dyDescent="0.2">
      <c r="C605" s="18"/>
      <c r="F605" s="18"/>
    </row>
    <row r="606" spans="3:6" ht="15.75" customHeight="1" x14ac:dyDescent="0.2">
      <c r="C606" s="18"/>
      <c r="F606" s="18"/>
    </row>
    <row r="607" spans="3:6" ht="15.75" customHeight="1" x14ac:dyDescent="0.2">
      <c r="C607" s="18"/>
      <c r="F607" s="18"/>
    </row>
    <row r="608" spans="3:6" ht="15.75" customHeight="1" x14ac:dyDescent="0.2">
      <c r="C608" s="18"/>
      <c r="F608" s="18"/>
    </row>
    <row r="609" spans="3:6" ht="15.75" customHeight="1" x14ac:dyDescent="0.2">
      <c r="C609" s="18"/>
      <c r="F609" s="18"/>
    </row>
    <row r="610" spans="3:6" ht="15.75" customHeight="1" x14ac:dyDescent="0.2">
      <c r="C610" s="18"/>
      <c r="F610" s="18"/>
    </row>
    <row r="611" spans="3:6" ht="15.75" customHeight="1" x14ac:dyDescent="0.2">
      <c r="C611" s="18"/>
      <c r="F611" s="18"/>
    </row>
    <row r="612" spans="3:6" ht="15.75" customHeight="1" x14ac:dyDescent="0.2">
      <c r="C612" s="18"/>
      <c r="F612" s="18"/>
    </row>
    <row r="613" spans="3:6" ht="15.75" customHeight="1" x14ac:dyDescent="0.2">
      <c r="C613" s="18"/>
      <c r="F613" s="18"/>
    </row>
    <row r="614" spans="3:6" ht="15.75" customHeight="1" x14ac:dyDescent="0.2">
      <c r="C614" s="18"/>
      <c r="F614" s="18"/>
    </row>
    <row r="615" spans="3:6" ht="15.75" customHeight="1" x14ac:dyDescent="0.2">
      <c r="C615" s="18"/>
      <c r="F615" s="18"/>
    </row>
    <row r="616" spans="3:6" ht="15.75" customHeight="1" x14ac:dyDescent="0.2">
      <c r="C616" s="18"/>
      <c r="F616" s="18"/>
    </row>
    <row r="617" spans="3:6" ht="15.75" customHeight="1" x14ac:dyDescent="0.2">
      <c r="C617" s="18"/>
      <c r="F617" s="18"/>
    </row>
    <row r="618" spans="3:6" ht="15.75" customHeight="1" x14ac:dyDescent="0.2">
      <c r="C618" s="18"/>
      <c r="F618" s="18"/>
    </row>
    <row r="619" spans="3:6" ht="15.75" customHeight="1" x14ac:dyDescent="0.2">
      <c r="C619" s="18"/>
      <c r="F619" s="18"/>
    </row>
    <row r="620" spans="3:6" ht="15.75" customHeight="1" x14ac:dyDescent="0.2">
      <c r="C620" s="18"/>
      <c r="F620" s="18"/>
    </row>
    <row r="621" spans="3:6" ht="15.75" customHeight="1" x14ac:dyDescent="0.2">
      <c r="C621" s="18"/>
      <c r="F621" s="18"/>
    </row>
    <row r="622" spans="3:6" ht="15.75" customHeight="1" x14ac:dyDescent="0.2">
      <c r="C622" s="18"/>
      <c r="F622" s="18"/>
    </row>
    <row r="623" spans="3:6" ht="15.75" customHeight="1" x14ac:dyDescent="0.2">
      <c r="C623" s="18"/>
      <c r="F623" s="18"/>
    </row>
    <row r="624" spans="3:6" ht="15.75" customHeight="1" x14ac:dyDescent="0.2">
      <c r="C624" s="18"/>
      <c r="F624" s="18"/>
    </row>
    <row r="625" spans="3:6" ht="15.75" customHeight="1" x14ac:dyDescent="0.2">
      <c r="C625" s="18"/>
      <c r="F625" s="18"/>
    </row>
    <row r="626" spans="3:6" ht="15.75" customHeight="1" x14ac:dyDescent="0.2">
      <c r="C626" s="18"/>
      <c r="F626" s="18"/>
    </row>
    <row r="627" spans="3:6" ht="15.75" customHeight="1" x14ac:dyDescent="0.2">
      <c r="C627" s="18"/>
      <c r="F627" s="18"/>
    </row>
    <row r="628" spans="3:6" ht="15.75" customHeight="1" x14ac:dyDescent="0.2">
      <c r="C628" s="18"/>
      <c r="F628" s="18"/>
    </row>
    <row r="629" spans="3:6" ht="15.75" customHeight="1" x14ac:dyDescent="0.2">
      <c r="C629" s="18"/>
      <c r="F629" s="18"/>
    </row>
    <row r="630" spans="3:6" ht="15.75" customHeight="1" x14ac:dyDescent="0.2">
      <c r="C630" s="18"/>
      <c r="F630" s="18"/>
    </row>
    <row r="631" spans="3:6" ht="15.75" customHeight="1" x14ac:dyDescent="0.2">
      <c r="C631" s="18"/>
      <c r="F631" s="18"/>
    </row>
    <row r="632" spans="3:6" ht="15.75" customHeight="1" x14ac:dyDescent="0.2">
      <c r="C632" s="18"/>
      <c r="F632" s="18"/>
    </row>
    <row r="633" spans="3:6" ht="15.75" customHeight="1" x14ac:dyDescent="0.2">
      <c r="C633" s="18"/>
      <c r="F633" s="18"/>
    </row>
    <row r="634" spans="3:6" ht="15.75" customHeight="1" x14ac:dyDescent="0.2">
      <c r="C634" s="18"/>
      <c r="F634" s="18"/>
    </row>
    <row r="635" spans="3:6" ht="15.75" customHeight="1" x14ac:dyDescent="0.2">
      <c r="C635" s="18"/>
      <c r="F635" s="18"/>
    </row>
    <row r="636" spans="3:6" ht="15.75" customHeight="1" x14ac:dyDescent="0.2">
      <c r="C636" s="18"/>
      <c r="F636" s="18"/>
    </row>
    <row r="637" spans="3:6" ht="15.75" customHeight="1" x14ac:dyDescent="0.2">
      <c r="C637" s="18"/>
      <c r="F637" s="18"/>
    </row>
    <row r="638" spans="3:6" ht="15.75" customHeight="1" x14ac:dyDescent="0.2">
      <c r="C638" s="18"/>
      <c r="F638" s="18"/>
    </row>
    <row r="639" spans="3:6" ht="15.75" customHeight="1" x14ac:dyDescent="0.2">
      <c r="C639" s="18"/>
      <c r="F639" s="18"/>
    </row>
    <row r="640" spans="3:6" ht="15.75" customHeight="1" x14ac:dyDescent="0.2">
      <c r="C640" s="18"/>
      <c r="F640" s="18"/>
    </row>
    <row r="641" spans="3:6" ht="15.75" customHeight="1" x14ac:dyDescent="0.2">
      <c r="C641" s="18"/>
      <c r="F641" s="18"/>
    </row>
    <row r="642" spans="3:6" ht="15.75" customHeight="1" x14ac:dyDescent="0.2">
      <c r="C642" s="18"/>
      <c r="F642" s="18"/>
    </row>
    <row r="643" spans="3:6" ht="15.75" customHeight="1" x14ac:dyDescent="0.2">
      <c r="C643" s="18"/>
      <c r="F643" s="18"/>
    </row>
    <row r="644" spans="3:6" ht="15.75" customHeight="1" x14ac:dyDescent="0.2">
      <c r="C644" s="18"/>
      <c r="F644" s="18"/>
    </row>
    <row r="645" spans="3:6" ht="15.75" customHeight="1" x14ac:dyDescent="0.2">
      <c r="C645" s="18"/>
      <c r="F645" s="18"/>
    </row>
    <row r="646" spans="3:6" ht="15.75" customHeight="1" x14ac:dyDescent="0.2">
      <c r="C646" s="18"/>
      <c r="F646" s="18"/>
    </row>
    <row r="647" spans="3:6" ht="15.75" customHeight="1" x14ac:dyDescent="0.2">
      <c r="C647" s="18"/>
      <c r="F647" s="18"/>
    </row>
    <row r="648" spans="3:6" ht="15.75" customHeight="1" x14ac:dyDescent="0.2">
      <c r="C648" s="18"/>
      <c r="F648" s="18"/>
    </row>
    <row r="649" spans="3:6" ht="15.75" customHeight="1" x14ac:dyDescent="0.2">
      <c r="C649" s="18"/>
      <c r="F649" s="18"/>
    </row>
    <row r="650" spans="3:6" ht="15.75" customHeight="1" x14ac:dyDescent="0.2">
      <c r="C650" s="18"/>
      <c r="F650" s="18"/>
    </row>
    <row r="651" spans="3:6" ht="15.75" customHeight="1" x14ac:dyDescent="0.2">
      <c r="C651" s="18"/>
      <c r="F651" s="18"/>
    </row>
    <row r="652" spans="3:6" ht="15.75" customHeight="1" x14ac:dyDescent="0.2">
      <c r="C652" s="18"/>
      <c r="F652" s="18"/>
    </row>
    <row r="653" spans="3:6" ht="15.75" customHeight="1" x14ac:dyDescent="0.2">
      <c r="C653" s="18"/>
      <c r="F653" s="18"/>
    </row>
    <row r="654" spans="3:6" ht="15.75" customHeight="1" x14ac:dyDescent="0.2">
      <c r="C654" s="18"/>
      <c r="F654" s="18"/>
    </row>
    <row r="655" spans="3:6" ht="15.75" customHeight="1" x14ac:dyDescent="0.2">
      <c r="C655" s="18"/>
      <c r="F655" s="18"/>
    </row>
    <row r="656" spans="3:6" ht="15.75" customHeight="1" x14ac:dyDescent="0.2">
      <c r="C656" s="18"/>
      <c r="F656" s="18"/>
    </row>
    <row r="657" spans="3:6" ht="15.75" customHeight="1" x14ac:dyDescent="0.2">
      <c r="C657" s="18"/>
      <c r="F657" s="18"/>
    </row>
    <row r="658" spans="3:6" ht="15.75" customHeight="1" x14ac:dyDescent="0.2">
      <c r="C658" s="18"/>
      <c r="F658" s="18"/>
    </row>
    <row r="659" spans="3:6" ht="15.75" customHeight="1" x14ac:dyDescent="0.2">
      <c r="C659" s="18"/>
      <c r="F659" s="18"/>
    </row>
    <row r="660" spans="3:6" ht="15.75" customHeight="1" x14ac:dyDescent="0.2">
      <c r="C660" s="18"/>
      <c r="F660" s="18"/>
    </row>
    <row r="661" spans="3:6" ht="15.75" customHeight="1" x14ac:dyDescent="0.2">
      <c r="C661" s="18"/>
      <c r="F661" s="18"/>
    </row>
    <row r="662" spans="3:6" ht="15.75" customHeight="1" x14ac:dyDescent="0.2">
      <c r="C662" s="18"/>
      <c r="F662" s="18"/>
    </row>
    <row r="663" spans="3:6" ht="15.75" customHeight="1" x14ac:dyDescent="0.2">
      <c r="C663" s="18"/>
      <c r="F663" s="18"/>
    </row>
    <row r="664" spans="3:6" ht="15.75" customHeight="1" x14ac:dyDescent="0.2">
      <c r="C664" s="18"/>
      <c r="F664" s="18"/>
    </row>
    <row r="665" spans="3:6" ht="15.75" customHeight="1" x14ac:dyDescent="0.2">
      <c r="C665" s="18"/>
      <c r="F665" s="18"/>
    </row>
    <row r="666" spans="3:6" ht="15.75" customHeight="1" x14ac:dyDescent="0.2">
      <c r="C666" s="18"/>
      <c r="F666" s="18"/>
    </row>
    <row r="667" spans="3:6" ht="15.75" customHeight="1" x14ac:dyDescent="0.2">
      <c r="C667" s="18"/>
      <c r="F667" s="18"/>
    </row>
    <row r="668" spans="3:6" ht="15.75" customHeight="1" x14ac:dyDescent="0.2">
      <c r="C668" s="18"/>
      <c r="F668" s="18"/>
    </row>
    <row r="669" spans="3:6" ht="15.75" customHeight="1" x14ac:dyDescent="0.2">
      <c r="C669" s="18"/>
      <c r="F669" s="18"/>
    </row>
    <row r="670" spans="3:6" ht="15.75" customHeight="1" x14ac:dyDescent="0.2">
      <c r="C670" s="18"/>
      <c r="F670" s="18"/>
    </row>
    <row r="671" spans="3:6" ht="15.75" customHeight="1" x14ac:dyDescent="0.2">
      <c r="C671" s="18"/>
      <c r="F671" s="18"/>
    </row>
    <row r="672" spans="3:6" ht="15.75" customHeight="1" x14ac:dyDescent="0.2">
      <c r="C672" s="18"/>
      <c r="F672" s="18"/>
    </row>
    <row r="673" spans="3:6" ht="15.75" customHeight="1" x14ac:dyDescent="0.2">
      <c r="C673" s="18"/>
      <c r="F673" s="18"/>
    </row>
    <row r="674" spans="3:6" ht="15.75" customHeight="1" x14ac:dyDescent="0.2">
      <c r="C674" s="18"/>
      <c r="F674" s="18"/>
    </row>
    <row r="675" spans="3:6" ht="15.75" customHeight="1" x14ac:dyDescent="0.2">
      <c r="C675" s="18"/>
      <c r="F675" s="18"/>
    </row>
    <row r="676" spans="3:6" ht="15.75" customHeight="1" x14ac:dyDescent="0.2">
      <c r="C676" s="18"/>
      <c r="F676" s="18"/>
    </row>
    <row r="677" spans="3:6" ht="15.75" customHeight="1" x14ac:dyDescent="0.2">
      <c r="C677" s="18"/>
      <c r="F677" s="18"/>
    </row>
    <row r="678" spans="3:6" ht="15.75" customHeight="1" x14ac:dyDescent="0.2">
      <c r="C678" s="18"/>
      <c r="F678" s="18"/>
    </row>
    <row r="679" spans="3:6" ht="15.75" customHeight="1" x14ac:dyDescent="0.2">
      <c r="C679" s="18"/>
      <c r="F679" s="18"/>
    </row>
    <row r="680" spans="3:6" ht="15.75" customHeight="1" x14ac:dyDescent="0.2">
      <c r="C680" s="18"/>
      <c r="F680" s="18"/>
    </row>
    <row r="681" spans="3:6" ht="15.75" customHeight="1" x14ac:dyDescent="0.2">
      <c r="C681" s="18"/>
      <c r="F681" s="18"/>
    </row>
    <row r="682" spans="3:6" ht="15.75" customHeight="1" x14ac:dyDescent="0.2">
      <c r="C682" s="18"/>
      <c r="F682" s="18"/>
    </row>
    <row r="683" spans="3:6" ht="15.75" customHeight="1" x14ac:dyDescent="0.2">
      <c r="C683" s="18"/>
      <c r="F683" s="18"/>
    </row>
    <row r="684" spans="3:6" ht="15.75" customHeight="1" x14ac:dyDescent="0.2">
      <c r="C684" s="18"/>
      <c r="F684" s="18"/>
    </row>
    <row r="685" spans="3:6" ht="15.75" customHeight="1" x14ac:dyDescent="0.2">
      <c r="C685" s="18"/>
      <c r="F685" s="18"/>
    </row>
    <row r="686" spans="3:6" ht="15.75" customHeight="1" x14ac:dyDescent="0.2">
      <c r="C686" s="18"/>
      <c r="F686" s="18"/>
    </row>
    <row r="687" spans="3:6" ht="15.75" customHeight="1" x14ac:dyDescent="0.2">
      <c r="C687" s="18"/>
      <c r="F687" s="18"/>
    </row>
    <row r="688" spans="3:6" ht="15.75" customHeight="1" x14ac:dyDescent="0.2">
      <c r="C688" s="18"/>
      <c r="F688" s="18"/>
    </row>
    <row r="689" spans="3:6" ht="15.75" customHeight="1" x14ac:dyDescent="0.2">
      <c r="C689" s="18"/>
      <c r="F689" s="18"/>
    </row>
    <row r="690" spans="3:6" ht="15.75" customHeight="1" x14ac:dyDescent="0.2">
      <c r="C690" s="18"/>
      <c r="F690" s="18"/>
    </row>
    <row r="691" spans="3:6" ht="15.75" customHeight="1" x14ac:dyDescent="0.2">
      <c r="C691" s="18"/>
      <c r="F691" s="18"/>
    </row>
    <row r="692" spans="3:6" ht="15.75" customHeight="1" x14ac:dyDescent="0.2">
      <c r="C692" s="18"/>
      <c r="F692" s="18"/>
    </row>
    <row r="693" spans="3:6" ht="15.75" customHeight="1" x14ac:dyDescent="0.2">
      <c r="C693" s="18"/>
      <c r="F693" s="18"/>
    </row>
    <row r="694" spans="3:6" ht="15.75" customHeight="1" x14ac:dyDescent="0.2">
      <c r="C694" s="18"/>
      <c r="F694" s="18"/>
    </row>
    <row r="695" spans="3:6" ht="15.75" customHeight="1" x14ac:dyDescent="0.2">
      <c r="C695" s="18"/>
      <c r="F695" s="18"/>
    </row>
    <row r="696" spans="3:6" ht="15.75" customHeight="1" x14ac:dyDescent="0.2">
      <c r="C696" s="18"/>
      <c r="F696" s="18"/>
    </row>
    <row r="697" spans="3:6" ht="15.75" customHeight="1" x14ac:dyDescent="0.2">
      <c r="C697" s="18"/>
      <c r="F697" s="18"/>
    </row>
    <row r="698" spans="3:6" ht="15.75" customHeight="1" x14ac:dyDescent="0.2">
      <c r="C698" s="18"/>
      <c r="F698" s="18"/>
    </row>
    <row r="699" spans="3:6" ht="15.75" customHeight="1" x14ac:dyDescent="0.2">
      <c r="C699" s="18"/>
      <c r="F699" s="18"/>
    </row>
    <row r="700" spans="3:6" ht="15.75" customHeight="1" x14ac:dyDescent="0.2">
      <c r="C700" s="18"/>
      <c r="F700" s="18"/>
    </row>
    <row r="701" spans="3:6" ht="15.75" customHeight="1" x14ac:dyDescent="0.2">
      <c r="C701" s="18"/>
      <c r="F701" s="18"/>
    </row>
    <row r="702" spans="3:6" ht="15.75" customHeight="1" x14ac:dyDescent="0.2">
      <c r="C702" s="18"/>
      <c r="F702" s="18"/>
    </row>
    <row r="703" spans="3:6" ht="15.75" customHeight="1" x14ac:dyDescent="0.2">
      <c r="C703" s="18"/>
      <c r="F703" s="18"/>
    </row>
    <row r="704" spans="3:6" ht="15.75" customHeight="1" x14ac:dyDescent="0.2">
      <c r="C704" s="18"/>
      <c r="F704" s="18"/>
    </row>
    <row r="705" spans="3:6" ht="15.75" customHeight="1" x14ac:dyDescent="0.2">
      <c r="C705" s="18"/>
      <c r="F705" s="18"/>
    </row>
    <row r="706" spans="3:6" ht="15.75" customHeight="1" x14ac:dyDescent="0.2">
      <c r="C706" s="18"/>
      <c r="F706" s="18"/>
    </row>
    <row r="707" spans="3:6" ht="15.75" customHeight="1" x14ac:dyDescent="0.2">
      <c r="C707" s="18"/>
      <c r="F707" s="18"/>
    </row>
    <row r="708" spans="3:6" ht="15.75" customHeight="1" x14ac:dyDescent="0.2">
      <c r="C708" s="18"/>
      <c r="F708" s="18"/>
    </row>
    <row r="709" spans="3:6" ht="15.75" customHeight="1" x14ac:dyDescent="0.2">
      <c r="C709" s="18"/>
      <c r="F709" s="18"/>
    </row>
    <row r="710" spans="3:6" ht="15.75" customHeight="1" x14ac:dyDescent="0.2">
      <c r="C710" s="18"/>
      <c r="F710" s="18"/>
    </row>
    <row r="711" spans="3:6" ht="15.75" customHeight="1" x14ac:dyDescent="0.2">
      <c r="C711" s="18"/>
      <c r="F711" s="18"/>
    </row>
    <row r="712" spans="3:6" ht="15.75" customHeight="1" x14ac:dyDescent="0.2">
      <c r="C712" s="18"/>
      <c r="F712" s="18"/>
    </row>
    <row r="713" spans="3:6" ht="15.75" customHeight="1" x14ac:dyDescent="0.2">
      <c r="C713" s="18"/>
      <c r="F713" s="18"/>
    </row>
    <row r="714" spans="3:6" ht="15.75" customHeight="1" x14ac:dyDescent="0.2">
      <c r="C714" s="18"/>
      <c r="F714" s="18"/>
    </row>
    <row r="715" spans="3:6" ht="15.75" customHeight="1" x14ac:dyDescent="0.2">
      <c r="C715" s="18"/>
      <c r="F715" s="18"/>
    </row>
    <row r="716" spans="3:6" ht="15.75" customHeight="1" x14ac:dyDescent="0.2">
      <c r="C716" s="18"/>
      <c r="F716" s="18"/>
    </row>
    <row r="717" spans="3:6" ht="15.75" customHeight="1" x14ac:dyDescent="0.2">
      <c r="C717" s="18"/>
      <c r="F717" s="18"/>
    </row>
    <row r="718" spans="3:6" ht="15.75" customHeight="1" x14ac:dyDescent="0.2">
      <c r="C718" s="18"/>
      <c r="F718" s="18"/>
    </row>
    <row r="719" spans="3:6" ht="15.75" customHeight="1" x14ac:dyDescent="0.2">
      <c r="C719" s="18"/>
      <c r="F719" s="18"/>
    </row>
    <row r="720" spans="3:6" ht="15.75" customHeight="1" x14ac:dyDescent="0.2">
      <c r="C720" s="18"/>
      <c r="F720" s="18"/>
    </row>
    <row r="721" spans="3:6" ht="15.75" customHeight="1" x14ac:dyDescent="0.2">
      <c r="C721" s="18"/>
      <c r="F721" s="18"/>
    </row>
    <row r="722" spans="3:6" ht="15.75" customHeight="1" x14ac:dyDescent="0.2">
      <c r="C722" s="18"/>
      <c r="F722" s="18"/>
    </row>
    <row r="723" spans="3:6" ht="15.75" customHeight="1" x14ac:dyDescent="0.2">
      <c r="C723" s="18"/>
      <c r="F723" s="18"/>
    </row>
    <row r="724" spans="3:6" ht="15.75" customHeight="1" x14ac:dyDescent="0.2">
      <c r="C724" s="18"/>
      <c r="F724" s="18"/>
    </row>
    <row r="725" spans="3:6" ht="15.75" customHeight="1" x14ac:dyDescent="0.2">
      <c r="C725" s="18"/>
      <c r="F725" s="18"/>
    </row>
    <row r="726" spans="3:6" ht="15.75" customHeight="1" x14ac:dyDescent="0.2">
      <c r="C726" s="18"/>
      <c r="F726" s="18"/>
    </row>
    <row r="727" spans="3:6" ht="15.75" customHeight="1" x14ac:dyDescent="0.2">
      <c r="C727" s="18"/>
      <c r="F727" s="18"/>
    </row>
    <row r="728" spans="3:6" ht="15.75" customHeight="1" x14ac:dyDescent="0.2">
      <c r="C728" s="18"/>
      <c r="F728" s="18"/>
    </row>
    <row r="729" spans="3:6" ht="15.75" customHeight="1" x14ac:dyDescent="0.2">
      <c r="C729" s="18"/>
      <c r="F729" s="18"/>
    </row>
    <row r="730" spans="3:6" ht="15.75" customHeight="1" x14ac:dyDescent="0.2">
      <c r="C730" s="18"/>
      <c r="F730" s="18"/>
    </row>
    <row r="731" spans="3:6" ht="15.75" customHeight="1" x14ac:dyDescent="0.2">
      <c r="C731" s="18"/>
      <c r="F731" s="18"/>
    </row>
    <row r="732" spans="3:6" ht="15.75" customHeight="1" x14ac:dyDescent="0.2">
      <c r="C732" s="18"/>
      <c r="F732" s="18"/>
    </row>
    <row r="733" spans="3:6" ht="15.75" customHeight="1" x14ac:dyDescent="0.2">
      <c r="C733" s="18"/>
      <c r="F733" s="18"/>
    </row>
    <row r="734" spans="3:6" ht="15.75" customHeight="1" x14ac:dyDescent="0.2">
      <c r="C734" s="18"/>
      <c r="F734" s="18"/>
    </row>
    <row r="735" spans="3:6" ht="15.75" customHeight="1" x14ac:dyDescent="0.2">
      <c r="C735" s="18"/>
      <c r="F735" s="18"/>
    </row>
    <row r="736" spans="3:6" ht="15.75" customHeight="1" x14ac:dyDescent="0.2">
      <c r="C736" s="18"/>
      <c r="F736" s="18"/>
    </row>
    <row r="737" spans="3:6" ht="15.75" customHeight="1" x14ac:dyDescent="0.2">
      <c r="C737" s="18"/>
      <c r="F737" s="18"/>
    </row>
    <row r="738" spans="3:6" ht="15.75" customHeight="1" x14ac:dyDescent="0.2">
      <c r="C738" s="18"/>
      <c r="F738" s="18"/>
    </row>
    <row r="739" spans="3:6" ht="15.75" customHeight="1" x14ac:dyDescent="0.2">
      <c r="C739" s="18"/>
      <c r="F739" s="18"/>
    </row>
    <row r="740" spans="3:6" ht="15.75" customHeight="1" x14ac:dyDescent="0.2">
      <c r="C740" s="18"/>
      <c r="F740" s="18"/>
    </row>
    <row r="741" spans="3:6" ht="15.75" customHeight="1" x14ac:dyDescent="0.2">
      <c r="C741" s="18"/>
      <c r="F741" s="18"/>
    </row>
    <row r="742" spans="3:6" ht="15.75" customHeight="1" x14ac:dyDescent="0.2">
      <c r="C742" s="18"/>
      <c r="F742" s="18"/>
    </row>
    <row r="743" spans="3:6" ht="15.75" customHeight="1" x14ac:dyDescent="0.2">
      <c r="C743" s="18"/>
      <c r="F743" s="18"/>
    </row>
    <row r="744" spans="3:6" ht="15.75" customHeight="1" x14ac:dyDescent="0.2">
      <c r="C744" s="18"/>
      <c r="F744" s="18"/>
    </row>
    <row r="745" spans="3:6" ht="15.75" customHeight="1" x14ac:dyDescent="0.2">
      <c r="C745" s="18"/>
      <c r="F745" s="18"/>
    </row>
    <row r="746" spans="3:6" ht="15.75" customHeight="1" x14ac:dyDescent="0.2">
      <c r="C746" s="18"/>
      <c r="F746" s="18"/>
    </row>
    <row r="747" spans="3:6" ht="15.75" customHeight="1" x14ac:dyDescent="0.2">
      <c r="C747" s="18"/>
      <c r="F747" s="18"/>
    </row>
    <row r="748" spans="3:6" ht="15.75" customHeight="1" x14ac:dyDescent="0.2">
      <c r="C748" s="18"/>
      <c r="F748" s="18"/>
    </row>
    <row r="749" spans="3:6" ht="15.75" customHeight="1" x14ac:dyDescent="0.2">
      <c r="C749" s="18"/>
      <c r="F749" s="18"/>
    </row>
    <row r="750" spans="3:6" ht="15.75" customHeight="1" x14ac:dyDescent="0.2">
      <c r="C750" s="18"/>
      <c r="F750" s="18"/>
    </row>
    <row r="751" spans="3:6" ht="15.75" customHeight="1" x14ac:dyDescent="0.2">
      <c r="C751" s="18"/>
      <c r="F751" s="18"/>
    </row>
    <row r="752" spans="3:6" ht="15.75" customHeight="1" x14ac:dyDescent="0.2">
      <c r="C752" s="18"/>
      <c r="F752" s="18"/>
    </row>
    <row r="753" spans="3:6" ht="15.75" customHeight="1" x14ac:dyDescent="0.2">
      <c r="C753" s="18"/>
      <c r="F753" s="18"/>
    </row>
    <row r="754" spans="3:6" ht="15.75" customHeight="1" x14ac:dyDescent="0.2">
      <c r="C754" s="18"/>
      <c r="F754" s="18"/>
    </row>
    <row r="755" spans="3:6" ht="15.75" customHeight="1" x14ac:dyDescent="0.2">
      <c r="C755" s="18"/>
      <c r="F755" s="18"/>
    </row>
    <row r="756" spans="3:6" ht="15.75" customHeight="1" x14ac:dyDescent="0.2">
      <c r="C756" s="18"/>
      <c r="F756" s="18"/>
    </row>
    <row r="757" spans="3:6" ht="15.75" customHeight="1" x14ac:dyDescent="0.2">
      <c r="C757" s="18"/>
      <c r="F757" s="18"/>
    </row>
    <row r="758" spans="3:6" ht="15.75" customHeight="1" x14ac:dyDescent="0.2">
      <c r="C758" s="18"/>
      <c r="F758" s="18"/>
    </row>
    <row r="759" spans="3:6" ht="15.75" customHeight="1" x14ac:dyDescent="0.2">
      <c r="C759" s="18"/>
      <c r="F759" s="18"/>
    </row>
    <row r="760" spans="3:6" ht="15.75" customHeight="1" x14ac:dyDescent="0.2">
      <c r="C760" s="18"/>
      <c r="F760" s="18"/>
    </row>
    <row r="761" spans="3:6" ht="15.75" customHeight="1" x14ac:dyDescent="0.2">
      <c r="C761" s="18"/>
      <c r="F761" s="18"/>
    </row>
    <row r="762" spans="3:6" ht="15.75" customHeight="1" x14ac:dyDescent="0.2">
      <c r="C762" s="18"/>
      <c r="F762" s="18"/>
    </row>
    <row r="763" spans="3:6" ht="15.75" customHeight="1" x14ac:dyDescent="0.2">
      <c r="C763" s="18"/>
      <c r="F763" s="18"/>
    </row>
    <row r="764" spans="3:6" ht="15.75" customHeight="1" x14ac:dyDescent="0.2">
      <c r="C764" s="18"/>
      <c r="F764" s="18"/>
    </row>
    <row r="765" spans="3:6" ht="15.75" customHeight="1" x14ac:dyDescent="0.2">
      <c r="C765" s="18"/>
      <c r="F765" s="18"/>
    </row>
    <row r="766" spans="3:6" ht="15.75" customHeight="1" x14ac:dyDescent="0.2">
      <c r="C766" s="18"/>
      <c r="F766" s="18"/>
    </row>
    <row r="767" spans="3:6" ht="15.75" customHeight="1" x14ac:dyDescent="0.2">
      <c r="C767" s="18"/>
      <c r="F767" s="18"/>
    </row>
    <row r="768" spans="3:6" ht="15.75" customHeight="1" x14ac:dyDescent="0.2">
      <c r="C768" s="18"/>
      <c r="F768" s="18"/>
    </row>
    <row r="769" spans="3:6" ht="15.75" customHeight="1" x14ac:dyDescent="0.2">
      <c r="C769" s="18"/>
      <c r="F769" s="18"/>
    </row>
    <row r="770" spans="3:6" ht="15.75" customHeight="1" x14ac:dyDescent="0.2">
      <c r="C770" s="18"/>
      <c r="F770" s="18"/>
    </row>
    <row r="771" spans="3:6" ht="15.75" customHeight="1" x14ac:dyDescent="0.2">
      <c r="C771" s="18"/>
      <c r="F771" s="18"/>
    </row>
    <row r="772" spans="3:6" ht="15.75" customHeight="1" x14ac:dyDescent="0.2">
      <c r="C772" s="18"/>
      <c r="F772" s="18"/>
    </row>
    <row r="773" spans="3:6" ht="15.75" customHeight="1" x14ac:dyDescent="0.2">
      <c r="C773" s="18"/>
      <c r="F773" s="18"/>
    </row>
    <row r="774" spans="3:6" ht="15.75" customHeight="1" x14ac:dyDescent="0.2">
      <c r="C774" s="18"/>
      <c r="F774" s="18"/>
    </row>
    <row r="775" spans="3:6" ht="15.75" customHeight="1" x14ac:dyDescent="0.2">
      <c r="C775" s="18"/>
      <c r="F775" s="18"/>
    </row>
    <row r="776" spans="3:6" ht="15.75" customHeight="1" x14ac:dyDescent="0.2">
      <c r="C776" s="18"/>
      <c r="F776" s="18"/>
    </row>
    <row r="777" spans="3:6" ht="15.75" customHeight="1" x14ac:dyDescent="0.2">
      <c r="C777" s="18"/>
      <c r="F777" s="18"/>
    </row>
    <row r="778" spans="3:6" ht="15.75" customHeight="1" x14ac:dyDescent="0.2">
      <c r="C778" s="18"/>
      <c r="F778" s="18"/>
    </row>
    <row r="779" spans="3:6" ht="15.75" customHeight="1" x14ac:dyDescent="0.2">
      <c r="C779" s="18"/>
      <c r="F779" s="18"/>
    </row>
    <row r="780" spans="3:6" ht="15.75" customHeight="1" x14ac:dyDescent="0.2">
      <c r="C780" s="18"/>
      <c r="F780" s="18"/>
    </row>
    <row r="781" spans="3:6" ht="15.75" customHeight="1" x14ac:dyDescent="0.2">
      <c r="C781" s="18"/>
      <c r="F781" s="18"/>
    </row>
    <row r="782" spans="3:6" ht="15.75" customHeight="1" x14ac:dyDescent="0.2">
      <c r="C782" s="18"/>
      <c r="F782" s="18"/>
    </row>
    <row r="783" spans="3:6" ht="15.75" customHeight="1" x14ac:dyDescent="0.2">
      <c r="C783" s="18"/>
      <c r="F783" s="18"/>
    </row>
    <row r="784" spans="3:6" ht="15.75" customHeight="1" x14ac:dyDescent="0.2">
      <c r="C784" s="18"/>
      <c r="F784" s="18"/>
    </row>
    <row r="785" spans="3:6" ht="15.75" customHeight="1" x14ac:dyDescent="0.2">
      <c r="C785" s="18"/>
      <c r="F785" s="18"/>
    </row>
    <row r="786" spans="3:6" ht="15.75" customHeight="1" x14ac:dyDescent="0.2">
      <c r="C786" s="18"/>
      <c r="F786" s="18"/>
    </row>
    <row r="787" spans="3:6" ht="15.75" customHeight="1" x14ac:dyDescent="0.2">
      <c r="C787" s="18"/>
      <c r="F787" s="18"/>
    </row>
    <row r="788" spans="3:6" ht="15.75" customHeight="1" x14ac:dyDescent="0.2">
      <c r="C788" s="18"/>
      <c r="F788" s="18"/>
    </row>
    <row r="789" spans="3:6" ht="15.75" customHeight="1" x14ac:dyDescent="0.2">
      <c r="C789" s="18"/>
      <c r="F789" s="18"/>
    </row>
    <row r="790" spans="3:6" ht="15.75" customHeight="1" x14ac:dyDescent="0.2">
      <c r="C790" s="18"/>
      <c r="F790" s="18"/>
    </row>
    <row r="791" spans="3:6" ht="15.75" customHeight="1" x14ac:dyDescent="0.2">
      <c r="C791" s="18"/>
      <c r="F791" s="18"/>
    </row>
    <row r="792" spans="3:6" ht="15.75" customHeight="1" x14ac:dyDescent="0.2">
      <c r="C792" s="18"/>
      <c r="F792" s="18"/>
    </row>
    <row r="793" spans="3:6" ht="15.75" customHeight="1" x14ac:dyDescent="0.2">
      <c r="C793" s="18"/>
      <c r="F793" s="18"/>
    </row>
    <row r="794" spans="3:6" ht="15.75" customHeight="1" x14ac:dyDescent="0.2">
      <c r="C794" s="18"/>
      <c r="F794" s="18"/>
    </row>
    <row r="795" spans="3:6" ht="15.75" customHeight="1" x14ac:dyDescent="0.2">
      <c r="C795" s="18"/>
      <c r="F795" s="18"/>
    </row>
    <row r="796" spans="3:6" ht="15.75" customHeight="1" x14ac:dyDescent="0.2">
      <c r="C796" s="18"/>
      <c r="F796" s="18"/>
    </row>
    <row r="797" spans="3:6" ht="15.75" customHeight="1" x14ac:dyDescent="0.2">
      <c r="C797" s="18"/>
      <c r="F797" s="18"/>
    </row>
    <row r="798" spans="3:6" ht="15.75" customHeight="1" x14ac:dyDescent="0.2">
      <c r="C798" s="18"/>
      <c r="F798" s="18"/>
    </row>
    <row r="799" spans="3:6" ht="15.75" customHeight="1" x14ac:dyDescent="0.2">
      <c r="C799" s="18"/>
      <c r="F799" s="18"/>
    </row>
    <row r="800" spans="3:6" ht="15.75" customHeight="1" x14ac:dyDescent="0.2">
      <c r="C800" s="18"/>
      <c r="F800" s="18"/>
    </row>
    <row r="801" spans="3:6" ht="15.75" customHeight="1" x14ac:dyDescent="0.2">
      <c r="C801" s="18"/>
      <c r="F801" s="18"/>
    </row>
    <row r="802" spans="3:6" ht="15.75" customHeight="1" x14ac:dyDescent="0.2">
      <c r="C802" s="18"/>
      <c r="F802" s="18"/>
    </row>
    <row r="803" spans="3:6" ht="15.75" customHeight="1" x14ac:dyDescent="0.2">
      <c r="C803" s="18"/>
      <c r="F803" s="18"/>
    </row>
    <row r="804" spans="3:6" ht="15.75" customHeight="1" x14ac:dyDescent="0.2">
      <c r="C804" s="18"/>
      <c r="F804" s="18"/>
    </row>
    <row r="805" spans="3:6" ht="15.75" customHeight="1" x14ac:dyDescent="0.2">
      <c r="C805" s="18"/>
      <c r="F805" s="18"/>
    </row>
    <row r="806" spans="3:6" ht="15.75" customHeight="1" x14ac:dyDescent="0.2">
      <c r="C806" s="18"/>
      <c r="F806" s="18"/>
    </row>
    <row r="807" spans="3:6" ht="15.75" customHeight="1" x14ac:dyDescent="0.2">
      <c r="C807" s="18"/>
      <c r="F807" s="18"/>
    </row>
    <row r="808" spans="3:6" ht="15.75" customHeight="1" x14ac:dyDescent="0.2">
      <c r="C808" s="18"/>
      <c r="F808" s="18"/>
    </row>
    <row r="809" spans="3:6" ht="15.75" customHeight="1" x14ac:dyDescent="0.2">
      <c r="C809" s="18"/>
      <c r="F809" s="18"/>
    </row>
    <row r="810" spans="3:6" ht="15.75" customHeight="1" x14ac:dyDescent="0.2">
      <c r="C810" s="18"/>
      <c r="F810" s="18"/>
    </row>
    <row r="811" spans="3:6" ht="15.75" customHeight="1" x14ac:dyDescent="0.2">
      <c r="C811" s="18"/>
      <c r="F811" s="18"/>
    </row>
    <row r="812" spans="3:6" ht="15.75" customHeight="1" x14ac:dyDescent="0.2">
      <c r="C812" s="18"/>
      <c r="F812" s="18"/>
    </row>
    <row r="813" spans="3:6" ht="15.75" customHeight="1" x14ac:dyDescent="0.2">
      <c r="C813" s="18"/>
      <c r="F813" s="18"/>
    </row>
    <row r="814" spans="3:6" ht="15.75" customHeight="1" x14ac:dyDescent="0.2">
      <c r="C814" s="18"/>
      <c r="F814" s="18"/>
    </row>
    <row r="815" spans="3:6" ht="15.75" customHeight="1" x14ac:dyDescent="0.2">
      <c r="C815" s="18"/>
      <c r="F815" s="18"/>
    </row>
    <row r="816" spans="3:6" ht="15.75" customHeight="1" x14ac:dyDescent="0.2">
      <c r="C816" s="18"/>
      <c r="F816" s="18"/>
    </row>
    <row r="817" spans="3:6" ht="15.75" customHeight="1" x14ac:dyDescent="0.2">
      <c r="C817" s="18"/>
      <c r="F817" s="18"/>
    </row>
    <row r="818" spans="3:6" ht="15.75" customHeight="1" x14ac:dyDescent="0.2">
      <c r="C818" s="18"/>
      <c r="F818" s="18"/>
    </row>
    <row r="819" spans="3:6" ht="15.75" customHeight="1" x14ac:dyDescent="0.2">
      <c r="C819" s="18"/>
      <c r="F819" s="18"/>
    </row>
    <row r="820" spans="3:6" ht="15.75" customHeight="1" x14ac:dyDescent="0.2">
      <c r="C820" s="18"/>
      <c r="F820" s="18"/>
    </row>
    <row r="821" spans="3:6" ht="15.75" customHeight="1" x14ac:dyDescent="0.2">
      <c r="C821" s="18"/>
      <c r="F821" s="18"/>
    </row>
    <row r="822" spans="3:6" ht="15.75" customHeight="1" x14ac:dyDescent="0.2">
      <c r="C822" s="18"/>
      <c r="F822" s="18"/>
    </row>
    <row r="823" spans="3:6" ht="15.75" customHeight="1" x14ac:dyDescent="0.2">
      <c r="C823" s="18"/>
      <c r="F823" s="18"/>
    </row>
    <row r="824" spans="3:6" ht="15.75" customHeight="1" x14ac:dyDescent="0.2">
      <c r="C824" s="18"/>
      <c r="F824" s="18"/>
    </row>
    <row r="825" spans="3:6" ht="15.75" customHeight="1" x14ac:dyDescent="0.2">
      <c r="C825" s="18"/>
      <c r="F825" s="18"/>
    </row>
    <row r="826" spans="3:6" ht="15.75" customHeight="1" x14ac:dyDescent="0.2">
      <c r="C826" s="18"/>
      <c r="F826" s="18"/>
    </row>
    <row r="827" spans="3:6" ht="15.75" customHeight="1" x14ac:dyDescent="0.2">
      <c r="C827" s="18"/>
      <c r="F827" s="18"/>
    </row>
    <row r="828" spans="3:6" ht="15.75" customHeight="1" x14ac:dyDescent="0.2">
      <c r="C828" s="18"/>
      <c r="F828" s="18"/>
    </row>
    <row r="829" spans="3:6" ht="15.75" customHeight="1" x14ac:dyDescent="0.2">
      <c r="C829" s="18"/>
      <c r="F829" s="18"/>
    </row>
    <row r="830" spans="3:6" ht="15.75" customHeight="1" x14ac:dyDescent="0.2">
      <c r="C830" s="18"/>
      <c r="F830" s="18"/>
    </row>
    <row r="831" spans="3:6" ht="15.75" customHeight="1" x14ac:dyDescent="0.2">
      <c r="C831" s="18"/>
      <c r="F831" s="18"/>
    </row>
    <row r="832" spans="3:6" ht="15.75" customHeight="1" x14ac:dyDescent="0.2">
      <c r="C832" s="18"/>
      <c r="F832" s="18"/>
    </row>
    <row r="833" spans="3:6" ht="15.75" customHeight="1" x14ac:dyDescent="0.2">
      <c r="C833" s="18"/>
      <c r="F833" s="18"/>
    </row>
    <row r="834" spans="3:6" ht="15.75" customHeight="1" x14ac:dyDescent="0.2">
      <c r="C834" s="18"/>
      <c r="F834" s="18"/>
    </row>
    <row r="835" spans="3:6" ht="15.75" customHeight="1" x14ac:dyDescent="0.2">
      <c r="C835" s="18"/>
      <c r="F835" s="18"/>
    </row>
    <row r="836" spans="3:6" ht="15.75" customHeight="1" x14ac:dyDescent="0.2">
      <c r="C836" s="18"/>
      <c r="F836" s="18"/>
    </row>
    <row r="837" spans="3:6" ht="15.75" customHeight="1" x14ac:dyDescent="0.2">
      <c r="C837" s="18"/>
      <c r="F837" s="18"/>
    </row>
    <row r="838" spans="3:6" ht="15.75" customHeight="1" x14ac:dyDescent="0.2">
      <c r="C838" s="18"/>
      <c r="F838" s="18"/>
    </row>
    <row r="839" spans="3:6" ht="15.75" customHeight="1" x14ac:dyDescent="0.2">
      <c r="C839" s="18"/>
      <c r="F839" s="18"/>
    </row>
    <row r="840" spans="3:6" ht="15.75" customHeight="1" x14ac:dyDescent="0.2">
      <c r="C840" s="18"/>
      <c r="F840" s="18"/>
    </row>
    <row r="841" spans="3:6" ht="15.75" customHeight="1" x14ac:dyDescent="0.2">
      <c r="C841" s="18"/>
      <c r="F841" s="18"/>
    </row>
    <row r="842" spans="3:6" ht="15.75" customHeight="1" x14ac:dyDescent="0.2">
      <c r="C842" s="18"/>
      <c r="F842" s="18"/>
    </row>
    <row r="843" spans="3:6" ht="15.75" customHeight="1" x14ac:dyDescent="0.2">
      <c r="C843" s="18"/>
      <c r="F843" s="18"/>
    </row>
    <row r="844" spans="3:6" ht="15.75" customHeight="1" x14ac:dyDescent="0.2">
      <c r="C844" s="18"/>
      <c r="F844" s="18"/>
    </row>
    <row r="845" spans="3:6" ht="15.75" customHeight="1" x14ac:dyDescent="0.2">
      <c r="C845" s="18"/>
      <c r="F845" s="18"/>
    </row>
    <row r="846" spans="3:6" ht="15.75" customHeight="1" x14ac:dyDescent="0.2">
      <c r="C846" s="18"/>
      <c r="F846" s="18"/>
    </row>
    <row r="847" spans="3:6" ht="15.75" customHeight="1" x14ac:dyDescent="0.2">
      <c r="C847" s="18"/>
      <c r="F847" s="18"/>
    </row>
    <row r="848" spans="3:6" ht="15.75" customHeight="1" x14ac:dyDescent="0.2">
      <c r="C848" s="18"/>
      <c r="F848" s="18"/>
    </row>
    <row r="849" spans="3:6" ht="15.75" customHeight="1" x14ac:dyDescent="0.2">
      <c r="C849" s="18"/>
      <c r="F849" s="18"/>
    </row>
    <row r="850" spans="3:6" ht="15.75" customHeight="1" x14ac:dyDescent="0.2">
      <c r="C850" s="18"/>
      <c r="F850" s="18"/>
    </row>
    <row r="851" spans="3:6" ht="15.75" customHeight="1" x14ac:dyDescent="0.2">
      <c r="C851" s="18"/>
      <c r="F851" s="18"/>
    </row>
    <row r="852" spans="3:6" ht="15.75" customHeight="1" x14ac:dyDescent="0.2">
      <c r="C852" s="18"/>
      <c r="F852" s="18"/>
    </row>
    <row r="853" spans="3:6" ht="15.75" customHeight="1" x14ac:dyDescent="0.2">
      <c r="C853" s="18"/>
      <c r="F853" s="18"/>
    </row>
    <row r="854" spans="3:6" ht="15.75" customHeight="1" x14ac:dyDescent="0.2">
      <c r="C854" s="18"/>
      <c r="F854" s="18"/>
    </row>
    <row r="855" spans="3:6" ht="15.75" customHeight="1" x14ac:dyDescent="0.2">
      <c r="C855" s="18"/>
      <c r="F855" s="18"/>
    </row>
    <row r="856" spans="3:6" ht="15.75" customHeight="1" x14ac:dyDescent="0.2">
      <c r="C856" s="18"/>
      <c r="F856" s="18"/>
    </row>
    <row r="857" spans="3:6" ht="15.75" customHeight="1" x14ac:dyDescent="0.2">
      <c r="C857" s="18"/>
      <c r="F857" s="18"/>
    </row>
    <row r="858" spans="3:6" ht="15.75" customHeight="1" x14ac:dyDescent="0.2">
      <c r="C858" s="18"/>
      <c r="F858" s="18"/>
    </row>
    <row r="859" spans="3:6" ht="15.75" customHeight="1" x14ac:dyDescent="0.2">
      <c r="C859" s="18"/>
      <c r="F859" s="18"/>
    </row>
    <row r="860" spans="3:6" ht="15.75" customHeight="1" x14ac:dyDescent="0.2">
      <c r="C860" s="18"/>
      <c r="F860" s="18"/>
    </row>
    <row r="861" spans="3:6" ht="15.75" customHeight="1" x14ac:dyDescent="0.2">
      <c r="C861" s="18"/>
      <c r="F861" s="18"/>
    </row>
    <row r="862" spans="3:6" ht="15.75" customHeight="1" x14ac:dyDescent="0.2">
      <c r="C862" s="18"/>
      <c r="F862" s="18"/>
    </row>
    <row r="863" spans="3:6" ht="15.75" customHeight="1" x14ac:dyDescent="0.2">
      <c r="C863" s="18"/>
      <c r="F863" s="18"/>
    </row>
    <row r="864" spans="3:6" ht="15.75" customHeight="1" x14ac:dyDescent="0.2">
      <c r="C864" s="18"/>
      <c r="F864" s="18"/>
    </row>
    <row r="865" spans="3:6" ht="15.75" customHeight="1" x14ac:dyDescent="0.2">
      <c r="C865" s="18"/>
      <c r="F865" s="18"/>
    </row>
    <row r="866" spans="3:6" ht="15.75" customHeight="1" x14ac:dyDescent="0.2">
      <c r="C866" s="18"/>
      <c r="F866" s="18"/>
    </row>
    <row r="867" spans="3:6" ht="15.75" customHeight="1" x14ac:dyDescent="0.2">
      <c r="C867" s="18"/>
      <c r="F867" s="18"/>
    </row>
    <row r="868" spans="3:6" ht="15.75" customHeight="1" x14ac:dyDescent="0.2">
      <c r="C868" s="18"/>
      <c r="F868" s="18"/>
    </row>
    <row r="869" spans="3:6" ht="15.75" customHeight="1" x14ac:dyDescent="0.2">
      <c r="C869" s="18"/>
      <c r="F869" s="18"/>
    </row>
    <row r="870" spans="3:6" ht="15.75" customHeight="1" x14ac:dyDescent="0.2">
      <c r="C870" s="18"/>
      <c r="F870" s="18"/>
    </row>
    <row r="871" spans="3:6" ht="15.75" customHeight="1" x14ac:dyDescent="0.2">
      <c r="C871" s="18"/>
      <c r="F871" s="18"/>
    </row>
    <row r="872" spans="3:6" ht="15.75" customHeight="1" x14ac:dyDescent="0.2">
      <c r="C872" s="18"/>
      <c r="F872" s="18"/>
    </row>
    <row r="873" spans="3:6" ht="15.75" customHeight="1" x14ac:dyDescent="0.2">
      <c r="C873" s="18"/>
      <c r="F873" s="18"/>
    </row>
    <row r="874" spans="3:6" ht="15.75" customHeight="1" x14ac:dyDescent="0.2">
      <c r="C874" s="18"/>
      <c r="F874" s="18"/>
    </row>
    <row r="875" spans="3:6" ht="15.75" customHeight="1" x14ac:dyDescent="0.2">
      <c r="C875" s="18"/>
      <c r="F875" s="18"/>
    </row>
    <row r="876" spans="3:6" ht="15.75" customHeight="1" x14ac:dyDescent="0.2">
      <c r="C876" s="18"/>
      <c r="F876" s="18"/>
    </row>
    <row r="877" spans="3:6" ht="15.75" customHeight="1" x14ac:dyDescent="0.2">
      <c r="C877" s="18"/>
      <c r="F877" s="18"/>
    </row>
    <row r="878" spans="3:6" ht="15.75" customHeight="1" x14ac:dyDescent="0.2">
      <c r="C878" s="18"/>
      <c r="F878" s="18"/>
    </row>
    <row r="879" spans="3:6" ht="15.75" customHeight="1" x14ac:dyDescent="0.2">
      <c r="C879" s="18"/>
      <c r="F879" s="18"/>
    </row>
    <row r="880" spans="3:6" ht="15.75" customHeight="1" x14ac:dyDescent="0.2">
      <c r="C880" s="18"/>
      <c r="F880" s="18"/>
    </row>
    <row r="881" spans="3:6" ht="15.75" customHeight="1" x14ac:dyDescent="0.2">
      <c r="C881" s="18"/>
      <c r="F881" s="18"/>
    </row>
    <row r="882" spans="3:6" ht="15.75" customHeight="1" x14ac:dyDescent="0.2">
      <c r="C882" s="18"/>
      <c r="F882" s="18"/>
    </row>
    <row r="883" spans="3:6" ht="15.75" customHeight="1" x14ac:dyDescent="0.2">
      <c r="C883" s="18"/>
      <c r="F883" s="18"/>
    </row>
    <row r="884" spans="3:6" ht="15.75" customHeight="1" x14ac:dyDescent="0.2">
      <c r="C884" s="18"/>
      <c r="F884" s="18"/>
    </row>
    <row r="885" spans="3:6" ht="15.75" customHeight="1" x14ac:dyDescent="0.2">
      <c r="C885" s="18"/>
      <c r="F885" s="18"/>
    </row>
    <row r="886" spans="3:6" ht="15.75" customHeight="1" x14ac:dyDescent="0.2">
      <c r="C886" s="18"/>
      <c r="F886" s="18"/>
    </row>
    <row r="887" spans="3:6" ht="15.75" customHeight="1" x14ac:dyDescent="0.2">
      <c r="C887" s="18"/>
      <c r="F887" s="18"/>
    </row>
    <row r="888" spans="3:6" ht="15.75" customHeight="1" x14ac:dyDescent="0.2">
      <c r="C888" s="18"/>
      <c r="F888" s="18"/>
    </row>
    <row r="889" spans="3:6" ht="15.75" customHeight="1" x14ac:dyDescent="0.2">
      <c r="C889" s="18"/>
      <c r="F889" s="18"/>
    </row>
    <row r="890" spans="3:6" ht="15.75" customHeight="1" x14ac:dyDescent="0.2">
      <c r="C890" s="18"/>
      <c r="F890" s="18"/>
    </row>
    <row r="891" spans="3:6" ht="15.75" customHeight="1" x14ac:dyDescent="0.2">
      <c r="C891" s="18"/>
      <c r="F891" s="18"/>
    </row>
    <row r="892" spans="3:6" ht="15.75" customHeight="1" x14ac:dyDescent="0.2">
      <c r="C892" s="18"/>
      <c r="F892" s="18"/>
    </row>
    <row r="893" spans="3:6" ht="15.75" customHeight="1" x14ac:dyDescent="0.2">
      <c r="C893" s="18"/>
      <c r="F893" s="18"/>
    </row>
    <row r="894" spans="3:6" ht="15.75" customHeight="1" x14ac:dyDescent="0.2">
      <c r="C894" s="18"/>
      <c r="F894" s="18"/>
    </row>
    <row r="895" spans="3:6" ht="15.75" customHeight="1" x14ac:dyDescent="0.2">
      <c r="C895" s="18"/>
      <c r="F895" s="18"/>
    </row>
    <row r="896" spans="3:6" ht="15.75" customHeight="1" x14ac:dyDescent="0.2">
      <c r="C896" s="18"/>
      <c r="F896" s="18"/>
    </row>
    <row r="897" spans="3:6" ht="15.75" customHeight="1" x14ac:dyDescent="0.2">
      <c r="C897" s="18"/>
      <c r="F897" s="18"/>
    </row>
    <row r="898" spans="3:6" ht="15.75" customHeight="1" x14ac:dyDescent="0.2">
      <c r="C898" s="18"/>
      <c r="F898" s="18"/>
    </row>
    <row r="899" spans="3:6" ht="15.75" customHeight="1" x14ac:dyDescent="0.2">
      <c r="C899" s="18"/>
      <c r="F899" s="18"/>
    </row>
    <row r="900" spans="3:6" ht="15.75" customHeight="1" x14ac:dyDescent="0.2">
      <c r="C900" s="18"/>
      <c r="F900" s="18"/>
    </row>
    <row r="901" spans="3:6" ht="15.75" customHeight="1" x14ac:dyDescent="0.2">
      <c r="C901" s="18"/>
      <c r="F901" s="18"/>
    </row>
    <row r="902" spans="3:6" ht="15.75" customHeight="1" x14ac:dyDescent="0.2">
      <c r="C902" s="18"/>
      <c r="F902" s="18"/>
    </row>
    <row r="903" spans="3:6" ht="15.75" customHeight="1" x14ac:dyDescent="0.2">
      <c r="C903" s="18"/>
      <c r="F903" s="18"/>
    </row>
    <row r="904" spans="3:6" ht="15.75" customHeight="1" x14ac:dyDescent="0.2">
      <c r="C904" s="18"/>
      <c r="F904" s="18"/>
    </row>
    <row r="905" spans="3:6" ht="15.75" customHeight="1" x14ac:dyDescent="0.2">
      <c r="C905" s="18"/>
      <c r="F905" s="18"/>
    </row>
    <row r="906" spans="3:6" ht="15.75" customHeight="1" x14ac:dyDescent="0.2">
      <c r="C906" s="18"/>
      <c r="F906" s="18"/>
    </row>
    <row r="907" spans="3:6" ht="15.75" customHeight="1" x14ac:dyDescent="0.2">
      <c r="C907" s="18"/>
      <c r="F907" s="18"/>
    </row>
    <row r="908" spans="3:6" ht="15.75" customHeight="1" x14ac:dyDescent="0.2">
      <c r="C908" s="18"/>
      <c r="F908" s="18"/>
    </row>
    <row r="909" spans="3:6" ht="15.75" customHeight="1" x14ac:dyDescent="0.2">
      <c r="C909" s="18"/>
      <c r="F909" s="18"/>
    </row>
    <row r="910" spans="3:6" ht="15.75" customHeight="1" x14ac:dyDescent="0.2">
      <c r="C910" s="18"/>
      <c r="F910" s="18"/>
    </row>
    <row r="911" spans="3:6" ht="15.75" customHeight="1" x14ac:dyDescent="0.2">
      <c r="C911" s="18"/>
      <c r="F911" s="18"/>
    </row>
    <row r="912" spans="3:6" ht="15.75" customHeight="1" x14ac:dyDescent="0.2">
      <c r="C912" s="18"/>
      <c r="F912" s="18"/>
    </row>
    <row r="913" spans="3:6" ht="15.75" customHeight="1" x14ac:dyDescent="0.2">
      <c r="C913" s="18"/>
      <c r="F913" s="18"/>
    </row>
    <row r="914" spans="3:6" ht="15.75" customHeight="1" x14ac:dyDescent="0.2">
      <c r="C914" s="18"/>
      <c r="F914" s="18"/>
    </row>
    <row r="915" spans="3:6" ht="15.75" customHeight="1" x14ac:dyDescent="0.2">
      <c r="C915" s="18"/>
      <c r="F915" s="18"/>
    </row>
    <row r="916" spans="3:6" ht="15.75" customHeight="1" x14ac:dyDescent="0.2">
      <c r="C916" s="18"/>
      <c r="F916" s="18"/>
    </row>
    <row r="917" spans="3:6" ht="15.75" customHeight="1" x14ac:dyDescent="0.2">
      <c r="C917" s="18"/>
      <c r="F917" s="18"/>
    </row>
    <row r="918" spans="3:6" ht="15.75" customHeight="1" x14ac:dyDescent="0.2">
      <c r="C918" s="18"/>
      <c r="F918" s="18"/>
    </row>
    <row r="919" spans="3:6" ht="15.75" customHeight="1" x14ac:dyDescent="0.2">
      <c r="C919" s="18"/>
      <c r="F919" s="18"/>
    </row>
    <row r="920" spans="3:6" ht="15.75" customHeight="1" x14ac:dyDescent="0.2">
      <c r="C920" s="18"/>
      <c r="F920" s="18"/>
    </row>
    <row r="921" spans="3:6" ht="15.75" customHeight="1" x14ac:dyDescent="0.2">
      <c r="C921" s="18"/>
      <c r="F921" s="18"/>
    </row>
    <row r="922" spans="3:6" ht="15.75" customHeight="1" x14ac:dyDescent="0.2">
      <c r="C922" s="18"/>
      <c r="F922" s="18"/>
    </row>
    <row r="923" spans="3:6" ht="15.75" customHeight="1" x14ac:dyDescent="0.2">
      <c r="C923" s="18"/>
      <c r="F923" s="18"/>
    </row>
    <row r="924" spans="3:6" ht="15.75" customHeight="1" x14ac:dyDescent="0.2">
      <c r="C924" s="18"/>
      <c r="F924" s="18"/>
    </row>
    <row r="925" spans="3:6" ht="15.75" customHeight="1" x14ac:dyDescent="0.2">
      <c r="C925" s="18"/>
      <c r="F925" s="18"/>
    </row>
    <row r="926" spans="3:6" ht="15.75" customHeight="1" x14ac:dyDescent="0.2">
      <c r="C926" s="18"/>
      <c r="F926" s="18"/>
    </row>
    <row r="927" spans="3:6" ht="15.75" customHeight="1" x14ac:dyDescent="0.2">
      <c r="C927" s="18"/>
      <c r="F927" s="18"/>
    </row>
    <row r="928" spans="3:6" ht="15.75" customHeight="1" x14ac:dyDescent="0.2">
      <c r="C928" s="18"/>
      <c r="F928" s="18"/>
    </row>
    <row r="929" spans="3:6" ht="15.75" customHeight="1" x14ac:dyDescent="0.2">
      <c r="C929" s="18"/>
      <c r="F929" s="18"/>
    </row>
    <row r="930" spans="3:6" ht="15.75" customHeight="1" x14ac:dyDescent="0.2">
      <c r="C930" s="18"/>
      <c r="F930" s="18"/>
    </row>
    <row r="931" spans="3:6" ht="15.75" customHeight="1" x14ac:dyDescent="0.2">
      <c r="C931" s="18"/>
      <c r="F931" s="18"/>
    </row>
    <row r="932" spans="3:6" ht="15.75" customHeight="1" x14ac:dyDescent="0.2">
      <c r="C932" s="18"/>
      <c r="F932" s="18"/>
    </row>
    <row r="933" spans="3:6" ht="15.75" customHeight="1" x14ac:dyDescent="0.2">
      <c r="C933" s="18"/>
      <c r="F933" s="18"/>
    </row>
    <row r="934" spans="3:6" ht="15.75" customHeight="1" x14ac:dyDescent="0.2">
      <c r="C934" s="18"/>
      <c r="F934" s="18"/>
    </row>
    <row r="935" spans="3:6" ht="15.75" customHeight="1" x14ac:dyDescent="0.2">
      <c r="C935" s="18"/>
      <c r="F935" s="18"/>
    </row>
    <row r="936" spans="3:6" ht="15.75" customHeight="1" x14ac:dyDescent="0.2">
      <c r="C936" s="18"/>
      <c r="F936" s="18"/>
    </row>
    <row r="937" spans="3:6" ht="15.75" customHeight="1" x14ac:dyDescent="0.2">
      <c r="C937" s="18"/>
      <c r="F937" s="18"/>
    </row>
    <row r="938" spans="3:6" ht="15.75" customHeight="1" x14ac:dyDescent="0.2">
      <c r="C938" s="18"/>
      <c r="F938" s="18"/>
    </row>
    <row r="939" spans="3:6" ht="15.75" customHeight="1" x14ac:dyDescent="0.2">
      <c r="C939" s="18"/>
      <c r="F939" s="18"/>
    </row>
    <row r="940" spans="3:6" ht="15.75" customHeight="1" x14ac:dyDescent="0.2">
      <c r="C940" s="18"/>
      <c r="F940" s="18"/>
    </row>
    <row r="941" spans="3:6" ht="15.75" customHeight="1" x14ac:dyDescent="0.2">
      <c r="C941" s="18"/>
      <c r="F941" s="18"/>
    </row>
    <row r="942" spans="3:6" ht="15.75" customHeight="1" x14ac:dyDescent="0.2">
      <c r="C942" s="18"/>
      <c r="F942" s="18"/>
    </row>
    <row r="943" spans="3:6" ht="15.75" customHeight="1" x14ac:dyDescent="0.2">
      <c r="C943" s="18"/>
      <c r="F943" s="18"/>
    </row>
    <row r="944" spans="3:6" ht="15.75" customHeight="1" x14ac:dyDescent="0.2">
      <c r="C944" s="18"/>
      <c r="F944" s="18"/>
    </row>
    <row r="945" spans="3:6" ht="15.75" customHeight="1" x14ac:dyDescent="0.2">
      <c r="C945" s="18"/>
      <c r="F945" s="18"/>
    </row>
    <row r="946" spans="3:6" ht="15.75" customHeight="1" x14ac:dyDescent="0.2">
      <c r="C946" s="18"/>
      <c r="F946" s="18"/>
    </row>
    <row r="947" spans="3:6" ht="15.75" customHeight="1" x14ac:dyDescent="0.2">
      <c r="C947" s="18"/>
      <c r="F947" s="18"/>
    </row>
    <row r="948" spans="3:6" ht="15.75" customHeight="1" x14ac:dyDescent="0.2">
      <c r="C948" s="18"/>
      <c r="F948" s="18"/>
    </row>
    <row r="949" spans="3:6" ht="15.75" customHeight="1" x14ac:dyDescent="0.2">
      <c r="C949" s="18"/>
      <c r="F949" s="18"/>
    </row>
    <row r="950" spans="3:6" ht="15.75" customHeight="1" x14ac:dyDescent="0.2">
      <c r="C950" s="18"/>
      <c r="F950" s="18"/>
    </row>
    <row r="951" spans="3:6" ht="15.75" customHeight="1" x14ac:dyDescent="0.2">
      <c r="C951" s="18"/>
      <c r="F951" s="18"/>
    </row>
    <row r="952" spans="3:6" ht="15.75" customHeight="1" x14ac:dyDescent="0.2">
      <c r="C952" s="18"/>
      <c r="F952" s="18"/>
    </row>
    <row r="953" spans="3:6" ht="15.75" customHeight="1" x14ac:dyDescent="0.2">
      <c r="C953" s="18"/>
      <c r="F953" s="18"/>
    </row>
    <row r="954" spans="3:6" ht="15.75" customHeight="1" x14ac:dyDescent="0.2">
      <c r="C954" s="18"/>
      <c r="F954" s="18"/>
    </row>
    <row r="955" spans="3:6" ht="15.75" customHeight="1" x14ac:dyDescent="0.2">
      <c r="C955" s="18"/>
      <c r="F955" s="18"/>
    </row>
    <row r="956" spans="3:6" ht="15.75" customHeight="1" x14ac:dyDescent="0.2">
      <c r="C956" s="18"/>
      <c r="F956" s="18"/>
    </row>
    <row r="957" spans="3:6" ht="15.75" customHeight="1" x14ac:dyDescent="0.2">
      <c r="C957" s="18"/>
      <c r="F957" s="18"/>
    </row>
    <row r="958" spans="3:6" ht="15.75" customHeight="1" x14ac:dyDescent="0.2">
      <c r="C958" s="18"/>
      <c r="F958" s="18"/>
    </row>
    <row r="959" spans="3:6" ht="15.75" customHeight="1" x14ac:dyDescent="0.2">
      <c r="C959" s="18"/>
      <c r="F959" s="18"/>
    </row>
    <row r="960" spans="3:6" ht="15.75" customHeight="1" x14ac:dyDescent="0.2">
      <c r="C960" s="18"/>
      <c r="F960" s="18"/>
    </row>
    <row r="961" spans="3:6" ht="15.75" customHeight="1" x14ac:dyDescent="0.2">
      <c r="C961" s="18"/>
      <c r="F961" s="18"/>
    </row>
    <row r="962" spans="3:6" ht="15.75" customHeight="1" x14ac:dyDescent="0.2">
      <c r="C962" s="18"/>
      <c r="F962" s="18"/>
    </row>
    <row r="963" spans="3:6" ht="15.75" customHeight="1" x14ac:dyDescent="0.2">
      <c r="C963" s="18"/>
      <c r="F963" s="18"/>
    </row>
    <row r="964" spans="3:6" ht="15.75" customHeight="1" x14ac:dyDescent="0.2">
      <c r="C964" s="18"/>
      <c r="F964" s="18"/>
    </row>
    <row r="965" spans="3:6" ht="15.75" customHeight="1" x14ac:dyDescent="0.2">
      <c r="C965" s="18"/>
      <c r="F965" s="18"/>
    </row>
    <row r="966" spans="3:6" ht="15.75" customHeight="1" x14ac:dyDescent="0.2">
      <c r="C966" s="18"/>
      <c r="F966" s="18"/>
    </row>
    <row r="967" spans="3:6" ht="15.75" customHeight="1" x14ac:dyDescent="0.2">
      <c r="C967" s="18"/>
      <c r="F967" s="18"/>
    </row>
    <row r="968" spans="3:6" ht="15.75" customHeight="1" x14ac:dyDescent="0.2">
      <c r="C968" s="18"/>
      <c r="F968" s="18"/>
    </row>
    <row r="969" spans="3:6" ht="15.75" customHeight="1" x14ac:dyDescent="0.2">
      <c r="C969" s="18"/>
      <c r="F969" s="18"/>
    </row>
    <row r="970" spans="3:6" ht="15.75" customHeight="1" x14ac:dyDescent="0.2">
      <c r="C970" s="18"/>
      <c r="F970" s="18"/>
    </row>
    <row r="971" spans="3:6" ht="15.75" customHeight="1" x14ac:dyDescent="0.2">
      <c r="C971" s="18"/>
      <c r="F971" s="18"/>
    </row>
    <row r="972" spans="3:6" ht="15.75" customHeight="1" x14ac:dyDescent="0.2">
      <c r="C972" s="18"/>
      <c r="F972" s="18"/>
    </row>
    <row r="973" spans="3:6" ht="15.75" customHeight="1" x14ac:dyDescent="0.2">
      <c r="C973" s="18"/>
      <c r="F973" s="18"/>
    </row>
    <row r="974" spans="3:6" ht="15.75" customHeight="1" x14ac:dyDescent="0.2">
      <c r="C974" s="18"/>
      <c r="F974" s="18"/>
    </row>
    <row r="975" spans="3:6" ht="15.75" customHeight="1" x14ac:dyDescent="0.2">
      <c r="C975" s="18"/>
      <c r="F975" s="18"/>
    </row>
    <row r="976" spans="3:6" ht="15.75" customHeight="1" x14ac:dyDescent="0.2">
      <c r="C976" s="18"/>
      <c r="F976" s="18"/>
    </row>
    <row r="977" spans="3:6" ht="15.75" customHeight="1" x14ac:dyDescent="0.2">
      <c r="C977" s="18"/>
      <c r="F977" s="18"/>
    </row>
    <row r="978" spans="3:6" ht="15.75" customHeight="1" x14ac:dyDescent="0.2">
      <c r="C978" s="18"/>
      <c r="F978" s="18"/>
    </row>
    <row r="979" spans="3:6" ht="15.75" customHeight="1" x14ac:dyDescent="0.2">
      <c r="C979" s="18"/>
      <c r="F979" s="18"/>
    </row>
    <row r="980" spans="3:6" ht="15.75" customHeight="1" x14ac:dyDescent="0.2">
      <c r="C980" s="18"/>
      <c r="F980" s="18"/>
    </row>
    <row r="981" spans="3:6" ht="15.75" customHeight="1" x14ac:dyDescent="0.2">
      <c r="C981" s="18"/>
      <c r="F981" s="18"/>
    </row>
    <row r="982" spans="3:6" ht="15.75" customHeight="1" x14ac:dyDescent="0.2">
      <c r="C982" s="18"/>
      <c r="F982" s="18"/>
    </row>
    <row r="983" spans="3:6" ht="15.75" customHeight="1" x14ac:dyDescent="0.2">
      <c r="C983" s="18"/>
      <c r="F983" s="18"/>
    </row>
    <row r="984" spans="3:6" ht="15.75" customHeight="1" x14ac:dyDescent="0.2">
      <c r="C984" s="18"/>
      <c r="F984" s="18"/>
    </row>
    <row r="985" spans="3:6" ht="15.75" customHeight="1" x14ac:dyDescent="0.2">
      <c r="C985" s="18"/>
      <c r="F985" s="18"/>
    </row>
    <row r="986" spans="3:6" ht="15.75" customHeight="1" x14ac:dyDescent="0.2">
      <c r="C986" s="18"/>
      <c r="F986" s="18"/>
    </row>
    <row r="987" spans="3:6" ht="15.75" customHeight="1" x14ac:dyDescent="0.2">
      <c r="C987" s="18"/>
      <c r="F987" s="18"/>
    </row>
    <row r="988" spans="3:6" ht="15.75" customHeight="1" x14ac:dyDescent="0.2">
      <c r="C988" s="18"/>
      <c r="F988" s="18"/>
    </row>
    <row r="989" spans="3:6" ht="15.75" customHeight="1" x14ac:dyDescent="0.2">
      <c r="C989" s="18"/>
      <c r="F989" s="18"/>
    </row>
    <row r="990" spans="3:6" ht="15.75" customHeight="1" x14ac:dyDescent="0.2">
      <c r="C990" s="18"/>
      <c r="F990" s="18"/>
    </row>
    <row r="991" spans="3:6" ht="15.75" customHeight="1" x14ac:dyDescent="0.2">
      <c r="C991" s="18"/>
      <c r="F991" s="18"/>
    </row>
    <row r="992" spans="3:6" ht="15.75" customHeight="1" x14ac:dyDescent="0.2">
      <c r="C992" s="18"/>
      <c r="F992" s="18"/>
    </row>
    <row r="993" spans="3:6" ht="15.75" customHeight="1" x14ac:dyDescent="0.2">
      <c r="C993" s="18"/>
      <c r="F993" s="18"/>
    </row>
    <row r="994" spans="3:6" ht="15.75" customHeight="1" x14ac:dyDescent="0.2">
      <c r="C994" s="18"/>
      <c r="F994" s="18"/>
    </row>
    <row r="995" spans="3:6" ht="15.75" customHeight="1" x14ac:dyDescent="0.2">
      <c r="C995" s="18"/>
      <c r="F995" s="18"/>
    </row>
    <row r="996" spans="3:6" ht="15.75" customHeight="1" x14ac:dyDescent="0.2">
      <c r="C996" s="18"/>
      <c r="F996" s="18"/>
    </row>
    <row r="997" spans="3:6" ht="15.75" customHeight="1" x14ac:dyDescent="0.2">
      <c r="C997" s="18"/>
      <c r="F997" s="18"/>
    </row>
    <row r="998" spans="3:6" ht="15.75" customHeight="1" x14ac:dyDescent="0.2">
      <c r="C998" s="18"/>
      <c r="F998" s="18"/>
    </row>
    <row r="999" spans="3:6" ht="15.75" customHeight="1" x14ac:dyDescent="0.2">
      <c r="C999" s="18"/>
      <c r="F999" s="18"/>
    </row>
    <row r="1000" spans="3:6" ht="15.75" customHeight="1" x14ac:dyDescent="0.2">
      <c r="C1000" s="18"/>
      <c r="F1000" s="18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H35" sqref="H35"/>
    </sheetView>
  </sheetViews>
  <sheetFormatPr baseColWidth="10" defaultColWidth="11.1640625" defaultRowHeight="15" customHeight="1" x14ac:dyDescent="0.2"/>
  <cols>
    <col min="1" max="1" width="3.1640625" customWidth="1"/>
    <col min="2" max="2" width="7.33203125" customWidth="1"/>
    <col min="3" max="3" width="10" customWidth="1"/>
    <col min="4" max="4" width="9.83203125" customWidth="1"/>
    <col min="5" max="5" width="10.33203125" customWidth="1"/>
    <col min="6" max="6" width="7.33203125" customWidth="1"/>
    <col min="7" max="7" width="11.1640625" customWidth="1"/>
    <col min="8" max="8" width="11.6640625" customWidth="1"/>
    <col min="9" max="9" width="9.33203125" customWidth="1"/>
    <col min="10" max="10" width="21" customWidth="1"/>
    <col min="11" max="11" width="10.6640625" customWidth="1"/>
    <col min="12" max="13" width="10.5" customWidth="1"/>
    <col min="14" max="14" width="42.83203125" customWidth="1"/>
    <col min="15" max="15" width="42.1640625" customWidth="1"/>
    <col min="16" max="26" width="10.5" customWidth="1"/>
  </cols>
  <sheetData>
    <row r="1" spans="1:15" ht="15.75" customHeight="1" x14ac:dyDescent="0.2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19" t="s">
        <v>21</v>
      </c>
      <c r="N1" s="20" t="s">
        <v>22</v>
      </c>
      <c r="O1" s="20" t="s">
        <v>23</v>
      </c>
    </row>
    <row r="2" spans="1:15" ht="15.75" customHeight="1" x14ac:dyDescent="0.2">
      <c r="A2" s="5">
        <v>1</v>
      </c>
      <c r="B2" s="5" t="s">
        <v>24</v>
      </c>
      <c r="C2" s="21">
        <v>200</v>
      </c>
      <c r="D2" s="21">
        <v>10</v>
      </c>
      <c r="E2" s="21">
        <v>5</v>
      </c>
      <c r="F2" s="21">
        <f t="shared" ref="F2:F7" si="0">100-(D2+E2)</f>
        <v>85</v>
      </c>
      <c r="G2" s="21">
        <f t="shared" ref="G2:G7" si="1">C2*(D2/100)</f>
        <v>20</v>
      </c>
      <c r="H2" s="21">
        <f t="shared" ref="H2:H35" si="2">C2*(E2/100)</f>
        <v>10</v>
      </c>
      <c r="I2" s="21">
        <f t="shared" ref="I2:I35" si="3">C2-(G2+H2)</f>
        <v>170</v>
      </c>
      <c r="J2" s="5" t="s">
        <v>25</v>
      </c>
      <c r="K2" s="22">
        <v>0.33333333333333331</v>
      </c>
      <c r="N2" s="21">
        <f>SUM(H2:H7)+SUM(H11:H16)+SUM(H20:H31)</f>
        <v>240</v>
      </c>
      <c r="O2" s="23">
        <f>(SUM(I2:I7)+SUM(I11:I16)+SUM(I20:I31))/1000</f>
        <v>4.08</v>
      </c>
    </row>
    <row r="3" spans="1:15" ht="15.75" customHeight="1" x14ac:dyDescent="0.2">
      <c r="A3" s="5">
        <v>2</v>
      </c>
      <c r="B3" s="5" t="s">
        <v>24</v>
      </c>
      <c r="C3" s="21">
        <v>200</v>
      </c>
      <c r="D3" s="21">
        <v>10</v>
      </c>
      <c r="E3" s="21">
        <v>5</v>
      </c>
      <c r="F3" s="21">
        <f t="shared" si="0"/>
        <v>85</v>
      </c>
      <c r="G3" s="21">
        <f t="shared" si="1"/>
        <v>20</v>
      </c>
      <c r="H3" s="21">
        <f t="shared" si="2"/>
        <v>10</v>
      </c>
      <c r="I3" s="21">
        <f t="shared" si="3"/>
        <v>170</v>
      </c>
      <c r="J3" s="5" t="s">
        <v>25</v>
      </c>
      <c r="K3" s="22">
        <v>0.33333333333333331</v>
      </c>
      <c r="N3" s="24" t="s">
        <v>26</v>
      </c>
      <c r="O3" s="24" t="s">
        <v>26</v>
      </c>
    </row>
    <row r="4" spans="1:15" ht="15.75" customHeight="1" x14ac:dyDescent="0.2">
      <c r="A4" s="5">
        <v>3</v>
      </c>
      <c r="B4" s="5" t="s">
        <v>24</v>
      </c>
      <c r="C4" s="21">
        <v>200</v>
      </c>
      <c r="D4" s="21">
        <v>10</v>
      </c>
      <c r="E4" s="21">
        <v>5</v>
      </c>
      <c r="F4" s="21">
        <f t="shared" si="0"/>
        <v>85</v>
      </c>
      <c r="G4" s="21">
        <f t="shared" si="1"/>
        <v>20</v>
      </c>
      <c r="H4" s="21">
        <f t="shared" si="2"/>
        <v>10</v>
      </c>
      <c r="I4" s="21">
        <f t="shared" si="3"/>
        <v>170</v>
      </c>
      <c r="J4" s="5" t="s">
        <v>25</v>
      </c>
      <c r="K4" s="22">
        <v>0.33333333333333331</v>
      </c>
      <c r="N4" s="5">
        <f t="shared" ref="N4:O4" si="4">N2*1.1</f>
        <v>264</v>
      </c>
      <c r="O4" s="23">
        <f t="shared" si="4"/>
        <v>4.4880000000000004</v>
      </c>
    </row>
    <row r="5" spans="1:15" ht="15.75" customHeight="1" x14ac:dyDescent="0.2">
      <c r="A5" s="5">
        <v>4</v>
      </c>
      <c r="B5" s="5" t="s">
        <v>27</v>
      </c>
      <c r="C5" s="21">
        <v>200</v>
      </c>
      <c r="D5" s="21">
        <v>10</v>
      </c>
      <c r="E5" s="21">
        <v>5</v>
      </c>
      <c r="F5" s="21">
        <f t="shared" si="0"/>
        <v>85</v>
      </c>
      <c r="G5" s="21">
        <f t="shared" si="1"/>
        <v>20</v>
      </c>
      <c r="H5" s="21">
        <f t="shared" si="2"/>
        <v>10</v>
      </c>
      <c r="I5" s="21">
        <f t="shared" si="3"/>
        <v>170</v>
      </c>
      <c r="J5" s="5" t="s">
        <v>28</v>
      </c>
      <c r="K5" s="22">
        <v>0.33333333333333331</v>
      </c>
    </row>
    <row r="6" spans="1:15" ht="15.75" customHeight="1" x14ac:dyDescent="0.2">
      <c r="A6" s="5">
        <v>5</v>
      </c>
      <c r="B6" s="5" t="s">
        <v>27</v>
      </c>
      <c r="C6" s="21">
        <v>200</v>
      </c>
      <c r="D6" s="21">
        <v>10</v>
      </c>
      <c r="E6" s="21">
        <v>5</v>
      </c>
      <c r="F6" s="21">
        <f t="shared" si="0"/>
        <v>85</v>
      </c>
      <c r="G6" s="21">
        <f t="shared" si="1"/>
        <v>20</v>
      </c>
      <c r="H6" s="21">
        <f t="shared" si="2"/>
        <v>10</v>
      </c>
      <c r="I6" s="21">
        <f t="shared" si="3"/>
        <v>170</v>
      </c>
      <c r="J6" s="5" t="s">
        <v>28</v>
      </c>
      <c r="K6" s="22">
        <v>0.33333333333333331</v>
      </c>
    </row>
    <row r="7" spans="1:15" ht="15.75" customHeight="1" x14ac:dyDescent="0.2">
      <c r="A7" s="5">
        <v>6</v>
      </c>
      <c r="B7" s="5" t="s">
        <v>27</v>
      </c>
      <c r="C7" s="21">
        <v>200</v>
      </c>
      <c r="D7" s="21">
        <v>10</v>
      </c>
      <c r="E7" s="21">
        <v>5</v>
      </c>
      <c r="F7" s="21">
        <f t="shared" si="0"/>
        <v>85</v>
      </c>
      <c r="G7" s="21">
        <f t="shared" si="1"/>
        <v>20</v>
      </c>
      <c r="H7" s="21">
        <f t="shared" si="2"/>
        <v>10</v>
      </c>
      <c r="I7" s="21">
        <f t="shared" si="3"/>
        <v>170</v>
      </c>
      <c r="J7" s="5" t="s">
        <v>28</v>
      </c>
      <c r="K7" s="22">
        <v>0.33333333333333331</v>
      </c>
    </row>
    <row r="8" spans="1:15" ht="15.75" customHeight="1" x14ac:dyDescent="0.2">
      <c r="A8" s="5">
        <v>7</v>
      </c>
      <c r="B8" s="5" t="s">
        <v>29</v>
      </c>
      <c r="C8" s="21">
        <v>200</v>
      </c>
      <c r="D8" s="21"/>
      <c r="E8" s="21">
        <v>5</v>
      </c>
      <c r="F8" s="21"/>
      <c r="G8" s="25">
        <v>55</v>
      </c>
      <c r="H8" s="21">
        <f t="shared" si="2"/>
        <v>10</v>
      </c>
      <c r="I8" s="25">
        <f t="shared" si="3"/>
        <v>135</v>
      </c>
      <c r="J8" s="5" t="s">
        <v>30</v>
      </c>
      <c r="K8" s="22">
        <v>0.33333333333333331</v>
      </c>
    </row>
    <row r="9" spans="1:15" ht="15.75" customHeight="1" x14ac:dyDescent="0.2">
      <c r="A9" s="5">
        <v>8</v>
      </c>
      <c r="B9" s="5" t="s">
        <v>29</v>
      </c>
      <c r="C9" s="21">
        <v>200</v>
      </c>
      <c r="D9" s="21"/>
      <c r="E9" s="21">
        <v>5</v>
      </c>
      <c r="F9" s="21"/>
      <c r="G9" s="25">
        <v>55</v>
      </c>
      <c r="H9" s="21">
        <f t="shared" si="2"/>
        <v>10</v>
      </c>
      <c r="I9" s="25">
        <f t="shared" si="3"/>
        <v>135</v>
      </c>
      <c r="J9" s="5" t="s">
        <v>30</v>
      </c>
      <c r="K9" s="22">
        <v>0.33333333333333331</v>
      </c>
    </row>
    <row r="10" spans="1:15" ht="15.75" customHeight="1" x14ac:dyDescent="0.2">
      <c r="A10" s="5">
        <v>9</v>
      </c>
      <c r="B10" s="5" t="s">
        <v>29</v>
      </c>
      <c r="C10" s="21">
        <v>200</v>
      </c>
      <c r="D10" s="21"/>
      <c r="E10" s="21">
        <v>5</v>
      </c>
      <c r="F10" s="21"/>
      <c r="G10" s="25">
        <v>55</v>
      </c>
      <c r="H10" s="21">
        <f t="shared" si="2"/>
        <v>10</v>
      </c>
      <c r="I10" s="25">
        <f t="shared" si="3"/>
        <v>135</v>
      </c>
      <c r="J10" s="5" t="s">
        <v>30</v>
      </c>
      <c r="K10" s="22">
        <v>0.33333333333333331</v>
      </c>
    </row>
    <row r="11" spans="1:15" ht="15.75" customHeight="1" x14ac:dyDescent="0.2">
      <c r="A11" s="5">
        <v>10</v>
      </c>
      <c r="B11" s="5" t="s">
        <v>31</v>
      </c>
      <c r="C11" s="21">
        <v>200</v>
      </c>
      <c r="D11" s="21">
        <v>10</v>
      </c>
      <c r="E11" s="21">
        <v>5</v>
      </c>
      <c r="F11" s="21">
        <f t="shared" ref="F11:F16" si="5">100-(D11+E11)</f>
        <v>85</v>
      </c>
      <c r="G11" s="21">
        <f t="shared" ref="G11:G16" si="6">C11*(D11/100)</f>
        <v>20</v>
      </c>
      <c r="H11" s="21">
        <f t="shared" si="2"/>
        <v>10</v>
      </c>
      <c r="I11" s="21">
        <f t="shared" si="3"/>
        <v>170</v>
      </c>
      <c r="J11" s="5" t="s">
        <v>32</v>
      </c>
      <c r="K11" s="22">
        <v>0.33333333333333331</v>
      </c>
    </row>
    <row r="12" spans="1:15" ht="15.75" customHeight="1" x14ac:dyDescent="0.2">
      <c r="A12" s="5">
        <v>11</v>
      </c>
      <c r="B12" s="5" t="s">
        <v>31</v>
      </c>
      <c r="C12" s="21">
        <v>200</v>
      </c>
      <c r="D12" s="21">
        <v>10</v>
      </c>
      <c r="E12" s="21">
        <v>5</v>
      </c>
      <c r="F12" s="21">
        <f t="shared" si="5"/>
        <v>85</v>
      </c>
      <c r="G12" s="21">
        <f t="shared" si="6"/>
        <v>20</v>
      </c>
      <c r="H12" s="21">
        <f t="shared" si="2"/>
        <v>10</v>
      </c>
      <c r="I12" s="21">
        <f t="shared" si="3"/>
        <v>170</v>
      </c>
      <c r="J12" s="5" t="s">
        <v>32</v>
      </c>
      <c r="K12" s="22">
        <v>0.33333333333333331</v>
      </c>
    </row>
    <row r="13" spans="1:15" ht="15.75" customHeight="1" x14ac:dyDescent="0.2">
      <c r="A13" s="5">
        <v>12</v>
      </c>
      <c r="B13" s="5" t="s">
        <v>31</v>
      </c>
      <c r="C13" s="21">
        <v>200</v>
      </c>
      <c r="D13" s="21">
        <v>10</v>
      </c>
      <c r="E13" s="21">
        <v>5</v>
      </c>
      <c r="F13" s="21">
        <f t="shared" si="5"/>
        <v>85</v>
      </c>
      <c r="G13" s="21">
        <f t="shared" si="6"/>
        <v>20</v>
      </c>
      <c r="H13" s="21">
        <f t="shared" si="2"/>
        <v>10</v>
      </c>
      <c r="I13" s="21">
        <f t="shared" si="3"/>
        <v>170</v>
      </c>
      <c r="J13" s="5" t="s">
        <v>32</v>
      </c>
      <c r="K13" s="22">
        <v>0.33333333333333331</v>
      </c>
    </row>
    <row r="14" spans="1:15" ht="15.75" customHeight="1" x14ac:dyDescent="0.2">
      <c r="A14" s="5">
        <v>13</v>
      </c>
      <c r="B14" s="5" t="s">
        <v>33</v>
      </c>
      <c r="C14" s="21">
        <v>200</v>
      </c>
      <c r="D14" s="21">
        <v>10</v>
      </c>
      <c r="E14" s="21">
        <v>5</v>
      </c>
      <c r="F14" s="21">
        <f t="shared" si="5"/>
        <v>85</v>
      </c>
      <c r="G14" s="21">
        <f t="shared" si="6"/>
        <v>20</v>
      </c>
      <c r="H14" s="21">
        <f t="shared" si="2"/>
        <v>10</v>
      </c>
      <c r="I14" s="21">
        <f t="shared" si="3"/>
        <v>170</v>
      </c>
      <c r="J14" s="5" t="s">
        <v>34</v>
      </c>
      <c r="K14" s="22">
        <v>0.33333333333333331</v>
      </c>
    </row>
    <row r="15" spans="1:15" ht="15.75" customHeight="1" x14ac:dyDescent="0.2">
      <c r="A15" s="5">
        <v>14</v>
      </c>
      <c r="B15" s="5" t="s">
        <v>33</v>
      </c>
      <c r="C15" s="21">
        <v>200</v>
      </c>
      <c r="D15" s="21">
        <v>10</v>
      </c>
      <c r="E15" s="21">
        <v>5</v>
      </c>
      <c r="F15" s="21">
        <f t="shared" si="5"/>
        <v>85</v>
      </c>
      <c r="G15" s="21">
        <f t="shared" si="6"/>
        <v>20</v>
      </c>
      <c r="H15" s="21">
        <f t="shared" si="2"/>
        <v>10</v>
      </c>
      <c r="I15" s="21">
        <f t="shared" si="3"/>
        <v>170</v>
      </c>
      <c r="J15" s="5" t="s">
        <v>34</v>
      </c>
      <c r="K15" s="22">
        <v>0.33333333333333331</v>
      </c>
    </row>
    <row r="16" spans="1:15" ht="15.75" customHeight="1" x14ac:dyDescent="0.2">
      <c r="A16" s="5">
        <v>15</v>
      </c>
      <c r="B16" s="5" t="s">
        <v>33</v>
      </c>
      <c r="C16" s="21">
        <v>200</v>
      </c>
      <c r="D16" s="21">
        <v>10</v>
      </c>
      <c r="E16" s="21">
        <v>5</v>
      </c>
      <c r="F16" s="21">
        <f t="shared" si="5"/>
        <v>85</v>
      </c>
      <c r="G16" s="21">
        <f t="shared" si="6"/>
        <v>20</v>
      </c>
      <c r="H16" s="21">
        <f t="shared" si="2"/>
        <v>10</v>
      </c>
      <c r="I16" s="21">
        <f t="shared" si="3"/>
        <v>170</v>
      </c>
      <c r="J16" s="5" t="s">
        <v>34</v>
      </c>
      <c r="K16" s="22">
        <v>0.33333333333333331</v>
      </c>
    </row>
    <row r="17" spans="1:11" ht="15.75" customHeight="1" x14ac:dyDescent="0.2">
      <c r="A17" s="5">
        <v>16</v>
      </c>
      <c r="B17" s="5" t="s">
        <v>35</v>
      </c>
      <c r="C17" s="21">
        <v>200</v>
      </c>
      <c r="D17" s="21"/>
      <c r="E17" s="21">
        <v>5</v>
      </c>
      <c r="F17" s="21"/>
      <c r="G17" s="25">
        <v>45</v>
      </c>
      <c r="H17" s="21">
        <f t="shared" si="2"/>
        <v>10</v>
      </c>
      <c r="I17" s="25">
        <f t="shared" si="3"/>
        <v>145</v>
      </c>
      <c r="J17" s="5" t="s">
        <v>36</v>
      </c>
      <c r="K17" s="22">
        <v>0.33333333333333331</v>
      </c>
    </row>
    <row r="18" spans="1:11" ht="15.75" customHeight="1" x14ac:dyDescent="0.2">
      <c r="A18" s="5">
        <v>17</v>
      </c>
      <c r="B18" s="5" t="s">
        <v>35</v>
      </c>
      <c r="C18" s="21">
        <v>200</v>
      </c>
      <c r="D18" s="21"/>
      <c r="E18" s="21">
        <v>5</v>
      </c>
      <c r="F18" s="21"/>
      <c r="G18" s="25">
        <v>45</v>
      </c>
      <c r="H18" s="21">
        <f t="shared" si="2"/>
        <v>10</v>
      </c>
      <c r="I18" s="25">
        <f t="shared" si="3"/>
        <v>145</v>
      </c>
      <c r="J18" s="5" t="s">
        <v>36</v>
      </c>
      <c r="K18" s="22">
        <v>0.33333333333333331</v>
      </c>
    </row>
    <row r="19" spans="1:11" ht="15.75" customHeight="1" x14ac:dyDescent="0.2">
      <c r="A19" s="5">
        <v>18</v>
      </c>
      <c r="B19" s="5" t="s">
        <v>35</v>
      </c>
      <c r="C19" s="21">
        <v>200</v>
      </c>
      <c r="D19" s="21"/>
      <c r="E19" s="21">
        <v>5</v>
      </c>
      <c r="F19" s="21"/>
      <c r="G19" s="25">
        <v>90</v>
      </c>
      <c r="H19" s="21">
        <f t="shared" si="2"/>
        <v>10</v>
      </c>
      <c r="I19" s="25">
        <f t="shared" si="3"/>
        <v>100</v>
      </c>
      <c r="J19" s="5" t="s">
        <v>37</v>
      </c>
      <c r="K19" s="22">
        <v>0.33333333333333331</v>
      </c>
    </row>
    <row r="20" spans="1:11" ht="15.75" customHeight="1" x14ac:dyDescent="0.2">
      <c r="A20" s="5">
        <v>19</v>
      </c>
      <c r="B20" s="5" t="s">
        <v>38</v>
      </c>
      <c r="C20" s="21">
        <v>200</v>
      </c>
      <c r="D20" s="21">
        <v>10</v>
      </c>
      <c r="E20" s="21">
        <v>5</v>
      </c>
      <c r="F20" s="21">
        <f t="shared" ref="F20:F35" si="7">100-(D20+E20)</f>
        <v>85</v>
      </c>
      <c r="G20" s="21">
        <f t="shared" ref="G20:G35" si="8">C20*(D20/100)</f>
        <v>20</v>
      </c>
      <c r="H20" s="21">
        <f t="shared" si="2"/>
        <v>10</v>
      </c>
      <c r="I20" s="21">
        <f t="shared" si="3"/>
        <v>170</v>
      </c>
      <c r="J20" s="5" t="s">
        <v>39</v>
      </c>
      <c r="K20" s="22">
        <v>0.33333333333333331</v>
      </c>
    </row>
    <row r="21" spans="1:11" ht="15.75" customHeight="1" x14ac:dyDescent="0.2">
      <c r="A21" s="5">
        <v>20</v>
      </c>
      <c r="B21" s="5" t="s">
        <v>38</v>
      </c>
      <c r="C21" s="21">
        <v>200</v>
      </c>
      <c r="D21" s="21">
        <v>10</v>
      </c>
      <c r="E21" s="21">
        <v>5</v>
      </c>
      <c r="F21" s="21">
        <f t="shared" si="7"/>
        <v>85</v>
      </c>
      <c r="G21" s="21">
        <f t="shared" si="8"/>
        <v>20</v>
      </c>
      <c r="H21" s="21">
        <f t="shared" si="2"/>
        <v>10</v>
      </c>
      <c r="I21" s="21">
        <f t="shared" si="3"/>
        <v>170</v>
      </c>
      <c r="J21" s="5" t="s">
        <v>39</v>
      </c>
      <c r="K21" s="22">
        <v>0.33333333333333331</v>
      </c>
    </row>
    <row r="22" spans="1:11" ht="15.75" customHeight="1" x14ac:dyDescent="0.2">
      <c r="A22" s="5">
        <v>21</v>
      </c>
      <c r="B22" s="5" t="s">
        <v>38</v>
      </c>
      <c r="C22" s="21">
        <v>200</v>
      </c>
      <c r="D22" s="21">
        <v>10</v>
      </c>
      <c r="E22" s="21">
        <v>5</v>
      </c>
      <c r="F22" s="21">
        <f t="shared" si="7"/>
        <v>85</v>
      </c>
      <c r="G22" s="21">
        <f t="shared" si="8"/>
        <v>20</v>
      </c>
      <c r="H22" s="21">
        <f t="shared" si="2"/>
        <v>10</v>
      </c>
      <c r="I22" s="21">
        <f t="shared" si="3"/>
        <v>170</v>
      </c>
      <c r="J22" s="5" t="s">
        <v>39</v>
      </c>
      <c r="K22" s="22">
        <v>0.33333333333333331</v>
      </c>
    </row>
    <row r="23" spans="1:11" ht="15.75" customHeight="1" x14ac:dyDescent="0.2">
      <c r="A23" s="5">
        <v>22</v>
      </c>
      <c r="B23" s="5" t="s">
        <v>40</v>
      </c>
      <c r="C23" s="21">
        <v>200</v>
      </c>
      <c r="D23" s="21">
        <v>10</v>
      </c>
      <c r="E23" s="21">
        <v>5</v>
      </c>
      <c r="F23" s="21">
        <f t="shared" si="7"/>
        <v>85</v>
      </c>
      <c r="G23" s="21">
        <f t="shared" si="8"/>
        <v>20</v>
      </c>
      <c r="H23" s="21">
        <f t="shared" si="2"/>
        <v>10</v>
      </c>
      <c r="I23" s="21">
        <f t="shared" si="3"/>
        <v>170</v>
      </c>
      <c r="J23" s="5" t="s">
        <v>41</v>
      </c>
      <c r="K23" s="22">
        <v>0.33333333333333331</v>
      </c>
    </row>
    <row r="24" spans="1:11" ht="15.75" customHeight="1" x14ac:dyDescent="0.2">
      <c r="A24" s="5">
        <v>23</v>
      </c>
      <c r="B24" s="5" t="s">
        <v>40</v>
      </c>
      <c r="C24" s="21">
        <v>200</v>
      </c>
      <c r="D24" s="21">
        <v>10</v>
      </c>
      <c r="E24" s="21">
        <v>5</v>
      </c>
      <c r="F24" s="21">
        <f t="shared" si="7"/>
        <v>85</v>
      </c>
      <c r="G24" s="21">
        <f t="shared" si="8"/>
        <v>20</v>
      </c>
      <c r="H24" s="21">
        <f t="shared" si="2"/>
        <v>10</v>
      </c>
      <c r="I24" s="21">
        <f t="shared" si="3"/>
        <v>170</v>
      </c>
      <c r="J24" s="5" t="s">
        <v>41</v>
      </c>
      <c r="K24" s="22">
        <v>0.33333333333333331</v>
      </c>
    </row>
    <row r="25" spans="1:11" ht="15.75" customHeight="1" x14ac:dyDescent="0.2">
      <c r="A25" s="5">
        <v>24</v>
      </c>
      <c r="B25" s="5" t="s">
        <v>40</v>
      </c>
      <c r="C25" s="21">
        <v>200</v>
      </c>
      <c r="D25" s="21">
        <v>10</v>
      </c>
      <c r="E25" s="21">
        <v>5</v>
      </c>
      <c r="F25" s="21">
        <f t="shared" si="7"/>
        <v>85</v>
      </c>
      <c r="G25" s="21">
        <f t="shared" si="8"/>
        <v>20</v>
      </c>
      <c r="H25" s="21">
        <f t="shared" si="2"/>
        <v>10</v>
      </c>
      <c r="I25" s="21">
        <f t="shared" si="3"/>
        <v>170</v>
      </c>
      <c r="J25" s="5" t="s">
        <v>41</v>
      </c>
      <c r="K25" s="22">
        <v>0.33333333333333331</v>
      </c>
    </row>
    <row r="26" spans="1:11" ht="15.75" customHeight="1" x14ac:dyDescent="0.2">
      <c r="A26" s="5">
        <v>25</v>
      </c>
      <c r="B26" s="5" t="s">
        <v>42</v>
      </c>
      <c r="C26" s="21">
        <v>200</v>
      </c>
      <c r="D26" s="21">
        <v>10</v>
      </c>
      <c r="E26" s="21">
        <v>5</v>
      </c>
      <c r="F26" s="21">
        <f t="shared" si="7"/>
        <v>85</v>
      </c>
      <c r="G26" s="21">
        <f t="shared" si="8"/>
        <v>20</v>
      </c>
      <c r="H26" s="21">
        <f t="shared" si="2"/>
        <v>10</v>
      </c>
      <c r="I26" s="21">
        <f t="shared" si="3"/>
        <v>170</v>
      </c>
      <c r="J26" s="5" t="s">
        <v>32</v>
      </c>
      <c r="K26" s="22">
        <v>0.33333333333333331</v>
      </c>
    </row>
    <row r="27" spans="1:11" ht="15.75" customHeight="1" x14ac:dyDescent="0.2">
      <c r="A27" s="5">
        <v>26</v>
      </c>
      <c r="B27" s="5" t="s">
        <v>42</v>
      </c>
      <c r="C27" s="21">
        <v>200</v>
      </c>
      <c r="D27" s="21">
        <v>10</v>
      </c>
      <c r="E27" s="21">
        <v>5</v>
      </c>
      <c r="F27" s="21">
        <f t="shared" si="7"/>
        <v>85</v>
      </c>
      <c r="G27" s="21">
        <f t="shared" si="8"/>
        <v>20</v>
      </c>
      <c r="H27" s="21">
        <f t="shared" si="2"/>
        <v>10</v>
      </c>
      <c r="I27" s="21">
        <f t="shared" si="3"/>
        <v>170</v>
      </c>
      <c r="J27" s="5" t="s">
        <v>32</v>
      </c>
      <c r="K27" s="22">
        <v>0.33333333333333331</v>
      </c>
    </row>
    <row r="28" spans="1:11" ht="15.75" customHeight="1" x14ac:dyDescent="0.2">
      <c r="A28" s="5">
        <v>27</v>
      </c>
      <c r="B28" s="5" t="s">
        <v>42</v>
      </c>
      <c r="C28" s="21">
        <v>200</v>
      </c>
      <c r="D28" s="21">
        <v>10</v>
      </c>
      <c r="E28" s="21">
        <v>5</v>
      </c>
      <c r="F28" s="21">
        <f t="shared" si="7"/>
        <v>85</v>
      </c>
      <c r="G28" s="21">
        <f t="shared" si="8"/>
        <v>20</v>
      </c>
      <c r="H28" s="21">
        <f t="shared" si="2"/>
        <v>10</v>
      </c>
      <c r="I28" s="21">
        <f t="shared" si="3"/>
        <v>170</v>
      </c>
      <c r="J28" s="5" t="s">
        <v>32</v>
      </c>
      <c r="K28" s="22">
        <v>0.33333333333333331</v>
      </c>
    </row>
    <row r="29" spans="1:11" ht="15.75" customHeight="1" x14ac:dyDescent="0.2">
      <c r="A29" s="5">
        <v>28</v>
      </c>
      <c r="B29" s="5" t="s">
        <v>43</v>
      </c>
      <c r="C29" s="21">
        <v>200</v>
      </c>
      <c r="D29" s="21">
        <v>10</v>
      </c>
      <c r="E29" s="21">
        <v>5</v>
      </c>
      <c r="F29" s="21">
        <f t="shared" si="7"/>
        <v>85</v>
      </c>
      <c r="G29" s="21">
        <f t="shared" si="8"/>
        <v>20</v>
      </c>
      <c r="H29" s="21">
        <f t="shared" si="2"/>
        <v>10</v>
      </c>
      <c r="I29" s="21">
        <f t="shared" si="3"/>
        <v>170</v>
      </c>
      <c r="J29" s="5" t="s">
        <v>44</v>
      </c>
      <c r="K29" s="22">
        <v>0.33333333333333331</v>
      </c>
    </row>
    <row r="30" spans="1:11" ht="15.75" customHeight="1" x14ac:dyDescent="0.2">
      <c r="A30" s="5">
        <v>29</v>
      </c>
      <c r="B30" s="5" t="s">
        <v>43</v>
      </c>
      <c r="C30" s="21">
        <v>200</v>
      </c>
      <c r="D30" s="21">
        <v>10</v>
      </c>
      <c r="E30" s="21">
        <v>5</v>
      </c>
      <c r="F30" s="21">
        <f t="shared" si="7"/>
        <v>85</v>
      </c>
      <c r="G30" s="21">
        <f t="shared" si="8"/>
        <v>20</v>
      </c>
      <c r="H30" s="21">
        <f t="shared" si="2"/>
        <v>10</v>
      </c>
      <c r="I30" s="21">
        <f t="shared" si="3"/>
        <v>170</v>
      </c>
      <c r="J30" s="5" t="s">
        <v>44</v>
      </c>
      <c r="K30" s="22">
        <v>0.33333333333333331</v>
      </c>
    </row>
    <row r="31" spans="1:11" ht="15.75" customHeight="1" x14ac:dyDescent="0.2">
      <c r="A31" s="5">
        <v>30</v>
      </c>
      <c r="B31" s="5" t="s">
        <v>43</v>
      </c>
      <c r="C31" s="21">
        <v>200</v>
      </c>
      <c r="D31" s="21">
        <v>10</v>
      </c>
      <c r="E31" s="21">
        <v>5</v>
      </c>
      <c r="F31" s="21">
        <f t="shared" si="7"/>
        <v>85</v>
      </c>
      <c r="G31" s="21">
        <f t="shared" si="8"/>
        <v>20</v>
      </c>
      <c r="H31" s="21">
        <f t="shared" si="2"/>
        <v>10</v>
      </c>
      <c r="I31" s="21">
        <f t="shared" si="3"/>
        <v>170</v>
      </c>
      <c r="J31" s="5" t="s">
        <v>44</v>
      </c>
      <c r="K31" s="22">
        <v>0.33333333333333331</v>
      </c>
    </row>
    <row r="32" spans="1:11" ht="15.75" customHeight="1" x14ac:dyDescent="0.2">
      <c r="A32" s="5">
        <v>31</v>
      </c>
      <c r="B32" s="5" t="s">
        <v>45</v>
      </c>
      <c r="C32" s="21">
        <v>100</v>
      </c>
      <c r="D32" s="21">
        <v>20</v>
      </c>
      <c r="E32" s="21">
        <v>5</v>
      </c>
      <c r="F32" s="21">
        <f t="shared" si="7"/>
        <v>75</v>
      </c>
      <c r="G32" s="25">
        <f t="shared" si="8"/>
        <v>20</v>
      </c>
      <c r="H32" s="21">
        <f t="shared" si="2"/>
        <v>5</v>
      </c>
      <c r="I32" s="25">
        <f t="shared" si="3"/>
        <v>75</v>
      </c>
      <c r="J32" s="5" t="s">
        <v>37</v>
      </c>
      <c r="K32" s="22">
        <v>0.33333333333333331</v>
      </c>
    </row>
    <row r="33" spans="1:26" ht="15.75" customHeight="1" x14ac:dyDescent="0.2">
      <c r="A33" s="5">
        <v>32</v>
      </c>
      <c r="B33" s="5" t="s">
        <v>45</v>
      </c>
      <c r="C33" s="21">
        <v>100</v>
      </c>
      <c r="D33" s="21">
        <v>20</v>
      </c>
      <c r="E33" s="21">
        <v>5</v>
      </c>
      <c r="F33" s="21">
        <f t="shared" si="7"/>
        <v>75</v>
      </c>
      <c r="G33" s="25">
        <f t="shared" si="8"/>
        <v>20</v>
      </c>
      <c r="H33" s="21">
        <f t="shared" si="2"/>
        <v>5</v>
      </c>
      <c r="I33" s="25">
        <f t="shared" si="3"/>
        <v>75</v>
      </c>
      <c r="J33" s="5" t="s">
        <v>37</v>
      </c>
      <c r="K33" s="22">
        <v>0.33333333333333331</v>
      </c>
    </row>
    <row r="34" spans="1:26" ht="15.75" customHeight="1" x14ac:dyDescent="0.2">
      <c r="A34" s="5">
        <v>33</v>
      </c>
      <c r="B34" s="5" t="s">
        <v>45</v>
      </c>
      <c r="C34" s="21">
        <v>100</v>
      </c>
      <c r="D34" s="21">
        <v>20</v>
      </c>
      <c r="E34" s="21">
        <v>5</v>
      </c>
      <c r="F34" s="21">
        <f t="shared" si="7"/>
        <v>75</v>
      </c>
      <c r="G34" s="25">
        <f t="shared" si="8"/>
        <v>20</v>
      </c>
      <c r="H34" s="21">
        <f t="shared" si="2"/>
        <v>5</v>
      </c>
      <c r="I34" s="25">
        <f t="shared" si="3"/>
        <v>75</v>
      </c>
      <c r="J34" s="5" t="s">
        <v>37</v>
      </c>
      <c r="K34" s="22">
        <v>0.33333333333333331</v>
      </c>
    </row>
    <row r="35" spans="1:26" ht="15.75" customHeight="1" x14ac:dyDescent="0.2">
      <c r="A35" s="5">
        <v>34</v>
      </c>
      <c r="B35" s="5" t="s">
        <v>45</v>
      </c>
      <c r="C35" s="21">
        <v>100</v>
      </c>
      <c r="D35" s="21">
        <v>20</v>
      </c>
      <c r="E35" s="21">
        <v>5</v>
      </c>
      <c r="F35" s="21">
        <f t="shared" si="7"/>
        <v>75</v>
      </c>
      <c r="G35" s="25">
        <f t="shared" si="8"/>
        <v>20</v>
      </c>
      <c r="H35" s="21">
        <f t="shared" si="2"/>
        <v>5</v>
      </c>
      <c r="I35" s="25">
        <f t="shared" si="3"/>
        <v>75</v>
      </c>
      <c r="J35" s="5" t="s">
        <v>37</v>
      </c>
      <c r="K35" s="22">
        <v>0.33333333333333331</v>
      </c>
    </row>
    <row r="36" spans="1:26" ht="15.75" customHeight="1" x14ac:dyDescent="0.2">
      <c r="A36" s="14"/>
      <c r="B36" s="26"/>
      <c r="C36" s="26"/>
      <c r="D36" s="26"/>
      <c r="E36" s="26"/>
      <c r="F36" s="26"/>
      <c r="G36" s="26"/>
      <c r="H36" s="26" t="s">
        <v>46</v>
      </c>
      <c r="I36" s="26" t="s">
        <v>47</v>
      </c>
      <c r="J36" s="14"/>
      <c r="K36" s="26" t="s">
        <v>48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B37" s="27"/>
      <c r="C37" s="27"/>
      <c r="D37" s="28"/>
      <c r="E37" s="28"/>
      <c r="F37" s="28"/>
      <c r="G37" s="28"/>
      <c r="H37" s="28">
        <f t="shared" ref="H37:I37" si="9">SUM(H2:H35)</f>
        <v>320</v>
      </c>
      <c r="I37" s="28">
        <f t="shared" si="9"/>
        <v>5175</v>
      </c>
      <c r="K37" s="28">
        <f>SUM(K2:K32)</f>
        <v>10.333333333333334</v>
      </c>
    </row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35.6640625" customWidth="1"/>
    <col min="2" max="2" width="23.33203125" customWidth="1"/>
    <col min="3" max="3" width="24.1640625" customWidth="1"/>
    <col min="4" max="4" width="14.33203125" customWidth="1"/>
    <col min="5" max="5" width="15.1640625" customWidth="1"/>
    <col min="6" max="7" width="15" customWidth="1"/>
    <col min="8" max="8" width="14.33203125" customWidth="1"/>
    <col min="9" max="9" width="21.1640625" customWidth="1"/>
    <col min="10" max="26" width="10.5" customWidth="1"/>
  </cols>
  <sheetData>
    <row r="1" spans="1:9" ht="15.75" customHeight="1" x14ac:dyDescent="0.2">
      <c r="A1" s="29" t="s">
        <v>49</v>
      </c>
      <c r="B1" s="48" t="s">
        <v>50</v>
      </c>
      <c r="C1" s="49"/>
      <c r="D1" s="49"/>
      <c r="E1" s="49"/>
      <c r="F1" s="49"/>
      <c r="G1" s="49"/>
    </row>
    <row r="2" spans="1:9" ht="15.75" customHeight="1" x14ac:dyDescent="0.2">
      <c r="A2" s="19" t="s">
        <v>51</v>
      </c>
      <c r="B2" s="19" t="s">
        <v>52</v>
      </c>
      <c r="C2" s="19" t="s">
        <v>53</v>
      </c>
      <c r="D2" s="18" t="s">
        <v>14</v>
      </c>
      <c r="E2" s="18" t="s">
        <v>54</v>
      </c>
      <c r="F2" s="18" t="s">
        <v>16</v>
      </c>
      <c r="G2" s="18" t="s">
        <v>19</v>
      </c>
    </row>
    <row r="3" spans="1:9" ht="15.75" customHeight="1" x14ac:dyDescent="0.2">
      <c r="A3" s="30" t="s">
        <v>24</v>
      </c>
      <c r="B3" s="5">
        <v>100</v>
      </c>
      <c r="C3" s="5">
        <v>3</v>
      </c>
      <c r="D3" s="18">
        <v>10</v>
      </c>
      <c r="E3" s="18">
        <f t="shared" ref="E3:E13" si="0">B3*(D3/100)</f>
        <v>10</v>
      </c>
      <c r="F3" s="18">
        <v>90</v>
      </c>
      <c r="G3" s="18">
        <f t="shared" ref="G3:G13" si="1">B3*(F3/100)</f>
        <v>90</v>
      </c>
    </row>
    <row r="4" spans="1:9" ht="15.75" customHeight="1" x14ac:dyDescent="0.2">
      <c r="A4" s="30" t="s">
        <v>27</v>
      </c>
      <c r="B4" s="5">
        <v>100</v>
      </c>
      <c r="C4" s="5">
        <v>3</v>
      </c>
      <c r="D4" s="18">
        <v>10</v>
      </c>
      <c r="E4" s="18">
        <f t="shared" si="0"/>
        <v>10</v>
      </c>
      <c r="F4" s="18">
        <v>90</v>
      </c>
      <c r="G4" s="18">
        <f t="shared" si="1"/>
        <v>90</v>
      </c>
    </row>
    <row r="5" spans="1:9" ht="15.75" customHeight="1" x14ac:dyDescent="0.2">
      <c r="A5" s="30" t="s">
        <v>29</v>
      </c>
      <c r="B5" s="5">
        <v>100</v>
      </c>
      <c r="C5" s="5">
        <v>3</v>
      </c>
      <c r="D5" s="18">
        <v>10</v>
      </c>
      <c r="E5" s="18">
        <f t="shared" si="0"/>
        <v>10</v>
      </c>
      <c r="F5" s="18">
        <v>90</v>
      </c>
      <c r="G5" s="18">
        <f t="shared" si="1"/>
        <v>90</v>
      </c>
    </row>
    <row r="6" spans="1:9" ht="15.75" customHeight="1" x14ac:dyDescent="0.2">
      <c r="A6" s="30" t="s">
        <v>31</v>
      </c>
      <c r="B6" s="5">
        <v>100</v>
      </c>
      <c r="C6" s="5">
        <v>3</v>
      </c>
      <c r="D6" s="18">
        <v>10</v>
      </c>
      <c r="E6" s="18">
        <f t="shared" si="0"/>
        <v>10</v>
      </c>
      <c r="F6" s="18">
        <v>90</v>
      </c>
      <c r="G6" s="18">
        <f t="shared" si="1"/>
        <v>90</v>
      </c>
    </row>
    <row r="7" spans="1:9" ht="15.75" customHeight="1" x14ac:dyDescent="0.2">
      <c r="A7" s="30" t="s">
        <v>33</v>
      </c>
      <c r="B7" s="5">
        <v>100</v>
      </c>
      <c r="C7" s="5">
        <v>3</v>
      </c>
      <c r="D7" s="18">
        <v>10</v>
      </c>
      <c r="E7" s="18">
        <f t="shared" si="0"/>
        <v>10</v>
      </c>
      <c r="F7" s="18">
        <v>90</v>
      </c>
      <c r="G7" s="18">
        <f t="shared" si="1"/>
        <v>90</v>
      </c>
    </row>
    <row r="8" spans="1:9" ht="15.75" customHeight="1" x14ac:dyDescent="0.2">
      <c r="A8" s="30" t="s">
        <v>35</v>
      </c>
      <c r="B8" s="5">
        <v>100</v>
      </c>
      <c r="C8" s="5">
        <v>3</v>
      </c>
      <c r="D8" s="18">
        <v>10</v>
      </c>
      <c r="E8" s="18">
        <f t="shared" si="0"/>
        <v>10</v>
      </c>
      <c r="F8" s="18">
        <v>90</v>
      </c>
      <c r="G8" s="18">
        <f t="shared" si="1"/>
        <v>90</v>
      </c>
    </row>
    <row r="9" spans="1:9" ht="15.75" customHeight="1" x14ac:dyDescent="0.2">
      <c r="A9" s="30" t="s">
        <v>38</v>
      </c>
      <c r="B9" s="5">
        <v>100</v>
      </c>
      <c r="C9" s="5">
        <v>3</v>
      </c>
      <c r="D9" s="18">
        <v>10</v>
      </c>
      <c r="E9" s="18">
        <f t="shared" si="0"/>
        <v>10</v>
      </c>
      <c r="F9" s="18">
        <v>90</v>
      </c>
      <c r="G9" s="18">
        <f t="shared" si="1"/>
        <v>90</v>
      </c>
    </row>
    <row r="10" spans="1:9" ht="15.75" customHeight="1" x14ac:dyDescent="0.2">
      <c r="A10" s="30" t="s">
        <v>40</v>
      </c>
      <c r="B10" s="5">
        <v>100</v>
      </c>
      <c r="C10" s="5">
        <v>3</v>
      </c>
      <c r="D10" s="18">
        <v>10</v>
      </c>
      <c r="E10" s="18">
        <f t="shared" si="0"/>
        <v>10</v>
      </c>
      <c r="F10" s="18">
        <v>90</v>
      </c>
      <c r="G10" s="18">
        <f t="shared" si="1"/>
        <v>90</v>
      </c>
    </row>
    <row r="11" spans="1:9" ht="15.75" customHeight="1" x14ac:dyDescent="0.2">
      <c r="A11" s="30" t="s">
        <v>42</v>
      </c>
      <c r="B11" s="5">
        <v>100</v>
      </c>
      <c r="C11" s="5">
        <v>3</v>
      </c>
      <c r="D11" s="18">
        <v>10</v>
      </c>
      <c r="E11" s="18">
        <f t="shared" si="0"/>
        <v>10</v>
      </c>
      <c r="F11" s="18">
        <v>90</v>
      </c>
      <c r="G11" s="18">
        <f t="shared" si="1"/>
        <v>90</v>
      </c>
    </row>
    <row r="12" spans="1:9" ht="15.75" customHeight="1" x14ac:dyDescent="0.2">
      <c r="A12" s="30" t="s">
        <v>43</v>
      </c>
      <c r="B12" s="5">
        <v>100</v>
      </c>
      <c r="C12" s="5">
        <v>3</v>
      </c>
      <c r="D12" s="18">
        <v>10</v>
      </c>
      <c r="E12" s="18">
        <f t="shared" si="0"/>
        <v>10</v>
      </c>
      <c r="F12" s="18">
        <v>90</v>
      </c>
      <c r="G12" s="18">
        <f t="shared" si="1"/>
        <v>90</v>
      </c>
    </row>
    <row r="13" spans="1:9" ht="15.75" customHeight="1" x14ac:dyDescent="0.2">
      <c r="A13" s="30" t="s">
        <v>45</v>
      </c>
      <c r="B13" s="5">
        <v>100</v>
      </c>
      <c r="C13" s="5">
        <v>3</v>
      </c>
      <c r="D13" s="18">
        <v>10</v>
      </c>
      <c r="E13" s="18">
        <f t="shared" si="0"/>
        <v>10</v>
      </c>
      <c r="F13" s="18">
        <v>90</v>
      </c>
      <c r="G13" s="18">
        <f t="shared" si="1"/>
        <v>90</v>
      </c>
    </row>
    <row r="14" spans="1:9" ht="15.75" customHeight="1" x14ac:dyDescent="0.2">
      <c r="A14" s="26"/>
      <c r="B14" s="26"/>
      <c r="C14" s="26"/>
      <c r="D14" s="26"/>
      <c r="E14" s="26" t="s">
        <v>55</v>
      </c>
      <c r="F14" s="26"/>
      <c r="G14" s="31" t="s">
        <v>56</v>
      </c>
      <c r="H14" s="14"/>
      <c r="I14" s="14"/>
    </row>
    <row r="15" spans="1:9" ht="15.75" customHeight="1" x14ac:dyDescent="0.2">
      <c r="D15" s="18"/>
      <c r="E15" s="17">
        <f>E3*C3</f>
        <v>30</v>
      </c>
      <c r="F15" s="17"/>
      <c r="G15" s="17">
        <f>SUM(G3:G13)*C3/1000</f>
        <v>2.97</v>
      </c>
      <c r="H15" s="14"/>
      <c r="I15" s="14"/>
    </row>
    <row r="16" spans="1:9" ht="15.75" customHeight="1" x14ac:dyDescent="0.2"/>
    <row r="17" spans="4:7" ht="15.75" customHeight="1" x14ac:dyDescent="0.2">
      <c r="D17" s="18"/>
      <c r="E17" s="18"/>
      <c r="F17" s="18"/>
      <c r="G17" s="18"/>
    </row>
    <row r="18" spans="4:7" ht="15.75" customHeight="1" x14ac:dyDescent="0.2">
      <c r="D18" s="18"/>
      <c r="E18" s="18"/>
      <c r="F18" s="18"/>
      <c r="G18" s="18"/>
    </row>
    <row r="19" spans="4:7" ht="15.75" customHeight="1" x14ac:dyDescent="0.2"/>
    <row r="20" spans="4:7" ht="15.75" customHeight="1" x14ac:dyDescent="0.2"/>
    <row r="21" spans="4:7" ht="15.75" customHeight="1" x14ac:dyDescent="0.2"/>
    <row r="22" spans="4:7" ht="15.75" customHeight="1" x14ac:dyDescent="0.2"/>
    <row r="23" spans="4:7" ht="15.75" customHeight="1" x14ac:dyDescent="0.2"/>
    <row r="24" spans="4:7" ht="15.75" customHeight="1" x14ac:dyDescent="0.2"/>
    <row r="25" spans="4:7" ht="15.75" customHeight="1" x14ac:dyDescent="0.2"/>
    <row r="26" spans="4:7" ht="15.75" customHeight="1" x14ac:dyDescent="0.2"/>
    <row r="27" spans="4:7" ht="15.75" customHeight="1" x14ac:dyDescent="0.2"/>
    <row r="28" spans="4:7" ht="15.75" customHeight="1" x14ac:dyDescent="0.2"/>
    <row r="29" spans="4:7" ht="15.75" customHeight="1" x14ac:dyDescent="0.2"/>
    <row r="30" spans="4:7" ht="15.75" customHeight="1" x14ac:dyDescent="0.2"/>
    <row r="31" spans="4:7" ht="15.75" customHeight="1" x14ac:dyDescent="0.2"/>
    <row r="32" spans="4:7" ht="15.75" customHeight="1" x14ac:dyDescent="0.2"/>
    <row r="33" spans="1:26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2"/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G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1.1640625" defaultRowHeight="15" customHeight="1" x14ac:dyDescent="0.2"/>
  <cols>
    <col min="1" max="1" width="33.5" customWidth="1"/>
    <col min="2" max="2" width="5.6640625" customWidth="1"/>
    <col min="3" max="3" width="10.5" customWidth="1"/>
    <col min="4" max="4" width="47.6640625" customWidth="1"/>
    <col min="5" max="5" width="10.5" customWidth="1"/>
    <col min="6" max="6" width="34.33203125" customWidth="1"/>
    <col min="7" max="26" width="10.5" customWidth="1"/>
  </cols>
  <sheetData>
    <row r="1" spans="1:4" ht="15.75" customHeight="1" x14ac:dyDescent="0.2"/>
    <row r="2" spans="1:4" ht="15.75" customHeight="1" x14ac:dyDescent="0.2">
      <c r="A2" s="5" t="s">
        <v>57</v>
      </c>
      <c r="B2" s="5">
        <f>B4*0.7</f>
        <v>5.25</v>
      </c>
      <c r="D2" s="5" t="s">
        <v>58</v>
      </c>
    </row>
    <row r="3" spans="1:4" ht="15.75" customHeight="1" x14ac:dyDescent="0.2">
      <c r="A3" s="5" t="s">
        <v>59</v>
      </c>
      <c r="B3" s="5">
        <f>B4*0.9</f>
        <v>6.75</v>
      </c>
      <c r="D3" s="5" t="s">
        <v>60</v>
      </c>
    </row>
    <row r="4" spans="1:4" ht="15.75" customHeight="1" x14ac:dyDescent="0.2">
      <c r="A4" s="5" t="s">
        <v>61</v>
      </c>
      <c r="B4" s="5">
        <v>7.5</v>
      </c>
    </row>
    <row r="5" spans="1:4" ht="15.75" customHeight="1" x14ac:dyDescent="0.2">
      <c r="A5" s="5" t="s">
        <v>62</v>
      </c>
      <c r="B5" s="5">
        <v>22.5</v>
      </c>
    </row>
    <row r="6" spans="1:4" ht="15.75" customHeight="1" x14ac:dyDescent="0.2">
      <c r="A6" s="5" t="s">
        <v>63</v>
      </c>
      <c r="B6" s="5">
        <v>37.5</v>
      </c>
    </row>
    <row r="7" spans="1:4" ht="15.75" customHeight="1" x14ac:dyDescent="0.2">
      <c r="A7" s="5" t="s">
        <v>64</v>
      </c>
      <c r="B7" s="5">
        <v>100</v>
      </c>
    </row>
    <row r="8" spans="1:4" ht="15.75" customHeight="1" x14ac:dyDescent="0.2">
      <c r="A8" s="5" t="s">
        <v>65</v>
      </c>
      <c r="B8" s="5">
        <v>11</v>
      </c>
    </row>
    <row r="9" spans="1:4" ht="15.75" customHeight="1" x14ac:dyDescent="0.2">
      <c r="A9" s="5" t="s">
        <v>66</v>
      </c>
      <c r="B9" s="5">
        <v>7</v>
      </c>
    </row>
    <row r="10" spans="1:4" ht="15.75" customHeight="1" x14ac:dyDescent="0.2">
      <c r="A10" s="5" t="s">
        <v>67</v>
      </c>
      <c r="B10" s="5">
        <v>6</v>
      </c>
    </row>
    <row r="11" spans="1:4" ht="15.75" customHeight="1" x14ac:dyDescent="0.2">
      <c r="A11" s="5" t="s">
        <v>68</v>
      </c>
      <c r="B11" s="5">
        <v>110</v>
      </c>
    </row>
    <row r="12" spans="1:4" ht="15.75" customHeight="1" x14ac:dyDescent="0.2">
      <c r="A12" s="5" t="s">
        <v>69</v>
      </c>
      <c r="B12" s="5">
        <v>11</v>
      </c>
    </row>
    <row r="13" spans="1:4" ht="15.75" customHeight="1" x14ac:dyDescent="0.2">
      <c r="A13" s="5" t="s">
        <v>70</v>
      </c>
      <c r="B13" s="5">
        <v>24</v>
      </c>
    </row>
    <row r="14" spans="1:4" ht="15.75" customHeight="1" x14ac:dyDescent="0.2">
      <c r="A14" s="5" t="s">
        <v>71</v>
      </c>
      <c r="B14" s="5">
        <v>96</v>
      </c>
    </row>
    <row r="15" spans="1:4" ht="15.75" customHeight="1" x14ac:dyDescent="0.2">
      <c r="A15" s="5" t="s">
        <v>72</v>
      </c>
      <c r="B15" s="5">
        <v>96</v>
      </c>
    </row>
    <row r="16" spans="1:4" ht="15.75" customHeight="1" x14ac:dyDescent="0.2">
      <c r="A16" s="5" t="s">
        <v>73</v>
      </c>
      <c r="B16" s="5">
        <v>6</v>
      </c>
      <c r="D16" s="5" t="s">
        <v>74</v>
      </c>
    </row>
    <row r="17" spans="1:4" ht="15.75" customHeight="1" x14ac:dyDescent="0.2">
      <c r="A17" s="5" t="s">
        <v>75</v>
      </c>
      <c r="B17" s="5">
        <f>0.175*7</f>
        <v>1.2249999999999999</v>
      </c>
      <c r="D17" s="5" t="s">
        <v>76</v>
      </c>
    </row>
    <row r="18" spans="1:4" ht="15.75" customHeight="1" x14ac:dyDescent="0.2"/>
    <row r="19" spans="1:4" ht="15.75" customHeight="1" x14ac:dyDescent="0.2"/>
    <row r="20" spans="1:4" ht="15.75" customHeight="1" x14ac:dyDescent="0.2"/>
    <row r="21" spans="1:4" ht="15.75" customHeight="1" x14ac:dyDescent="0.2"/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18.83203125" customWidth="1"/>
    <col min="2" max="2" width="23.33203125" customWidth="1"/>
    <col min="3" max="3" width="19.6640625" customWidth="1"/>
    <col min="4" max="4" width="23.33203125" customWidth="1"/>
    <col min="5" max="5" width="19.6640625" customWidth="1"/>
    <col min="6" max="6" width="5.6640625" customWidth="1"/>
    <col min="7" max="7" width="5.33203125" customWidth="1"/>
    <col min="8" max="8" width="12" customWidth="1"/>
    <col min="9" max="9" width="10.83203125" customWidth="1"/>
    <col min="10" max="10" width="17.6640625" customWidth="1"/>
    <col min="11" max="26" width="10.5" customWidth="1"/>
  </cols>
  <sheetData>
    <row r="1" spans="1:10" ht="15.75" customHeight="1" x14ac:dyDescent="0.2">
      <c r="B1" s="32" t="s">
        <v>77</v>
      </c>
      <c r="C1" s="32" t="s">
        <v>78</v>
      </c>
      <c r="D1" s="32" t="s">
        <v>79</v>
      </c>
      <c r="E1" s="32" t="s">
        <v>80</v>
      </c>
      <c r="G1" s="33" t="s">
        <v>81</v>
      </c>
      <c r="H1" s="33" t="s">
        <v>82</v>
      </c>
      <c r="I1" s="33" t="s">
        <v>83</v>
      </c>
      <c r="J1" s="33" t="s">
        <v>84</v>
      </c>
    </row>
    <row r="2" spans="1:10" ht="15.75" customHeight="1" x14ac:dyDescent="0.2">
      <c r="A2" s="32" t="s">
        <v>85</v>
      </c>
      <c r="B2" s="27" t="e">
        <f>'High-density monocultures'!#REF!</f>
        <v>#REF!</v>
      </c>
      <c r="C2" s="5">
        <v>0</v>
      </c>
      <c r="D2" s="5">
        <v>0</v>
      </c>
      <c r="E2" s="5">
        <v>0</v>
      </c>
      <c r="G2" s="21" t="e">
        <f t="shared" ref="G2:G3" si="0">SUM(B2)</f>
        <v>#REF!</v>
      </c>
      <c r="H2" s="21"/>
      <c r="I2" s="34" t="e">
        <f t="shared" ref="I2:I7" si="1">G2*1.35</f>
        <v>#REF!</v>
      </c>
    </row>
    <row r="3" spans="1:10" ht="15.75" customHeight="1" x14ac:dyDescent="0.2">
      <c r="A3" s="32" t="s">
        <v>86</v>
      </c>
      <c r="B3" s="5">
        <f>'High-density monocultures'!H37/200</f>
        <v>1.6</v>
      </c>
      <c r="C3" s="5">
        <v>0</v>
      </c>
      <c r="D3" s="5">
        <v>0</v>
      </c>
      <c r="E3" s="5">
        <v>0</v>
      </c>
      <c r="G3" s="21">
        <f t="shared" si="0"/>
        <v>1.6</v>
      </c>
      <c r="H3" s="21"/>
      <c r="I3" s="34">
        <f t="shared" si="1"/>
        <v>2.16</v>
      </c>
    </row>
    <row r="4" spans="1:10" ht="15.75" customHeight="1" x14ac:dyDescent="0.2">
      <c r="A4" s="32" t="s">
        <v>87</v>
      </c>
      <c r="B4" s="5">
        <v>0</v>
      </c>
      <c r="C4" s="5">
        <f>'Mixed culutures'!A111</f>
        <v>110</v>
      </c>
      <c r="D4" s="5">
        <v>0</v>
      </c>
      <c r="E4" s="5">
        <v>0</v>
      </c>
      <c r="G4" s="21">
        <f>SUM(C4:E4)</f>
        <v>110</v>
      </c>
      <c r="H4" s="21"/>
      <c r="I4" s="34">
        <f t="shared" si="1"/>
        <v>148.5</v>
      </c>
    </row>
    <row r="5" spans="1:10" ht="15.75" customHeight="1" x14ac:dyDescent="0.2">
      <c r="A5" s="32" t="s">
        <v>88</v>
      </c>
      <c r="B5" s="5">
        <v>0</v>
      </c>
      <c r="C5" s="5">
        <v>0</v>
      </c>
      <c r="D5" s="5">
        <v>0</v>
      </c>
      <c r="E5" s="5">
        <f>'Mixed culutures'!A111</f>
        <v>110</v>
      </c>
      <c r="G5" s="21">
        <f>SUM(E5)</f>
        <v>110</v>
      </c>
      <c r="H5" s="21"/>
      <c r="I5" s="34">
        <f t="shared" si="1"/>
        <v>148.5</v>
      </c>
    </row>
    <row r="6" spans="1:10" ht="15.75" customHeight="1" x14ac:dyDescent="0.2">
      <c r="A6" s="32" t="s">
        <v>89</v>
      </c>
      <c r="B6" s="18">
        <v>0</v>
      </c>
      <c r="C6" s="18">
        <v>0</v>
      </c>
      <c r="D6" s="35">
        <f>(Parameters!B11+Parameters!B12)*Parameters!B9</f>
        <v>847</v>
      </c>
      <c r="E6" s="18">
        <v>0</v>
      </c>
      <c r="G6" s="35">
        <f t="shared" ref="G6:G7" si="2">SUM(B6:E6)</f>
        <v>847</v>
      </c>
      <c r="H6" s="21"/>
      <c r="I6" s="36">
        <f t="shared" si="1"/>
        <v>1143.45</v>
      </c>
    </row>
    <row r="7" spans="1:10" ht="15.75" customHeight="1" x14ac:dyDescent="0.2">
      <c r="A7" s="32" t="s">
        <v>90</v>
      </c>
      <c r="B7" s="27" t="e">
        <f>'High-density monocultures'!K37+'High-density monocultures'!#REF!</f>
        <v>#REF!</v>
      </c>
      <c r="C7" s="5">
        <v>0</v>
      </c>
      <c r="D7" s="5">
        <v>0</v>
      </c>
      <c r="E7" s="5">
        <f>Parameters!B11*Parameters!B10</f>
        <v>660</v>
      </c>
      <c r="G7" s="21" t="e">
        <f t="shared" si="2"/>
        <v>#REF!</v>
      </c>
      <c r="H7" s="21" t="e">
        <f>G7/Parameters!B13</f>
        <v>#REF!</v>
      </c>
      <c r="I7" s="21" t="e">
        <f t="shared" si="1"/>
        <v>#REF!</v>
      </c>
      <c r="J7" s="34" t="e">
        <f>H7*1.35</f>
        <v>#REF!</v>
      </c>
    </row>
    <row r="8" spans="1:10" ht="15.75" customHeight="1" x14ac:dyDescent="0.2">
      <c r="A8" s="32" t="s">
        <v>91</v>
      </c>
      <c r="B8" s="18">
        <v>0</v>
      </c>
      <c r="C8" s="18">
        <v>0</v>
      </c>
      <c r="D8" s="35">
        <f>D6</f>
        <v>847</v>
      </c>
      <c r="E8" s="18">
        <v>0</v>
      </c>
      <c r="G8" s="35">
        <f>G6</f>
        <v>847</v>
      </c>
      <c r="I8" s="37">
        <f>I6</f>
        <v>1143.45</v>
      </c>
      <c r="J8" s="38">
        <f>I8/Parameters!B15</f>
        <v>11.910937500000001</v>
      </c>
    </row>
    <row r="9" spans="1:10" ht="15.75" customHeight="1" x14ac:dyDescent="0.2">
      <c r="A9" s="32" t="s">
        <v>92</v>
      </c>
      <c r="B9" s="5">
        <v>0</v>
      </c>
      <c r="C9" s="5">
        <v>0</v>
      </c>
      <c r="D9" s="5">
        <f>(Parameters!B11+Parameters!B12)*Parameters!B9</f>
        <v>847</v>
      </c>
      <c r="E9" s="5">
        <v>0</v>
      </c>
      <c r="G9" s="21">
        <f t="shared" ref="G9:G10" si="3">SUM(B9:E9)</f>
        <v>847</v>
      </c>
      <c r="H9" s="21">
        <f>G9/Parameters!B14</f>
        <v>8.8229166666666661</v>
      </c>
      <c r="I9" s="21">
        <f t="shared" ref="I9:J9" si="4">G9*1.35</f>
        <v>1143.45</v>
      </c>
      <c r="J9" s="34">
        <f t="shared" si="4"/>
        <v>11.910937499999999</v>
      </c>
    </row>
    <row r="10" spans="1:10" ht="15.75" customHeight="1" x14ac:dyDescent="0.2">
      <c r="A10" s="32" t="s">
        <v>93</v>
      </c>
      <c r="B10" s="27">
        <f>'High-density monocultures'!I37+('High-density monocultures'!H37/1000)</f>
        <v>5175.32</v>
      </c>
      <c r="C10" s="5">
        <v>0</v>
      </c>
      <c r="D10" s="27" t="e">
        <f>'Mixed culutures'!#REF!/1000</f>
        <v>#REF!</v>
      </c>
      <c r="E10" s="5">
        <v>0</v>
      </c>
      <c r="G10" s="21" t="e">
        <f t="shared" si="3"/>
        <v>#REF!</v>
      </c>
      <c r="H10" s="21"/>
      <c r="I10" s="34" t="e">
        <f t="shared" ref="I10:I11" si="5">G10*1.35</f>
        <v>#REF!</v>
      </c>
    </row>
    <row r="11" spans="1:10" ht="15.75" customHeight="1" x14ac:dyDescent="0.2">
      <c r="A11" s="32" t="s">
        <v>94</v>
      </c>
      <c r="B11" s="27" t="e">
        <f>G10</f>
        <v>#REF!</v>
      </c>
      <c r="C11" s="5">
        <v>0</v>
      </c>
      <c r="D11" s="5">
        <v>0</v>
      </c>
      <c r="E11" s="5">
        <v>0</v>
      </c>
      <c r="G11" s="21" t="e">
        <f>SUM(B11)</f>
        <v>#REF!</v>
      </c>
      <c r="H11" s="21"/>
      <c r="I11" s="34" t="e">
        <f t="shared" si="5"/>
        <v>#REF!</v>
      </c>
    </row>
    <row r="12" spans="1:10" ht="15.75" customHeight="1" x14ac:dyDescent="0.2">
      <c r="A12" s="32" t="s">
        <v>95</v>
      </c>
      <c r="B12" s="39" t="s">
        <v>96</v>
      </c>
      <c r="C12" s="39" t="s">
        <v>96</v>
      </c>
      <c r="D12" s="39" t="s">
        <v>96</v>
      </c>
      <c r="E12" s="39" t="s">
        <v>96</v>
      </c>
      <c r="G12" s="39" t="s">
        <v>96</v>
      </c>
      <c r="I12" s="40" t="s">
        <v>96</v>
      </c>
    </row>
    <row r="13" spans="1:10" ht="15.75" customHeight="1" x14ac:dyDescent="0.2">
      <c r="A13" s="32" t="s">
        <v>97</v>
      </c>
      <c r="B13" s="5">
        <v>0</v>
      </c>
      <c r="C13" s="21" t="e">
        <f>'Mixed culutures'!#REF!</f>
        <v>#REF!</v>
      </c>
      <c r="D13" s="5">
        <v>0</v>
      </c>
      <c r="E13" s="5">
        <v>0</v>
      </c>
      <c r="G13" s="5" t="e">
        <f>SUM(B13:E13)</f>
        <v>#REF!</v>
      </c>
      <c r="I13" s="17" t="e">
        <f>G13*1.35</f>
        <v>#REF!</v>
      </c>
    </row>
    <row r="14" spans="1:10" ht="15.75" customHeight="1" x14ac:dyDescent="0.2">
      <c r="A14" s="35" t="s">
        <v>98</v>
      </c>
      <c r="B14" s="14" t="s">
        <v>99</v>
      </c>
    </row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A5" sqref="A5"/>
    </sheetView>
  </sheetViews>
  <sheetFormatPr baseColWidth="10" defaultColWidth="11.1640625" defaultRowHeight="15" customHeight="1" x14ac:dyDescent="0.2"/>
  <cols>
    <col min="1" max="1" width="15" customWidth="1"/>
    <col min="2" max="2" width="38" customWidth="1"/>
    <col min="3" max="26" width="10.5" customWidth="1"/>
  </cols>
  <sheetData>
    <row r="1" spans="1:2" ht="15.75" customHeight="1" x14ac:dyDescent="0.2">
      <c r="A1" s="1" t="s">
        <v>6</v>
      </c>
      <c r="B1" s="14" t="s">
        <v>100</v>
      </c>
    </row>
    <row r="2" spans="1:2" ht="15.75" customHeight="1" x14ac:dyDescent="0.2">
      <c r="A2" s="1" t="s">
        <v>101</v>
      </c>
      <c r="B2" s="14" t="s">
        <v>102</v>
      </c>
    </row>
    <row r="3" spans="1:2" ht="15.75" customHeight="1" x14ac:dyDescent="0.2"/>
    <row r="4" spans="1:2" ht="15.75" customHeight="1" x14ac:dyDescent="0.2">
      <c r="A4" t="s">
        <v>111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Mixed culutures</vt:lpstr>
      <vt:lpstr>High-density monocultures</vt:lpstr>
      <vt:lpstr>Increasing collection</vt:lpstr>
      <vt:lpstr>Parameters</vt:lpstr>
      <vt:lpstr>Material needed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2022-03-10T13:52:35Z</dcterms:created>
  <dcterms:modified xsi:type="dcterms:W3CDTF">2022-05-25T07:06:51Z</dcterms:modified>
</cp:coreProperties>
</file>