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anu\scriptpython\"/>
    </mc:Choice>
  </mc:AlternateContent>
  <bookViews>
    <workbookView xWindow="0" yWindow="0" windowWidth="23040" windowHeight="9072"/>
  </bookViews>
  <sheets>
    <sheet name="Pagamentos" sheetId="1" r:id="rId1"/>
  </sheets>
  <definedNames>
    <definedName name="_xlnm._FilterDatabase" localSheetId="0" hidden="1">Pagamentos!$A$1:$H$100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G51" i="1" s="1"/>
  <c r="F33" i="1"/>
  <c r="G33" i="1" s="1"/>
  <c r="F86" i="1"/>
  <c r="G86" i="1" s="1"/>
  <c r="F76" i="1"/>
  <c r="G76" i="1" s="1"/>
  <c r="F65" i="1"/>
  <c r="G65" i="1" s="1"/>
  <c r="F57" i="1"/>
  <c r="G57" i="1" s="1"/>
  <c r="F46" i="1"/>
  <c r="G46" i="1" s="1"/>
  <c r="F42" i="1"/>
  <c r="G42" i="1" s="1"/>
  <c r="F34" i="1"/>
  <c r="G34" i="1" s="1"/>
  <c r="F31" i="1"/>
  <c r="G31" i="1" s="1"/>
  <c r="F15" i="1"/>
  <c r="G15" i="1" s="1"/>
  <c r="F12" i="1"/>
  <c r="G12" i="1" s="1"/>
  <c r="F6" i="1"/>
  <c r="G6" i="1" s="1"/>
  <c r="F7" i="1"/>
  <c r="G7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5" i="1"/>
  <c r="G85" i="1" s="1"/>
  <c r="F84" i="1"/>
  <c r="G84" i="1" s="1"/>
  <c r="F83" i="1"/>
  <c r="G83" i="1" s="1"/>
  <c r="F82" i="1"/>
  <c r="G81" i="1"/>
  <c r="F80" i="1"/>
  <c r="G80" i="1" s="1"/>
  <c r="F79" i="1"/>
  <c r="G79" i="1" s="1"/>
  <c r="F78" i="1"/>
  <c r="G78" i="1" s="1"/>
  <c r="F77" i="1"/>
  <c r="G77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6" i="1"/>
  <c r="G56" i="1" s="1"/>
  <c r="F55" i="1"/>
  <c r="G55" i="1" s="1"/>
  <c r="F54" i="1"/>
  <c r="G54" i="1" s="1"/>
  <c r="F53" i="1"/>
  <c r="G53" i="1" s="1"/>
  <c r="F52" i="1"/>
  <c r="G52" i="1" s="1"/>
  <c r="F50" i="1"/>
  <c r="G50" i="1" s="1"/>
  <c r="F49" i="1"/>
  <c r="G49" i="1" s="1"/>
  <c r="F48" i="1"/>
  <c r="G48" i="1" s="1"/>
  <c r="F47" i="1"/>
  <c r="G47" i="1" s="1"/>
  <c r="F45" i="1"/>
  <c r="G45" i="1" s="1"/>
  <c r="F44" i="1"/>
  <c r="G44" i="1" s="1"/>
  <c r="G43" i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2" i="1"/>
  <c r="G32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G13" i="1" s="1"/>
  <c r="F11" i="1"/>
  <c r="G11" i="1" s="1"/>
  <c r="F10" i="1"/>
  <c r="G10" i="1" s="1"/>
  <c r="F9" i="1"/>
  <c r="G9" i="1" s="1"/>
  <c r="F8" i="1"/>
  <c r="G8" i="1" s="1"/>
  <c r="F5" i="1"/>
  <c r="G5" i="1" s="1"/>
  <c r="F4" i="1"/>
  <c r="G4" i="1" s="1"/>
  <c r="F3" i="1"/>
  <c r="G3" i="1" s="1"/>
  <c r="F2" i="1"/>
  <c r="G2" i="1" s="1"/>
  <c r="H100" i="1" l="1"/>
  <c r="H93" i="1"/>
  <c r="H86" i="1"/>
  <c r="H92" i="1"/>
  <c r="H76" i="1"/>
  <c r="H85" i="1"/>
  <c r="H66" i="1"/>
  <c r="H65" i="1"/>
  <c r="H63" i="1"/>
  <c r="H62" i="1"/>
  <c r="H59" i="1"/>
  <c r="H61" i="1"/>
  <c r="H49" i="1"/>
  <c r="H58" i="1"/>
  <c r="H53" i="1"/>
  <c r="H52" i="1"/>
  <c r="H43" i="1"/>
  <c r="H46" i="1"/>
  <c r="H41" i="1"/>
  <c r="H34" i="1"/>
  <c r="H36" i="1"/>
  <c r="H27" i="1"/>
  <c r="H24" i="1"/>
  <c r="H25" i="1"/>
  <c r="H22" i="1"/>
  <c r="H9" i="1"/>
  <c r="H6" i="1"/>
  <c r="H2" i="1"/>
  <c r="H50" i="1"/>
  <c r="H18" i="1"/>
  <c r="H74" i="1"/>
  <c r="H82" i="1"/>
  <c r="H20" i="1"/>
  <c r="H37" i="1"/>
  <c r="H54" i="1"/>
  <c r="H44" i="1"/>
  <c r="H77" i="1"/>
  <c r="H13" i="1"/>
  <c r="H29" i="1"/>
  <c r="H94" i="1"/>
  <c r="H68" i="1"/>
  <c r="H39" i="1"/>
  <c r="H71" i="1"/>
  <c r="H8" i="1"/>
  <c r="H32" i="1"/>
  <c r="H40" i="1"/>
  <c r="H48" i="1"/>
  <c r="H56" i="1"/>
  <c r="H72" i="1"/>
  <c r="H88" i="1"/>
  <c r="H96" i="1"/>
  <c r="H17" i="1"/>
  <c r="H73" i="1"/>
  <c r="H81" i="1"/>
  <c r="H89" i="1"/>
  <c r="H97" i="1"/>
  <c r="H3" i="1"/>
  <c r="H35" i="1"/>
  <c r="H83" i="1"/>
  <c r="H99" i="1"/>
</calcChain>
</file>

<file path=xl/sharedStrings.xml><?xml version="1.0" encoding="utf-8"?>
<sst xmlns="http://schemas.openxmlformats.org/spreadsheetml/2006/main" count="310" uniqueCount="115">
  <si>
    <t>Nome</t>
  </si>
  <si>
    <t>Caramuru Pie I</t>
  </si>
  <si>
    <t>Indaia</t>
  </si>
  <si>
    <t>Diamante Iii</t>
  </si>
  <si>
    <t>Libra Energia</t>
  </si>
  <si>
    <t>Elkem Carboderivados</t>
  </si>
  <si>
    <t>Tempo Energia</t>
  </si>
  <si>
    <t>Tenneco</t>
  </si>
  <si>
    <t>Yabora</t>
  </si>
  <si>
    <t>Ind De Moveis Thb</t>
  </si>
  <si>
    <t>Canoas Shopping</t>
  </si>
  <si>
    <t>Yara Brasil</t>
  </si>
  <si>
    <t>Xcmg</t>
  </si>
  <si>
    <t>Xavantina</t>
  </si>
  <si>
    <t>Zaccaria</t>
  </si>
  <si>
    <t>Yamada Matriz</t>
  </si>
  <si>
    <t>Ykk Do Brasil</t>
  </si>
  <si>
    <t>Xingu Fruit</t>
  </si>
  <si>
    <t>Ind Plasticas Conquista</t>
  </si>
  <si>
    <t>Hosp Sao Francisco Saude</t>
  </si>
  <si>
    <t>Unimin</t>
  </si>
  <si>
    <t>Terphane Ne</t>
  </si>
  <si>
    <t>Agreste</t>
  </si>
  <si>
    <t>Bella Arte</t>
  </si>
  <si>
    <t>Unimed Sjrp</t>
  </si>
  <si>
    <t>Sao Bartolomeu</t>
  </si>
  <si>
    <t>Wasser Kraft</t>
  </si>
  <si>
    <t>Hospital Evangelico</t>
  </si>
  <si>
    <t>V S B Granitos</t>
  </si>
  <si>
    <t>Libraga Brandao Pi</t>
  </si>
  <si>
    <t>Rer Plasticos</t>
  </si>
  <si>
    <t>Resende Shop</t>
  </si>
  <si>
    <t>Tera Papeis</t>
  </si>
  <si>
    <t>Agro Latina</t>
  </si>
  <si>
    <t>Fiacao Alliance</t>
  </si>
  <si>
    <t>Nova Olinda B</t>
  </si>
  <si>
    <t>Bemil</t>
  </si>
  <si>
    <t>Eletronorte</t>
  </si>
  <si>
    <t>Maristela Telhas</t>
  </si>
  <si>
    <t>Uniipojuca</t>
  </si>
  <si>
    <t>Tempersinos</t>
  </si>
  <si>
    <t>Weg Amazonia</t>
  </si>
  <si>
    <t>Gnu Pet</t>
  </si>
  <si>
    <t>Bello Racao</t>
  </si>
  <si>
    <t>Fersul- Cl</t>
  </si>
  <si>
    <t>Termopot</t>
  </si>
  <si>
    <t>Depinus</t>
  </si>
  <si>
    <t>Maringa Soldas</t>
  </si>
  <si>
    <t>Yorg</t>
  </si>
  <si>
    <t>Agua Mineral Villa</t>
  </si>
  <si>
    <t>Elian</t>
  </si>
  <si>
    <t>Teslacom</t>
  </si>
  <si>
    <t>Unimed Bh</t>
  </si>
  <si>
    <t>Candengo</t>
  </si>
  <si>
    <t>Bela Vista Tijolos</t>
  </si>
  <si>
    <t>Hospital Adventista Silvestre</t>
  </si>
  <si>
    <t>Vetore</t>
  </si>
  <si>
    <t>Gold Energia</t>
  </si>
  <si>
    <t>Ype - Quimica</t>
  </si>
  <si>
    <t>Agroaves Ltda</t>
  </si>
  <si>
    <t>Diamante Geracao</t>
  </si>
  <si>
    <t>Eliza Plasticos</t>
  </si>
  <si>
    <t>Fiacao S Bento</t>
  </si>
  <si>
    <t>Fiatece Sg</t>
  </si>
  <si>
    <t>Hosp Stapaula</t>
  </si>
  <si>
    <t>Libnet Comunicacao</t>
  </si>
  <si>
    <t>Nova Olinda Norte</t>
  </si>
  <si>
    <t>Unimed Ara</t>
  </si>
  <si>
    <t>Renova</t>
  </si>
  <si>
    <t>Unimed Poa</t>
  </si>
  <si>
    <t>Capricho</t>
  </si>
  <si>
    <t>Eletrosul</t>
  </si>
  <si>
    <t>Goiasfiller</t>
  </si>
  <si>
    <t>Unilever Igarassu</t>
  </si>
  <si>
    <t>Elizabeth Cimentos</t>
  </si>
  <si>
    <t>Dg Marel</t>
  </si>
  <si>
    <t>Diana</t>
  </si>
  <si>
    <t>Vicunha Servicos</t>
  </si>
  <si>
    <t>Eletron</t>
  </si>
  <si>
    <t>Sao Clemente Vi</t>
  </si>
  <si>
    <t>Vibeoli Ceramica</t>
  </si>
  <si>
    <t>Nova Embalagens</t>
  </si>
  <si>
    <t>Eletroligas</t>
  </si>
  <si>
    <t>Fiabesa</t>
  </si>
  <si>
    <t>Globo Part</t>
  </si>
  <si>
    <t>Ind Rio Deserto</t>
  </si>
  <si>
    <t>Libra Campinas</t>
  </si>
  <si>
    <t>Vidraria Anchieta</t>
  </si>
  <si>
    <t>Lider Canudos</t>
  </si>
  <si>
    <t>Sao Joao</t>
  </si>
  <si>
    <t>Capul</t>
  </si>
  <si>
    <t>Godiva</t>
  </si>
  <si>
    <t>Goiascal</t>
  </si>
  <si>
    <t>Incopisos</t>
  </si>
  <si>
    <t>Ind Sao Luis</t>
  </si>
  <si>
    <t>Unimed Joinville</t>
  </si>
  <si>
    <t>Diamante Joias</t>
  </si>
  <si>
    <t>Tipo Pessoa</t>
  </si>
  <si>
    <t>Pessoa Jurídica</t>
  </si>
  <si>
    <t>Pessoa Física</t>
  </si>
  <si>
    <t>Gabriela Candido</t>
  </si>
  <si>
    <t>São Paulo</t>
  </si>
  <si>
    <t>Belo Horizonte</t>
  </si>
  <si>
    <t>Vitória</t>
  </si>
  <si>
    <t>Rio De Janeiro</t>
  </si>
  <si>
    <t>Município</t>
  </si>
  <si>
    <t>Data Emissão NF</t>
  </si>
  <si>
    <t>Data Vencimento</t>
  </si>
  <si>
    <t>Valor</t>
  </si>
  <si>
    <t>Data Pagamento</t>
  </si>
  <si>
    <t>Nota Fiscal</t>
  </si>
  <si>
    <t>Sousa Construções</t>
  </si>
  <si>
    <t xml:space="preserve">Brasilia </t>
  </si>
  <si>
    <t>Não Informado</t>
  </si>
  <si>
    <t>AM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</si>
</sst>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_-;\-[$R$-416]\ * #,##0_-;_-[$R$-416]\ 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0" fontId="0" fillId="0" borderId="1" xfId="0" applyFill="1" applyBorder="1"/>
    <xf numFmtId="0" fontId="0" fillId="0" borderId="2" xfId="0" applyBorder="1"/>
    <xf numFmtId="164" fontId="0" fillId="0" borderId="2" xfId="0" applyNumberFormat="1" applyBorder="1"/>
    <xf numFmtId="14" fontId="0" fillId="0" borderId="2" xfId="0" applyNumberFormat="1" applyBorder="1"/>
    <xf numFmtId="164" fontId="0" fillId="0" borderId="1" xfId="0" applyNumberFormat="1" applyFill="1" applyBorder="1"/>
    <xf numFmtId="0" fontId="1" fillId="0" borderId="1" xfId="0" applyFon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showGridLines="0" tabSelected="1" zoomScaleNormal="100" workbookViewId="0">
      <selection activeCell="E3" sqref="E3"/>
    </sheetView>
  </sheetViews>
  <sheetFormatPr defaultRowHeight="14.4" x14ac:dyDescent="0.3"/>
  <cols>
    <col min="1" max="1" width="12" bestFit="1" customWidth="1"/>
    <col min="2" max="2" width="24.5546875" bestFit="1" customWidth="1"/>
    <col min="3" max="3" width="18.88671875" customWidth="1"/>
    <col min="4" max="4" width="13.21875" bestFit="1" customWidth="1"/>
    <col min="5" max="5" width="12.6640625" bestFit="1" customWidth="1"/>
    <col min="6" max="6" width="17" bestFit="1" customWidth="1"/>
    <col min="7" max="7" width="17.44140625" bestFit="1" customWidth="1"/>
    <col min="8" max="8" width="15.21875" bestFit="1" customWidth="1"/>
  </cols>
  <sheetData>
    <row r="1" spans="1:8" x14ac:dyDescent="0.3">
      <c r="A1" s="1" t="s">
        <v>110</v>
      </c>
      <c r="B1" s="1" t="s">
        <v>0</v>
      </c>
      <c r="C1" s="1" t="s">
        <v>97</v>
      </c>
      <c r="D1" s="1" t="s">
        <v>105</v>
      </c>
      <c r="E1" s="1" t="s">
        <v>108</v>
      </c>
      <c r="F1" s="1" t="s">
        <v>106</v>
      </c>
      <c r="G1" s="1" t="s">
        <v>107</v>
      </c>
      <c r="H1" s="1" t="s">
        <v>109</v>
      </c>
    </row>
    <row r="2" spans="1:8" x14ac:dyDescent="0.3">
      <c r="A2" s="1">
        <v>1</v>
      </c>
      <c r="B2" s="1" t="s">
        <v>1</v>
      </c>
      <c r="C2" s="1" t="s">
        <v>98</v>
      </c>
      <c r="D2" s="1" t="s">
        <v>101</v>
      </c>
      <c r="E2" s="3">
        <v>98200</v>
      </c>
      <c r="F2" s="2">
        <f ca="1">(TODAY())-36</f>
        <v>45443</v>
      </c>
      <c r="G2" s="2">
        <f ca="1">F2+30</f>
        <v>45473</v>
      </c>
      <c r="H2" s="2">
        <f ca="1">(F2)+35</f>
        <v>45478</v>
      </c>
    </row>
    <row r="3" spans="1:8" x14ac:dyDescent="0.3">
      <c r="A3" s="1">
        <v>2</v>
      </c>
      <c r="B3" s="1" t="s">
        <v>2</v>
      </c>
      <c r="C3" s="1" t="s">
        <v>98</v>
      </c>
      <c r="D3" s="1" t="s">
        <v>102</v>
      </c>
      <c r="E3" s="11">
        <v>87500</v>
      </c>
      <c r="F3" s="2">
        <f ca="1">(TODAY())-35</f>
        <v>45444</v>
      </c>
      <c r="G3" s="2">
        <f t="shared" ref="G3:G66" ca="1" si="0">F3+30</f>
        <v>45474</v>
      </c>
      <c r="H3" s="2">
        <f ca="1">(F3)+18</f>
        <v>45462</v>
      </c>
    </row>
    <row r="4" spans="1:8" x14ac:dyDescent="0.3">
      <c r="A4" s="1">
        <v>3</v>
      </c>
      <c r="B4" s="1" t="s">
        <v>3</v>
      </c>
      <c r="C4" s="1" t="s">
        <v>98</v>
      </c>
      <c r="D4" s="1" t="s">
        <v>101</v>
      </c>
      <c r="E4" s="3">
        <v>16400</v>
      </c>
      <c r="F4" s="2">
        <f ca="1">(TODAY())-56</f>
        <v>45423</v>
      </c>
      <c r="G4" s="2">
        <f t="shared" ca="1" si="0"/>
        <v>45453</v>
      </c>
      <c r="H4" s="2"/>
    </row>
    <row r="5" spans="1:8" x14ac:dyDescent="0.3">
      <c r="A5" s="1">
        <v>4</v>
      </c>
      <c r="B5" s="1" t="s">
        <v>100</v>
      </c>
      <c r="C5" s="1" t="s">
        <v>99</v>
      </c>
      <c r="D5" s="1" t="s">
        <v>101</v>
      </c>
      <c r="E5" s="3">
        <v>72300</v>
      </c>
      <c r="F5" s="2">
        <f ca="1">(TODAY())-51</f>
        <v>45428</v>
      </c>
      <c r="G5" s="2">
        <f t="shared" ca="1" si="0"/>
        <v>45458</v>
      </c>
      <c r="H5" s="2"/>
    </row>
    <row r="6" spans="1:8" x14ac:dyDescent="0.3">
      <c r="A6" s="1">
        <v>5</v>
      </c>
      <c r="B6" s="1" t="s">
        <v>4</v>
      </c>
      <c r="C6" s="1" t="s">
        <v>98</v>
      </c>
      <c r="D6" s="1" t="s">
        <v>103</v>
      </c>
      <c r="E6" s="3">
        <v>35300</v>
      </c>
      <c r="F6" s="2">
        <f ca="1">(TODAY())-25</f>
        <v>45454</v>
      </c>
      <c r="G6" s="2">
        <f t="shared" ca="1" si="0"/>
        <v>45484</v>
      </c>
      <c r="H6" s="2">
        <f ca="1">(F6)+25</f>
        <v>45479</v>
      </c>
    </row>
    <row r="7" spans="1:8" x14ac:dyDescent="0.3">
      <c r="A7" s="1">
        <v>6</v>
      </c>
      <c r="B7" s="1" t="s">
        <v>96</v>
      </c>
      <c r="C7" s="1" t="s">
        <v>98</v>
      </c>
      <c r="D7" s="1" t="s">
        <v>101</v>
      </c>
      <c r="E7" s="3">
        <v>76300</v>
      </c>
      <c r="F7" s="2">
        <f ca="1">(TODAY())-28</f>
        <v>45451</v>
      </c>
      <c r="G7" s="2">
        <f t="shared" ca="1" si="0"/>
        <v>45481</v>
      </c>
      <c r="H7" s="2"/>
    </row>
    <row r="8" spans="1:8" x14ac:dyDescent="0.3">
      <c r="A8" s="1">
        <v>7</v>
      </c>
      <c r="B8" s="1" t="s">
        <v>5</v>
      </c>
      <c r="C8" s="1" t="s">
        <v>98</v>
      </c>
      <c r="D8" s="1" t="s">
        <v>101</v>
      </c>
      <c r="E8" s="3">
        <v>59000</v>
      </c>
      <c r="F8" s="2">
        <f ca="1">(TODAY())-56</f>
        <v>45423</v>
      </c>
      <c r="G8" s="2">
        <f t="shared" ca="1" si="0"/>
        <v>45453</v>
      </c>
      <c r="H8" s="2">
        <f ca="1">(F8)+41</f>
        <v>45464</v>
      </c>
    </row>
    <row r="9" spans="1:8" x14ac:dyDescent="0.3">
      <c r="A9" s="1">
        <v>8</v>
      </c>
      <c r="B9" s="1" t="s">
        <v>6</v>
      </c>
      <c r="C9" s="1" t="s">
        <v>98</v>
      </c>
      <c r="D9" s="1" t="s">
        <v>104</v>
      </c>
      <c r="E9" s="3">
        <v>54800</v>
      </c>
      <c r="F9" s="2">
        <f ca="1">(TODAY())-39</f>
        <v>45440</v>
      </c>
      <c r="G9" s="2">
        <f t="shared" ca="1" si="0"/>
        <v>45470</v>
      </c>
      <c r="H9" s="2">
        <f ca="1">(F9)+19</f>
        <v>45459</v>
      </c>
    </row>
    <row r="10" spans="1:8" x14ac:dyDescent="0.3">
      <c r="A10" s="1">
        <v>9</v>
      </c>
      <c r="B10" s="1" t="s">
        <v>7</v>
      </c>
      <c r="C10" s="1" t="s">
        <v>98</v>
      </c>
      <c r="D10" s="1" t="s">
        <v>103</v>
      </c>
      <c r="E10" s="3">
        <v>14400</v>
      </c>
      <c r="F10" s="2">
        <f ca="1">(TODAY())-60</f>
        <v>45419</v>
      </c>
      <c r="G10" s="2">
        <f t="shared" ca="1" si="0"/>
        <v>45449</v>
      </c>
      <c r="H10" s="2"/>
    </row>
    <row r="11" spans="1:8" x14ac:dyDescent="0.3">
      <c r="A11" s="1">
        <v>10</v>
      </c>
      <c r="B11" s="1" t="s">
        <v>8</v>
      </c>
      <c r="C11" s="1" t="s">
        <v>98</v>
      </c>
      <c r="D11" s="1" t="s">
        <v>104</v>
      </c>
      <c r="E11" s="3">
        <v>17900</v>
      </c>
      <c r="F11" s="2">
        <f ca="1">(TODAY())-43</f>
        <v>45436</v>
      </c>
      <c r="G11" s="2">
        <f t="shared" ca="1" si="0"/>
        <v>45466</v>
      </c>
      <c r="H11" s="2"/>
    </row>
    <row r="12" spans="1:8" x14ac:dyDescent="0.3">
      <c r="A12" s="1">
        <v>11</v>
      </c>
      <c r="B12" s="1" t="s">
        <v>9</v>
      </c>
      <c r="C12" s="1" t="s">
        <v>98</v>
      </c>
      <c r="D12" s="1" t="s">
        <v>102</v>
      </c>
      <c r="E12" s="3">
        <v>97600</v>
      </c>
      <c r="F12" s="2">
        <f ca="1">(TODAY())-23</f>
        <v>45456</v>
      </c>
      <c r="G12" s="2">
        <f t="shared" ca="1" si="0"/>
        <v>45486</v>
      </c>
      <c r="H12" s="2"/>
    </row>
    <row r="13" spans="1:8" x14ac:dyDescent="0.3">
      <c r="A13" s="1">
        <v>12</v>
      </c>
      <c r="B13" s="1" t="s">
        <v>10</v>
      </c>
      <c r="C13" s="1" t="s">
        <v>99</v>
      </c>
      <c r="D13" s="1" t="s">
        <v>104</v>
      </c>
      <c r="E13" s="3">
        <v>51200</v>
      </c>
      <c r="F13" s="2">
        <f ca="1">(TODAY())-46</f>
        <v>45433</v>
      </c>
      <c r="G13" s="2">
        <f t="shared" ca="1" si="0"/>
        <v>45463</v>
      </c>
      <c r="H13" s="2">
        <f ca="1">(F13)+16</f>
        <v>45449</v>
      </c>
    </row>
    <row r="14" spans="1:8" x14ac:dyDescent="0.3">
      <c r="A14" s="1"/>
      <c r="B14" s="1"/>
      <c r="C14" s="1"/>
      <c r="D14" s="1"/>
      <c r="E14" s="3"/>
      <c r="F14" s="2"/>
      <c r="G14" s="2"/>
      <c r="H14" s="2"/>
    </row>
    <row r="15" spans="1:8" x14ac:dyDescent="0.3">
      <c r="A15" s="1">
        <v>14</v>
      </c>
      <c r="B15" s="1" t="s">
        <v>11</v>
      </c>
      <c r="C15" s="1" t="s">
        <v>99</v>
      </c>
      <c r="D15" s="1" t="s">
        <v>104</v>
      </c>
      <c r="E15" s="3">
        <v>49000</v>
      </c>
      <c r="F15" s="2">
        <f ca="1">(TODAY())-20</f>
        <v>45459</v>
      </c>
      <c r="G15" s="2">
        <f t="shared" ca="1" si="0"/>
        <v>45489</v>
      </c>
      <c r="H15" s="2"/>
    </row>
    <row r="16" spans="1:8" x14ac:dyDescent="0.3">
      <c r="A16" s="1">
        <v>15</v>
      </c>
      <c r="B16" s="1" t="s">
        <v>12</v>
      </c>
      <c r="C16" s="1" t="s">
        <v>98</v>
      </c>
      <c r="D16" s="1" t="s">
        <v>102</v>
      </c>
      <c r="E16" s="3">
        <v>44500</v>
      </c>
      <c r="F16" s="2">
        <f ca="1">(TODAY())-46</f>
        <v>45433</v>
      </c>
      <c r="G16" s="2">
        <f t="shared" ca="1" si="0"/>
        <v>45463</v>
      </c>
      <c r="H16" s="2"/>
    </row>
    <row r="17" spans="1:8" x14ac:dyDescent="0.3">
      <c r="A17" s="1">
        <v>16</v>
      </c>
      <c r="B17" s="1" t="s">
        <v>13</v>
      </c>
      <c r="C17" s="1" t="s">
        <v>99</v>
      </c>
      <c r="D17" s="1" t="s">
        <v>102</v>
      </c>
      <c r="E17" s="3">
        <v>88400</v>
      </c>
      <c r="F17" s="2">
        <f ca="1">(TODAY())-34</f>
        <v>45445</v>
      </c>
      <c r="G17" s="2">
        <f t="shared" ca="1" si="0"/>
        <v>45475</v>
      </c>
      <c r="H17" s="2">
        <f ca="1">(F17)+28</f>
        <v>45473</v>
      </c>
    </row>
    <row r="18" spans="1:8" x14ac:dyDescent="0.3">
      <c r="A18" s="1">
        <v>17</v>
      </c>
      <c r="B18" s="1" t="s">
        <v>14</v>
      </c>
      <c r="C18" s="1" t="s">
        <v>98</v>
      </c>
      <c r="D18" s="1" t="s">
        <v>102</v>
      </c>
      <c r="E18" s="3">
        <v>84500</v>
      </c>
      <c r="F18" s="2">
        <f ca="1">(TODAY())-44</f>
        <v>45435</v>
      </c>
      <c r="G18" s="2">
        <f t="shared" ca="1" si="0"/>
        <v>45465</v>
      </c>
      <c r="H18" s="2">
        <f ca="1">(F18)+31</f>
        <v>45466</v>
      </c>
    </row>
    <row r="19" spans="1:8" x14ac:dyDescent="0.3">
      <c r="A19" s="1">
        <v>18</v>
      </c>
      <c r="B19" s="1" t="s">
        <v>15</v>
      </c>
      <c r="C19" s="1" t="s">
        <v>98</v>
      </c>
      <c r="D19" s="1" t="s">
        <v>103</v>
      </c>
      <c r="E19" s="3">
        <v>5300</v>
      </c>
      <c r="F19" s="2">
        <f ca="1">(TODAY())-57</f>
        <v>45422</v>
      </c>
      <c r="G19" s="2">
        <f t="shared" ca="1" si="0"/>
        <v>45452</v>
      </c>
      <c r="H19" s="2"/>
    </row>
    <row r="20" spans="1:8" x14ac:dyDescent="0.3">
      <c r="A20" s="1">
        <v>19</v>
      </c>
      <c r="B20" s="1" t="s">
        <v>16</v>
      </c>
      <c r="C20" s="1" t="s">
        <v>98</v>
      </c>
      <c r="D20" s="1" t="s">
        <v>102</v>
      </c>
      <c r="E20" s="3">
        <v>91300</v>
      </c>
      <c r="F20" s="2">
        <f ca="1">(TODAY())-47</f>
        <v>45432</v>
      </c>
      <c r="G20" s="2">
        <f t="shared" ca="1" si="0"/>
        <v>45462</v>
      </c>
      <c r="H20" s="2">
        <f ca="1">(F20)+33</f>
        <v>45465</v>
      </c>
    </row>
    <row r="21" spans="1:8" x14ac:dyDescent="0.3">
      <c r="A21" s="1">
        <v>20</v>
      </c>
      <c r="B21" s="1" t="s">
        <v>17</v>
      </c>
      <c r="C21" s="1" t="s">
        <v>99</v>
      </c>
      <c r="D21" s="1" t="s">
        <v>104</v>
      </c>
      <c r="E21" s="3">
        <v>82000</v>
      </c>
      <c r="F21" s="2">
        <f ca="1">(TODAY())-36</f>
        <v>45443</v>
      </c>
      <c r="G21" s="2">
        <f t="shared" ca="1" si="0"/>
        <v>45473</v>
      </c>
      <c r="H21" s="2"/>
    </row>
    <row r="22" spans="1:8" x14ac:dyDescent="0.3">
      <c r="A22" s="1">
        <v>21</v>
      </c>
      <c r="B22" s="1" t="s">
        <v>18</v>
      </c>
      <c r="C22" s="1" t="s">
        <v>98</v>
      </c>
      <c r="D22" s="1" t="s">
        <v>101</v>
      </c>
      <c r="E22" s="3">
        <v>57200</v>
      </c>
      <c r="F22" s="2">
        <f ca="1">(TODAY())-35</f>
        <v>45444</v>
      </c>
      <c r="G22" s="2">
        <f t="shared" ca="1" si="0"/>
        <v>45474</v>
      </c>
      <c r="H22" s="2">
        <f ca="1">(F22)+35</f>
        <v>45479</v>
      </c>
    </row>
    <row r="23" spans="1:8" x14ac:dyDescent="0.3">
      <c r="A23" s="1">
        <v>22</v>
      </c>
      <c r="B23" s="1" t="s">
        <v>19</v>
      </c>
      <c r="C23" s="1" t="s">
        <v>98</v>
      </c>
      <c r="D23" s="1" t="s">
        <v>102</v>
      </c>
      <c r="E23" s="3">
        <v>45700</v>
      </c>
      <c r="F23" s="2">
        <f ca="1">(TODAY())-48</f>
        <v>45431</v>
      </c>
      <c r="G23" s="2">
        <f t="shared" ca="1" si="0"/>
        <v>45461</v>
      </c>
      <c r="H23" s="2"/>
    </row>
    <row r="24" spans="1:8" x14ac:dyDescent="0.3">
      <c r="A24" s="1">
        <v>23</v>
      </c>
      <c r="B24" s="1" t="s">
        <v>20</v>
      </c>
      <c r="C24" s="1" t="s">
        <v>98</v>
      </c>
      <c r="D24" s="1" t="s">
        <v>103</v>
      </c>
      <c r="E24" s="3">
        <v>71300</v>
      </c>
      <c r="F24" s="2">
        <f ca="1">(TODAY())-30</f>
        <v>45449</v>
      </c>
      <c r="G24" s="2">
        <f t="shared" ca="1" si="0"/>
        <v>45479</v>
      </c>
      <c r="H24" s="2">
        <f ca="1">(F24)+29</f>
        <v>45478</v>
      </c>
    </row>
    <row r="25" spans="1:8" x14ac:dyDescent="0.3">
      <c r="A25" s="1">
        <v>24</v>
      </c>
      <c r="B25" s="1" t="s">
        <v>21</v>
      </c>
      <c r="C25" s="1" t="s">
        <v>99</v>
      </c>
      <c r="D25" s="1" t="s">
        <v>101</v>
      </c>
      <c r="E25" s="3">
        <v>7100</v>
      </c>
      <c r="F25" s="2">
        <f ca="1">(TODAY())-38</f>
        <v>45441</v>
      </c>
      <c r="G25" s="2">
        <f t="shared" ca="1" si="0"/>
        <v>45471</v>
      </c>
      <c r="H25" s="2">
        <f ca="1">(F25)+31</f>
        <v>45472</v>
      </c>
    </row>
    <row r="26" spans="1:8" x14ac:dyDescent="0.3">
      <c r="A26" s="1">
        <v>25</v>
      </c>
      <c r="B26" s="1" t="s">
        <v>22</v>
      </c>
      <c r="C26" s="1" t="s">
        <v>98</v>
      </c>
      <c r="D26" s="1" t="s">
        <v>102</v>
      </c>
      <c r="E26" s="3">
        <v>44400</v>
      </c>
      <c r="F26" s="2">
        <f ca="1">(TODAY())-56</f>
        <v>45423</v>
      </c>
      <c r="G26" s="2">
        <f t="shared" ca="1" si="0"/>
        <v>45453</v>
      </c>
      <c r="H26" s="2"/>
    </row>
    <row r="27" spans="1:8" x14ac:dyDescent="0.3">
      <c r="A27" s="1">
        <v>26</v>
      </c>
      <c r="B27" s="1" t="s">
        <v>23</v>
      </c>
      <c r="C27" s="1" t="s">
        <v>98</v>
      </c>
      <c r="D27" s="1" t="s">
        <v>102</v>
      </c>
      <c r="E27" s="3">
        <v>15300</v>
      </c>
      <c r="F27" s="2">
        <f ca="1">(TODAY())-54</f>
        <v>45425</v>
      </c>
      <c r="G27" s="2">
        <f t="shared" ca="1" si="0"/>
        <v>45455</v>
      </c>
      <c r="H27" s="2">
        <f ca="1">(F27)+53</f>
        <v>45478</v>
      </c>
    </row>
    <row r="28" spans="1:8" x14ac:dyDescent="0.3">
      <c r="A28" s="1">
        <v>27</v>
      </c>
      <c r="B28" s="1" t="s">
        <v>24</v>
      </c>
      <c r="C28" s="1" t="s">
        <v>98</v>
      </c>
      <c r="D28" s="1" t="s">
        <v>102</v>
      </c>
      <c r="E28" s="3">
        <v>75900</v>
      </c>
      <c r="F28" s="2">
        <f ca="1">(TODAY())-41</f>
        <v>45438</v>
      </c>
      <c r="G28" s="2">
        <f t="shared" ca="1" si="0"/>
        <v>45468</v>
      </c>
      <c r="H28" s="2"/>
    </row>
    <row r="29" spans="1:8" x14ac:dyDescent="0.3">
      <c r="A29" s="1">
        <v>28</v>
      </c>
      <c r="B29" s="1" t="s">
        <v>25</v>
      </c>
      <c r="C29" s="1" t="s">
        <v>98</v>
      </c>
      <c r="D29" s="1" t="s">
        <v>101</v>
      </c>
      <c r="E29" s="3">
        <v>73200</v>
      </c>
      <c r="F29" s="2">
        <f ca="1">(TODAY())-43</f>
        <v>45436</v>
      </c>
      <c r="G29" s="2">
        <f t="shared" ca="1" si="0"/>
        <v>45466</v>
      </c>
      <c r="H29" s="2">
        <f ca="1">(F29)+22</f>
        <v>45458</v>
      </c>
    </row>
    <row r="30" spans="1:8" x14ac:dyDescent="0.3">
      <c r="A30" s="1">
        <v>29</v>
      </c>
      <c r="B30" s="1" t="s">
        <v>26</v>
      </c>
      <c r="C30" s="1" t="s">
        <v>98</v>
      </c>
      <c r="D30" s="1" t="s">
        <v>101</v>
      </c>
      <c r="E30" s="3">
        <v>31800</v>
      </c>
      <c r="F30" s="2">
        <f ca="1">(TODAY())-60</f>
        <v>45419</v>
      </c>
      <c r="G30" s="2">
        <f t="shared" ca="1" si="0"/>
        <v>45449</v>
      </c>
      <c r="H30" s="2"/>
    </row>
    <row r="31" spans="1:8" x14ac:dyDescent="0.3">
      <c r="A31" s="1">
        <v>30</v>
      </c>
      <c r="B31" s="1" t="s">
        <v>27</v>
      </c>
      <c r="C31" s="1" t="s">
        <v>99</v>
      </c>
      <c r="D31" s="1" t="s">
        <v>102</v>
      </c>
      <c r="E31" s="3">
        <v>61200</v>
      </c>
      <c r="F31" s="2">
        <f ca="1">(TODAY())-22</f>
        <v>45457</v>
      </c>
      <c r="G31" s="2">
        <f t="shared" ca="1" si="0"/>
        <v>45487</v>
      </c>
      <c r="H31" s="2"/>
    </row>
    <row r="32" spans="1:8" x14ac:dyDescent="0.3">
      <c r="A32" s="1">
        <v>31</v>
      </c>
      <c r="B32" s="1" t="s">
        <v>28</v>
      </c>
      <c r="C32" s="1" t="s">
        <v>98</v>
      </c>
      <c r="D32" s="1" t="s">
        <v>104</v>
      </c>
      <c r="E32" s="3">
        <v>54600</v>
      </c>
      <c r="F32" s="2">
        <f ca="1">(TODAY())-52</f>
        <v>45427</v>
      </c>
      <c r="G32" s="2">
        <f t="shared" ca="1" si="0"/>
        <v>45457</v>
      </c>
      <c r="H32" s="2">
        <f ca="1">(F32)+19</f>
        <v>45446</v>
      </c>
    </row>
    <row r="33" spans="1:8" x14ac:dyDescent="0.3">
      <c r="A33" s="1">
        <v>32</v>
      </c>
      <c r="B33" s="1" t="s">
        <v>29</v>
      </c>
      <c r="C33" s="1" t="s">
        <v>99</v>
      </c>
      <c r="D33" s="1" t="s">
        <v>101</v>
      </c>
      <c r="E33" s="3">
        <v>11100</v>
      </c>
      <c r="F33" s="2">
        <f ca="1">(TODAY())-90</f>
        <v>45389</v>
      </c>
      <c r="G33" s="2">
        <f t="shared" ca="1" si="0"/>
        <v>45419</v>
      </c>
      <c r="H33" s="2"/>
    </row>
    <row r="34" spans="1:8" x14ac:dyDescent="0.3">
      <c r="A34" s="1">
        <v>33</v>
      </c>
      <c r="B34" s="1" t="s">
        <v>30</v>
      </c>
      <c r="C34" s="1" t="s">
        <v>99</v>
      </c>
      <c r="D34" s="1" t="s">
        <v>102</v>
      </c>
      <c r="E34" s="3">
        <v>40400</v>
      </c>
      <c r="F34" s="2">
        <f ca="1">(TODAY())-20</f>
        <v>45459</v>
      </c>
      <c r="G34" s="2">
        <f t="shared" ca="1" si="0"/>
        <v>45489</v>
      </c>
      <c r="H34" s="2">
        <f ca="1">(F34)+18</f>
        <v>45477</v>
      </c>
    </row>
    <row r="35" spans="1:8" x14ac:dyDescent="0.3">
      <c r="A35" s="1">
        <v>34</v>
      </c>
      <c r="B35" s="1" t="s">
        <v>31</v>
      </c>
      <c r="C35" s="1" t="s">
        <v>99</v>
      </c>
      <c r="D35" s="1" t="s">
        <v>102</v>
      </c>
      <c r="E35" s="3">
        <v>2700</v>
      </c>
      <c r="F35" s="2">
        <f ca="1">(TODAY())-52</f>
        <v>45427</v>
      </c>
      <c r="G35" s="2">
        <f t="shared" ca="1" si="0"/>
        <v>45457</v>
      </c>
      <c r="H35" s="2">
        <f ca="1">(F35)+46</f>
        <v>45473</v>
      </c>
    </row>
    <row r="36" spans="1:8" x14ac:dyDescent="0.3">
      <c r="A36" s="1">
        <v>35</v>
      </c>
      <c r="B36" s="1" t="s">
        <v>32</v>
      </c>
      <c r="C36" s="1" t="s">
        <v>98</v>
      </c>
      <c r="D36" s="1" t="s">
        <v>104</v>
      </c>
      <c r="E36" s="3">
        <v>87200</v>
      </c>
      <c r="F36" s="2">
        <f ca="1">(TODAY())-53</f>
        <v>45426</v>
      </c>
      <c r="G36" s="2">
        <f t="shared" ca="1" si="0"/>
        <v>45456</v>
      </c>
      <c r="H36" s="2">
        <f ca="1">(F36)+49</f>
        <v>45475</v>
      </c>
    </row>
    <row r="37" spans="1:8" x14ac:dyDescent="0.3">
      <c r="A37" s="1">
        <v>36</v>
      </c>
      <c r="B37" s="1" t="s">
        <v>33</v>
      </c>
      <c r="C37" s="1" t="s">
        <v>98</v>
      </c>
      <c r="D37" s="1" t="s">
        <v>101</v>
      </c>
      <c r="E37" s="3">
        <v>42200</v>
      </c>
      <c r="F37" s="2">
        <f ca="1">(TODAY())-42</f>
        <v>45437</v>
      </c>
      <c r="G37" s="2">
        <f t="shared" ca="1" si="0"/>
        <v>45467</v>
      </c>
      <c r="H37" s="2">
        <f ca="1">(F37)+28</f>
        <v>45465</v>
      </c>
    </row>
    <row r="38" spans="1:8" x14ac:dyDescent="0.3">
      <c r="A38" s="1">
        <v>37</v>
      </c>
      <c r="B38" s="1" t="s">
        <v>34</v>
      </c>
      <c r="C38" s="1" t="s">
        <v>99</v>
      </c>
      <c r="D38" s="1" t="s">
        <v>104</v>
      </c>
      <c r="E38" s="3">
        <v>32900</v>
      </c>
      <c r="F38" s="2">
        <f ca="1">(TODAY())-37</f>
        <v>45442</v>
      </c>
      <c r="G38" s="2">
        <f t="shared" ca="1" si="0"/>
        <v>45472</v>
      </c>
      <c r="H38" s="2"/>
    </row>
    <row r="39" spans="1:8" x14ac:dyDescent="0.3">
      <c r="A39" s="1">
        <v>38</v>
      </c>
      <c r="B39" s="1" t="s">
        <v>35</v>
      </c>
      <c r="C39" s="1" t="s">
        <v>98</v>
      </c>
      <c r="D39" s="1" t="s">
        <v>101</v>
      </c>
      <c r="E39" s="3">
        <v>91700</v>
      </c>
      <c r="F39" s="2">
        <f ca="1">(TODAY())-59</f>
        <v>45420</v>
      </c>
      <c r="G39" s="2">
        <f t="shared" ca="1" si="0"/>
        <v>45450</v>
      </c>
      <c r="H39" s="2">
        <f ca="1">(F39)+56</f>
        <v>45476</v>
      </c>
    </row>
    <row r="40" spans="1:8" x14ac:dyDescent="0.3">
      <c r="A40" s="1">
        <v>39</v>
      </c>
      <c r="B40" s="1" t="s">
        <v>36</v>
      </c>
      <c r="C40" s="1" t="s">
        <v>98</v>
      </c>
      <c r="D40" s="1" t="s">
        <v>104</v>
      </c>
      <c r="E40" s="3">
        <v>86900</v>
      </c>
      <c r="F40" s="2">
        <f ca="1">(TODAY())-54</f>
        <v>45425</v>
      </c>
      <c r="G40" s="2">
        <f t="shared" ca="1" si="0"/>
        <v>45455</v>
      </c>
      <c r="H40" s="2">
        <f ca="1">(F40)+31</f>
        <v>45456</v>
      </c>
    </row>
    <row r="41" spans="1:8" x14ac:dyDescent="0.3">
      <c r="A41" s="1">
        <v>40</v>
      </c>
      <c r="B41" s="1" t="s">
        <v>37</v>
      </c>
      <c r="C41" s="1" t="s">
        <v>98</v>
      </c>
      <c r="D41" s="1" t="s">
        <v>104</v>
      </c>
      <c r="E41" s="3">
        <v>78300</v>
      </c>
      <c r="F41" s="2">
        <f ca="1">(TODAY())-57</f>
        <v>45422</v>
      </c>
      <c r="G41" s="2">
        <f t="shared" ca="1" si="0"/>
        <v>45452</v>
      </c>
      <c r="H41" s="2">
        <f ca="1">(F41)+49</f>
        <v>45471</v>
      </c>
    </row>
    <row r="42" spans="1:8" x14ac:dyDescent="0.3">
      <c r="A42" s="1">
        <v>41</v>
      </c>
      <c r="B42" s="1" t="s">
        <v>38</v>
      </c>
      <c r="C42" s="1" t="s">
        <v>99</v>
      </c>
      <c r="D42" s="1" t="s">
        <v>101</v>
      </c>
      <c r="E42" s="3">
        <v>30200</v>
      </c>
      <c r="F42" s="2">
        <f ca="1">(TODAY())-26</f>
        <v>45453</v>
      </c>
      <c r="G42" s="2">
        <f t="shared" ca="1" si="0"/>
        <v>45483</v>
      </c>
      <c r="H42" s="2"/>
    </row>
    <row r="43" spans="1:8" x14ac:dyDescent="0.3">
      <c r="A43" s="1">
        <v>42</v>
      </c>
      <c r="B43" s="1" t="s">
        <v>39</v>
      </c>
      <c r="C43" s="1" t="s">
        <v>99</v>
      </c>
      <c r="D43" s="1" t="s">
        <v>103</v>
      </c>
      <c r="E43" s="3">
        <v>71300</v>
      </c>
      <c r="F43" s="2"/>
      <c r="G43" s="2">
        <f t="shared" si="0"/>
        <v>30</v>
      </c>
      <c r="H43" s="2">
        <f>(F43)+54</f>
        <v>54</v>
      </c>
    </row>
    <row r="44" spans="1:8" x14ac:dyDescent="0.3">
      <c r="A44" s="1">
        <v>43</v>
      </c>
      <c r="B44" s="1" t="s">
        <v>40</v>
      </c>
      <c r="C44" s="1" t="s">
        <v>98</v>
      </c>
      <c r="D44" s="1" t="s">
        <v>104</v>
      </c>
      <c r="E44" s="3">
        <v>17500</v>
      </c>
      <c r="F44" s="2">
        <f ca="1">(TODAY())-50</f>
        <v>45429</v>
      </c>
      <c r="G44" s="2">
        <f t="shared" ca="1" si="0"/>
        <v>45459</v>
      </c>
      <c r="H44" s="2">
        <f ca="1">(F44)+40</f>
        <v>45469</v>
      </c>
    </row>
    <row r="45" spans="1:8" x14ac:dyDescent="0.3">
      <c r="A45" s="1">
        <v>44</v>
      </c>
      <c r="B45" s="1" t="s">
        <v>41</v>
      </c>
      <c r="C45" s="1" t="s">
        <v>98</v>
      </c>
      <c r="D45" s="1" t="s">
        <v>101</v>
      </c>
      <c r="E45" s="3">
        <v>14200</v>
      </c>
      <c r="F45" s="2">
        <f ca="1">(TODAY())-35</f>
        <v>45444</v>
      </c>
      <c r="G45" s="2">
        <f t="shared" ca="1" si="0"/>
        <v>45474</v>
      </c>
      <c r="H45" s="2"/>
    </row>
    <row r="46" spans="1:8" x14ac:dyDescent="0.3">
      <c r="A46" s="1">
        <v>45</v>
      </c>
      <c r="B46" s="1" t="s">
        <v>42</v>
      </c>
      <c r="C46" s="1" t="s">
        <v>98</v>
      </c>
      <c r="D46" s="1" t="s">
        <v>104</v>
      </c>
      <c r="E46" s="3">
        <v>48900</v>
      </c>
      <c r="F46" s="2">
        <f ca="1">(TODAY())-19</f>
        <v>45460</v>
      </c>
      <c r="G46" s="2">
        <f t="shared" ca="1" si="0"/>
        <v>45490</v>
      </c>
      <c r="H46" s="2">
        <f ca="1">(F46)+19</f>
        <v>45479</v>
      </c>
    </row>
    <row r="47" spans="1:8" x14ac:dyDescent="0.3">
      <c r="A47" s="1">
        <v>46</v>
      </c>
      <c r="B47" s="1" t="s">
        <v>43</v>
      </c>
      <c r="C47" s="1" t="s">
        <v>98</v>
      </c>
      <c r="D47" s="1" t="s">
        <v>102</v>
      </c>
      <c r="E47" s="3">
        <v>44500</v>
      </c>
      <c r="F47" s="2">
        <f ca="1">(TODAY())-49</f>
        <v>45430</v>
      </c>
      <c r="G47" s="2">
        <f t="shared" ca="1" si="0"/>
        <v>45460</v>
      </c>
      <c r="H47" s="2"/>
    </row>
    <row r="48" spans="1:8" x14ac:dyDescent="0.3">
      <c r="A48" s="1">
        <v>47</v>
      </c>
      <c r="B48" s="1" t="s">
        <v>44</v>
      </c>
      <c r="C48" s="1" t="s">
        <v>98</v>
      </c>
      <c r="D48" s="1" t="s">
        <v>102</v>
      </c>
      <c r="E48" s="3">
        <v>65500</v>
      </c>
      <c r="F48" s="2">
        <f ca="1">(TODAY())-59</f>
        <v>45420</v>
      </c>
      <c r="G48" s="2">
        <f t="shared" ca="1" si="0"/>
        <v>45450</v>
      </c>
      <c r="H48" s="2">
        <f ca="1">(F48)+15</f>
        <v>45435</v>
      </c>
    </row>
    <row r="49" spans="1:8" x14ac:dyDescent="0.3">
      <c r="A49" s="1">
        <v>48</v>
      </c>
      <c r="B49" s="1" t="s">
        <v>45</v>
      </c>
      <c r="C49" s="1" t="s">
        <v>98</v>
      </c>
      <c r="D49" s="1" t="s">
        <v>101</v>
      </c>
      <c r="E49" s="3">
        <v>47900</v>
      </c>
      <c r="F49" s="2">
        <f ca="1">(TODAY())-31</f>
        <v>45448</v>
      </c>
      <c r="G49" s="2">
        <f t="shared" ca="1" si="0"/>
        <v>45478</v>
      </c>
      <c r="H49" s="2">
        <f ca="1">(F49)+25</f>
        <v>45473</v>
      </c>
    </row>
    <row r="50" spans="1:8" x14ac:dyDescent="0.3">
      <c r="A50" s="1">
        <v>49</v>
      </c>
      <c r="B50" s="1" t="s">
        <v>46</v>
      </c>
      <c r="C50" s="1" t="s">
        <v>98</v>
      </c>
      <c r="D50" s="1" t="s">
        <v>104</v>
      </c>
      <c r="E50" s="3">
        <v>52300</v>
      </c>
      <c r="F50" s="2">
        <f ca="1">(TODAY())-47</f>
        <v>45432</v>
      </c>
      <c r="G50" s="2">
        <f t="shared" ca="1" si="0"/>
        <v>45462</v>
      </c>
      <c r="H50" s="2">
        <f ca="1">(F50)+18</f>
        <v>45450</v>
      </c>
    </row>
    <row r="51" spans="1:8" x14ac:dyDescent="0.3">
      <c r="A51" s="1">
        <v>50</v>
      </c>
      <c r="B51" s="1" t="s">
        <v>47</v>
      </c>
      <c r="C51" s="1" t="s">
        <v>98</v>
      </c>
      <c r="D51" s="1" t="s">
        <v>102</v>
      </c>
      <c r="E51" s="3">
        <v>28300</v>
      </c>
      <c r="F51" s="2">
        <f ca="1">(TODAY())-63</f>
        <v>45416</v>
      </c>
      <c r="G51" s="2">
        <f t="shared" ca="1" si="0"/>
        <v>45446</v>
      </c>
      <c r="H51" s="2"/>
    </row>
    <row r="52" spans="1:8" x14ac:dyDescent="0.3">
      <c r="A52" s="1">
        <v>51</v>
      </c>
      <c r="B52" s="1" t="s">
        <v>48</v>
      </c>
      <c r="C52" s="1" t="s">
        <v>99</v>
      </c>
      <c r="D52" s="1" t="s">
        <v>102</v>
      </c>
      <c r="E52" s="3">
        <v>59200</v>
      </c>
      <c r="F52" s="2">
        <f ca="1">(TODAY())-31</f>
        <v>45448</v>
      </c>
      <c r="G52" s="2">
        <f t="shared" ca="1" si="0"/>
        <v>45478</v>
      </c>
      <c r="H52" s="2">
        <f ca="1">(F52)+16</f>
        <v>45464</v>
      </c>
    </row>
    <row r="53" spans="1:8" x14ac:dyDescent="0.3">
      <c r="A53" s="1">
        <v>52</v>
      </c>
      <c r="B53" s="1" t="s">
        <v>49</v>
      </c>
      <c r="C53" s="1" t="s">
        <v>98</v>
      </c>
      <c r="D53" s="1" t="s">
        <v>103</v>
      </c>
      <c r="E53" s="3">
        <v>71800</v>
      </c>
      <c r="F53" s="2">
        <f ca="1">(TODAY())-35</f>
        <v>45444</v>
      </c>
      <c r="G53" s="2">
        <f t="shared" ca="1" si="0"/>
        <v>45474</v>
      </c>
      <c r="H53" s="2">
        <f ca="1">(F53)+34</f>
        <v>45478</v>
      </c>
    </row>
    <row r="54" spans="1:8" x14ac:dyDescent="0.3">
      <c r="A54" s="1">
        <v>53</v>
      </c>
      <c r="B54" s="1" t="s">
        <v>50</v>
      </c>
      <c r="C54" s="1" t="s">
        <v>98</v>
      </c>
      <c r="D54" s="1" t="s">
        <v>101</v>
      </c>
      <c r="E54" s="3">
        <v>89400</v>
      </c>
      <c r="F54" s="2">
        <f ca="1">(TODAY())-34</f>
        <v>45445</v>
      </c>
      <c r="G54" s="2">
        <f t="shared" ca="1" si="0"/>
        <v>45475</v>
      </c>
      <c r="H54" s="2">
        <f ca="1">(F54)+16</f>
        <v>45461</v>
      </c>
    </row>
    <row r="55" spans="1:8" x14ac:dyDescent="0.3">
      <c r="A55" s="1">
        <v>54</v>
      </c>
      <c r="B55" s="1" t="s">
        <v>51</v>
      </c>
      <c r="C55" s="1" t="s">
        <v>99</v>
      </c>
      <c r="D55" s="1" t="s">
        <v>102</v>
      </c>
      <c r="E55" s="3">
        <v>57400</v>
      </c>
      <c r="F55" s="2">
        <f ca="1">(TODAY())-59</f>
        <v>45420</v>
      </c>
      <c r="G55" s="2">
        <f t="shared" ca="1" si="0"/>
        <v>45450</v>
      </c>
      <c r="H55" s="2"/>
    </row>
    <row r="56" spans="1:8" x14ac:dyDescent="0.3">
      <c r="A56" s="1">
        <v>55</v>
      </c>
      <c r="B56" s="1" t="s">
        <v>52</v>
      </c>
      <c r="C56" s="1" t="s">
        <v>99</v>
      </c>
      <c r="D56" s="1" t="s">
        <v>101</v>
      </c>
      <c r="E56" s="3">
        <v>76300</v>
      </c>
      <c r="F56" s="2">
        <f ca="1">(TODAY())-53</f>
        <v>45426</v>
      </c>
      <c r="G56" s="2">
        <f t="shared" ca="1" si="0"/>
        <v>45456</v>
      </c>
      <c r="H56" s="2">
        <f ca="1">(F56)+26</f>
        <v>45452</v>
      </c>
    </row>
    <row r="57" spans="1:8" x14ac:dyDescent="0.3">
      <c r="A57" s="1">
        <v>56</v>
      </c>
      <c r="B57" s="1" t="s">
        <v>53</v>
      </c>
      <c r="C57" s="1" t="s">
        <v>99</v>
      </c>
      <c r="D57" s="1" t="s">
        <v>101</v>
      </c>
      <c r="E57" s="3">
        <v>86500</v>
      </c>
      <c r="F57" s="2">
        <f ca="1">(TODAY())-22</f>
        <v>45457</v>
      </c>
      <c r="G57" s="2">
        <f t="shared" ca="1" si="0"/>
        <v>45487</v>
      </c>
      <c r="H57" s="2"/>
    </row>
    <row r="58" spans="1:8" x14ac:dyDescent="0.3">
      <c r="A58" s="1">
        <v>57</v>
      </c>
      <c r="B58" s="1" t="s">
        <v>54</v>
      </c>
      <c r="C58" s="1" t="s">
        <v>98</v>
      </c>
      <c r="D58" s="1" t="s">
        <v>103</v>
      </c>
      <c r="E58" s="3">
        <v>87600</v>
      </c>
      <c r="F58" s="2">
        <f ca="1">(TODAY())-51</f>
        <v>45428</v>
      </c>
      <c r="G58" s="2">
        <f t="shared" ca="1" si="0"/>
        <v>45458</v>
      </c>
      <c r="H58" s="2">
        <f ca="1">(F58)+51</f>
        <v>45479</v>
      </c>
    </row>
    <row r="59" spans="1:8" x14ac:dyDescent="0.3">
      <c r="A59" s="1"/>
      <c r="B59" s="1"/>
      <c r="C59" s="1" t="s">
        <v>99</v>
      </c>
      <c r="D59" s="1" t="s">
        <v>101</v>
      </c>
      <c r="E59" s="3">
        <v>41800</v>
      </c>
      <c r="F59" s="2">
        <f ca="1">(TODAY())-35</f>
        <v>45444</v>
      </c>
      <c r="G59" s="2">
        <f t="shared" ca="1" si="0"/>
        <v>45474</v>
      </c>
      <c r="H59" s="2">
        <f ca="1">(F59)+35</f>
        <v>45479</v>
      </c>
    </row>
    <row r="60" spans="1:8" x14ac:dyDescent="0.3">
      <c r="A60" s="1">
        <v>59</v>
      </c>
      <c r="B60" s="1" t="s">
        <v>55</v>
      </c>
      <c r="C60" s="1" t="s">
        <v>98</v>
      </c>
      <c r="D60" s="1" t="s">
        <v>103</v>
      </c>
      <c r="E60" s="3">
        <v>82400</v>
      </c>
      <c r="F60" s="2">
        <f ca="1">(TODAY())-39</f>
        <v>45440</v>
      </c>
      <c r="G60" s="2">
        <f t="shared" ca="1" si="0"/>
        <v>45470</v>
      </c>
      <c r="H60" s="2"/>
    </row>
    <row r="61" spans="1:8" x14ac:dyDescent="0.3">
      <c r="A61" s="1">
        <v>60</v>
      </c>
      <c r="B61" s="1" t="s">
        <v>56</v>
      </c>
      <c r="C61" s="1" t="s">
        <v>98</v>
      </c>
      <c r="D61" s="1" t="s">
        <v>102</v>
      </c>
      <c r="E61" s="3">
        <v>40200</v>
      </c>
      <c r="F61" s="2">
        <f ca="1">(TODAY())-42</f>
        <v>45437</v>
      </c>
      <c r="G61" s="2">
        <f t="shared" ca="1" si="0"/>
        <v>45467</v>
      </c>
      <c r="H61" s="2">
        <f ca="1">(F61)+39</f>
        <v>45476</v>
      </c>
    </row>
    <row r="62" spans="1:8" x14ac:dyDescent="0.3">
      <c r="A62" s="1">
        <v>61</v>
      </c>
      <c r="B62" s="1" t="s">
        <v>57</v>
      </c>
      <c r="C62" s="1" t="s">
        <v>98</v>
      </c>
      <c r="D62" s="1" t="s">
        <v>104</v>
      </c>
      <c r="E62" s="3">
        <v>1400</v>
      </c>
      <c r="F62" s="2">
        <f ca="1">(TODAY())-55</f>
        <v>45424</v>
      </c>
      <c r="G62" s="2">
        <f t="shared" ca="1" si="0"/>
        <v>45454</v>
      </c>
      <c r="H62" s="2">
        <f ca="1">(F62)+54</f>
        <v>45478</v>
      </c>
    </row>
    <row r="63" spans="1:8" x14ac:dyDescent="0.3">
      <c r="A63" s="1">
        <v>62</v>
      </c>
      <c r="B63" s="1" t="s">
        <v>58</v>
      </c>
      <c r="C63" s="1" t="s">
        <v>98</v>
      </c>
      <c r="D63" s="1" t="s">
        <v>104</v>
      </c>
      <c r="E63" s="3">
        <v>62600</v>
      </c>
      <c r="F63" s="2">
        <f ca="1">(TODAY())-48</f>
        <v>45431</v>
      </c>
      <c r="G63" s="2">
        <f t="shared" ca="1" si="0"/>
        <v>45461</v>
      </c>
      <c r="H63" s="2">
        <f ca="1">(F63)+39</f>
        <v>45470</v>
      </c>
    </row>
    <row r="64" spans="1:8" x14ac:dyDescent="0.3">
      <c r="A64" s="1">
        <v>63</v>
      </c>
      <c r="B64" s="1" t="s">
        <v>59</v>
      </c>
      <c r="C64" s="1" t="s">
        <v>99</v>
      </c>
      <c r="D64" s="1" t="s">
        <v>101</v>
      </c>
      <c r="E64" s="3">
        <v>97800</v>
      </c>
      <c r="F64" s="2">
        <f ca="1">(TODAY())-57</f>
        <v>45422</v>
      </c>
      <c r="G64" s="2">
        <f t="shared" ca="1" si="0"/>
        <v>45452</v>
      </c>
      <c r="H64" s="2"/>
    </row>
    <row r="65" spans="1:8" x14ac:dyDescent="0.3">
      <c r="A65" s="1">
        <v>64</v>
      </c>
      <c r="B65" s="1" t="s">
        <v>60</v>
      </c>
      <c r="C65" s="1" t="s">
        <v>99</v>
      </c>
      <c r="D65" s="1" t="s">
        <v>104</v>
      </c>
      <c r="E65" s="3">
        <v>66400</v>
      </c>
      <c r="F65" s="2">
        <f ca="1">(TODAY())-22</f>
        <v>45457</v>
      </c>
      <c r="G65" s="2">
        <f t="shared" ca="1" si="0"/>
        <v>45487</v>
      </c>
      <c r="H65" s="2">
        <f ca="1">(F65)+20</f>
        <v>45477</v>
      </c>
    </row>
    <row r="66" spans="1:8" x14ac:dyDescent="0.3">
      <c r="A66" s="1">
        <v>65</v>
      </c>
      <c r="B66" s="1" t="s">
        <v>61</v>
      </c>
      <c r="C66" s="1" t="s">
        <v>99</v>
      </c>
      <c r="D66" s="1" t="s">
        <v>104</v>
      </c>
      <c r="E66" s="3">
        <v>15100</v>
      </c>
      <c r="F66" s="2">
        <f ca="1">(TODAY())-52</f>
        <v>45427</v>
      </c>
      <c r="G66" s="2">
        <f t="shared" ca="1" si="0"/>
        <v>45457</v>
      </c>
      <c r="H66" s="2">
        <f ca="1">(F66)+50</f>
        <v>45477</v>
      </c>
    </row>
    <row r="67" spans="1:8" x14ac:dyDescent="0.3">
      <c r="A67" s="1">
        <v>66</v>
      </c>
      <c r="B67" s="1" t="s">
        <v>62</v>
      </c>
      <c r="C67" s="1" t="s">
        <v>98</v>
      </c>
      <c r="D67" s="1" t="s">
        <v>102</v>
      </c>
      <c r="E67" s="3">
        <v>37200</v>
      </c>
      <c r="F67" s="2">
        <f ca="1">(TODAY())-33</f>
        <v>45446</v>
      </c>
      <c r="G67" s="2">
        <f t="shared" ref="G67:G100" ca="1" si="1">F67+30</f>
        <v>45476</v>
      </c>
      <c r="H67" s="2"/>
    </row>
    <row r="68" spans="1:8" x14ac:dyDescent="0.3">
      <c r="A68" s="1">
        <v>67</v>
      </c>
      <c r="B68" s="1" t="s">
        <v>63</v>
      </c>
      <c r="C68" s="1" t="s">
        <v>99</v>
      </c>
      <c r="D68" s="1" t="s">
        <v>103</v>
      </c>
      <c r="E68" s="3">
        <v>68000</v>
      </c>
      <c r="F68" s="2">
        <f ca="1">(TODAY())-52</f>
        <v>45427</v>
      </c>
      <c r="G68" s="2">
        <f t="shared" ca="1" si="1"/>
        <v>45457</v>
      </c>
      <c r="H68" s="2">
        <f ca="1">(F68)+41</f>
        <v>45468</v>
      </c>
    </row>
    <row r="69" spans="1:8" x14ac:dyDescent="0.3">
      <c r="A69" s="1">
        <v>68</v>
      </c>
      <c r="B69" s="1" t="s">
        <v>64</v>
      </c>
      <c r="C69" s="1" t="s">
        <v>98</v>
      </c>
      <c r="D69" s="1" t="s">
        <v>101</v>
      </c>
      <c r="E69" s="3">
        <v>88000</v>
      </c>
      <c r="F69" s="2">
        <f ca="1">(TODAY())-47</f>
        <v>45432</v>
      </c>
      <c r="G69" s="2">
        <f t="shared" ca="1" si="1"/>
        <v>45462</v>
      </c>
      <c r="H69" s="2"/>
    </row>
    <row r="70" spans="1:8" x14ac:dyDescent="0.3">
      <c r="A70" s="1">
        <v>69</v>
      </c>
      <c r="B70" s="1" t="s">
        <v>65</v>
      </c>
      <c r="C70" s="1" t="s">
        <v>99</v>
      </c>
      <c r="D70" s="1" t="s">
        <v>104</v>
      </c>
      <c r="E70" s="3">
        <v>36600</v>
      </c>
      <c r="F70" s="2">
        <f ca="1">(TODAY())-51</f>
        <v>45428</v>
      </c>
      <c r="G70" s="2">
        <f t="shared" ca="1" si="1"/>
        <v>45458</v>
      </c>
      <c r="H70" s="2"/>
    </row>
    <row r="71" spans="1:8" x14ac:dyDescent="0.3">
      <c r="A71" s="1">
        <v>70</v>
      </c>
      <c r="B71" s="1" t="s">
        <v>66</v>
      </c>
      <c r="C71" s="1" t="s">
        <v>99</v>
      </c>
      <c r="D71" s="1" t="s">
        <v>102</v>
      </c>
      <c r="E71" s="3">
        <v>4100</v>
      </c>
      <c r="F71" s="2">
        <f ca="1">(TODAY())-52</f>
        <v>45427</v>
      </c>
      <c r="G71" s="2">
        <f t="shared" ca="1" si="1"/>
        <v>45457</v>
      </c>
      <c r="H71" s="2">
        <f ca="1">(F71)+30</f>
        <v>45457</v>
      </c>
    </row>
    <row r="72" spans="1:8" x14ac:dyDescent="0.3">
      <c r="A72" s="1">
        <v>71</v>
      </c>
      <c r="B72" s="1" t="s">
        <v>67</v>
      </c>
      <c r="C72" s="1" t="s">
        <v>98</v>
      </c>
      <c r="D72" s="1" t="s">
        <v>101</v>
      </c>
      <c r="E72" s="3">
        <v>65900</v>
      </c>
      <c r="F72" s="2">
        <f ca="1">(TODAY())-49</f>
        <v>45430</v>
      </c>
      <c r="G72" s="2">
        <f t="shared" ca="1" si="1"/>
        <v>45460</v>
      </c>
      <c r="H72" s="2">
        <f ca="1">(F72)+22</f>
        <v>45452</v>
      </c>
    </row>
    <row r="73" spans="1:8" x14ac:dyDescent="0.3">
      <c r="A73" s="1">
        <v>72</v>
      </c>
      <c r="B73" s="1" t="s">
        <v>68</v>
      </c>
      <c r="C73" s="1" t="s">
        <v>99</v>
      </c>
      <c r="D73" s="1" t="s">
        <v>101</v>
      </c>
      <c r="E73" s="3">
        <v>37000</v>
      </c>
      <c r="F73" s="2">
        <f ca="1">(TODAY())-37</f>
        <v>45442</v>
      </c>
      <c r="G73" s="2">
        <f t="shared" ca="1" si="1"/>
        <v>45472</v>
      </c>
      <c r="H73" s="2">
        <f ca="1">(F73)+32</f>
        <v>45474</v>
      </c>
    </row>
    <row r="74" spans="1:8" x14ac:dyDescent="0.3">
      <c r="A74" s="1">
        <v>73</v>
      </c>
      <c r="B74" s="1" t="s">
        <v>69</v>
      </c>
      <c r="C74" s="1" t="s">
        <v>98</v>
      </c>
      <c r="D74" s="1" t="s">
        <v>101</v>
      </c>
      <c r="E74" s="3">
        <v>17200</v>
      </c>
      <c r="F74" s="2">
        <f ca="1">(TODAY())-51</f>
        <v>45428</v>
      </c>
      <c r="G74" s="2">
        <f t="shared" ca="1" si="1"/>
        <v>45458</v>
      </c>
      <c r="H74" s="2">
        <f ca="1">(F74)+35</f>
        <v>45463</v>
      </c>
    </row>
    <row r="75" spans="1:8" x14ac:dyDescent="0.3">
      <c r="A75" s="1">
        <v>74</v>
      </c>
      <c r="B75" s="1" t="s">
        <v>70</v>
      </c>
      <c r="C75" s="1" t="s">
        <v>98</v>
      </c>
      <c r="D75" s="1" t="s">
        <v>102</v>
      </c>
      <c r="E75" s="3">
        <v>5300</v>
      </c>
      <c r="F75" s="2">
        <f ca="1">(TODAY())-55</f>
        <v>45424</v>
      </c>
      <c r="G75" s="2">
        <f t="shared" ca="1" si="1"/>
        <v>45454</v>
      </c>
      <c r="H75" s="2"/>
    </row>
    <row r="76" spans="1:8" x14ac:dyDescent="0.3">
      <c r="A76" s="1">
        <v>75</v>
      </c>
      <c r="B76" s="1" t="s">
        <v>71</v>
      </c>
      <c r="C76" s="1" t="s">
        <v>98</v>
      </c>
      <c r="D76" s="1" t="s">
        <v>102</v>
      </c>
      <c r="E76" s="3">
        <v>16600</v>
      </c>
      <c r="F76" s="2">
        <f ca="1">(TODAY())-23</f>
        <v>45456</v>
      </c>
      <c r="G76" s="2">
        <f t="shared" ca="1" si="1"/>
        <v>45486</v>
      </c>
      <c r="H76" s="2">
        <f ca="1">(F76)+22</f>
        <v>45478</v>
      </c>
    </row>
    <row r="77" spans="1:8" x14ac:dyDescent="0.3">
      <c r="A77" s="1">
        <v>76</v>
      </c>
      <c r="B77" s="1" t="s">
        <v>72</v>
      </c>
      <c r="C77" s="1" t="s">
        <v>99</v>
      </c>
      <c r="D77" s="1" t="s">
        <v>103</v>
      </c>
      <c r="E77" s="3">
        <v>93100</v>
      </c>
      <c r="F77" s="2">
        <f ca="1">(TODAY())-58</f>
        <v>45421</v>
      </c>
      <c r="G77" s="2">
        <f t="shared" ca="1" si="1"/>
        <v>45451</v>
      </c>
      <c r="H77" s="2">
        <f ca="1">(F77)+49</f>
        <v>45470</v>
      </c>
    </row>
    <row r="78" spans="1:8" x14ac:dyDescent="0.3">
      <c r="A78" s="1">
        <v>77</v>
      </c>
      <c r="B78" s="1" t="s">
        <v>73</v>
      </c>
      <c r="C78" s="1" t="s">
        <v>98</v>
      </c>
      <c r="D78" s="1" t="s">
        <v>101</v>
      </c>
      <c r="E78" s="3">
        <v>50800</v>
      </c>
      <c r="F78" s="2">
        <f ca="1">(TODAY())-42</f>
        <v>45437</v>
      </c>
      <c r="G78" s="2">
        <f t="shared" ca="1" si="1"/>
        <v>45467</v>
      </c>
      <c r="H78" s="2"/>
    </row>
    <row r="79" spans="1:8" x14ac:dyDescent="0.3">
      <c r="A79" s="1">
        <v>78</v>
      </c>
      <c r="B79" s="1" t="s">
        <v>74</v>
      </c>
      <c r="C79" s="1" t="s">
        <v>99</v>
      </c>
      <c r="D79" s="1" t="s">
        <v>102</v>
      </c>
      <c r="E79" s="3">
        <v>85000</v>
      </c>
      <c r="F79" s="2">
        <f ca="1">(TODAY())-39</f>
        <v>45440</v>
      </c>
      <c r="G79" s="2">
        <f t="shared" ca="1" si="1"/>
        <v>45470</v>
      </c>
      <c r="H79" s="2"/>
    </row>
    <row r="80" spans="1:8" x14ac:dyDescent="0.3">
      <c r="A80" s="1">
        <v>79</v>
      </c>
      <c r="B80" s="1" t="s">
        <v>75</v>
      </c>
      <c r="C80" s="1" t="s">
        <v>99</v>
      </c>
      <c r="D80" s="1" t="s">
        <v>104</v>
      </c>
      <c r="E80" s="3">
        <v>8000</v>
      </c>
      <c r="F80" s="2">
        <f ca="1">(TODAY())-43</f>
        <v>45436</v>
      </c>
      <c r="G80" s="2">
        <f t="shared" ca="1" si="1"/>
        <v>45466</v>
      </c>
      <c r="H80" s="2"/>
    </row>
    <row r="81" spans="1:8" x14ac:dyDescent="0.3">
      <c r="A81" s="1">
        <v>80</v>
      </c>
      <c r="B81" s="1" t="s">
        <v>76</v>
      </c>
      <c r="C81" s="1" t="s">
        <v>98</v>
      </c>
      <c r="D81" s="1" t="s">
        <v>101</v>
      </c>
      <c r="E81" s="3">
        <v>82700</v>
      </c>
      <c r="F81" s="2"/>
      <c r="G81" s="2">
        <f t="shared" si="1"/>
        <v>30</v>
      </c>
      <c r="H81" s="2">
        <f>(F81)+41</f>
        <v>41</v>
      </c>
    </row>
    <row r="82" spans="1:8" x14ac:dyDescent="0.3">
      <c r="A82" s="1">
        <v>81</v>
      </c>
      <c r="B82" s="1" t="s">
        <v>77</v>
      </c>
      <c r="C82" s="1" t="s">
        <v>99</v>
      </c>
      <c r="D82" s="1" t="s">
        <v>101</v>
      </c>
      <c r="E82" s="3">
        <v>64700</v>
      </c>
      <c r="F82" s="2">
        <f ca="1">(TODAY())-35</f>
        <v>45444</v>
      </c>
      <c r="G82" s="2"/>
      <c r="H82" s="2">
        <f ca="1">(F82)+34</f>
        <v>45478</v>
      </c>
    </row>
    <row r="83" spans="1:8" x14ac:dyDescent="0.3">
      <c r="A83" s="1">
        <v>82</v>
      </c>
      <c r="B83" s="1" t="s">
        <v>78</v>
      </c>
      <c r="C83" s="1" t="s">
        <v>99</v>
      </c>
      <c r="D83" s="1" t="s">
        <v>104</v>
      </c>
      <c r="E83" s="3">
        <v>64500</v>
      </c>
      <c r="F83" s="2">
        <f ca="1">(TODAY())-59</f>
        <v>45420</v>
      </c>
      <c r="G83" s="2">
        <f t="shared" ca="1" si="1"/>
        <v>45450</v>
      </c>
      <c r="H83" s="2">
        <f ca="1">(F83)+56</f>
        <v>45476</v>
      </c>
    </row>
    <row r="84" spans="1:8" x14ac:dyDescent="0.3">
      <c r="A84" s="1">
        <v>83</v>
      </c>
      <c r="B84" s="1" t="s">
        <v>79</v>
      </c>
      <c r="C84" s="1" t="s">
        <v>98</v>
      </c>
      <c r="D84" s="1" t="s">
        <v>102</v>
      </c>
      <c r="E84" s="3">
        <v>51600</v>
      </c>
      <c r="F84" s="2">
        <f ca="1">(TODAY())-46</f>
        <v>45433</v>
      </c>
      <c r="G84" s="2">
        <f t="shared" ca="1" si="1"/>
        <v>45463</v>
      </c>
      <c r="H84" s="2"/>
    </row>
    <row r="85" spans="1:8" x14ac:dyDescent="0.3">
      <c r="A85" s="1">
        <v>84</v>
      </c>
      <c r="B85" s="1" t="s">
        <v>80</v>
      </c>
      <c r="C85" s="1" t="s">
        <v>99</v>
      </c>
      <c r="D85" s="1" t="s">
        <v>101</v>
      </c>
      <c r="E85" s="3">
        <v>59500</v>
      </c>
      <c r="F85" s="2">
        <f ca="1">(TODAY())-37</f>
        <v>45442</v>
      </c>
      <c r="G85" s="2">
        <f t="shared" ca="1" si="1"/>
        <v>45472</v>
      </c>
      <c r="H85" s="2">
        <f ca="1">(F85)+16</f>
        <v>45458</v>
      </c>
    </row>
    <row r="86" spans="1:8" x14ac:dyDescent="0.3">
      <c r="A86" s="1">
        <v>85</v>
      </c>
      <c r="B86" s="1" t="s">
        <v>81</v>
      </c>
      <c r="C86" s="1" t="s">
        <v>99</v>
      </c>
      <c r="D86" s="1" t="s">
        <v>103</v>
      </c>
      <c r="E86" s="3">
        <v>82600</v>
      </c>
      <c r="F86" s="2">
        <f ca="1">(TODAY())-27</f>
        <v>45452</v>
      </c>
      <c r="G86" s="2">
        <f t="shared" ca="1" si="1"/>
        <v>45482</v>
      </c>
      <c r="H86" s="2">
        <f ca="1">(F86)+8</f>
        <v>45460</v>
      </c>
    </row>
    <row r="87" spans="1:8" x14ac:dyDescent="0.3">
      <c r="A87" s="1">
        <v>86</v>
      </c>
      <c r="B87" s="1" t="s">
        <v>82</v>
      </c>
      <c r="C87" s="1" t="s">
        <v>98</v>
      </c>
      <c r="D87" s="1" t="s">
        <v>101</v>
      </c>
      <c r="E87" s="3">
        <v>58900</v>
      </c>
      <c r="F87" s="2">
        <f ca="1">(TODAY())-44</f>
        <v>45435</v>
      </c>
      <c r="G87" s="2">
        <f t="shared" ca="1" si="1"/>
        <v>45465</v>
      </c>
      <c r="H87" s="2"/>
    </row>
    <row r="88" spans="1:8" x14ac:dyDescent="0.3">
      <c r="A88" s="1">
        <v>87</v>
      </c>
      <c r="B88" s="1" t="s">
        <v>83</v>
      </c>
      <c r="C88" s="1" t="s">
        <v>98</v>
      </c>
      <c r="D88" s="1" t="s">
        <v>102</v>
      </c>
      <c r="E88" s="3">
        <v>11900</v>
      </c>
      <c r="F88" s="2">
        <f ca="1">(TODAY())-59</f>
        <v>45420</v>
      </c>
      <c r="G88" s="2">
        <f t="shared" ca="1" si="1"/>
        <v>45450</v>
      </c>
      <c r="H88" s="2">
        <f ca="1">(F88)+17</f>
        <v>45437</v>
      </c>
    </row>
    <row r="89" spans="1:8" x14ac:dyDescent="0.3">
      <c r="A89" s="1">
        <v>88</v>
      </c>
      <c r="B89" s="1" t="s">
        <v>84</v>
      </c>
      <c r="C89" s="1" t="s">
        <v>99</v>
      </c>
      <c r="D89" s="1" t="s">
        <v>102</v>
      </c>
      <c r="E89" s="3">
        <v>94100</v>
      </c>
      <c r="F89" s="2">
        <f ca="1">(TODAY())-55</f>
        <v>45424</v>
      </c>
      <c r="G89" s="2">
        <f t="shared" ca="1" si="1"/>
        <v>45454</v>
      </c>
      <c r="H89" s="2">
        <f ca="1">(F89)+35</f>
        <v>45459</v>
      </c>
    </row>
    <row r="90" spans="1:8" x14ac:dyDescent="0.3">
      <c r="A90" s="1">
        <v>89</v>
      </c>
      <c r="B90" s="1" t="s">
        <v>85</v>
      </c>
      <c r="C90" s="1" t="s">
        <v>99</v>
      </c>
      <c r="D90" s="1" t="s">
        <v>103</v>
      </c>
      <c r="E90" s="3">
        <v>81400</v>
      </c>
      <c r="F90" s="2">
        <f ca="1">(TODAY())-56</f>
        <v>45423</v>
      </c>
      <c r="G90" s="2">
        <f t="shared" ca="1" si="1"/>
        <v>45453</v>
      </c>
      <c r="H90" s="2"/>
    </row>
    <row r="91" spans="1:8" x14ac:dyDescent="0.3">
      <c r="A91" s="1">
        <v>90</v>
      </c>
      <c r="B91" s="1" t="s">
        <v>86</v>
      </c>
      <c r="C91" s="1" t="s">
        <v>99</v>
      </c>
      <c r="D91" s="1" t="s">
        <v>101</v>
      </c>
      <c r="E91" s="3">
        <v>11900</v>
      </c>
      <c r="F91" s="2">
        <f ca="1">(TODAY())-34</f>
        <v>45445</v>
      </c>
      <c r="G91" s="2">
        <f t="shared" ca="1" si="1"/>
        <v>45475</v>
      </c>
      <c r="H91" s="2"/>
    </row>
    <row r="92" spans="1:8" x14ac:dyDescent="0.3">
      <c r="A92" s="1">
        <v>91</v>
      </c>
      <c r="B92" s="1" t="s">
        <v>87</v>
      </c>
      <c r="C92" s="1" t="s">
        <v>98</v>
      </c>
      <c r="D92" s="1" t="s">
        <v>104</v>
      </c>
      <c r="E92" s="3">
        <v>50900</v>
      </c>
      <c r="F92" s="2">
        <f ca="1">(TODAY())-39</f>
        <v>45440</v>
      </c>
      <c r="G92" s="2">
        <f t="shared" ca="1" si="1"/>
        <v>45470</v>
      </c>
      <c r="H92" s="2">
        <f ca="1">(F92)+10</f>
        <v>45450</v>
      </c>
    </row>
    <row r="93" spans="1:8" x14ac:dyDescent="0.3">
      <c r="A93" s="1">
        <v>92</v>
      </c>
      <c r="B93" s="1" t="s">
        <v>88</v>
      </c>
      <c r="C93" s="1" t="s">
        <v>98</v>
      </c>
      <c r="D93" s="1" t="s">
        <v>101</v>
      </c>
      <c r="E93" s="3">
        <v>42900</v>
      </c>
      <c r="F93" s="2">
        <f ca="1">(TODAY())-30</f>
        <v>45449</v>
      </c>
      <c r="G93" s="2">
        <f t="shared" ca="1" si="1"/>
        <v>45479</v>
      </c>
      <c r="H93" s="2">
        <f ca="1">(F93)+23</f>
        <v>45472</v>
      </c>
    </row>
    <row r="94" spans="1:8" x14ac:dyDescent="0.3">
      <c r="A94" s="1">
        <v>93</v>
      </c>
      <c r="B94" s="1" t="s">
        <v>89</v>
      </c>
      <c r="C94" s="1" t="s">
        <v>99</v>
      </c>
      <c r="D94" s="1" t="s">
        <v>101</v>
      </c>
      <c r="E94" s="3">
        <v>65100</v>
      </c>
      <c r="F94" s="2">
        <f ca="1">(TODAY())-59</f>
        <v>45420</v>
      </c>
      <c r="G94" s="2">
        <f t="shared" ca="1" si="1"/>
        <v>45450</v>
      </c>
      <c r="H94" s="2">
        <f ca="1">(F94)+21</f>
        <v>45441</v>
      </c>
    </row>
    <row r="95" spans="1:8" x14ac:dyDescent="0.3">
      <c r="A95" s="1">
        <v>94</v>
      </c>
      <c r="B95" s="1" t="s">
        <v>90</v>
      </c>
      <c r="C95" s="1" t="s">
        <v>98</v>
      </c>
      <c r="D95" s="1" t="s">
        <v>101</v>
      </c>
      <c r="E95" s="3">
        <v>95100</v>
      </c>
      <c r="F95" s="2">
        <f ca="1">(TODAY())-53</f>
        <v>45426</v>
      </c>
      <c r="G95" s="2">
        <f t="shared" ca="1" si="1"/>
        <v>45456</v>
      </c>
      <c r="H95" s="2"/>
    </row>
    <row r="96" spans="1:8" x14ac:dyDescent="0.3">
      <c r="A96" s="1">
        <v>95</v>
      </c>
      <c r="B96" s="1" t="s">
        <v>91</v>
      </c>
      <c r="C96" s="1" t="s">
        <v>99</v>
      </c>
      <c r="D96" s="1" t="s">
        <v>102</v>
      </c>
      <c r="E96" s="3">
        <v>67100</v>
      </c>
      <c r="F96" s="2">
        <f ca="1">(TODAY())-45</f>
        <v>45434</v>
      </c>
      <c r="G96" s="2">
        <f t="shared" ca="1" si="1"/>
        <v>45464</v>
      </c>
      <c r="H96" s="2">
        <f ca="1">(F96)+29</f>
        <v>45463</v>
      </c>
    </row>
    <row r="97" spans="1:8" x14ac:dyDescent="0.3">
      <c r="A97" s="1">
        <v>96</v>
      </c>
      <c r="B97" s="1" t="s">
        <v>92</v>
      </c>
      <c r="C97" s="1" t="s">
        <v>98</v>
      </c>
      <c r="D97" s="1" t="s">
        <v>102</v>
      </c>
      <c r="E97" s="3">
        <v>30200</v>
      </c>
      <c r="F97" s="2">
        <f ca="1">(TODAY())-53</f>
        <v>45426</v>
      </c>
      <c r="G97" s="2">
        <f t="shared" ca="1" si="1"/>
        <v>45456</v>
      </c>
      <c r="H97" s="2">
        <f ca="1">(F97)+22</f>
        <v>45448</v>
      </c>
    </row>
    <row r="98" spans="1:8" x14ac:dyDescent="0.3">
      <c r="A98" s="1">
        <v>97</v>
      </c>
      <c r="B98" s="1" t="s">
        <v>93</v>
      </c>
      <c r="C98" s="1" t="s">
        <v>99</v>
      </c>
      <c r="D98" s="1" t="s">
        <v>104</v>
      </c>
      <c r="E98" s="3"/>
      <c r="F98" s="2">
        <f ca="1">(TODAY())-57</f>
        <v>45422</v>
      </c>
      <c r="G98" s="2">
        <f t="shared" ca="1" si="1"/>
        <v>45452</v>
      </c>
      <c r="H98" s="2"/>
    </row>
    <row r="99" spans="1:8" x14ac:dyDescent="0.3">
      <c r="A99" s="1">
        <v>98</v>
      </c>
      <c r="B99" s="1" t="s">
        <v>94</v>
      </c>
      <c r="C99" s="1" t="s">
        <v>98</v>
      </c>
      <c r="D99" s="1" t="s">
        <v>104</v>
      </c>
      <c r="E99" s="3">
        <v>76500</v>
      </c>
      <c r="F99" s="2">
        <f ca="1">(TODAY())-55</f>
        <v>45424</v>
      </c>
      <c r="G99" s="2">
        <f t="shared" ca="1" si="1"/>
        <v>45454</v>
      </c>
      <c r="H99" s="2">
        <f ca="1">(F99)+33</f>
        <v>45457</v>
      </c>
    </row>
    <row r="100" spans="1:8" x14ac:dyDescent="0.3">
      <c r="A100" s="6">
        <v>99</v>
      </c>
      <c r="B100" s="6" t="s">
        <v>95</v>
      </c>
      <c r="C100" s="6" t="s">
        <v>99</v>
      </c>
      <c r="D100" s="6" t="s">
        <v>104</v>
      </c>
      <c r="E100" s="7">
        <v>16000</v>
      </c>
      <c r="F100" s="8">
        <f ca="1">(TODAY())-34</f>
        <v>45445</v>
      </c>
      <c r="G100" s="8">
        <f t="shared" ca="1" si="1"/>
        <v>45475</v>
      </c>
      <c r="H100" s="8">
        <f ca="1">(F100)+16</f>
        <v>45461</v>
      </c>
    </row>
    <row r="101" spans="1:8" x14ac:dyDescent="0.3">
      <c r="A101" s="5">
        <v>100</v>
      </c>
      <c r="B101" s="5" t="s">
        <v>111</v>
      </c>
      <c r="C101" s="5" t="s">
        <v>113</v>
      </c>
      <c r="D101" s="5" t="s">
        <v>112</v>
      </c>
      <c r="E101" s="9">
        <v>8000</v>
      </c>
      <c r="F101" s="2">
        <v>45468</v>
      </c>
      <c r="G101" s="2">
        <v>45475</v>
      </c>
      <c r="H101" s="10"/>
    </row>
    <row r="102" spans="1:8" x14ac:dyDescent="0.3">
      <c r="A102" s="5">
        <v>101</v>
      </c>
      <c r="B102" s="5" t="s">
        <v>114</v>
      </c>
      <c r="C102" s="5" t="s">
        <v>113</v>
      </c>
      <c r="D102" s="5" t="s">
        <v>112</v>
      </c>
      <c r="E102" s="9">
        <v>9000</v>
      </c>
      <c r="F102" s="2">
        <v>45447</v>
      </c>
      <c r="G102" s="2">
        <v>45475</v>
      </c>
      <c r="H102" s="2">
        <v>45476</v>
      </c>
    </row>
    <row r="103" spans="1:8" x14ac:dyDescent="0.3">
      <c r="A103" s="5">
        <v>101</v>
      </c>
      <c r="B103" s="5" t="s">
        <v>114</v>
      </c>
      <c r="C103" s="5" t="s">
        <v>113</v>
      </c>
      <c r="D103" s="5" t="s">
        <v>112</v>
      </c>
      <c r="E103" s="9">
        <v>9000</v>
      </c>
      <c r="F103" s="2">
        <v>45447</v>
      </c>
      <c r="G103" s="2">
        <v>45475</v>
      </c>
      <c r="H103" s="2">
        <v>45476</v>
      </c>
    </row>
    <row r="106" spans="1:8" x14ac:dyDescent="0.3">
      <c r="B106" s="4"/>
    </row>
    <row r="108" spans="1:8" x14ac:dyDescent="0.3">
      <c r="D108" s="4"/>
    </row>
  </sheetData>
  <autoFilter ref="A1:H10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Pinheiro</dc:creator>
  <cp:lastModifiedBy>Emanuelle Ribeiro</cp:lastModifiedBy>
  <dcterms:created xsi:type="dcterms:W3CDTF">2015-06-05T18:19:34Z</dcterms:created>
  <dcterms:modified xsi:type="dcterms:W3CDTF">2024-07-06T17:08:29Z</dcterms:modified>
</cp:coreProperties>
</file>