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ec21282_qmul_ac_uk/Documents/NLP/NLP Assignment 1/"/>
    </mc:Choice>
  </mc:AlternateContent>
  <xr:revisionPtr revIDLastSave="459" documentId="8_{9EE66FD4-73B1-4754-A91B-9078FEED3207}" xr6:coauthVersionLast="47" xr6:coauthVersionMax="47" xr10:uidLastSave="{12F17BB0-7A52-4C48-ADC0-833D80E26FE2}"/>
  <bookViews>
    <workbookView xWindow="-110" yWindow="-110" windowWidth="19420" windowHeight="10420" xr2:uid="{2982D6F0-FEAF-4933-8C0A-59C0903E2310}"/>
  </bookViews>
  <sheets>
    <sheet name="Classification reports" sheetId="1" r:id="rId1"/>
    <sheet name="Confusion Matrixes" sheetId="2" r:id="rId2"/>
  </sheets>
  <definedNames>
    <definedName name="_xlnm._FilterDatabase" localSheetId="0" hidden="1">'Classification reports'!$C$271:$C$299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4" i="1" l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L263" i="1"/>
  <c r="M263" i="1"/>
  <c r="N263" i="1"/>
  <c r="K263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L231" i="1"/>
  <c r="M231" i="1"/>
  <c r="N231" i="1"/>
  <c r="K231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L199" i="1"/>
  <c r="M199" i="1"/>
  <c r="N199" i="1"/>
  <c r="K199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L167" i="1"/>
  <c r="M167" i="1"/>
  <c r="N167" i="1"/>
  <c r="K167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L134" i="1"/>
  <c r="M134" i="1"/>
  <c r="N134" i="1"/>
  <c r="K134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L102" i="1"/>
  <c r="M102" i="1"/>
  <c r="N102" i="1"/>
  <c r="K102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L70" i="1"/>
  <c r="M70" i="1"/>
  <c r="N70" i="1"/>
  <c r="K70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L37" i="1"/>
  <c r="M37" i="1"/>
  <c r="N37" i="1"/>
  <c r="K37" i="1"/>
</calcChain>
</file>

<file path=xl/sharedStrings.xml><?xml version="1.0" encoding="utf-8"?>
<sst xmlns="http://schemas.openxmlformats.org/spreadsheetml/2006/main" count="584" uniqueCount="67">
  <si>
    <t>precision</t>
  </si>
  <si>
    <t>recall</t>
  </si>
  <si>
    <t>f1-score</t>
  </si>
  <si>
    <t>support</t>
  </si>
  <si>
    <t>B-Actor</t>
  </si>
  <si>
    <t>B-Award</t>
  </si>
  <si>
    <t>B-Character_Name</t>
  </si>
  <si>
    <t>B-Director</t>
  </si>
  <si>
    <t>B-Genre</t>
  </si>
  <si>
    <t>B-Opinion</t>
  </si>
  <si>
    <t>B-Origin</t>
  </si>
  <si>
    <t>B-Plot</t>
  </si>
  <si>
    <t>B-Quote</t>
  </si>
  <si>
    <t>B-Relationship</t>
  </si>
  <si>
    <t>B-Soundtrack</t>
  </si>
  <si>
    <t>B-Year</t>
  </si>
  <si>
    <t>I-Actor</t>
  </si>
  <si>
    <t>I-Award</t>
  </si>
  <si>
    <t>I-Character_Name</t>
  </si>
  <si>
    <t>I-Director</t>
  </si>
  <si>
    <t>I-Genre</t>
  </si>
  <si>
    <t>I-Opinion</t>
  </si>
  <si>
    <t>I-Origin</t>
  </si>
  <si>
    <t>I-Plot</t>
  </si>
  <si>
    <t>I-Quote</t>
  </si>
  <si>
    <t>I-Relationship</t>
  </si>
  <si>
    <t>I-Soundtrack</t>
  </si>
  <si>
    <t>I-Year</t>
  </si>
  <si>
    <t>O</t>
  </si>
  <si>
    <t>accurancy</t>
  </si>
  <si>
    <t>macro avg</t>
  </si>
  <si>
    <t>weighted avg</t>
  </si>
  <si>
    <t>accuracy</t>
  </si>
  <si>
    <t>macro</t>
  </si>
  <si>
    <t>weighted</t>
  </si>
  <si>
    <t>macro  avg</t>
  </si>
  <si>
    <t>ConMat 2(POS tagger)</t>
  </si>
  <si>
    <t>Classification Report 3(adding more suffix)</t>
  </si>
  <si>
    <t>Classification Report 4(adding more prefix)</t>
  </si>
  <si>
    <t>Differences with report 3</t>
  </si>
  <si>
    <t>ClassRep 2(pos tagger)</t>
  </si>
  <si>
    <t>ClassRep 1</t>
  </si>
  <si>
    <t>Differences with report 4</t>
  </si>
  <si>
    <t>Difference report 1</t>
  </si>
  <si>
    <t>Difference report 2</t>
  </si>
  <si>
    <t>Classification Report 5(adding more prefix and suffix)</t>
  </si>
  <si>
    <t>Classification Report 5(applying Lasso regresion, c1=0.1, c2=0</t>
  </si>
  <si>
    <t>Classification Report 5(Ridge regression c1=0 and c2=0.1)</t>
  </si>
  <si>
    <t>Classification Report 5(Applying both, c1=0.4,c2=0.05)</t>
  </si>
  <si>
    <t>Difference with POS tagger Class-Rep</t>
  </si>
  <si>
    <t>Best ConMat after regression</t>
  </si>
  <si>
    <t>ConMat 1(Split)</t>
  </si>
  <si>
    <t>ConMat 3(suffixes)</t>
  </si>
  <si>
    <t>ConMat 4(prefixes)</t>
  </si>
  <si>
    <t>Difference with best Class_Report</t>
  </si>
  <si>
    <t>micro</t>
  </si>
  <si>
    <t>samples</t>
  </si>
  <si>
    <t>pycrfsuite</t>
  </si>
  <si>
    <t>2POStagger</t>
  </si>
  <si>
    <t>3 Suffix</t>
  </si>
  <si>
    <t>4 Prefix</t>
  </si>
  <si>
    <t>5Continued</t>
  </si>
  <si>
    <t>6 Lasso Reg</t>
  </si>
  <si>
    <t>7 Ridge reg</t>
  </si>
  <si>
    <t>8 
adjusting
c1 and c2</t>
  </si>
  <si>
    <t>9
adjusting 
c1 and c2</t>
  </si>
  <si>
    <t>10 
Applying the CRFsuite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</si>
</sst>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ar(--jp-code-font-family)"/>
    </font>
    <font>
      <b/>
      <sz val="10"/>
      <name val="Var(--jp-code-font-family)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</font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  <numFmt numFmtId="0" formatCode="General"/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theme="6"/>
        </top>
      </border>
    </dxf>
    <dxf>
      <font>
        <strike val="0"/>
        <outline val="0"/>
        <shadow val="0"/>
        <u val="none"/>
        <vertAlign val="baseline"/>
        <color auto="1"/>
        <family val="2"/>
      </font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  <numFmt numFmtId="0" formatCode="General"/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theme="6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  <family val="2"/>
      </font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ar(--jp-code-font-family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border outline="0">
        <top style="thin">
          <color theme="6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ar(--jp-code-font-family)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543564</xdr:colOff>
      <xdr:row>3</xdr:row>
      <xdr:rowOff>63500</xdr:rowOff>
    </xdr:from>
    <xdr:to>
      <xdr:col>19</xdr:col>
      <xdr:colOff>171450</xdr:colOff>
      <xdr:row>33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A168F2-6738-41FF-BCFE-BECBF0302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964" y="615950"/>
          <a:ext cx="5723886" cy="549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425450</xdr:colOff>
      <xdr:row>4</xdr:row>
      <xdr:rowOff>95249</xdr:rowOff>
    </xdr:from>
    <xdr:to>
      <xdr:col>9</xdr:col>
      <xdr:colOff>0</xdr:colOff>
      <xdr:row>30</xdr:row>
      <xdr:rowOff>169548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40F835-7681-42B5-9FD7-9FC3C8592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831849"/>
          <a:ext cx="5060950" cy="4862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273050</xdr:colOff>
      <xdr:row>34</xdr:row>
      <xdr:rowOff>107950</xdr:rowOff>
    </xdr:from>
    <xdr:to>
      <xdr:col>9</xdr:col>
      <xdr:colOff>470878</xdr:colOff>
      <xdr:row>64</xdr:row>
      <xdr:rowOff>44450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4BF54C-7189-4857-A652-CEFE04BCF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" y="6369050"/>
          <a:ext cx="5684228" cy="546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144449</xdr:colOff>
      <xdr:row>35</xdr:row>
      <xdr:rowOff>95250</xdr:rowOff>
    </xdr:from>
    <xdr:to>
      <xdr:col>18</xdr:col>
      <xdr:colOff>482598</xdr:colOff>
      <xdr:row>62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7A6A98-D240-4677-841A-7A4D01646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449" y="6540500"/>
          <a:ext cx="5214949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68</xdr:row>
      <xdr:rowOff>83871</xdr:rowOff>
    </xdr:from>
    <xdr:to>
      <xdr:col>9</xdr:col>
      <xdr:colOff>428625</xdr:colOff>
      <xdr:row>97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B9106A-999D-4639-AEBB-F2780CEB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3037871"/>
          <a:ext cx="5772150" cy="5545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6A452-B557-4F99-BE2E-68EEB2C60668}" name="Table1" displayName="Table1" ref="C2:G32" totalsRowShown="0" headerRowDxfId="123" dataDxfId="122">
  <autoFilter ref="C2:G32" xr:uid="{2D86A452-B557-4F99-BE2E-68EEB2C60668}"/>
  <tableColumns count="5">
    <tableColumn id="1" xr3:uid="{CFE8EAFF-691C-49D8-AFF4-82F27729F6D0}" name="ClassRep 1" dataDxfId="121"/>
    <tableColumn id="2" xr3:uid="{BFC9ABFF-B219-43BA-9E88-39DFF9358903}" name="precision" dataDxfId="120"/>
    <tableColumn id="3" xr3:uid="{6C76C041-8185-44E0-98A1-B13E112AFE4E}" name="recall" dataDxfId="119"/>
    <tableColumn id="4" xr3:uid="{B421A107-671D-41B5-B8E1-C507C4BF3B05}" name="f1-score" dataDxfId="118"/>
    <tableColumn id="5" xr3:uid="{2F33D428-95D3-4801-AAA1-79BC17E5209B}" name="support" dataDxfId="117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2406E9-1C56-432A-99E1-0067059B4725}" name="Table8" displayName="Table8" ref="C165:G195" totalsRowShown="0" headerRowDxfId="64" dataDxfId="62" headerRowBorderDxfId="63">
  <autoFilter ref="C165:G195" xr:uid="{8BC1658E-2A82-4B98-8A78-CD0A31AC098C}"/>
  <tableColumns count="5">
    <tableColumn id="1" xr3:uid="{204CD2CA-45D9-4B09-98AD-FB9EFAB864AD}" name="Classification Report 5(applying Lasso regresion, c1=0.1, c2=0" dataDxfId="61"/>
    <tableColumn id="2" xr3:uid="{91E3CA85-C5D7-4677-80A1-5992A9FA30A1}" name="precision" dataDxfId="60"/>
    <tableColumn id="3" xr3:uid="{2291704C-087E-4A6A-9562-93EC79FE7688}" name="recall" dataDxfId="59"/>
    <tableColumn id="4" xr3:uid="{64B0E39B-9A3F-4326-B857-CAACA2A18E11}" name="f1-score" dataDxfId="58"/>
    <tableColumn id="5" xr3:uid="{E60742F3-A21D-4BD1-BC92-185B3879F570}" name="support" dataDxfId="57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9F0603-01BA-4B68-94EC-CD1E2A230517}" name="Table812" displayName="Table812" ref="J165:N195" totalsRowShown="0" headerRowDxfId="56" dataDxfId="54" headerRowBorderDxfId="55">
  <autoFilter ref="J165:N195" xr:uid="{B7888B91-135F-4B75-8EE6-184B0B164F4B}"/>
  <tableColumns count="5">
    <tableColumn id="1" xr3:uid="{101EF6BA-FBE3-44DA-B770-D4E80F0FE3DB}" name="Difference with POS tagger Class-Rep" dataDxfId="53"/>
    <tableColumn id="2" xr3:uid="{FCE5C7CF-6C5E-42F3-9B22-545A0694BEA1}" name="precision" dataDxfId="52"/>
    <tableColumn id="3" xr3:uid="{A3221D9D-FA68-4C9D-B4CA-DEB78681B725}" name="recall" dataDxfId="51"/>
    <tableColumn id="4" xr3:uid="{5DA5BB6B-B75B-4538-8BE0-690551A88492}" name="f1-score" dataDxfId="50"/>
    <tableColumn id="5" xr3:uid="{5AF200DE-AA1F-48AD-8B3B-E2708E2F6CBD}" name="support" dataDxfId="49"/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027DB7-7AD9-4D79-BC35-4D1E23776155}" name="Table12" displayName="Table12" ref="C198:G227" totalsRowShown="0" headerRowDxfId="48" dataDxfId="46" headerRowBorderDxfId="47" tableBorderDxfId="45">
  <autoFilter ref="C198:G227" xr:uid="{9C75FD84-211F-4B43-8B34-BFB990795FDB}"/>
  <tableColumns count="5">
    <tableColumn id="1" xr3:uid="{28EC5168-E2CE-4728-8BB5-83DAAEF2EA5E}" name="Classification Report 5(Ridge regression c1=0 and c2=0.1)" dataDxfId="44"/>
    <tableColumn id="2" xr3:uid="{02DBCD84-6907-437C-8784-B4BB2468CF20}" name="precision" dataDxfId="43"/>
    <tableColumn id="3" xr3:uid="{8EB827F5-81CC-46E4-8B5D-833978B03A75}" name="recall" dataDxfId="42"/>
    <tableColumn id="4" xr3:uid="{A75093EB-737B-4B31-890B-456C535D4C9E}" name="f1-score" dataDxfId="41"/>
    <tableColumn id="5" xr3:uid="{B7866B6F-1A72-4D9E-80FC-7A8F79F0F926}" name="support" dataDxfId="40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675065-CEF0-4EC1-A3A0-75F846C48E93}" name="Table81214" displayName="Table81214" ref="J198:N228" totalsRowShown="0" headerRowDxfId="39" dataDxfId="37" headerRowBorderDxfId="38">
  <autoFilter ref="J198:N228" xr:uid="{7E708396-AD46-4443-8E04-74E4903D90FB}"/>
  <tableColumns count="5">
    <tableColumn id="1" xr3:uid="{AF77C8FF-CDDE-4081-A002-296301CDDE77}" name="Difference with POS tagger Class-Rep" dataDxfId="36"/>
    <tableColumn id="2" xr3:uid="{67152F89-1090-45AE-B942-A760CA52F56F}" name="precision" dataDxfId="35">
      <calculatedColumnFormula>D198-D166</calculatedColumnFormula>
    </tableColumn>
    <tableColumn id="3" xr3:uid="{31DABEE3-DF60-42D6-8377-265F0B169053}" name="recall" dataDxfId="34"/>
    <tableColumn id="4" xr3:uid="{4C5CC8AB-B976-4FC2-AA52-CA5F4AFF44A0}" name="f1-score" dataDxfId="33"/>
    <tableColumn id="5" xr3:uid="{AF108A1D-11CA-4079-9FB1-6CB6D4679A32}" name="support" dataDxfId="32"/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23E33C-7E20-4EE8-9617-59FA1B1A1549}" name="Table1215" displayName="Table1215" ref="C230:G259" totalsRowShown="0" headerRowDxfId="31" dataDxfId="29" headerRowBorderDxfId="30" tableBorderDxfId="28">
  <autoFilter ref="C230:G259" xr:uid="{EBCC22D7-8D4F-487C-AA56-0E7CA4B953E1}"/>
  <tableColumns count="5">
    <tableColumn id="1" xr3:uid="{95A6EE36-9C30-4A3C-A71D-682E206B9B6A}" name="Classification Report 5(Applying both, c1=0.4,c2=0.05)" dataDxfId="27"/>
    <tableColumn id="2" xr3:uid="{B4158EA9-6E7C-48C7-B9E1-45DABC0EDB98}" name="precision" dataDxfId="26"/>
    <tableColumn id="3" xr3:uid="{477D447F-133B-4C9F-B173-1921799F681A}" name="recall" dataDxfId="25"/>
    <tableColumn id="4" xr3:uid="{61DD457E-2547-42C1-8D15-0171DC212295}" name="f1-score" dataDxfId="24"/>
    <tableColumn id="5" xr3:uid="{D56E6699-7381-4B0B-AF11-61525377A2CD}" name="support" dataDxfId="23"/>
  </tableColumns>
  <tableStyleInfo name="TableStyleLight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D4FCAD-681E-46D6-B3D2-6DD6D98B0827}" name="Table8121416" displayName="Table8121416" ref="J230:N260" totalsRowShown="0" headerRowDxfId="22" dataDxfId="20" headerRowBorderDxfId="21">
  <autoFilter ref="J230:N260" xr:uid="{46EF0F6D-AF41-4B4E-9CD8-7FEB5A6DC6FC}"/>
  <tableColumns count="5">
    <tableColumn id="1" xr3:uid="{EED9C080-1896-48E7-AC3E-E20FF858E72F}" name="Difference with POS tagger Class-Rep" dataDxfId="19"/>
    <tableColumn id="2" xr3:uid="{57574BD6-169F-4D36-BF81-092B99F630F7}" name="precision" dataDxfId="18">
      <calculatedColumnFormula>Table1215[[#This Row],[precision]]-D134</calculatedColumnFormula>
    </tableColumn>
    <tableColumn id="3" xr3:uid="{C57EF4C7-0E22-4F8D-9449-D0C22A33228B}" name="recall" dataDxfId="17"/>
    <tableColumn id="4" xr3:uid="{CAE85A95-EAF2-40AB-B92F-BAD52995452F}" name="f1-score" dataDxfId="16"/>
    <tableColumn id="5" xr3:uid="{53847813-D29E-4D9C-AE11-2664AB6FE19B}" name="support" dataDxfId="15"/>
  </tableColumns>
  <tableStyleInfo name="TableStyleLight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4790D5C-3303-4A8C-8B62-F0AAA7449A86}" name="Table16" displayName="Table16" ref="J262:N291" totalsRowShown="0" headerRowDxfId="14" dataDxfId="13" headerRowCellStyle="Normal" dataCellStyle="Normal">
  <autoFilter ref="J262:N291" xr:uid="{2AD625F4-4D32-46BF-8694-7B2918F65777}"/>
  <tableColumns count="5">
    <tableColumn id="1" xr3:uid="{EF8687D6-3066-451C-BFD3-2AD5B01C2538}" name="Difference with best Class_Report" dataDxfId="12" dataCellStyle="Normal"/>
    <tableColumn id="2" xr3:uid="{513BE794-70D7-439F-83C2-811D5F9FC734}" name="precision" dataDxfId="11" dataCellStyle="Normal">
      <calculatedColumnFormula>D263-D231</calculatedColumnFormula>
    </tableColumn>
    <tableColumn id="3" xr3:uid="{0A2C8B29-F74C-4E6C-A4D2-5B48A6EA9718}" name="recall" dataDxfId="10" dataCellStyle="Normal">
      <calculatedColumnFormula>E263-E231</calculatedColumnFormula>
    </tableColumn>
    <tableColumn id="4" xr3:uid="{2F20C136-C8F1-4F91-B73E-32F97BFC0BC5}" name="f1-score" dataDxfId="9" dataCellStyle="Normal">
      <calculatedColumnFormula>F263-F231</calculatedColumnFormula>
    </tableColumn>
    <tableColumn id="5" xr3:uid="{6F1D44DD-0C8A-453B-A511-3A23F7182F61}" name="support" dataDxfId="8" dataCellStyle="Normal">
      <calculatedColumnFormula>G263-G231</calculatedColumnFormula>
    </tableColumn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AF4B32F-CC23-4DC8-92C8-7342541FEEA4}" name="Table17" displayName="Table17" ref="C262:G291" totalsRowShown="0" headerRowDxfId="7" dataDxfId="5" headerRowBorderDxfId="6">
  <autoFilter ref="C262:G291" xr:uid="{F1376CA4-F81F-476D-B588-FA5171D09B72}"/>
  <tableColumns count="5">
    <tableColumn id="1" xr3:uid="{9D820225-7F3C-4395-A99E-B47563D7985F}" name="Classification Report 5(Applying both, c1=0.4,c2=0.05)" dataDxfId="4"/>
    <tableColumn id="2" xr3:uid="{39DDB29B-4092-4284-B166-A730DEC52F4A}" name="precision" dataDxfId="3"/>
    <tableColumn id="3" xr3:uid="{BFE44051-0173-46ED-9C37-D03022805369}" name="recall" dataDxfId="2"/>
    <tableColumn id="4" xr3:uid="{A18E710A-8C9B-44CE-8BF3-A087E85CEE63}" name="f1-score" dataDxfId="1"/>
    <tableColumn id="5" xr3:uid="{CA9F8276-1A36-49E9-98D4-B2C7FBB4BF7E}" name="support" dataDxfId="0"/>
  </tableColumns>
  <tableStyleInfo name="TableStyleLight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991D856-32A3-44EF-95C5-DFF2BB8C2AAE}" name="Table1820" displayName="Table1820" ref="C295:G325" totalsRowShown="0">
  <autoFilter ref="C295:G325" xr:uid="{7991D856-32A3-44EF-95C5-DFF2BB8C2AAE}"/>
  <tableColumns count="5">
    <tableColumn id="1" xr3:uid="{A1A5E8C7-4D83-4E37-88C6-A90729BA61DC}" name="pycrfsuite"/>
    <tableColumn id="2" xr3:uid="{2B5A9285-B5B8-4660-9352-C1600C3B2424}" name="precision"/>
    <tableColumn id="3" xr3:uid="{ED496D55-4D66-4598-B57C-1CA517F8A5F4}" name="recall"/>
    <tableColumn id="4" xr3:uid="{6AD1343C-FDCE-41CF-B145-65AB2ABDBC09}" name="f1-score"/>
    <tableColumn id="5" xr3:uid="{AF39CD0F-9F3F-444D-AD4E-22C1BF215944}" name="support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2B6717-2ABC-41B6-B769-83B360957672}" name="Table2" displayName="Table2" ref="C35:G65" totalsRowShown="0" headerRowDxfId="116" dataDxfId="115">
  <autoFilter ref="C35:G65" xr:uid="{C72B6717-2ABC-41B6-B769-83B360957672}"/>
  <tableColumns count="5">
    <tableColumn id="1" xr3:uid="{3D08C2E3-483A-452E-B9E6-E58A97CC8896}" name="ClassRep 2(pos tagger)" dataDxfId="114"/>
    <tableColumn id="2" xr3:uid="{72D84112-90A8-43E1-9EC8-E4425400C31E}" name="precision" dataDxfId="113"/>
    <tableColumn id="3" xr3:uid="{BE3AB1AC-0D2E-4F00-B8AD-AB83DBD1A86D}" name="recall" dataDxfId="112"/>
    <tableColumn id="4" xr3:uid="{2591648D-C29E-44F3-B01C-6A42B95A5F6B}" name="f1-score" dataDxfId="111"/>
    <tableColumn id="5" xr3:uid="{DFD68463-3135-4BC5-AA74-32EF9E7F21CB}" name="support" dataDxfId="11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142F-DB87-486D-A528-BF74F21C0DD9}" name="Table3" displayName="Table3" ref="J35:N65" totalsRowShown="0" headerRowDxfId="109" dataDxfId="108">
  <autoFilter ref="J35:N65" xr:uid="{3CAF142F-DB87-486D-A528-BF74F21C0DD9}"/>
  <tableColumns count="5">
    <tableColumn id="1" xr3:uid="{3D8FD384-65B7-441B-84F0-B6E1FE280312}" name="Difference report 1" dataDxfId="107"/>
    <tableColumn id="2" xr3:uid="{CD78A53E-4C97-4758-AEA8-9A16B06855CF}" name="precision" dataDxfId="106">
      <calculatedColumnFormula>D35-D3</calculatedColumnFormula>
    </tableColumn>
    <tableColumn id="3" xr3:uid="{1E55BD91-721A-4A57-AE9B-531180921E03}" name="recall" dataDxfId="105">
      <calculatedColumnFormula>E35-E3</calculatedColumnFormula>
    </tableColumn>
    <tableColumn id="4" xr3:uid="{6F568993-200F-42A7-B714-4F150C46D3F7}" name="f1-score" dataDxfId="104">
      <calculatedColumnFormula>F35-F3</calculatedColumnFormula>
    </tableColumn>
    <tableColumn id="5" xr3:uid="{37B1852C-45F4-4990-A4A8-DC357CADFE57}" name="support" dataDxfId="103">
      <calculatedColumnFormula>G35-G3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3ED1B3-4005-4D95-85F4-D8314A06258B}" name="Table5" displayName="Table5" ref="C101:G130" totalsRowShown="0" headerRowDxfId="102" dataDxfId="101">
  <autoFilter ref="C101:G130" xr:uid="{A13ED1B3-4005-4D95-85F4-D8314A06258B}"/>
  <tableColumns count="5">
    <tableColumn id="1" xr3:uid="{088944E4-2C13-40A9-8EF8-BB9CE40AB759}" name="Classification Report 4(adding more prefix)" dataDxfId="100"/>
    <tableColumn id="2" xr3:uid="{1D9123D6-E55A-48DD-BCA6-DB98FDEEC77C}" name="precision" dataDxfId="99"/>
    <tableColumn id="3" xr3:uid="{2A115509-3677-44CD-836D-F35C8CC3414B}" name="recall" dataDxfId="98"/>
    <tableColumn id="4" xr3:uid="{7216AF21-FC85-4C40-AC45-F6D3644C3A12}" name="f1-score" dataDxfId="97"/>
    <tableColumn id="5" xr3:uid="{D625634D-884E-4BF7-956B-8F5659564304}" name="support" dataDxfId="96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648371-2325-4778-8946-2B20E89F6174}" name="Table6" displayName="Table6" ref="C133:G162" totalsRowShown="0" headerRowDxfId="95" dataDxfId="93" headerRowBorderDxfId="94" tableBorderDxfId="92">
  <autoFilter ref="C133:G162" xr:uid="{A1648371-2325-4778-8946-2B20E89F6174}"/>
  <tableColumns count="5">
    <tableColumn id="1" xr3:uid="{98942841-A235-4D2B-9E9F-FE9CAE06CA20}" name="Classification Report 5(adding more prefix and suffix)" dataDxfId="91"/>
    <tableColumn id="2" xr3:uid="{0D47BE41-BE00-4DD6-9579-014CE15CB0C4}" name="precision" dataDxfId="90"/>
    <tableColumn id="3" xr3:uid="{F2D4DBE5-9E78-4295-96AE-8594474ECB00}" name="recall" dataDxfId="89"/>
    <tableColumn id="4" xr3:uid="{AB28AB0F-833A-42A6-A385-C09064E8BB6D}" name="f1-score" dataDxfId="88"/>
    <tableColumn id="5" xr3:uid="{6386E940-7B14-4B7C-9FAF-2E3DD80A4F03}" name="support" dataDxfId="87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5C136B-409F-4A8D-BB3C-AA7873874C81}" name="Table4" displayName="Table4" ref="C68:G98" totalsRowShown="0" headerRowDxfId="86">
  <autoFilter ref="C68:G98" xr:uid="{205C136B-409F-4A8D-BB3C-AA7873874C81}"/>
  <tableColumns count="5">
    <tableColumn id="1" xr3:uid="{E34F8F6D-4166-449A-9644-F03881B62047}" name="Classification Report 3(adding more suffix)"/>
    <tableColumn id="2" xr3:uid="{E8DF7F93-9BFC-44A0-9B90-AE4A74786BF2}" name="precision"/>
    <tableColumn id="3" xr3:uid="{F9037CAB-7DAB-4F12-A9E1-C80EB96B38FC}" name="recall"/>
    <tableColumn id="4" xr3:uid="{44BCAEE8-7975-4985-8C55-115E60F6ED81}" name="f1-score"/>
    <tableColumn id="5" xr3:uid="{65F2B35E-5CBA-4D7B-B37E-B1CAC369AABC}" name="support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1B53CB-D0D9-4311-BB86-1818D0AD00C8}" name="Table7" displayName="Table7" ref="J68:N98" totalsRowShown="0" headerRowDxfId="85" dataDxfId="84">
  <autoFilter ref="J68:N98" xr:uid="{AE1B53CB-D0D9-4311-BB86-1818D0AD00C8}"/>
  <tableColumns count="5">
    <tableColumn id="1" xr3:uid="{18036208-FB13-498F-9560-FA947CE8F0CF}" name="Difference report 2" dataDxfId="83"/>
    <tableColumn id="2" xr3:uid="{48B96EBD-1F15-4291-A161-893D3ACD7CE1}" name="precision" dataDxfId="82">
      <calculatedColumnFormula>D68-D36</calculatedColumnFormula>
    </tableColumn>
    <tableColumn id="3" xr3:uid="{A8BF8140-0EE1-4620-B3E0-3DC49CD7C1FF}" name="recall" dataDxfId="81">
      <calculatedColumnFormula>E68-E36</calculatedColumnFormula>
    </tableColumn>
    <tableColumn id="4" xr3:uid="{07BA45A9-D4BE-4893-BBC9-73042929C2A1}" name="f1-score" dataDxfId="80">
      <calculatedColumnFormula>F68-F36</calculatedColumnFormula>
    </tableColumn>
    <tableColumn id="5" xr3:uid="{AE36EA3D-B0B8-4517-B693-AFCA265B4B5F}" name="support" dataDxfId="79">
      <calculatedColumnFormula>G68-G36</calculatedColumnFormula>
    </tableColumn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1ECCBA-03C4-4A52-96E3-91D0F423B1FD}" name="Table9" displayName="Table9" ref="J101:N130" totalsRowShown="0" headerRowDxfId="78" dataDxfId="77">
  <autoFilter ref="J101:N130" xr:uid="{281ECCBA-03C4-4A52-96E3-91D0F423B1FD}"/>
  <tableColumns count="5">
    <tableColumn id="1" xr3:uid="{22C7BE3D-C9B0-4B24-BCED-F270236999C9}" name="Differences with report 3" dataDxfId="76"/>
    <tableColumn id="2" xr3:uid="{CB6EBBAB-96FF-4298-90C2-0DDFD50A55AE}" name="precision" dataDxfId="75">
      <calculatedColumnFormula>Table5[[#This Row],[precision]]-D70</calculatedColumnFormula>
    </tableColumn>
    <tableColumn id="3" xr3:uid="{E52BB2FA-BB27-43CB-A34D-34E79259DE13}" name="recall" dataDxfId="74">
      <calculatedColumnFormula>Table5[[#This Row],[recall]]-E70</calculatedColumnFormula>
    </tableColumn>
    <tableColumn id="4" xr3:uid="{3C31A12E-4628-4AC0-B3B1-B5895F140099}" name="f1-score" dataDxfId="73">
      <calculatedColumnFormula>Table5[[#This Row],[f1-score]]-F70</calculatedColumnFormula>
    </tableColumn>
    <tableColumn id="5" xr3:uid="{12B3F7C8-8111-40C0-BF64-065A66146F58}" name="support" dataDxfId="72">
      <calculatedColumnFormula>Table5[[#This Row],[support]]-G70</calculatedColumnFormula>
    </tableColumn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A4E552D-F32E-47E9-A5E4-4738010E552A}" name="Table10" displayName="Table10" ref="J133:N162" totalsRowShown="0" headerRowDxfId="71" dataDxfId="70">
  <autoFilter ref="J133:N162" xr:uid="{BA4E552D-F32E-47E9-A5E4-4738010E552A}"/>
  <tableColumns count="5">
    <tableColumn id="1" xr3:uid="{CBEC976E-38FB-4997-90A7-30F3970AFD44}" name="Differences with report 4" dataDxfId="69"/>
    <tableColumn id="2" xr3:uid="{A69AC227-4880-4A07-AE59-8541C5BC5B2F}" name="precision" dataDxfId="68">
      <calculatedColumnFormula>Table6[[#This Row],[precision]]-D102</calculatedColumnFormula>
    </tableColumn>
    <tableColumn id="3" xr3:uid="{989BDA8F-27C1-4792-A5BC-344E0A39C4D6}" name="recall" dataDxfId="67">
      <calculatedColumnFormula>Table6[[#This Row],[recall]]-E102</calculatedColumnFormula>
    </tableColumn>
    <tableColumn id="4" xr3:uid="{1CA88097-E91D-4710-B02A-53FA86AE752F}" name="f1-score" dataDxfId="66">
      <calculatedColumnFormula>Table6[[#This Row],[f1-score]]-F102</calculatedColumnFormula>
    </tableColumn>
    <tableColumn id="5" xr3:uid="{D5BB329B-C505-4C35-BF1F-370E8057AC82}" name="support" dataDxfId="65">
      <calculatedColumnFormula>Table6[[#This Row],[support]]-G102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4DAD-B28E-44A2-B51B-8F3F3BAF5F25}">
  <dimension ref="A2:N325"/>
  <sheetViews>
    <sheetView tabSelected="1" topLeftCell="A309" zoomScale="85" zoomScaleNormal="85" workbookViewId="0">
      <selection activeCell="C325" sqref="C325:G325"/>
    </sheetView>
  </sheetViews>
  <sheetFormatPr defaultRowHeight="14.5"/>
  <cols>
    <col min="1" max="1" width="20" customWidth="1"/>
    <col min="3" max="3" width="57" customWidth="1"/>
    <col min="4" max="7" width="11.1796875" customWidth="1"/>
    <col min="9" max="9" width="16.7265625" customWidth="1"/>
    <col min="10" max="10" width="38" customWidth="1"/>
    <col min="11" max="11" width="10.54296875" customWidth="1"/>
    <col min="12" max="14" width="10.26953125" customWidth="1"/>
  </cols>
  <sheetData>
    <row r="2" spans="1:7">
      <c r="C2" s="4" t="s">
        <v>41</v>
      </c>
      <c r="D2" t="s">
        <v>0</v>
      </c>
      <c r="E2" t="s">
        <v>1</v>
      </c>
      <c r="F2" t="s">
        <v>2</v>
      </c>
      <c r="G2" t="s">
        <v>3</v>
      </c>
    </row>
    <row r="3" spans="1:7">
      <c r="C3" s="6"/>
      <c r="D3" s="7"/>
      <c r="E3" s="7"/>
      <c r="F3" s="7"/>
      <c r="G3" s="7"/>
    </row>
    <row r="4" spans="1:7">
      <c r="C4" s="8" t="s">
        <v>4</v>
      </c>
      <c r="D4" s="7">
        <v>0.87</v>
      </c>
      <c r="E4" s="7">
        <v>0.88</v>
      </c>
      <c r="F4" s="7">
        <v>0.87</v>
      </c>
      <c r="G4" s="7">
        <v>967</v>
      </c>
    </row>
    <row r="5" spans="1:7">
      <c r="C5" s="7" t="s">
        <v>5</v>
      </c>
      <c r="D5" s="7">
        <v>0.79</v>
      </c>
      <c r="E5" s="7">
        <v>0.6</v>
      </c>
      <c r="F5" s="7">
        <v>0.68</v>
      </c>
      <c r="G5" s="7">
        <v>62</v>
      </c>
    </row>
    <row r="6" spans="1:7">
      <c r="C6" s="7" t="s">
        <v>6</v>
      </c>
      <c r="D6" s="7">
        <v>0.76</v>
      </c>
      <c r="E6" s="7">
        <v>0.24</v>
      </c>
      <c r="F6" s="7">
        <v>0.36</v>
      </c>
      <c r="G6" s="7">
        <v>217</v>
      </c>
    </row>
    <row r="7" spans="1:7">
      <c r="C7" s="7" t="s">
        <v>7</v>
      </c>
      <c r="D7" s="7">
        <v>0.79</v>
      </c>
      <c r="E7" s="7">
        <v>0.69</v>
      </c>
      <c r="F7" s="7">
        <v>0.73</v>
      </c>
      <c r="G7" s="7">
        <v>357</v>
      </c>
    </row>
    <row r="8" spans="1:7">
      <c r="A8" s="15">
        <v>1</v>
      </c>
      <c r="C8" s="7" t="s">
        <v>8</v>
      </c>
      <c r="D8" s="7">
        <v>0.81</v>
      </c>
      <c r="E8" s="7">
        <v>0.72</v>
      </c>
      <c r="F8" s="7">
        <v>0.76</v>
      </c>
      <c r="G8" s="7">
        <v>684</v>
      </c>
    </row>
    <row r="9" spans="1:7">
      <c r="A9" s="15"/>
      <c r="C9" s="7" t="s">
        <v>9</v>
      </c>
      <c r="D9" s="7">
        <v>0.39</v>
      </c>
      <c r="E9" s="7">
        <v>0.27</v>
      </c>
      <c r="F9" s="7">
        <v>0.32</v>
      </c>
      <c r="G9" s="7">
        <v>165</v>
      </c>
    </row>
    <row r="10" spans="1:7">
      <c r="A10" s="15"/>
      <c r="C10" s="7" t="s">
        <v>10</v>
      </c>
      <c r="D10" s="7">
        <v>0.52</v>
      </c>
      <c r="E10" s="7">
        <v>0.33</v>
      </c>
      <c r="F10" s="7">
        <v>0.4</v>
      </c>
      <c r="G10" s="7">
        <v>157</v>
      </c>
    </row>
    <row r="11" spans="1:7">
      <c r="A11" s="15"/>
      <c r="C11" s="7" t="s">
        <v>11</v>
      </c>
      <c r="D11" s="7">
        <v>0.48</v>
      </c>
      <c r="E11" s="7">
        <v>0.44</v>
      </c>
      <c r="F11" s="7">
        <v>0.46</v>
      </c>
      <c r="G11" s="7">
        <v>1321</v>
      </c>
    </row>
    <row r="12" spans="1:7">
      <c r="A12" s="15"/>
      <c r="C12" s="7" t="s">
        <v>12</v>
      </c>
      <c r="D12" s="7">
        <v>0.22</v>
      </c>
      <c r="E12" s="7">
        <v>0.11</v>
      </c>
      <c r="F12" s="7">
        <v>0.14000000000000001</v>
      </c>
      <c r="G12" s="7">
        <v>19</v>
      </c>
    </row>
    <row r="13" spans="1:7">
      <c r="A13" s="15"/>
      <c r="C13" s="7" t="s">
        <v>13</v>
      </c>
      <c r="D13" s="7">
        <v>0.76</v>
      </c>
      <c r="E13" s="7">
        <v>0.45</v>
      </c>
      <c r="F13" s="7">
        <v>0.56000000000000005</v>
      </c>
      <c r="G13" s="7">
        <v>134</v>
      </c>
    </row>
    <row r="14" spans="1:7">
      <c r="A14" s="15"/>
      <c r="C14" s="7" t="s">
        <v>14</v>
      </c>
      <c r="D14" s="7">
        <v>0</v>
      </c>
      <c r="E14" s="7">
        <v>0</v>
      </c>
      <c r="F14" s="7">
        <v>0</v>
      </c>
      <c r="G14" s="7">
        <v>11</v>
      </c>
    </row>
    <row r="15" spans="1:7">
      <c r="A15" s="15"/>
      <c r="C15" s="7" t="s">
        <v>15</v>
      </c>
      <c r="D15" s="7">
        <v>0.96</v>
      </c>
      <c r="E15" s="7">
        <v>0.96</v>
      </c>
      <c r="F15" s="7">
        <v>0.96</v>
      </c>
      <c r="G15" s="7">
        <v>500</v>
      </c>
    </row>
    <row r="16" spans="1:7">
      <c r="A16" s="15"/>
      <c r="C16" s="7" t="s">
        <v>16</v>
      </c>
      <c r="D16" s="7">
        <v>0.87</v>
      </c>
      <c r="E16" s="7">
        <v>0.87</v>
      </c>
      <c r="F16" s="7">
        <v>0.87</v>
      </c>
      <c r="G16" s="7">
        <v>1179</v>
      </c>
    </row>
    <row r="17" spans="1:7">
      <c r="A17" s="15"/>
      <c r="C17" s="7" t="s">
        <v>17</v>
      </c>
      <c r="D17" s="7">
        <v>0.72</v>
      </c>
      <c r="E17" s="7">
        <v>0.78</v>
      </c>
      <c r="F17" s="7">
        <v>0.75</v>
      </c>
      <c r="G17" s="7">
        <v>124</v>
      </c>
    </row>
    <row r="18" spans="1:7">
      <c r="A18" s="15"/>
      <c r="C18" s="7" t="s">
        <v>18</v>
      </c>
      <c r="D18" s="7">
        <v>0.67</v>
      </c>
      <c r="E18" s="7">
        <v>0.26</v>
      </c>
      <c r="F18" s="7">
        <v>0.37</v>
      </c>
      <c r="G18" s="7">
        <v>141</v>
      </c>
    </row>
    <row r="19" spans="1:7">
      <c r="A19" s="15"/>
      <c r="C19" s="7" t="s">
        <v>19</v>
      </c>
      <c r="D19" s="7">
        <v>0.83</v>
      </c>
      <c r="E19" s="7">
        <v>0.7</v>
      </c>
      <c r="F19" s="7">
        <v>0.76</v>
      </c>
      <c r="G19" s="7">
        <v>316</v>
      </c>
    </row>
    <row r="20" spans="1:7">
      <c r="A20" s="15"/>
      <c r="C20" s="7" t="s">
        <v>20</v>
      </c>
      <c r="D20" s="7">
        <v>0.76</v>
      </c>
      <c r="E20" s="7">
        <v>0.67</v>
      </c>
      <c r="F20" s="7">
        <v>0.71</v>
      </c>
      <c r="G20" s="7">
        <v>466</v>
      </c>
    </row>
    <row r="21" spans="1:7">
      <c r="A21" s="15"/>
      <c r="C21" s="7" t="s">
        <v>21</v>
      </c>
      <c r="D21" s="7">
        <v>0.13</v>
      </c>
      <c r="E21" s="7">
        <v>0.12</v>
      </c>
      <c r="F21" s="7">
        <v>0.12</v>
      </c>
      <c r="G21" s="7">
        <v>111</v>
      </c>
    </row>
    <row r="22" spans="1:7">
      <c r="A22" s="15"/>
      <c r="C22" s="7" t="s">
        <v>22</v>
      </c>
      <c r="D22" s="7">
        <v>0.63</v>
      </c>
      <c r="E22" s="7">
        <v>0.62</v>
      </c>
      <c r="F22" s="7">
        <v>0.62</v>
      </c>
      <c r="G22" s="7">
        <v>620</v>
      </c>
    </row>
    <row r="23" spans="1:7">
      <c r="C23" s="7" t="s">
        <v>23</v>
      </c>
      <c r="D23" s="7">
        <v>0.83</v>
      </c>
      <c r="E23" s="7">
        <v>0.94</v>
      </c>
      <c r="F23" s="7">
        <v>0.88</v>
      </c>
      <c r="G23" s="7">
        <v>12804</v>
      </c>
    </row>
    <row r="24" spans="1:7">
      <c r="C24" s="7" t="s">
        <v>24</v>
      </c>
      <c r="D24" s="7">
        <v>0.24</v>
      </c>
      <c r="E24" s="7">
        <v>0.28000000000000003</v>
      </c>
      <c r="F24" s="7">
        <v>0.26</v>
      </c>
      <c r="G24" s="7">
        <v>96</v>
      </c>
    </row>
    <row r="25" spans="1:7">
      <c r="C25" s="7" t="s">
        <v>25</v>
      </c>
      <c r="D25" s="7">
        <v>0.57999999999999996</v>
      </c>
      <c r="E25" s="7">
        <v>0.41</v>
      </c>
      <c r="F25" s="7">
        <v>0.48</v>
      </c>
      <c r="G25" s="7">
        <v>313</v>
      </c>
    </row>
    <row r="26" spans="1:7">
      <c r="C26" s="7" t="s">
        <v>26</v>
      </c>
      <c r="D26" s="7">
        <v>0</v>
      </c>
      <c r="E26" s="7">
        <v>0</v>
      </c>
      <c r="F26" s="7">
        <v>0</v>
      </c>
      <c r="G26" s="7">
        <v>25</v>
      </c>
    </row>
    <row r="27" spans="1:7">
      <c r="C27" s="7" t="s">
        <v>27</v>
      </c>
      <c r="D27" s="7">
        <v>0.7</v>
      </c>
      <c r="E27" s="7">
        <v>0.72</v>
      </c>
      <c r="F27" s="7">
        <v>0.71</v>
      </c>
      <c r="G27" s="7">
        <v>39</v>
      </c>
    </row>
    <row r="28" spans="1:7">
      <c r="C28" s="7" t="s">
        <v>28</v>
      </c>
      <c r="D28" s="7">
        <v>0.87</v>
      </c>
      <c r="E28" s="7">
        <v>0.81</v>
      </c>
      <c r="F28" s="7">
        <v>0.84</v>
      </c>
      <c r="G28" s="7">
        <v>11061</v>
      </c>
    </row>
    <row r="29" spans="1:7">
      <c r="C29" s="7"/>
      <c r="D29" s="7"/>
      <c r="E29" s="7"/>
      <c r="F29" s="7"/>
      <c r="G29" s="7"/>
    </row>
    <row r="30" spans="1:7">
      <c r="C30" s="7" t="s">
        <v>29</v>
      </c>
      <c r="D30" s="7"/>
      <c r="E30" s="7"/>
      <c r="F30" s="7">
        <v>0.82</v>
      </c>
      <c r="G30" s="7">
        <v>31889</v>
      </c>
    </row>
    <row r="31" spans="1:7">
      <c r="C31" s="7" t="s">
        <v>30</v>
      </c>
      <c r="D31" s="7">
        <v>0.61</v>
      </c>
      <c r="E31" s="7">
        <v>0.51</v>
      </c>
      <c r="F31" s="7">
        <v>0.55000000000000004</v>
      </c>
      <c r="G31" s="7">
        <v>31889</v>
      </c>
    </row>
    <row r="32" spans="1:7">
      <c r="C32" s="7" t="s">
        <v>31</v>
      </c>
      <c r="D32" s="7">
        <v>0.82</v>
      </c>
      <c r="E32" s="7">
        <v>0.82</v>
      </c>
      <c r="F32" s="7">
        <v>0.81</v>
      </c>
      <c r="G32" s="7">
        <v>31889</v>
      </c>
    </row>
    <row r="33" spans="1:14">
      <c r="C33" s="7"/>
      <c r="D33" s="7"/>
      <c r="E33" s="7"/>
      <c r="F33" s="7"/>
      <c r="G33" s="7"/>
      <c r="I33" s="7"/>
      <c r="J33" s="7"/>
      <c r="K33" s="7"/>
      <c r="L33" s="7"/>
      <c r="M33" s="7"/>
      <c r="N33" s="7"/>
    </row>
    <row r="34" spans="1:14">
      <c r="C34" s="7"/>
      <c r="D34" s="7"/>
      <c r="E34" s="7"/>
      <c r="F34" s="7"/>
      <c r="G34" s="7"/>
      <c r="I34" s="7"/>
      <c r="J34" s="7"/>
      <c r="K34" s="7"/>
      <c r="L34" s="7"/>
      <c r="M34" s="7"/>
      <c r="N34" s="7"/>
    </row>
    <row r="35" spans="1:14">
      <c r="C35" s="5" t="s">
        <v>40</v>
      </c>
      <c r="D35" s="7" t="s">
        <v>0</v>
      </c>
      <c r="E35" s="7" t="s">
        <v>1</v>
      </c>
      <c r="F35" s="7" t="s">
        <v>2</v>
      </c>
      <c r="G35" s="7" t="s">
        <v>3</v>
      </c>
      <c r="I35" s="7"/>
      <c r="J35" s="5" t="s">
        <v>43</v>
      </c>
      <c r="K35" s="7" t="s">
        <v>0</v>
      </c>
      <c r="L35" s="7" t="s">
        <v>1</v>
      </c>
      <c r="M35" s="7" t="s">
        <v>2</v>
      </c>
      <c r="N35" s="7" t="s">
        <v>3</v>
      </c>
    </row>
    <row r="36" spans="1:14">
      <c r="C36" s="7"/>
      <c r="D36" s="7"/>
      <c r="E36" s="7"/>
      <c r="F36" s="7"/>
      <c r="G36" s="7"/>
      <c r="I36" s="7"/>
      <c r="J36" s="7"/>
      <c r="K36" s="7"/>
      <c r="L36" s="7"/>
      <c r="M36" s="7"/>
      <c r="N36" s="7"/>
    </row>
    <row r="37" spans="1:14">
      <c r="C37" s="7" t="s">
        <v>4</v>
      </c>
      <c r="D37" s="7">
        <v>0.86</v>
      </c>
      <c r="E37" s="7">
        <v>0.89</v>
      </c>
      <c r="F37" s="7">
        <v>0.88</v>
      </c>
      <c r="G37" s="7">
        <v>967</v>
      </c>
      <c r="I37" s="7"/>
      <c r="J37" s="7" t="s">
        <v>4</v>
      </c>
      <c r="K37" s="7">
        <f>Table2[[#This Row],[precision]]-D4</f>
        <v>-1.0000000000000009E-2</v>
      </c>
      <c r="L37" s="7">
        <f>Table2[[#This Row],[recall]]-E4</f>
        <v>1.0000000000000009E-2</v>
      </c>
      <c r="M37" s="7">
        <f>Table2[[#This Row],[f1-score]]-F4</f>
        <v>1.0000000000000009E-2</v>
      </c>
      <c r="N37" s="7">
        <f>Table2[[#This Row],[support]]-G4</f>
        <v>0</v>
      </c>
    </row>
    <row r="38" spans="1:14">
      <c r="C38" s="7" t="s">
        <v>5</v>
      </c>
      <c r="D38" s="7">
        <v>0.81</v>
      </c>
      <c r="E38" s="7">
        <v>0.61</v>
      </c>
      <c r="F38" s="7">
        <v>0.7</v>
      </c>
      <c r="G38" s="7">
        <v>62</v>
      </c>
      <c r="I38" s="7"/>
      <c r="J38" s="7" t="s">
        <v>5</v>
      </c>
      <c r="K38" s="7">
        <f>Table2[[#This Row],[precision]]-D5</f>
        <v>2.0000000000000018E-2</v>
      </c>
      <c r="L38" s="7">
        <f>Table2[[#This Row],[recall]]-E5</f>
        <v>1.0000000000000009E-2</v>
      </c>
      <c r="M38" s="7">
        <f>Table2[[#This Row],[f1-score]]-F5</f>
        <v>1.9999999999999907E-2</v>
      </c>
      <c r="N38" s="7">
        <f>Table2[[#This Row],[support]]-G5</f>
        <v>0</v>
      </c>
    </row>
    <row r="39" spans="1:14">
      <c r="C39" s="7" t="s">
        <v>6</v>
      </c>
      <c r="D39" s="7">
        <v>0.68</v>
      </c>
      <c r="E39" s="7">
        <v>0.24</v>
      </c>
      <c r="F39" s="7">
        <v>0.35</v>
      </c>
      <c r="G39" s="7">
        <v>217</v>
      </c>
      <c r="I39" s="7"/>
      <c r="J39" s="7" t="s">
        <v>6</v>
      </c>
      <c r="K39" s="7">
        <f>Table2[[#This Row],[precision]]-D6</f>
        <v>-7.999999999999996E-2</v>
      </c>
      <c r="L39" s="7">
        <f>Table2[[#This Row],[recall]]-E6</f>
        <v>0</v>
      </c>
      <c r="M39" s="7">
        <f>Table2[[#This Row],[f1-score]]-F6</f>
        <v>-1.0000000000000009E-2</v>
      </c>
      <c r="N39" s="7">
        <f>Table2[[#This Row],[support]]-G6</f>
        <v>0</v>
      </c>
    </row>
    <row r="40" spans="1:14">
      <c r="C40" s="7" t="s">
        <v>7</v>
      </c>
      <c r="D40" s="7">
        <v>0.79</v>
      </c>
      <c r="E40" s="7">
        <v>0.7</v>
      </c>
      <c r="F40" s="7">
        <v>0.74</v>
      </c>
      <c r="G40" s="7">
        <v>357</v>
      </c>
      <c r="I40" s="7"/>
      <c r="J40" s="7" t="s">
        <v>7</v>
      </c>
      <c r="K40" s="7">
        <f>Table2[[#This Row],[precision]]-D7</f>
        <v>0</v>
      </c>
      <c r="L40" s="7">
        <f>Table2[[#This Row],[recall]]-E7</f>
        <v>1.0000000000000009E-2</v>
      </c>
      <c r="M40" s="7">
        <f>Table2[[#This Row],[f1-score]]-F7</f>
        <v>1.0000000000000009E-2</v>
      </c>
      <c r="N40" s="7">
        <f>Table2[[#This Row],[support]]-G7</f>
        <v>0</v>
      </c>
    </row>
    <row r="41" spans="1:14">
      <c r="A41" s="15" t="s">
        <v>58</v>
      </c>
      <c r="C41" s="7" t="s">
        <v>8</v>
      </c>
      <c r="D41" s="7">
        <v>0.82</v>
      </c>
      <c r="E41" s="7">
        <v>0.72</v>
      </c>
      <c r="F41" s="7">
        <v>0.77</v>
      </c>
      <c r="G41" s="7">
        <v>684</v>
      </c>
      <c r="I41" s="7"/>
      <c r="J41" s="7" t="s">
        <v>8</v>
      </c>
      <c r="K41" s="7">
        <f>Table2[[#This Row],[precision]]-D8</f>
        <v>9.9999999999998979E-3</v>
      </c>
      <c r="L41" s="7">
        <f>Table2[[#This Row],[recall]]-E8</f>
        <v>0</v>
      </c>
      <c r="M41" s="7">
        <f>Table2[[#This Row],[f1-score]]-F8</f>
        <v>1.0000000000000009E-2</v>
      </c>
      <c r="N41" s="7">
        <f>Table2[[#This Row],[support]]-G8</f>
        <v>0</v>
      </c>
    </row>
    <row r="42" spans="1:14">
      <c r="A42" s="15"/>
      <c r="C42" s="7" t="s">
        <v>9</v>
      </c>
      <c r="D42" s="7">
        <v>0.43</v>
      </c>
      <c r="E42" s="7">
        <v>0.31</v>
      </c>
      <c r="F42" s="7">
        <v>0.36</v>
      </c>
      <c r="G42" s="7">
        <v>165</v>
      </c>
      <c r="I42" s="7"/>
      <c r="J42" s="7" t="s">
        <v>9</v>
      </c>
      <c r="K42" s="7">
        <f>Table2[[#This Row],[precision]]-D9</f>
        <v>3.999999999999998E-2</v>
      </c>
      <c r="L42" s="7">
        <f>Table2[[#This Row],[recall]]-E9</f>
        <v>3.999999999999998E-2</v>
      </c>
      <c r="M42" s="7">
        <f>Table2[[#This Row],[f1-score]]-F9</f>
        <v>3.999999999999998E-2</v>
      </c>
      <c r="N42" s="7">
        <f>Table2[[#This Row],[support]]-G9</f>
        <v>0</v>
      </c>
    </row>
    <row r="43" spans="1:14">
      <c r="A43" s="15"/>
      <c r="C43" s="7" t="s">
        <v>10</v>
      </c>
      <c r="D43" s="7">
        <v>0.51</v>
      </c>
      <c r="E43" s="7">
        <v>0.34</v>
      </c>
      <c r="F43" s="7">
        <v>0.41</v>
      </c>
      <c r="G43" s="7">
        <v>157</v>
      </c>
      <c r="I43" s="7"/>
      <c r="J43" s="7" t="s">
        <v>10</v>
      </c>
      <c r="K43" s="7">
        <f>Table2[[#This Row],[precision]]-D10</f>
        <v>-1.0000000000000009E-2</v>
      </c>
      <c r="L43" s="7">
        <f>Table2[[#This Row],[recall]]-E10</f>
        <v>1.0000000000000009E-2</v>
      </c>
      <c r="M43" s="7">
        <f>Table2[[#This Row],[f1-score]]-F10</f>
        <v>9.9999999999999534E-3</v>
      </c>
      <c r="N43" s="7">
        <f>Table2[[#This Row],[support]]-G10</f>
        <v>0</v>
      </c>
    </row>
    <row r="44" spans="1:14">
      <c r="A44" s="15"/>
      <c r="C44" s="7" t="s">
        <v>11</v>
      </c>
      <c r="D44" s="7">
        <v>0.49</v>
      </c>
      <c r="E44" s="7">
        <v>0.45</v>
      </c>
      <c r="F44" s="7">
        <v>0.47</v>
      </c>
      <c r="G44" s="7">
        <v>1321</v>
      </c>
      <c r="I44" s="7"/>
      <c r="J44" s="7" t="s">
        <v>11</v>
      </c>
      <c r="K44" s="7">
        <f>Table2[[#This Row],[precision]]-D11</f>
        <v>1.0000000000000009E-2</v>
      </c>
      <c r="L44" s="7">
        <f>Table2[[#This Row],[recall]]-E11</f>
        <v>1.0000000000000009E-2</v>
      </c>
      <c r="M44" s="7">
        <f>Table2[[#This Row],[f1-score]]-F11</f>
        <v>9.9999999999999534E-3</v>
      </c>
      <c r="N44" s="7">
        <f>Table2[[#This Row],[support]]-G11</f>
        <v>0</v>
      </c>
    </row>
    <row r="45" spans="1:14">
      <c r="A45" s="15"/>
      <c r="C45" s="7" t="s">
        <v>12</v>
      </c>
      <c r="D45" s="7">
        <v>0.4</v>
      </c>
      <c r="E45" s="7">
        <v>0.21</v>
      </c>
      <c r="F45" s="7">
        <v>0.28000000000000003</v>
      </c>
      <c r="G45" s="7">
        <v>19</v>
      </c>
      <c r="I45" s="7"/>
      <c r="J45" s="7" t="s">
        <v>12</v>
      </c>
      <c r="K45" s="7">
        <f>Table2[[#This Row],[precision]]-D12</f>
        <v>0.18000000000000002</v>
      </c>
      <c r="L45" s="7">
        <f>Table2[[#This Row],[recall]]-E12</f>
        <v>9.9999999999999992E-2</v>
      </c>
      <c r="M45" s="7">
        <f>Table2[[#This Row],[f1-score]]-F12</f>
        <v>0.14000000000000001</v>
      </c>
      <c r="N45" s="7">
        <f>Table2[[#This Row],[support]]-G12</f>
        <v>0</v>
      </c>
    </row>
    <row r="46" spans="1:14">
      <c r="A46" s="15"/>
      <c r="C46" s="7" t="s">
        <v>13</v>
      </c>
      <c r="D46" s="7">
        <v>0.75</v>
      </c>
      <c r="E46" s="7">
        <v>0.46</v>
      </c>
      <c r="F46" s="7">
        <v>0.56999999999999995</v>
      </c>
      <c r="G46" s="7">
        <v>134</v>
      </c>
      <c r="I46" s="7"/>
      <c r="J46" s="7" t="s">
        <v>13</v>
      </c>
      <c r="K46" s="7">
        <f>Table2[[#This Row],[precision]]-D13</f>
        <v>-1.0000000000000009E-2</v>
      </c>
      <c r="L46" s="7">
        <f>Table2[[#This Row],[recall]]-E13</f>
        <v>1.0000000000000009E-2</v>
      </c>
      <c r="M46" s="7">
        <f>Table2[[#This Row],[f1-score]]-F13</f>
        <v>9.9999999999998979E-3</v>
      </c>
      <c r="N46" s="7">
        <f>Table2[[#This Row],[support]]-G13</f>
        <v>0</v>
      </c>
    </row>
    <row r="47" spans="1:14">
      <c r="A47" s="15"/>
      <c r="C47" s="7" t="s">
        <v>14</v>
      </c>
      <c r="D47" s="7">
        <v>0</v>
      </c>
      <c r="E47" s="7">
        <v>0</v>
      </c>
      <c r="F47" s="7">
        <v>0</v>
      </c>
      <c r="G47" s="7">
        <v>11</v>
      </c>
      <c r="I47" s="7"/>
      <c r="J47" s="7" t="s">
        <v>14</v>
      </c>
      <c r="K47" s="7">
        <f>Table2[[#This Row],[precision]]-D14</f>
        <v>0</v>
      </c>
      <c r="L47" s="7">
        <f>Table2[[#This Row],[recall]]-E14</f>
        <v>0</v>
      </c>
      <c r="M47" s="7">
        <f>Table2[[#This Row],[f1-score]]-F14</f>
        <v>0</v>
      </c>
      <c r="N47" s="7">
        <f>Table2[[#This Row],[support]]-G14</f>
        <v>0</v>
      </c>
    </row>
    <row r="48" spans="1:14">
      <c r="A48" s="15"/>
      <c r="C48" s="7" t="s">
        <v>15</v>
      </c>
      <c r="D48" s="7">
        <v>0.96</v>
      </c>
      <c r="E48" s="7">
        <v>0.97</v>
      </c>
      <c r="F48" s="7">
        <v>0.96</v>
      </c>
      <c r="G48" s="7">
        <v>500</v>
      </c>
      <c r="I48" s="7"/>
      <c r="J48" s="7" t="s">
        <v>15</v>
      </c>
      <c r="K48" s="7">
        <f>Table2[[#This Row],[precision]]-D15</f>
        <v>0</v>
      </c>
      <c r="L48" s="7">
        <f>Table2[[#This Row],[recall]]-E15</f>
        <v>1.0000000000000009E-2</v>
      </c>
      <c r="M48" s="7">
        <f>Table2[[#This Row],[f1-score]]-F15</f>
        <v>0</v>
      </c>
      <c r="N48" s="7">
        <f>Table2[[#This Row],[support]]-G15</f>
        <v>0</v>
      </c>
    </row>
    <row r="49" spans="1:14">
      <c r="A49" s="15"/>
      <c r="C49" s="7" t="s">
        <v>16</v>
      </c>
      <c r="D49" s="7">
        <v>0.86</v>
      </c>
      <c r="E49" s="7">
        <v>0.9</v>
      </c>
      <c r="F49" s="7">
        <v>0.88</v>
      </c>
      <c r="G49" s="7">
        <v>1179</v>
      </c>
      <c r="I49" s="7"/>
      <c r="J49" s="7" t="s">
        <v>16</v>
      </c>
      <c r="K49" s="7">
        <f>Table2[[#This Row],[precision]]-D16</f>
        <v>-1.0000000000000009E-2</v>
      </c>
      <c r="L49" s="7">
        <f>Table2[[#This Row],[recall]]-E16</f>
        <v>3.0000000000000027E-2</v>
      </c>
      <c r="M49" s="7">
        <f>Table2[[#This Row],[f1-score]]-F16</f>
        <v>1.0000000000000009E-2</v>
      </c>
      <c r="N49" s="7">
        <f>Table2[[#This Row],[support]]-G16</f>
        <v>0</v>
      </c>
    </row>
    <row r="50" spans="1:14">
      <c r="A50" s="15"/>
      <c r="C50" s="7" t="s">
        <v>17</v>
      </c>
      <c r="D50" s="7">
        <v>0.75</v>
      </c>
      <c r="E50" s="7">
        <v>0.79</v>
      </c>
      <c r="F50" s="7">
        <v>0.77</v>
      </c>
      <c r="G50" s="7">
        <v>124</v>
      </c>
      <c r="I50" s="7"/>
      <c r="J50" s="7" t="s">
        <v>17</v>
      </c>
      <c r="K50" s="7">
        <f>Table2[[#This Row],[precision]]-D17</f>
        <v>3.0000000000000027E-2</v>
      </c>
      <c r="L50" s="7">
        <f>Table2[[#This Row],[recall]]-E17</f>
        <v>1.0000000000000009E-2</v>
      </c>
      <c r="M50" s="7">
        <f>Table2[[#This Row],[f1-score]]-F17</f>
        <v>2.0000000000000018E-2</v>
      </c>
      <c r="N50" s="7">
        <f>Table2[[#This Row],[support]]-G17</f>
        <v>0</v>
      </c>
    </row>
    <row r="51" spans="1:14">
      <c r="A51" s="15"/>
      <c r="C51" s="7" t="s">
        <v>18</v>
      </c>
      <c r="D51" s="7">
        <v>0.61</v>
      </c>
      <c r="E51" s="7">
        <v>0.31</v>
      </c>
      <c r="F51" s="7">
        <v>0.41</v>
      </c>
      <c r="G51" s="7">
        <v>141</v>
      </c>
      <c r="I51" s="7"/>
      <c r="J51" s="7" t="s">
        <v>18</v>
      </c>
      <c r="K51" s="7">
        <f>Table2[[#This Row],[precision]]-D18</f>
        <v>-6.0000000000000053E-2</v>
      </c>
      <c r="L51" s="7">
        <f>Table2[[#This Row],[recall]]-E18</f>
        <v>4.9999999999999989E-2</v>
      </c>
      <c r="M51" s="7">
        <f>Table2[[#This Row],[f1-score]]-F18</f>
        <v>3.999999999999998E-2</v>
      </c>
      <c r="N51" s="7">
        <f>Table2[[#This Row],[support]]-G18</f>
        <v>0</v>
      </c>
    </row>
    <row r="52" spans="1:14">
      <c r="A52" s="15"/>
      <c r="C52" s="7" t="s">
        <v>19</v>
      </c>
      <c r="D52" s="7">
        <v>0.83</v>
      </c>
      <c r="E52" s="7">
        <v>0.72</v>
      </c>
      <c r="F52" s="7">
        <v>0.77</v>
      </c>
      <c r="G52" s="7">
        <v>316</v>
      </c>
      <c r="I52" s="7"/>
      <c r="J52" s="7" t="s">
        <v>19</v>
      </c>
      <c r="K52" s="7">
        <f>Table2[[#This Row],[precision]]-D19</f>
        <v>0</v>
      </c>
      <c r="L52" s="7">
        <f>Table2[[#This Row],[recall]]-E19</f>
        <v>2.0000000000000018E-2</v>
      </c>
      <c r="M52" s="7">
        <f>Table2[[#This Row],[f1-score]]-F19</f>
        <v>1.0000000000000009E-2</v>
      </c>
      <c r="N52" s="7">
        <f>Table2[[#This Row],[support]]-G19</f>
        <v>0</v>
      </c>
    </row>
    <row r="53" spans="1:14">
      <c r="A53" s="15"/>
      <c r="C53" s="7" t="s">
        <v>20</v>
      </c>
      <c r="D53" s="7">
        <v>0.74</v>
      </c>
      <c r="E53" s="7">
        <v>0.68</v>
      </c>
      <c r="F53" s="7">
        <v>0.71</v>
      </c>
      <c r="G53" s="7">
        <v>466</v>
      </c>
      <c r="I53" s="7"/>
      <c r="J53" s="7" t="s">
        <v>20</v>
      </c>
      <c r="K53" s="7">
        <f>Table2[[#This Row],[precision]]-D20</f>
        <v>-2.0000000000000018E-2</v>
      </c>
      <c r="L53" s="7">
        <f>Table2[[#This Row],[recall]]-E20</f>
        <v>1.0000000000000009E-2</v>
      </c>
      <c r="M53" s="7">
        <f>Table2[[#This Row],[f1-score]]-F20</f>
        <v>0</v>
      </c>
      <c r="N53" s="7">
        <f>Table2[[#This Row],[support]]-G20</f>
        <v>0</v>
      </c>
    </row>
    <row r="54" spans="1:14">
      <c r="A54" s="15"/>
      <c r="C54" s="7" t="s">
        <v>21</v>
      </c>
      <c r="D54" s="7">
        <v>0.21</v>
      </c>
      <c r="E54" s="7">
        <v>0.14000000000000001</v>
      </c>
      <c r="F54" s="7">
        <v>0.17</v>
      </c>
      <c r="G54" s="7">
        <v>111</v>
      </c>
      <c r="I54" s="7"/>
      <c r="J54" s="7" t="s">
        <v>21</v>
      </c>
      <c r="K54" s="7">
        <f>Table2[[#This Row],[precision]]-D21</f>
        <v>7.9999999999999988E-2</v>
      </c>
      <c r="L54" s="7">
        <f>Table2[[#This Row],[recall]]-E21</f>
        <v>2.0000000000000018E-2</v>
      </c>
      <c r="M54" s="7">
        <f>Table2[[#This Row],[f1-score]]-F21</f>
        <v>5.0000000000000017E-2</v>
      </c>
      <c r="N54" s="7">
        <f>Table2[[#This Row],[support]]-G21</f>
        <v>0</v>
      </c>
    </row>
    <row r="55" spans="1:14">
      <c r="A55" s="15"/>
      <c r="C55" s="7" t="s">
        <v>22</v>
      </c>
      <c r="D55" s="7">
        <v>0.6</v>
      </c>
      <c r="E55" s="7">
        <v>0.62</v>
      </c>
      <c r="F55" s="7">
        <v>0.61</v>
      </c>
      <c r="G55" s="7">
        <v>620</v>
      </c>
      <c r="I55" s="7"/>
      <c r="J55" s="7" t="s">
        <v>22</v>
      </c>
      <c r="K55" s="7">
        <f>Table2[[#This Row],[precision]]-D22</f>
        <v>-3.0000000000000027E-2</v>
      </c>
      <c r="L55" s="7">
        <f>Table2[[#This Row],[recall]]-E22</f>
        <v>0</v>
      </c>
      <c r="M55" s="7">
        <f>Table2[[#This Row],[f1-score]]-F22</f>
        <v>-1.0000000000000009E-2</v>
      </c>
      <c r="N55" s="7">
        <f>Table2[[#This Row],[support]]-G22</f>
        <v>0</v>
      </c>
    </row>
    <row r="56" spans="1:14">
      <c r="C56" s="7" t="s">
        <v>23</v>
      </c>
      <c r="D56" s="7">
        <v>0.84</v>
      </c>
      <c r="E56" s="7">
        <v>0.94</v>
      </c>
      <c r="F56" s="7">
        <v>0.89</v>
      </c>
      <c r="G56" s="7">
        <v>12804</v>
      </c>
      <c r="I56" s="7"/>
      <c r="J56" s="7" t="s">
        <v>23</v>
      </c>
      <c r="K56" s="7">
        <f>Table2[[#This Row],[precision]]-D23</f>
        <v>1.0000000000000009E-2</v>
      </c>
      <c r="L56" s="7">
        <f>Table2[[#This Row],[recall]]-E23</f>
        <v>0</v>
      </c>
      <c r="M56" s="7">
        <f>Table2[[#This Row],[f1-score]]-F23</f>
        <v>1.0000000000000009E-2</v>
      </c>
      <c r="N56" s="7">
        <f>Table2[[#This Row],[support]]-G23</f>
        <v>0</v>
      </c>
    </row>
    <row r="57" spans="1:14">
      <c r="C57" s="7" t="s">
        <v>24</v>
      </c>
      <c r="D57" s="7">
        <v>0.32</v>
      </c>
      <c r="E57" s="7">
        <v>0.35</v>
      </c>
      <c r="F57" s="7">
        <v>0.34</v>
      </c>
      <c r="G57" s="7">
        <v>96</v>
      </c>
      <c r="I57" s="7"/>
      <c r="J57" s="7" t="s">
        <v>24</v>
      </c>
      <c r="K57" s="7">
        <f>Table2[[#This Row],[precision]]-D24</f>
        <v>8.0000000000000016E-2</v>
      </c>
      <c r="L57" s="7">
        <f>Table2[[#This Row],[recall]]-E24</f>
        <v>6.9999999999999951E-2</v>
      </c>
      <c r="M57" s="7">
        <f>Table2[[#This Row],[f1-score]]-F24</f>
        <v>8.0000000000000016E-2</v>
      </c>
      <c r="N57" s="7">
        <f>Table2[[#This Row],[support]]-G24</f>
        <v>0</v>
      </c>
    </row>
    <row r="58" spans="1:14">
      <c r="C58" s="7" t="s">
        <v>25</v>
      </c>
      <c r="D58" s="7">
        <v>0.56000000000000005</v>
      </c>
      <c r="E58" s="7">
        <v>0.39</v>
      </c>
      <c r="F58" s="7">
        <v>0.46</v>
      </c>
      <c r="G58" s="7">
        <v>313</v>
      </c>
      <c r="I58" s="7"/>
      <c r="J58" s="7" t="s">
        <v>25</v>
      </c>
      <c r="K58" s="7">
        <f>Table2[[#This Row],[precision]]-D25</f>
        <v>-1.9999999999999907E-2</v>
      </c>
      <c r="L58" s="7">
        <f>Table2[[#This Row],[recall]]-E25</f>
        <v>-1.9999999999999962E-2</v>
      </c>
      <c r="M58" s="7">
        <f>Table2[[#This Row],[f1-score]]-F25</f>
        <v>-1.9999999999999962E-2</v>
      </c>
      <c r="N58" s="7">
        <f>Table2[[#This Row],[support]]-G25</f>
        <v>0</v>
      </c>
    </row>
    <row r="59" spans="1:14">
      <c r="C59" s="7" t="s">
        <v>26</v>
      </c>
      <c r="D59" s="7">
        <v>0</v>
      </c>
      <c r="E59" s="7">
        <v>0</v>
      </c>
      <c r="F59" s="7">
        <v>0</v>
      </c>
      <c r="G59" s="7">
        <v>25</v>
      </c>
      <c r="I59" s="7"/>
      <c r="J59" s="7" t="s">
        <v>26</v>
      </c>
      <c r="K59" s="7">
        <f>Table2[[#This Row],[precision]]-D26</f>
        <v>0</v>
      </c>
      <c r="L59" s="7">
        <f>Table2[[#This Row],[recall]]-E26</f>
        <v>0</v>
      </c>
      <c r="M59" s="7">
        <f>Table2[[#This Row],[f1-score]]-F26</f>
        <v>0</v>
      </c>
      <c r="N59" s="7">
        <f>Table2[[#This Row],[support]]-G26</f>
        <v>0</v>
      </c>
    </row>
    <row r="60" spans="1:14">
      <c r="C60" s="7" t="s">
        <v>27</v>
      </c>
      <c r="D60" s="7">
        <v>0.72</v>
      </c>
      <c r="E60" s="7">
        <v>0.74</v>
      </c>
      <c r="F60" s="7">
        <v>0.73</v>
      </c>
      <c r="G60" s="7">
        <v>39</v>
      </c>
      <c r="I60" s="7"/>
      <c r="J60" s="7" t="s">
        <v>27</v>
      </c>
      <c r="K60" s="7">
        <f>Table2[[#This Row],[precision]]-D27</f>
        <v>2.0000000000000018E-2</v>
      </c>
      <c r="L60" s="7">
        <f>Table2[[#This Row],[recall]]-E27</f>
        <v>2.0000000000000018E-2</v>
      </c>
      <c r="M60" s="7">
        <f>Table2[[#This Row],[f1-score]]-F27</f>
        <v>2.0000000000000018E-2</v>
      </c>
      <c r="N60" s="7">
        <f>Table2[[#This Row],[support]]-G27</f>
        <v>0</v>
      </c>
    </row>
    <row r="61" spans="1:14">
      <c r="C61" s="7" t="s">
        <v>28</v>
      </c>
      <c r="D61" s="7">
        <v>0.87</v>
      </c>
      <c r="E61" s="7">
        <v>0.81</v>
      </c>
      <c r="F61" s="7">
        <v>0.84</v>
      </c>
      <c r="G61" s="7">
        <v>11061</v>
      </c>
      <c r="I61" s="7"/>
      <c r="J61" s="7" t="s">
        <v>28</v>
      </c>
      <c r="K61" s="7">
        <f>Table2[[#This Row],[precision]]-D28</f>
        <v>0</v>
      </c>
      <c r="L61" s="7">
        <f>Table2[[#This Row],[recall]]-E28</f>
        <v>0</v>
      </c>
      <c r="M61" s="7">
        <f>Table2[[#This Row],[f1-score]]-F28</f>
        <v>0</v>
      </c>
      <c r="N61" s="7">
        <f>Table2[[#This Row],[support]]-G28</f>
        <v>0</v>
      </c>
    </row>
    <row r="62" spans="1:14">
      <c r="C62" s="7"/>
      <c r="D62" s="7"/>
      <c r="E62" s="7"/>
      <c r="F62" s="7"/>
      <c r="G62" s="7"/>
      <c r="I62" s="7"/>
      <c r="J62" s="7"/>
      <c r="K62" s="7">
        <f>Table2[[#This Row],[precision]]-D29</f>
        <v>0</v>
      </c>
      <c r="L62" s="7">
        <f>Table2[[#This Row],[recall]]-E29</f>
        <v>0</v>
      </c>
      <c r="M62" s="7">
        <f>Table2[[#This Row],[f1-score]]-F29</f>
        <v>0</v>
      </c>
      <c r="N62" s="7">
        <f>Table2[[#This Row],[support]]-G29</f>
        <v>0</v>
      </c>
    </row>
    <row r="63" spans="1:14">
      <c r="C63" s="7" t="s">
        <v>32</v>
      </c>
      <c r="D63" s="7"/>
      <c r="E63" s="7"/>
      <c r="F63" s="7">
        <v>0.82</v>
      </c>
      <c r="G63" s="7">
        <v>31889</v>
      </c>
      <c r="I63" s="7"/>
      <c r="J63" s="7" t="s">
        <v>32</v>
      </c>
      <c r="K63" s="7">
        <f>Table2[[#This Row],[precision]]-D30</f>
        <v>0</v>
      </c>
      <c r="L63" s="7">
        <f>Table2[[#This Row],[recall]]-E30</f>
        <v>0</v>
      </c>
      <c r="M63" s="7">
        <f>Table2[[#This Row],[f1-score]]-F30</f>
        <v>0</v>
      </c>
      <c r="N63" s="7">
        <f>Table2[[#This Row],[support]]-G30</f>
        <v>0</v>
      </c>
    </row>
    <row r="64" spans="1:14">
      <c r="C64" s="7" t="s">
        <v>35</v>
      </c>
      <c r="D64" s="7">
        <v>0.62</v>
      </c>
      <c r="E64" s="7">
        <v>0.53</v>
      </c>
      <c r="F64" s="7">
        <v>0.56000000000000005</v>
      </c>
      <c r="G64" s="7">
        <v>31889</v>
      </c>
      <c r="I64" s="7"/>
      <c r="J64" s="7" t="s">
        <v>35</v>
      </c>
      <c r="K64" s="7">
        <f>Table2[[#This Row],[precision]]-D31</f>
        <v>1.0000000000000009E-2</v>
      </c>
      <c r="L64" s="7">
        <f>Table2[[#This Row],[recall]]-E31</f>
        <v>2.0000000000000018E-2</v>
      </c>
      <c r="M64" s="7">
        <f>Table2[[#This Row],[f1-score]]-F31</f>
        <v>1.0000000000000009E-2</v>
      </c>
      <c r="N64" s="7">
        <f>Table2[[#This Row],[support]]-G31</f>
        <v>0</v>
      </c>
    </row>
    <row r="65" spans="1:14">
      <c r="C65" s="7" t="s">
        <v>31</v>
      </c>
      <c r="D65" s="7">
        <v>0.82</v>
      </c>
      <c r="E65" s="7">
        <v>0.82</v>
      </c>
      <c r="F65" s="7">
        <v>0.82</v>
      </c>
      <c r="G65" s="7">
        <v>31889</v>
      </c>
      <c r="I65" s="7"/>
      <c r="J65" s="7" t="s">
        <v>34</v>
      </c>
      <c r="K65" s="7">
        <f>Table2[[#This Row],[precision]]-D32</f>
        <v>0</v>
      </c>
      <c r="L65" s="7">
        <f>Table2[[#This Row],[recall]]-E32</f>
        <v>0</v>
      </c>
      <c r="M65" s="7">
        <f>Table2[[#This Row],[f1-score]]-F32</f>
        <v>9.9999999999998979E-3</v>
      </c>
      <c r="N65" s="7">
        <f>Table2[[#This Row],[support]]-G32</f>
        <v>0</v>
      </c>
    </row>
    <row r="68" spans="1:14">
      <c r="C68" s="3" t="s">
        <v>37</v>
      </c>
      <c r="D68" t="s">
        <v>0</v>
      </c>
      <c r="E68" t="s">
        <v>1</v>
      </c>
      <c r="F68" t="s">
        <v>2</v>
      </c>
      <c r="G68" t="s">
        <v>3</v>
      </c>
      <c r="J68" s="10" t="s">
        <v>44</v>
      </c>
      <c r="K68" s="7" t="s">
        <v>0</v>
      </c>
      <c r="L68" s="7" t="s">
        <v>1</v>
      </c>
      <c r="M68" s="7" t="s">
        <v>2</v>
      </c>
      <c r="N68" s="7" t="s">
        <v>3</v>
      </c>
    </row>
    <row r="69" spans="1:14">
      <c r="C69" s="1"/>
      <c r="J69" s="11"/>
      <c r="K69" s="7"/>
      <c r="L69" s="7"/>
      <c r="M69" s="7"/>
      <c r="N69" s="7"/>
    </row>
    <row r="70" spans="1:14">
      <c r="C70" t="s">
        <v>4</v>
      </c>
      <c r="D70">
        <v>0.89</v>
      </c>
      <c r="E70">
        <v>0.91</v>
      </c>
      <c r="F70">
        <v>0.9</v>
      </c>
      <c r="G70">
        <v>967</v>
      </c>
      <c r="J70" s="7" t="s">
        <v>4</v>
      </c>
      <c r="K70" s="7">
        <f>Table4[[#This Row],[precision]]-D37</f>
        <v>3.0000000000000027E-2</v>
      </c>
      <c r="L70" s="7">
        <f>Table4[[#This Row],[recall]]-E37</f>
        <v>2.0000000000000018E-2</v>
      </c>
      <c r="M70" s="7">
        <f>Table4[[#This Row],[f1-score]]-F37</f>
        <v>2.0000000000000018E-2</v>
      </c>
      <c r="N70" s="7">
        <f>Table4[[#This Row],[support]]-G37</f>
        <v>0</v>
      </c>
    </row>
    <row r="71" spans="1:14">
      <c r="C71" t="s">
        <v>5</v>
      </c>
      <c r="D71">
        <v>0.83</v>
      </c>
      <c r="E71">
        <v>0.71</v>
      </c>
      <c r="F71">
        <v>0.77</v>
      </c>
      <c r="G71">
        <v>62</v>
      </c>
      <c r="J71" s="7" t="s">
        <v>5</v>
      </c>
      <c r="K71" s="7">
        <f>Table4[[#This Row],[precision]]-D38</f>
        <v>1.9999999999999907E-2</v>
      </c>
      <c r="L71" s="7">
        <f>Table4[[#This Row],[recall]]-E38</f>
        <v>9.9999999999999978E-2</v>
      </c>
      <c r="M71" s="7">
        <f>Table4[[#This Row],[f1-score]]-F38</f>
        <v>7.0000000000000062E-2</v>
      </c>
      <c r="N71" s="7">
        <f>Table4[[#This Row],[support]]-G38</f>
        <v>0</v>
      </c>
    </row>
    <row r="72" spans="1:14">
      <c r="C72" t="s">
        <v>6</v>
      </c>
      <c r="D72">
        <v>0.74</v>
      </c>
      <c r="E72">
        <v>0.34</v>
      </c>
      <c r="F72">
        <v>0.46</v>
      </c>
      <c r="G72">
        <v>217</v>
      </c>
      <c r="J72" s="7" t="s">
        <v>6</v>
      </c>
      <c r="K72" s="7">
        <f>Table4[[#This Row],[precision]]-D39</f>
        <v>5.9999999999999942E-2</v>
      </c>
      <c r="L72" s="7">
        <f>Table4[[#This Row],[recall]]-E39</f>
        <v>0.10000000000000003</v>
      </c>
      <c r="M72" s="7">
        <f>Table4[[#This Row],[f1-score]]-F39</f>
        <v>0.11000000000000004</v>
      </c>
      <c r="N72" s="7">
        <f>Table4[[#This Row],[support]]-G39</f>
        <v>0</v>
      </c>
    </row>
    <row r="73" spans="1:14">
      <c r="C73" t="s">
        <v>7</v>
      </c>
      <c r="D73">
        <v>0.8</v>
      </c>
      <c r="E73">
        <v>0.74</v>
      </c>
      <c r="F73">
        <v>0.77</v>
      </c>
      <c r="G73">
        <v>357</v>
      </c>
      <c r="J73" s="7" t="s">
        <v>7</v>
      </c>
      <c r="K73" s="7">
        <f>Table4[[#This Row],[precision]]-D40</f>
        <v>1.0000000000000009E-2</v>
      </c>
      <c r="L73" s="7">
        <f>Table4[[#This Row],[recall]]-E40</f>
        <v>4.0000000000000036E-2</v>
      </c>
      <c r="M73" s="7">
        <f>Table4[[#This Row],[f1-score]]-F40</f>
        <v>3.0000000000000027E-2</v>
      </c>
      <c r="N73" s="7">
        <f>Table4[[#This Row],[support]]-G40</f>
        <v>0</v>
      </c>
    </row>
    <row r="74" spans="1:14">
      <c r="A74" s="15" t="s">
        <v>59</v>
      </c>
      <c r="C74" t="s">
        <v>8</v>
      </c>
      <c r="D74">
        <v>0.83</v>
      </c>
      <c r="E74">
        <v>0.75</v>
      </c>
      <c r="F74">
        <v>0.78</v>
      </c>
      <c r="G74">
        <v>684</v>
      </c>
      <c r="J74" s="7" t="s">
        <v>8</v>
      </c>
      <c r="K74" s="7">
        <f>Table4[[#This Row],[precision]]-D41</f>
        <v>1.0000000000000009E-2</v>
      </c>
      <c r="L74" s="7">
        <f>Table4[[#This Row],[recall]]-E41</f>
        <v>3.0000000000000027E-2</v>
      </c>
      <c r="M74" s="7">
        <f>Table4[[#This Row],[f1-score]]-F41</f>
        <v>1.0000000000000009E-2</v>
      </c>
      <c r="N74" s="7">
        <f>Table4[[#This Row],[support]]-G41</f>
        <v>0</v>
      </c>
    </row>
    <row r="75" spans="1:14">
      <c r="A75" s="15"/>
      <c r="C75" t="s">
        <v>9</v>
      </c>
      <c r="D75">
        <v>0.47</v>
      </c>
      <c r="E75">
        <v>0.38</v>
      </c>
      <c r="F75">
        <v>0.42</v>
      </c>
      <c r="G75">
        <v>165</v>
      </c>
      <c r="J75" s="7" t="s">
        <v>9</v>
      </c>
      <c r="K75" s="7">
        <f>Table4[[#This Row],[precision]]-D42</f>
        <v>3.999999999999998E-2</v>
      </c>
      <c r="L75" s="7">
        <f>Table4[[#This Row],[recall]]-E42</f>
        <v>7.0000000000000007E-2</v>
      </c>
      <c r="M75" s="7">
        <f>Table4[[#This Row],[f1-score]]-F42</f>
        <v>0.06</v>
      </c>
      <c r="N75" s="7">
        <f>Table4[[#This Row],[support]]-G42</f>
        <v>0</v>
      </c>
    </row>
    <row r="76" spans="1:14">
      <c r="A76" s="15"/>
      <c r="C76" t="s">
        <v>10</v>
      </c>
      <c r="D76">
        <v>0.53</v>
      </c>
      <c r="E76">
        <v>0.38</v>
      </c>
      <c r="F76">
        <v>0.44</v>
      </c>
      <c r="G76">
        <v>157</v>
      </c>
      <c r="J76" s="7" t="s">
        <v>10</v>
      </c>
      <c r="K76" s="7">
        <f>Table4[[#This Row],[precision]]-D43</f>
        <v>2.0000000000000018E-2</v>
      </c>
      <c r="L76" s="7">
        <f>Table4[[#This Row],[recall]]-E43</f>
        <v>3.999999999999998E-2</v>
      </c>
      <c r="M76" s="7">
        <f>Table4[[#This Row],[f1-score]]-F43</f>
        <v>3.0000000000000027E-2</v>
      </c>
      <c r="N76" s="7">
        <f>Table4[[#This Row],[support]]-G43</f>
        <v>0</v>
      </c>
    </row>
    <row r="77" spans="1:14">
      <c r="A77" s="15"/>
      <c r="C77" t="s">
        <v>11</v>
      </c>
      <c r="D77">
        <v>0.48</v>
      </c>
      <c r="E77">
        <v>0.45</v>
      </c>
      <c r="F77">
        <v>0.47</v>
      </c>
      <c r="G77">
        <v>1321</v>
      </c>
      <c r="J77" s="7" t="s">
        <v>11</v>
      </c>
      <c r="K77" s="7">
        <f>Table4[[#This Row],[precision]]-D44</f>
        <v>-1.0000000000000009E-2</v>
      </c>
      <c r="L77" s="7">
        <f>Table4[[#This Row],[recall]]-E44</f>
        <v>0</v>
      </c>
      <c r="M77" s="7">
        <f>Table4[[#This Row],[f1-score]]-F44</f>
        <v>0</v>
      </c>
      <c r="N77" s="7">
        <f>Table4[[#This Row],[support]]-G44</f>
        <v>0</v>
      </c>
    </row>
    <row r="78" spans="1:14">
      <c r="A78" s="15"/>
      <c r="C78" t="s">
        <v>12</v>
      </c>
      <c r="D78">
        <v>0.38</v>
      </c>
      <c r="E78">
        <v>0.26</v>
      </c>
      <c r="F78">
        <v>0.31</v>
      </c>
      <c r="G78">
        <v>19</v>
      </c>
      <c r="J78" s="7" t="s">
        <v>12</v>
      </c>
      <c r="K78" s="7">
        <f>Table4[[#This Row],[precision]]-D45</f>
        <v>-2.0000000000000018E-2</v>
      </c>
      <c r="L78" s="7">
        <f>Table4[[#This Row],[recall]]-E45</f>
        <v>5.0000000000000017E-2</v>
      </c>
      <c r="M78" s="7">
        <f>Table4[[#This Row],[f1-score]]-F45</f>
        <v>2.9999999999999971E-2</v>
      </c>
      <c r="N78" s="7">
        <f>Table4[[#This Row],[support]]-G45</f>
        <v>0</v>
      </c>
    </row>
    <row r="79" spans="1:14">
      <c r="A79" s="15"/>
      <c r="C79" t="s">
        <v>13</v>
      </c>
      <c r="D79">
        <v>0.73</v>
      </c>
      <c r="E79">
        <v>0.46</v>
      </c>
      <c r="F79">
        <v>0.56999999999999995</v>
      </c>
      <c r="G79">
        <v>134</v>
      </c>
      <c r="J79" s="7" t="s">
        <v>13</v>
      </c>
      <c r="K79" s="7">
        <f>Table4[[#This Row],[precision]]-D46</f>
        <v>-2.0000000000000018E-2</v>
      </c>
      <c r="L79" s="7">
        <f>Table4[[#This Row],[recall]]-E46</f>
        <v>0</v>
      </c>
      <c r="M79" s="7">
        <f>Table4[[#This Row],[f1-score]]-F46</f>
        <v>0</v>
      </c>
      <c r="N79" s="7">
        <f>Table4[[#This Row],[support]]-G46</f>
        <v>0</v>
      </c>
    </row>
    <row r="80" spans="1:14">
      <c r="A80" s="15"/>
      <c r="C80" t="s">
        <v>14</v>
      </c>
      <c r="D80">
        <v>0</v>
      </c>
      <c r="E80">
        <v>0</v>
      </c>
      <c r="F80">
        <v>0</v>
      </c>
      <c r="G80">
        <v>11</v>
      </c>
      <c r="J80" s="7" t="s">
        <v>14</v>
      </c>
      <c r="K80" s="7">
        <f>Table4[[#This Row],[precision]]-D47</f>
        <v>0</v>
      </c>
      <c r="L80" s="7">
        <f>Table4[[#This Row],[recall]]-E47</f>
        <v>0</v>
      </c>
      <c r="M80" s="7">
        <f>Table4[[#This Row],[f1-score]]-F47</f>
        <v>0</v>
      </c>
      <c r="N80" s="7">
        <f>Table4[[#This Row],[support]]-G47</f>
        <v>0</v>
      </c>
    </row>
    <row r="81" spans="1:14">
      <c r="A81" s="15"/>
      <c r="C81" t="s">
        <v>15</v>
      </c>
      <c r="D81">
        <v>0.96</v>
      </c>
      <c r="E81">
        <v>0.97</v>
      </c>
      <c r="F81">
        <v>0.96</v>
      </c>
      <c r="G81">
        <v>500</v>
      </c>
      <c r="J81" s="7" t="s">
        <v>15</v>
      </c>
      <c r="K81" s="7">
        <f>Table4[[#This Row],[precision]]-D48</f>
        <v>0</v>
      </c>
      <c r="L81" s="7">
        <f>Table4[[#This Row],[recall]]-E48</f>
        <v>0</v>
      </c>
      <c r="M81" s="7">
        <f>Table4[[#This Row],[f1-score]]-F48</f>
        <v>0</v>
      </c>
      <c r="N81" s="7">
        <f>Table4[[#This Row],[support]]-G48</f>
        <v>0</v>
      </c>
    </row>
    <row r="82" spans="1:14">
      <c r="A82" s="15"/>
      <c r="C82" t="s">
        <v>16</v>
      </c>
      <c r="D82">
        <v>0.89</v>
      </c>
      <c r="E82">
        <v>0.91</v>
      </c>
      <c r="F82">
        <v>0.9</v>
      </c>
      <c r="G82">
        <v>1179</v>
      </c>
      <c r="J82" s="7" t="s">
        <v>16</v>
      </c>
      <c r="K82" s="7">
        <f>Table4[[#This Row],[precision]]-D49</f>
        <v>3.0000000000000027E-2</v>
      </c>
      <c r="L82" s="7">
        <f>Table4[[#This Row],[recall]]-E49</f>
        <v>1.0000000000000009E-2</v>
      </c>
      <c r="M82" s="7">
        <f>Table4[[#This Row],[f1-score]]-F49</f>
        <v>2.0000000000000018E-2</v>
      </c>
      <c r="N82" s="7">
        <f>Table4[[#This Row],[support]]-G49</f>
        <v>0</v>
      </c>
    </row>
    <row r="83" spans="1:14">
      <c r="A83" s="15"/>
      <c r="C83" t="s">
        <v>17</v>
      </c>
      <c r="D83">
        <v>0.76</v>
      </c>
      <c r="E83">
        <v>0.84</v>
      </c>
      <c r="F83">
        <v>0.8</v>
      </c>
      <c r="G83">
        <v>124</v>
      </c>
      <c r="J83" s="7" t="s">
        <v>17</v>
      </c>
      <c r="K83" s="7">
        <f>Table4[[#This Row],[precision]]-D50</f>
        <v>1.0000000000000009E-2</v>
      </c>
      <c r="L83" s="7">
        <f>Table4[[#This Row],[recall]]-E50</f>
        <v>4.9999999999999933E-2</v>
      </c>
      <c r="M83" s="7">
        <f>Table4[[#This Row],[f1-score]]-F50</f>
        <v>3.0000000000000027E-2</v>
      </c>
      <c r="N83" s="7">
        <f>Table4[[#This Row],[support]]-G50</f>
        <v>0</v>
      </c>
    </row>
    <row r="84" spans="1:14">
      <c r="A84" s="15"/>
      <c r="C84" t="s">
        <v>18</v>
      </c>
      <c r="D84">
        <v>0.7</v>
      </c>
      <c r="E84">
        <v>0.4</v>
      </c>
      <c r="F84">
        <v>0.51</v>
      </c>
      <c r="G84">
        <v>141</v>
      </c>
      <c r="J84" s="7" t="s">
        <v>18</v>
      </c>
      <c r="K84" s="7">
        <f>Table4[[#This Row],[precision]]-D51</f>
        <v>8.9999999999999969E-2</v>
      </c>
      <c r="L84" s="7">
        <f>Table4[[#This Row],[recall]]-E51</f>
        <v>9.0000000000000024E-2</v>
      </c>
      <c r="M84" s="7">
        <f>Table4[[#This Row],[f1-score]]-F51</f>
        <v>0.10000000000000003</v>
      </c>
      <c r="N84" s="7">
        <f>Table4[[#This Row],[support]]-G51</f>
        <v>0</v>
      </c>
    </row>
    <row r="85" spans="1:14">
      <c r="A85" s="15"/>
      <c r="C85" t="s">
        <v>19</v>
      </c>
      <c r="D85">
        <v>0.85</v>
      </c>
      <c r="E85">
        <v>0.76</v>
      </c>
      <c r="F85">
        <v>0.8</v>
      </c>
      <c r="G85">
        <v>316</v>
      </c>
      <c r="J85" s="7" t="s">
        <v>19</v>
      </c>
      <c r="K85" s="7">
        <f>Table4[[#This Row],[precision]]-D52</f>
        <v>2.0000000000000018E-2</v>
      </c>
      <c r="L85" s="7">
        <f>Table4[[#This Row],[recall]]-E52</f>
        <v>4.0000000000000036E-2</v>
      </c>
      <c r="M85" s="7">
        <f>Table4[[#This Row],[f1-score]]-F52</f>
        <v>3.0000000000000027E-2</v>
      </c>
      <c r="N85" s="7">
        <f>Table4[[#This Row],[support]]-G52</f>
        <v>0</v>
      </c>
    </row>
    <row r="86" spans="1:14">
      <c r="A86" s="15"/>
      <c r="C86" t="s">
        <v>20</v>
      </c>
      <c r="D86">
        <v>0.78</v>
      </c>
      <c r="E86">
        <v>0.69</v>
      </c>
      <c r="F86">
        <v>0.73</v>
      </c>
      <c r="G86">
        <v>466</v>
      </c>
      <c r="J86" s="7" t="s">
        <v>20</v>
      </c>
      <c r="K86" s="7">
        <f>Table4[[#This Row],[precision]]-D53</f>
        <v>4.0000000000000036E-2</v>
      </c>
      <c r="L86" s="7">
        <f>Table4[[#This Row],[recall]]-E53</f>
        <v>9.9999999999998979E-3</v>
      </c>
      <c r="M86" s="7">
        <f>Table4[[#This Row],[f1-score]]-F53</f>
        <v>2.0000000000000018E-2</v>
      </c>
      <c r="N86" s="7">
        <f>Table4[[#This Row],[support]]-G53</f>
        <v>0</v>
      </c>
    </row>
    <row r="87" spans="1:14">
      <c r="A87" s="15"/>
      <c r="C87" t="s">
        <v>21</v>
      </c>
      <c r="D87">
        <v>0.26</v>
      </c>
      <c r="E87">
        <v>0.17</v>
      </c>
      <c r="F87">
        <v>0.21</v>
      </c>
      <c r="G87">
        <v>111</v>
      </c>
      <c r="J87" s="7" t="s">
        <v>21</v>
      </c>
      <c r="K87" s="7">
        <f>Table4[[#This Row],[precision]]-D54</f>
        <v>5.0000000000000017E-2</v>
      </c>
      <c r="L87" s="7">
        <f>Table4[[#This Row],[recall]]-E54</f>
        <v>0.03</v>
      </c>
      <c r="M87" s="7">
        <f>Table4[[#This Row],[f1-score]]-F54</f>
        <v>3.999999999999998E-2</v>
      </c>
      <c r="N87" s="7">
        <f>Table4[[#This Row],[support]]-G54</f>
        <v>0</v>
      </c>
    </row>
    <row r="88" spans="1:14">
      <c r="A88" s="15"/>
      <c r="C88" t="s">
        <v>22</v>
      </c>
      <c r="D88">
        <v>0.65</v>
      </c>
      <c r="E88">
        <v>0.62</v>
      </c>
      <c r="F88">
        <v>0.63</v>
      </c>
      <c r="G88">
        <v>620</v>
      </c>
      <c r="J88" s="7" t="s">
        <v>22</v>
      </c>
      <c r="K88" s="7">
        <f>Table4[[#This Row],[precision]]-D55</f>
        <v>5.0000000000000044E-2</v>
      </c>
      <c r="L88" s="7">
        <f>Table4[[#This Row],[recall]]-E55</f>
        <v>0</v>
      </c>
      <c r="M88" s="7">
        <f>Table4[[#This Row],[f1-score]]-F55</f>
        <v>2.0000000000000018E-2</v>
      </c>
      <c r="N88" s="7">
        <f>Table4[[#This Row],[support]]-G55</f>
        <v>0</v>
      </c>
    </row>
    <row r="89" spans="1:14">
      <c r="C89" t="s">
        <v>23</v>
      </c>
      <c r="D89">
        <v>0.85</v>
      </c>
      <c r="E89">
        <v>0.94</v>
      </c>
      <c r="F89">
        <v>0.89</v>
      </c>
      <c r="G89">
        <v>12804</v>
      </c>
      <c r="J89" s="7" t="s">
        <v>23</v>
      </c>
      <c r="K89" s="7">
        <f>Table4[[#This Row],[precision]]-D56</f>
        <v>1.0000000000000009E-2</v>
      </c>
      <c r="L89" s="7">
        <f>Table4[[#This Row],[recall]]-E56</f>
        <v>0</v>
      </c>
      <c r="M89" s="7">
        <f>Table4[[#This Row],[f1-score]]-F56</f>
        <v>0</v>
      </c>
      <c r="N89" s="7">
        <f>Table4[[#This Row],[support]]-G56</f>
        <v>0</v>
      </c>
    </row>
    <row r="90" spans="1:14">
      <c r="C90" t="s">
        <v>24</v>
      </c>
      <c r="D90">
        <v>0.35</v>
      </c>
      <c r="E90">
        <v>0.45</v>
      </c>
      <c r="F90">
        <v>0.39</v>
      </c>
      <c r="G90">
        <v>96</v>
      </c>
      <c r="J90" s="7" t="s">
        <v>24</v>
      </c>
      <c r="K90" s="7">
        <f>Table4[[#This Row],[precision]]-D57</f>
        <v>2.9999999999999971E-2</v>
      </c>
      <c r="L90" s="7">
        <f>Table4[[#This Row],[recall]]-E57</f>
        <v>0.10000000000000003</v>
      </c>
      <c r="M90" s="7">
        <f>Table4[[#This Row],[f1-score]]-F57</f>
        <v>4.9999999999999989E-2</v>
      </c>
      <c r="N90" s="7">
        <f>Table4[[#This Row],[support]]-G57</f>
        <v>0</v>
      </c>
    </row>
    <row r="91" spans="1:14">
      <c r="C91" t="s">
        <v>25</v>
      </c>
      <c r="D91">
        <v>0.56000000000000005</v>
      </c>
      <c r="E91">
        <v>0.39</v>
      </c>
      <c r="F91">
        <v>0.46</v>
      </c>
      <c r="G91">
        <v>313</v>
      </c>
      <c r="J91" s="7" t="s">
        <v>25</v>
      </c>
      <c r="K91" s="7">
        <f>Table4[[#This Row],[precision]]-D58</f>
        <v>0</v>
      </c>
      <c r="L91" s="7">
        <f>Table4[[#This Row],[recall]]-E58</f>
        <v>0</v>
      </c>
      <c r="M91" s="7">
        <f>Table4[[#This Row],[f1-score]]-F58</f>
        <v>0</v>
      </c>
      <c r="N91" s="7">
        <f>Table4[[#This Row],[support]]-G58</f>
        <v>0</v>
      </c>
    </row>
    <row r="92" spans="1:14">
      <c r="C92" t="s">
        <v>26</v>
      </c>
      <c r="D92">
        <v>0</v>
      </c>
      <c r="E92">
        <v>0</v>
      </c>
      <c r="F92">
        <v>0</v>
      </c>
      <c r="G92">
        <v>25</v>
      </c>
      <c r="J92" s="7" t="s">
        <v>26</v>
      </c>
      <c r="K92" s="7">
        <f>Table4[[#This Row],[precision]]-D59</f>
        <v>0</v>
      </c>
      <c r="L92" s="7">
        <f>Table4[[#This Row],[recall]]-E59</f>
        <v>0</v>
      </c>
      <c r="M92" s="7">
        <f>Table4[[#This Row],[f1-score]]-F59</f>
        <v>0</v>
      </c>
      <c r="N92" s="7">
        <f>Table4[[#This Row],[support]]-G59</f>
        <v>0</v>
      </c>
    </row>
    <row r="93" spans="1:14">
      <c r="C93" t="s">
        <v>27</v>
      </c>
      <c r="D93">
        <v>0.71</v>
      </c>
      <c r="E93">
        <v>0.74</v>
      </c>
      <c r="F93">
        <v>0.72</v>
      </c>
      <c r="G93">
        <v>39</v>
      </c>
      <c r="J93" s="7" t="s">
        <v>27</v>
      </c>
      <c r="K93" s="7">
        <f>Table4[[#This Row],[precision]]-D60</f>
        <v>-1.0000000000000009E-2</v>
      </c>
      <c r="L93" s="7">
        <f>Table4[[#This Row],[recall]]-E60</f>
        <v>0</v>
      </c>
      <c r="M93" s="7">
        <f>Table4[[#This Row],[f1-score]]-F60</f>
        <v>-1.0000000000000009E-2</v>
      </c>
      <c r="N93" s="7">
        <f>Table4[[#This Row],[support]]-G60</f>
        <v>0</v>
      </c>
    </row>
    <row r="94" spans="1:14">
      <c r="C94" t="s">
        <v>28</v>
      </c>
      <c r="D94">
        <v>0.87</v>
      </c>
      <c r="E94">
        <v>0.82</v>
      </c>
      <c r="F94">
        <v>0.84</v>
      </c>
      <c r="G94">
        <v>11061</v>
      </c>
      <c r="J94" s="7" t="s">
        <v>28</v>
      </c>
      <c r="K94" s="7">
        <f>Table4[[#This Row],[precision]]-D61</f>
        <v>0</v>
      </c>
      <c r="L94" s="7">
        <f>Table4[[#This Row],[recall]]-E61</f>
        <v>9.9999999999998979E-3</v>
      </c>
      <c r="M94" s="7">
        <f>Table4[[#This Row],[f1-score]]-F61</f>
        <v>0</v>
      </c>
      <c r="N94" s="7">
        <f>Table4[[#This Row],[support]]-G61</f>
        <v>0</v>
      </c>
    </row>
    <row r="95" spans="1:14">
      <c r="J95" s="7"/>
      <c r="K95" s="7">
        <f>Table4[[#This Row],[precision]]-D62</f>
        <v>0</v>
      </c>
      <c r="L95" s="7">
        <f>Table4[[#This Row],[recall]]-E62</f>
        <v>0</v>
      </c>
      <c r="M95" s="7">
        <f>Table4[[#This Row],[f1-score]]-F62</f>
        <v>0</v>
      </c>
      <c r="N95" s="7">
        <f>Table4[[#This Row],[support]]-G62</f>
        <v>0</v>
      </c>
    </row>
    <row r="96" spans="1:14">
      <c r="C96" t="s">
        <v>32</v>
      </c>
      <c r="F96">
        <v>0.83</v>
      </c>
      <c r="G96">
        <v>31889</v>
      </c>
      <c r="J96" s="7" t="s">
        <v>32</v>
      </c>
      <c r="K96" s="7">
        <f>Table4[[#This Row],[precision]]-D63</f>
        <v>0</v>
      </c>
      <c r="L96" s="7">
        <f>Table4[[#This Row],[recall]]-E63</f>
        <v>0</v>
      </c>
      <c r="M96" s="7">
        <f>Table4[[#This Row],[f1-score]]-F63</f>
        <v>1.0000000000000009E-2</v>
      </c>
      <c r="N96" s="7">
        <f>Table4[[#This Row],[support]]-G63</f>
        <v>0</v>
      </c>
    </row>
    <row r="97" spans="1:14">
      <c r="C97" t="s">
        <v>30</v>
      </c>
      <c r="D97">
        <v>0.63</v>
      </c>
      <c r="E97">
        <v>0.56000000000000005</v>
      </c>
      <c r="F97">
        <v>0.59</v>
      </c>
      <c r="G97">
        <v>31889</v>
      </c>
      <c r="J97" s="7" t="s">
        <v>30</v>
      </c>
      <c r="K97" s="7">
        <f>Table4[[#This Row],[precision]]-D64</f>
        <v>1.0000000000000009E-2</v>
      </c>
      <c r="L97" s="7">
        <f>Table4[[#This Row],[recall]]-E64</f>
        <v>3.0000000000000027E-2</v>
      </c>
      <c r="M97" s="7">
        <f>Table4[[#This Row],[f1-score]]-F64</f>
        <v>2.9999999999999916E-2</v>
      </c>
      <c r="N97" s="7">
        <f>Table4[[#This Row],[support]]-G64</f>
        <v>0</v>
      </c>
    </row>
    <row r="98" spans="1:14">
      <c r="C98" t="s">
        <v>31</v>
      </c>
      <c r="D98">
        <v>0.83</v>
      </c>
      <c r="E98">
        <v>0.83</v>
      </c>
      <c r="F98">
        <v>0.83</v>
      </c>
      <c r="G98">
        <v>31889</v>
      </c>
      <c r="J98" s="7" t="s">
        <v>31</v>
      </c>
      <c r="K98" s="7">
        <f>Table4[[#This Row],[precision]]-D65</f>
        <v>1.0000000000000009E-2</v>
      </c>
      <c r="L98" s="7">
        <f>Table4[[#This Row],[recall]]-E65</f>
        <v>1.0000000000000009E-2</v>
      </c>
      <c r="M98" s="7">
        <f>Table4[[#This Row],[f1-score]]-F65</f>
        <v>1.0000000000000009E-2</v>
      </c>
      <c r="N98" s="7">
        <f>Table4[[#This Row],[support]]-G65</f>
        <v>0</v>
      </c>
    </row>
    <row r="101" spans="1:14">
      <c r="C101" s="10" t="s">
        <v>38</v>
      </c>
      <c r="D101" s="7" t="s">
        <v>0</v>
      </c>
      <c r="E101" s="7" t="s">
        <v>1</v>
      </c>
      <c r="F101" s="7" t="s">
        <v>2</v>
      </c>
      <c r="G101" s="7" t="s">
        <v>3</v>
      </c>
      <c r="J101" s="11" t="s">
        <v>39</v>
      </c>
      <c r="K101" s="7" t="s">
        <v>0</v>
      </c>
      <c r="L101" s="7" t="s">
        <v>1</v>
      </c>
      <c r="M101" s="7" t="s">
        <v>2</v>
      </c>
      <c r="N101" s="7" t="s">
        <v>3</v>
      </c>
    </row>
    <row r="102" spans="1:14">
      <c r="C102" s="7" t="s">
        <v>4</v>
      </c>
      <c r="D102" s="7">
        <v>0.9</v>
      </c>
      <c r="E102" s="7">
        <v>0.91</v>
      </c>
      <c r="F102" s="7">
        <v>0.91</v>
      </c>
      <c r="G102" s="7">
        <v>967</v>
      </c>
      <c r="J102" s="7" t="s">
        <v>4</v>
      </c>
      <c r="K102" s="7">
        <f>Table5[[#This Row],[precision]]-D70</f>
        <v>1.0000000000000009E-2</v>
      </c>
      <c r="L102" s="7">
        <f>Table5[[#This Row],[recall]]-E70</f>
        <v>0</v>
      </c>
      <c r="M102" s="7">
        <f>Table5[[#This Row],[f1-score]]-F70</f>
        <v>1.0000000000000009E-2</v>
      </c>
      <c r="N102" s="7">
        <f>Table5[[#This Row],[support]]-G70</f>
        <v>0</v>
      </c>
    </row>
    <row r="103" spans="1:14">
      <c r="C103" s="7" t="s">
        <v>5</v>
      </c>
      <c r="D103" s="7">
        <v>0.8</v>
      </c>
      <c r="E103" s="7">
        <v>0.71</v>
      </c>
      <c r="F103" s="7">
        <v>0.75</v>
      </c>
      <c r="G103" s="7">
        <v>62</v>
      </c>
      <c r="J103" s="7" t="s">
        <v>5</v>
      </c>
      <c r="K103" s="7">
        <f>Table5[[#This Row],[precision]]-D71</f>
        <v>-2.9999999999999916E-2</v>
      </c>
      <c r="L103" s="7">
        <f>Table5[[#This Row],[recall]]-E71</f>
        <v>0</v>
      </c>
      <c r="M103" s="7">
        <f>Table5[[#This Row],[f1-score]]-F71</f>
        <v>-2.0000000000000018E-2</v>
      </c>
      <c r="N103" s="7">
        <f>Table5[[#This Row],[support]]-G71</f>
        <v>0</v>
      </c>
    </row>
    <row r="104" spans="1:14">
      <c r="C104" s="7" t="s">
        <v>6</v>
      </c>
      <c r="D104" s="7">
        <v>0.69</v>
      </c>
      <c r="E104" s="7">
        <v>0.36</v>
      </c>
      <c r="F104" s="7">
        <v>0.48</v>
      </c>
      <c r="G104" s="7">
        <v>217</v>
      </c>
      <c r="J104" s="7" t="s">
        <v>6</v>
      </c>
      <c r="K104" s="7">
        <f>Table5[[#This Row],[precision]]-D72</f>
        <v>-5.0000000000000044E-2</v>
      </c>
      <c r="L104" s="7">
        <f>Table5[[#This Row],[recall]]-E72</f>
        <v>1.9999999999999962E-2</v>
      </c>
      <c r="M104" s="7">
        <f>Table5[[#This Row],[f1-score]]-F72</f>
        <v>1.9999999999999962E-2</v>
      </c>
      <c r="N104" s="7">
        <f>Table5[[#This Row],[support]]-G72</f>
        <v>0</v>
      </c>
    </row>
    <row r="105" spans="1:14">
      <c r="C105" s="7" t="s">
        <v>7</v>
      </c>
      <c r="D105" s="7">
        <v>0.8</v>
      </c>
      <c r="E105" s="7">
        <v>0.76</v>
      </c>
      <c r="F105" s="7">
        <v>0.78</v>
      </c>
      <c r="G105" s="7">
        <v>357</v>
      </c>
      <c r="J105" s="7" t="s">
        <v>7</v>
      </c>
      <c r="K105" s="7">
        <f>Table5[[#This Row],[precision]]-D73</f>
        <v>0</v>
      </c>
      <c r="L105" s="7">
        <f>Table5[[#This Row],[recall]]-E73</f>
        <v>2.0000000000000018E-2</v>
      </c>
      <c r="M105" s="7">
        <f>Table5[[#This Row],[f1-score]]-F73</f>
        <v>1.0000000000000009E-2</v>
      </c>
      <c r="N105" s="7">
        <f>Table5[[#This Row],[support]]-G73</f>
        <v>0</v>
      </c>
    </row>
    <row r="106" spans="1:14">
      <c r="A106" s="15" t="s">
        <v>60</v>
      </c>
      <c r="C106" s="7" t="s">
        <v>8</v>
      </c>
      <c r="D106" s="7">
        <v>0.82</v>
      </c>
      <c r="E106" s="7">
        <v>0.75</v>
      </c>
      <c r="F106" s="7">
        <v>0.78</v>
      </c>
      <c r="G106" s="7">
        <v>684</v>
      </c>
      <c r="J106" s="7" t="s">
        <v>8</v>
      </c>
      <c r="K106" s="7">
        <f>Table5[[#This Row],[precision]]-D74</f>
        <v>-1.0000000000000009E-2</v>
      </c>
      <c r="L106" s="7">
        <f>Table5[[#This Row],[recall]]-E74</f>
        <v>0</v>
      </c>
      <c r="M106" s="7">
        <f>Table5[[#This Row],[f1-score]]-F74</f>
        <v>0</v>
      </c>
      <c r="N106" s="7">
        <f>Table5[[#This Row],[support]]-G74</f>
        <v>0</v>
      </c>
    </row>
    <row r="107" spans="1:14">
      <c r="A107" s="15"/>
      <c r="C107" s="7" t="s">
        <v>9</v>
      </c>
      <c r="D107" s="7">
        <v>0.48</v>
      </c>
      <c r="E107" s="7">
        <v>0.39</v>
      </c>
      <c r="F107" s="7">
        <v>0.43</v>
      </c>
      <c r="G107" s="7">
        <v>165</v>
      </c>
      <c r="J107" s="7" t="s">
        <v>9</v>
      </c>
      <c r="K107" s="7">
        <f>Table5[[#This Row],[precision]]-D75</f>
        <v>1.0000000000000009E-2</v>
      </c>
      <c r="L107" s="7">
        <f>Table5[[#This Row],[recall]]-E75</f>
        <v>1.0000000000000009E-2</v>
      </c>
      <c r="M107" s="7">
        <f>Table5[[#This Row],[f1-score]]-F75</f>
        <v>1.0000000000000009E-2</v>
      </c>
      <c r="N107" s="7">
        <f>Table5[[#This Row],[support]]-G75</f>
        <v>0</v>
      </c>
    </row>
    <row r="108" spans="1:14">
      <c r="A108" s="15"/>
      <c r="C108" s="7" t="s">
        <v>10</v>
      </c>
      <c r="D108" s="7">
        <v>0.54</v>
      </c>
      <c r="E108" s="7">
        <v>0.39</v>
      </c>
      <c r="F108" s="7">
        <v>0.45</v>
      </c>
      <c r="G108" s="7">
        <v>157</v>
      </c>
      <c r="J108" s="7" t="s">
        <v>10</v>
      </c>
      <c r="K108" s="7">
        <f>Table5[[#This Row],[precision]]-D76</f>
        <v>1.0000000000000009E-2</v>
      </c>
      <c r="L108" s="7">
        <f>Table5[[#This Row],[recall]]-E76</f>
        <v>1.0000000000000009E-2</v>
      </c>
      <c r="M108" s="7">
        <f>Table5[[#This Row],[f1-score]]-F76</f>
        <v>1.0000000000000009E-2</v>
      </c>
      <c r="N108" s="7">
        <f>Table5[[#This Row],[support]]-G76</f>
        <v>0</v>
      </c>
    </row>
    <row r="109" spans="1:14">
      <c r="A109" s="15"/>
      <c r="C109" s="7" t="s">
        <v>11</v>
      </c>
      <c r="D109" s="7">
        <v>0.49</v>
      </c>
      <c r="E109" s="7">
        <v>0.45</v>
      </c>
      <c r="F109" s="7">
        <v>0.47</v>
      </c>
      <c r="G109" s="7">
        <v>1321</v>
      </c>
      <c r="J109" s="7" t="s">
        <v>11</v>
      </c>
      <c r="K109" s="7">
        <f>Table5[[#This Row],[precision]]-D77</f>
        <v>1.0000000000000009E-2</v>
      </c>
      <c r="L109" s="7">
        <f>Table5[[#This Row],[recall]]-E77</f>
        <v>0</v>
      </c>
      <c r="M109" s="7">
        <f>Table5[[#This Row],[f1-score]]-F77</f>
        <v>0</v>
      </c>
      <c r="N109" s="7">
        <f>Table5[[#This Row],[support]]-G77</f>
        <v>0</v>
      </c>
    </row>
    <row r="110" spans="1:14">
      <c r="A110" s="15"/>
      <c r="C110" s="7" t="s">
        <v>12</v>
      </c>
      <c r="D110" s="7">
        <v>0.55000000000000004</v>
      </c>
      <c r="E110" s="7">
        <v>0.32</v>
      </c>
      <c r="F110" s="7">
        <v>0.4</v>
      </c>
      <c r="G110" s="7">
        <v>19</v>
      </c>
      <c r="J110" s="7" t="s">
        <v>12</v>
      </c>
      <c r="K110" s="7">
        <f>Table5[[#This Row],[precision]]-D78</f>
        <v>0.17000000000000004</v>
      </c>
      <c r="L110" s="7">
        <f>Table5[[#This Row],[recall]]-E78</f>
        <v>0.06</v>
      </c>
      <c r="M110" s="7">
        <f>Table5[[#This Row],[f1-score]]-F78</f>
        <v>9.0000000000000024E-2</v>
      </c>
      <c r="N110" s="7">
        <f>Table5[[#This Row],[support]]-G78</f>
        <v>0</v>
      </c>
    </row>
    <row r="111" spans="1:14">
      <c r="A111" s="15"/>
      <c r="C111" s="7" t="s">
        <v>13</v>
      </c>
      <c r="D111" s="7">
        <v>0.72</v>
      </c>
      <c r="E111" s="7">
        <v>0.47</v>
      </c>
      <c r="F111" s="7">
        <v>0.56999999999999995</v>
      </c>
      <c r="G111" s="7">
        <v>134</v>
      </c>
      <c r="J111" s="7" t="s">
        <v>13</v>
      </c>
      <c r="K111" s="7">
        <f>Table5[[#This Row],[precision]]-D79</f>
        <v>-1.0000000000000009E-2</v>
      </c>
      <c r="L111" s="7">
        <f>Table5[[#This Row],[recall]]-E79</f>
        <v>9.9999999999999534E-3</v>
      </c>
      <c r="M111" s="7">
        <f>Table5[[#This Row],[f1-score]]-F79</f>
        <v>0</v>
      </c>
      <c r="N111" s="7">
        <f>Table5[[#This Row],[support]]-G79</f>
        <v>0</v>
      </c>
    </row>
    <row r="112" spans="1:14">
      <c r="A112" s="15"/>
      <c r="C112" s="7" t="s">
        <v>14</v>
      </c>
      <c r="D112" s="7">
        <v>0</v>
      </c>
      <c r="E112" s="7">
        <v>0</v>
      </c>
      <c r="F112" s="7">
        <v>0</v>
      </c>
      <c r="G112" s="7">
        <v>11</v>
      </c>
      <c r="J112" s="7" t="s">
        <v>14</v>
      </c>
      <c r="K112" s="7">
        <f>Table5[[#This Row],[precision]]-D80</f>
        <v>0</v>
      </c>
      <c r="L112" s="7">
        <f>Table5[[#This Row],[recall]]-E80</f>
        <v>0</v>
      </c>
      <c r="M112" s="7">
        <f>Table5[[#This Row],[f1-score]]-F80</f>
        <v>0</v>
      </c>
      <c r="N112" s="7">
        <f>Table5[[#This Row],[support]]-G80</f>
        <v>0</v>
      </c>
    </row>
    <row r="113" spans="1:14">
      <c r="A113" s="15"/>
      <c r="C113" s="7" t="s">
        <v>15</v>
      </c>
      <c r="D113" s="7">
        <v>0.96</v>
      </c>
      <c r="E113" s="7">
        <v>0.97</v>
      </c>
      <c r="F113" s="7">
        <v>0.96</v>
      </c>
      <c r="G113" s="7">
        <v>500</v>
      </c>
      <c r="J113" s="7" t="s">
        <v>15</v>
      </c>
      <c r="K113" s="7">
        <f>Table5[[#This Row],[precision]]-D81</f>
        <v>0</v>
      </c>
      <c r="L113" s="7">
        <f>Table5[[#This Row],[recall]]-E81</f>
        <v>0</v>
      </c>
      <c r="M113" s="7">
        <f>Table5[[#This Row],[f1-score]]-F81</f>
        <v>0</v>
      </c>
      <c r="N113" s="7">
        <f>Table5[[#This Row],[support]]-G81</f>
        <v>0</v>
      </c>
    </row>
    <row r="114" spans="1:14">
      <c r="A114" s="15"/>
      <c r="C114" s="7" t="s">
        <v>16</v>
      </c>
      <c r="D114" s="7">
        <v>0.9</v>
      </c>
      <c r="E114" s="7">
        <v>0.91</v>
      </c>
      <c r="F114" s="7">
        <v>0.91</v>
      </c>
      <c r="G114" s="7">
        <v>1179</v>
      </c>
      <c r="J114" s="7" t="s">
        <v>16</v>
      </c>
      <c r="K114" s="7">
        <f>Table5[[#This Row],[precision]]-D82</f>
        <v>1.0000000000000009E-2</v>
      </c>
      <c r="L114" s="7">
        <f>Table5[[#This Row],[recall]]-E82</f>
        <v>0</v>
      </c>
      <c r="M114" s="7">
        <f>Table5[[#This Row],[f1-score]]-F82</f>
        <v>1.0000000000000009E-2</v>
      </c>
      <c r="N114" s="7">
        <f>Table5[[#This Row],[support]]-G82</f>
        <v>0</v>
      </c>
    </row>
    <row r="115" spans="1:14">
      <c r="A115" s="15"/>
      <c r="C115" s="7" t="s">
        <v>17</v>
      </c>
      <c r="D115" s="7">
        <v>0.77</v>
      </c>
      <c r="E115" s="7">
        <v>0.85</v>
      </c>
      <c r="F115" s="7">
        <v>0.81</v>
      </c>
      <c r="G115" s="7">
        <v>124</v>
      </c>
      <c r="J115" s="7" t="s">
        <v>17</v>
      </c>
      <c r="K115" s="7">
        <f>Table5[[#This Row],[precision]]-D83</f>
        <v>1.0000000000000009E-2</v>
      </c>
      <c r="L115" s="7">
        <f>Table5[[#This Row],[recall]]-E83</f>
        <v>1.0000000000000009E-2</v>
      </c>
      <c r="M115" s="7">
        <f>Table5[[#This Row],[f1-score]]-F83</f>
        <v>1.0000000000000009E-2</v>
      </c>
      <c r="N115" s="7">
        <f>Table5[[#This Row],[support]]-G83</f>
        <v>0</v>
      </c>
    </row>
    <row r="116" spans="1:14">
      <c r="A116" s="15"/>
      <c r="C116" s="7" t="s">
        <v>18</v>
      </c>
      <c r="D116" s="7">
        <v>0.67</v>
      </c>
      <c r="E116" s="7">
        <v>0.43</v>
      </c>
      <c r="F116" s="7">
        <v>0.52</v>
      </c>
      <c r="G116" s="7">
        <v>141</v>
      </c>
      <c r="J116" s="7" t="s">
        <v>18</v>
      </c>
      <c r="K116" s="7">
        <f>Table5[[#This Row],[precision]]-D84</f>
        <v>-2.9999999999999916E-2</v>
      </c>
      <c r="L116" s="7">
        <f>Table5[[#This Row],[recall]]-E84</f>
        <v>2.9999999999999971E-2</v>
      </c>
      <c r="M116" s="7">
        <f>Table5[[#This Row],[f1-score]]-F84</f>
        <v>1.0000000000000009E-2</v>
      </c>
      <c r="N116" s="7">
        <f>Table5[[#This Row],[support]]-G84</f>
        <v>0</v>
      </c>
    </row>
    <row r="117" spans="1:14">
      <c r="A117" s="15"/>
      <c r="C117" s="7" t="s">
        <v>19</v>
      </c>
      <c r="D117" s="7">
        <v>0.85</v>
      </c>
      <c r="E117" s="7">
        <v>0.77</v>
      </c>
      <c r="F117" s="7">
        <v>0.8</v>
      </c>
      <c r="G117" s="7">
        <v>316</v>
      </c>
      <c r="J117" s="7" t="s">
        <v>19</v>
      </c>
      <c r="K117" s="7">
        <f>Table5[[#This Row],[precision]]-D85</f>
        <v>0</v>
      </c>
      <c r="L117" s="7">
        <f>Table5[[#This Row],[recall]]-E85</f>
        <v>1.0000000000000009E-2</v>
      </c>
      <c r="M117" s="7">
        <f>Table5[[#This Row],[f1-score]]-F85</f>
        <v>0</v>
      </c>
      <c r="N117" s="7">
        <f>Table5[[#This Row],[support]]-G85</f>
        <v>0</v>
      </c>
    </row>
    <row r="118" spans="1:14">
      <c r="A118" s="15"/>
      <c r="C118" s="7" t="s">
        <v>20</v>
      </c>
      <c r="D118" s="7">
        <v>0.77</v>
      </c>
      <c r="E118" s="7">
        <v>0.7</v>
      </c>
      <c r="F118" s="7">
        <v>0.73</v>
      </c>
      <c r="G118" s="7">
        <v>466</v>
      </c>
      <c r="J118" s="7" t="s">
        <v>20</v>
      </c>
      <c r="K118" s="7">
        <f>Table5[[#This Row],[precision]]-D86</f>
        <v>-1.0000000000000009E-2</v>
      </c>
      <c r="L118" s="7">
        <f>Table5[[#This Row],[recall]]-E86</f>
        <v>1.0000000000000009E-2</v>
      </c>
      <c r="M118" s="7">
        <f>Table5[[#This Row],[f1-score]]-F86</f>
        <v>0</v>
      </c>
      <c r="N118" s="7">
        <f>Table5[[#This Row],[support]]-G86</f>
        <v>0</v>
      </c>
    </row>
    <row r="119" spans="1:14">
      <c r="A119" s="15"/>
      <c r="C119" s="7" t="s">
        <v>21</v>
      </c>
      <c r="D119" s="7">
        <v>0.31</v>
      </c>
      <c r="E119" s="7">
        <v>0.17</v>
      </c>
      <c r="F119" s="7">
        <v>0.22</v>
      </c>
      <c r="G119" s="7">
        <v>111</v>
      </c>
      <c r="J119" s="7" t="s">
        <v>21</v>
      </c>
      <c r="K119" s="7">
        <f>Table5[[#This Row],[precision]]-D87</f>
        <v>4.9999999999999989E-2</v>
      </c>
      <c r="L119" s="7">
        <f>Table5[[#This Row],[recall]]-E87</f>
        <v>0</v>
      </c>
      <c r="M119" s="7">
        <f>Table5[[#This Row],[f1-score]]-F87</f>
        <v>1.0000000000000009E-2</v>
      </c>
      <c r="N119" s="7">
        <f>Table5[[#This Row],[support]]-G87</f>
        <v>0</v>
      </c>
    </row>
    <row r="120" spans="1:14">
      <c r="A120" s="15"/>
      <c r="C120" s="7" t="s">
        <v>22</v>
      </c>
      <c r="D120" s="7">
        <v>0.66</v>
      </c>
      <c r="E120" s="7">
        <v>0.64</v>
      </c>
      <c r="F120" s="7">
        <v>0.65</v>
      </c>
      <c r="G120" s="7">
        <v>620</v>
      </c>
      <c r="J120" s="7" t="s">
        <v>22</v>
      </c>
      <c r="K120" s="7">
        <f>Table5[[#This Row],[precision]]-D88</f>
        <v>1.0000000000000009E-2</v>
      </c>
      <c r="L120" s="7">
        <f>Table5[[#This Row],[recall]]-E88</f>
        <v>2.0000000000000018E-2</v>
      </c>
      <c r="M120" s="7">
        <f>Table5[[#This Row],[f1-score]]-F88</f>
        <v>2.0000000000000018E-2</v>
      </c>
      <c r="N120" s="7">
        <f>Table5[[#This Row],[support]]-G88</f>
        <v>0</v>
      </c>
    </row>
    <row r="121" spans="1:14">
      <c r="C121" s="7" t="s">
        <v>23</v>
      </c>
      <c r="D121" s="7">
        <v>0.85</v>
      </c>
      <c r="E121" s="7">
        <v>0.93</v>
      </c>
      <c r="F121" s="7">
        <v>0.89</v>
      </c>
      <c r="G121" s="7">
        <v>12804</v>
      </c>
      <c r="J121" s="7" t="s">
        <v>23</v>
      </c>
      <c r="K121" s="7">
        <f>Table5[[#This Row],[precision]]-D89</f>
        <v>0</v>
      </c>
      <c r="L121" s="7">
        <f>Table5[[#This Row],[recall]]-E89</f>
        <v>-9.9999999999998979E-3</v>
      </c>
      <c r="M121" s="7">
        <f>Table5[[#This Row],[f1-score]]-F89</f>
        <v>0</v>
      </c>
      <c r="N121" s="7">
        <f>Table5[[#This Row],[support]]-G89</f>
        <v>0</v>
      </c>
    </row>
    <row r="122" spans="1:14">
      <c r="C122" s="7" t="s">
        <v>24</v>
      </c>
      <c r="D122" s="7">
        <v>0.57999999999999996</v>
      </c>
      <c r="E122" s="7">
        <v>0.47</v>
      </c>
      <c r="F122" s="7">
        <v>0.52</v>
      </c>
      <c r="G122" s="7">
        <v>96</v>
      </c>
      <c r="J122" s="7" t="s">
        <v>24</v>
      </c>
      <c r="K122" s="7">
        <f>Table5[[#This Row],[precision]]-D90</f>
        <v>0.22999999999999998</v>
      </c>
      <c r="L122" s="7">
        <f>Table5[[#This Row],[recall]]-E90</f>
        <v>1.9999999999999962E-2</v>
      </c>
      <c r="M122" s="7">
        <f>Table5[[#This Row],[f1-score]]-F90</f>
        <v>0.13</v>
      </c>
      <c r="N122" s="7">
        <f>Table5[[#This Row],[support]]-G90</f>
        <v>0</v>
      </c>
    </row>
    <row r="123" spans="1:14">
      <c r="C123" s="7" t="s">
        <v>25</v>
      </c>
      <c r="D123" s="7">
        <v>0.56999999999999995</v>
      </c>
      <c r="E123" s="7">
        <v>0.38</v>
      </c>
      <c r="F123" s="7">
        <v>0.46</v>
      </c>
      <c r="G123" s="7">
        <v>313</v>
      </c>
      <c r="J123" s="7" t="s">
        <v>25</v>
      </c>
      <c r="K123" s="7">
        <f>Table5[[#This Row],[precision]]-D91</f>
        <v>9.9999999999998979E-3</v>
      </c>
      <c r="L123" s="7">
        <f>Table5[[#This Row],[recall]]-E91</f>
        <v>-1.0000000000000009E-2</v>
      </c>
      <c r="M123" s="7">
        <f>Table5[[#This Row],[f1-score]]-F91</f>
        <v>0</v>
      </c>
      <c r="N123" s="7">
        <f>Table5[[#This Row],[support]]-G91</f>
        <v>0</v>
      </c>
    </row>
    <row r="124" spans="1:14">
      <c r="C124" s="7" t="s">
        <v>26</v>
      </c>
      <c r="D124" s="7">
        <v>0</v>
      </c>
      <c r="E124" s="7">
        <v>0</v>
      </c>
      <c r="F124" s="7">
        <v>0</v>
      </c>
      <c r="G124" s="7">
        <v>25</v>
      </c>
      <c r="J124" s="7" t="s">
        <v>26</v>
      </c>
      <c r="K124" s="7">
        <f>Table5[[#This Row],[precision]]-D92</f>
        <v>0</v>
      </c>
      <c r="L124" s="7">
        <f>Table5[[#This Row],[recall]]-E92</f>
        <v>0</v>
      </c>
      <c r="M124" s="7">
        <f>Table5[[#This Row],[f1-score]]-F92</f>
        <v>0</v>
      </c>
      <c r="N124" s="7">
        <f>Table5[[#This Row],[support]]-G92</f>
        <v>0</v>
      </c>
    </row>
    <row r="125" spans="1:14">
      <c r="C125" s="7" t="s">
        <v>27</v>
      </c>
      <c r="D125" s="7">
        <v>0.72</v>
      </c>
      <c r="E125" s="7">
        <v>0.72</v>
      </c>
      <c r="F125" s="7">
        <v>0.72</v>
      </c>
      <c r="G125" s="7">
        <v>39</v>
      </c>
      <c r="J125" s="7" t="s">
        <v>27</v>
      </c>
      <c r="K125" s="7">
        <f>Table5[[#This Row],[precision]]-D93</f>
        <v>1.0000000000000009E-2</v>
      </c>
      <c r="L125" s="7">
        <f>Table5[[#This Row],[recall]]-E93</f>
        <v>-2.0000000000000018E-2</v>
      </c>
      <c r="M125" s="7">
        <f>Table5[[#This Row],[f1-score]]-F93</f>
        <v>0</v>
      </c>
      <c r="N125" s="7">
        <f>Table5[[#This Row],[support]]-G93</f>
        <v>0</v>
      </c>
    </row>
    <row r="126" spans="1:14">
      <c r="C126" s="7" t="s">
        <v>28</v>
      </c>
      <c r="D126" s="7">
        <v>0.87</v>
      </c>
      <c r="E126" s="7">
        <v>0.82</v>
      </c>
      <c r="F126" s="7">
        <v>0.84</v>
      </c>
      <c r="G126" s="7">
        <v>11061</v>
      </c>
      <c r="J126" s="7" t="s">
        <v>28</v>
      </c>
      <c r="K126" s="7">
        <f>Table5[[#This Row],[precision]]-D94</f>
        <v>0</v>
      </c>
      <c r="L126" s="7">
        <f>Table5[[#This Row],[recall]]-E94</f>
        <v>0</v>
      </c>
      <c r="M126" s="7">
        <f>Table5[[#This Row],[f1-score]]-F94</f>
        <v>0</v>
      </c>
      <c r="N126" s="7">
        <f>Table5[[#This Row],[support]]-G94</f>
        <v>0</v>
      </c>
    </row>
    <row r="127" spans="1:14">
      <c r="C127" s="7"/>
      <c r="D127" s="7"/>
      <c r="E127" s="7"/>
      <c r="F127" s="7"/>
      <c r="G127" s="7"/>
      <c r="J127" s="7"/>
      <c r="K127" s="7">
        <f>Table5[[#This Row],[precision]]-D95</f>
        <v>0</v>
      </c>
      <c r="L127" s="7">
        <f>Table5[[#This Row],[recall]]-E95</f>
        <v>0</v>
      </c>
      <c r="M127" s="7">
        <f>Table5[[#This Row],[f1-score]]-F95</f>
        <v>0</v>
      </c>
      <c r="N127" s="7">
        <f>Table5[[#This Row],[support]]-G95</f>
        <v>0</v>
      </c>
    </row>
    <row r="128" spans="1:14">
      <c r="C128" s="7" t="s">
        <v>32</v>
      </c>
      <c r="D128" s="7"/>
      <c r="E128" s="7"/>
      <c r="F128" s="7">
        <v>0.83</v>
      </c>
      <c r="G128" s="7">
        <v>31889</v>
      </c>
      <c r="J128" s="7" t="s">
        <v>32</v>
      </c>
      <c r="K128" s="7">
        <f>Table5[[#This Row],[precision]]-D96</f>
        <v>0</v>
      </c>
      <c r="L128" s="7">
        <f>Table5[[#This Row],[recall]]-E96</f>
        <v>0</v>
      </c>
      <c r="M128" s="7">
        <f>Table5[[#This Row],[f1-score]]-F96</f>
        <v>0</v>
      </c>
      <c r="N128" s="7">
        <f>Table5[[#This Row],[support]]-G96</f>
        <v>0</v>
      </c>
    </row>
    <row r="129" spans="1:14">
      <c r="C129" s="7" t="s">
        <v>33</v>
      </c>
      <c r="D129" s="7">
        <v>0.65</v>
      </c>
      <c r="E129" s="7">
        <v>0.56999999999999995</v>
      </c>
      <c r="F129" s="7">
        <v>0.6</v>
      </c>
      <c r="G129" s="7">
        <v>31889</v>
      </c>
      <c r="J129" s="7" t="s">
        <v>33</v>
      </c>
      <c r="K129" s="7">
        <f>Table5[[#This Row],[precision]]-D97</f>
        <v>2.0000000000000018E-2</v>
      </c>
      <c r="L129" s="7">
        <f>Table5[[#This Row],[recall]]-E97</f>
        <v>9.9999999999998979E-3</v>
      </c>
      <c r="M129" s="7">
        <f>Table5[[#This Row],[f1-score]]-F97</f>
        <v>1.0000000000000009E-2</v>
      </c>
      <c r="N129" s="7">
        <f>Table5[[#This Row],[support]]-G97</f>
        <v>0</v>
      </c>
    </row>
    <row r="130" spans="1:14">
      <c r="C130" s="7" t="s">
        <v>34</v>
      </c>
      <c r="D130" s="7">
        <v>0.83</v>
      </c>
      <c r="E130" s="7">
        <v>0.83</v>
      </c>
      <c r="F130" s="7">
        <v>0.83</v>
      </c>
      <c r="G130" s="7">
        <v>31889</v>
      </c>
      <c r="J130" s="7" t="s">
        <v>34</v>
      </c>
      <c r="K130" s="7">
        <f>Table5[[#This Row],[precision]]-D98</f>
        <v>0</v>
      </c>
      <c r="L130" s="7">
        <f>Table5[[#This Row],[recall]]-E98</f>
        <v>0</v>
      </c>
      <c r="M130" s="7">
        <f>Table5[[#This Row],[f1-score]]-F98</f>
        <v>0</v>
      </c>
      <c r="N130" s="7">
        <f>Table5[[#This Row],[support]]-G98</f>
        <v>0</v>
      </c>
    </row>
    <row r="132" spans="1:14">
      <c r="C132" s="2"/>
    </row>
    <row r="133" spans="1:14" ht="15" thickBot="1">
      <c r="C133" s="12" t="s">
        <v>45</v>
      </c>
      <c r="D133" s="13" t="s">
        <v>0</v>
      </c>
      <c r="E133" s="13" t="s">
        <v>1</v>
      </c>
      <c r="F133" s="13" t="s">
        <v>2</v>
      </c>
      <c r="G133" s="13" t="s">
        <v>3</v>
      </c>
      <c r="J133" s="11" t="s">
        <v>42</v>
      </c>
      <c r="K133" s="7" t="s">
        <v>0</v>
      </c>
      <c r="L133" s="7" t="s">
        <v>1</v>
      </c>
      <c r="M133" s="7" t="s">
        <v>2</v>
      </c>
      <c r="N133" s="7" t="s">
        <v>3</v>
      </c>
    </row>
    <row r="134" spans="1:14">
      <c r="B134">
        <v>1</v>
      </c>
      <c r="C134" s="7" t="s">
        <v>4</v>
      </c>
      <c r="D134" s="7">
        <v>0.9</v>
      </c>
      <c r="E134" s="7">
        <v>0.91</v>
      </c>
      <c r="F134" s="7">
        <v>0.91</v>
      </c>
      <c r="G134" s="7">
        <v>967</v>
      </c>
      <c r="J134" s="7" t="s">
        <v>4</v>
      </c>
      <c r="K134" s="7">
        <f>Table6[[#This Row],[precision]]-D102</f>
        <v>0</v>
      </c>
      <c r="L134" s="7">
        <f>Table6[[#This Row],[recall]]-E102</f>
        <v>0</v>
      </c>
      <c r="M134" s="7">
        <f>Table6[[#This Row],[f1-score]]-F102</f>
        <v>0</v>
      </c>
      <c r="N134" s="7">
        <f>Table6[[#This Row],[support]]-G102</f>
        <v>0</v>
      </c>
    </row>
    <row r="135" spans="1:14">
      <c r="B135">
        <v>2</v>
      </c>
      <c r="C135" s="7" t="s">
        <v>5</v>
      </c>
      <c r="D135" s="7">
        <v>0.83</v>
      </c>
      <c r="E135" s="7">
        <v>0.71</v>
      </c>
      <c r="F135" s="7">
        <v>0.77</v>
      </c>
      <c r="G135" s="7">
        <v>62</v>
      </c>
      <c r="J135" s="7" t="s">
        <v>5</v>
      </c>
      <c r="K135" s="7">
        <f>Table6[[#This Row],[precision]]-D103</f>
        <v>2.9999999999999916E-2</v>
      </c>
      <c r="L135" s="7">
        <f>Table6[[#This Row],[recall]]-E103</f>
        <v>0</v>
      </c>
      <c r="M135" s="7">
        <f>Table6[[#This Row],[f1-score]]-F103</f>
        <v>2.0000000000000018E-2</v>
      </c>
      <c r="N135" s="7">
        <f>Table6[[#This Row],[support]]-G103</f>
        <v>0</v>
      </c>
    </row>
    <row r="136" spans="1:14">
      <c r="B136">
        <v>3</v>
      </c>
      <c r="C136" s="7" t="s">
        <v>6</v>
      </c>
      <c r="D136" s="7">
        <v>0.71</v>
      </c>
      <c r="E136" s="7">
        <v>0.35</v>
      </c>
      <c r="F136" s="7">
        <v>0.47</v>
      </c>
      <c r="G136" s="7">
        <v>217</v>
      </c>
      <c r="J136" s="7" t="s">
        <v>6</v>
      </c>
      <c r="K136" s="7">
        <f>Table6[[#This Row],[precision]]-D104</f>
        <v>2.0000000000000018E-2</v>
      </c>
      <c r="L136" s="7">
        <f>Table6[[#This Row],[recall]]-E104</f>
        <v>-1.0000000000000009E-2</v>
      </c>
      <c r="M136" s="7">
        <f>Table6[[#This Row],[f1-score]]-F104</f>
        <v>-1.0000000000000009E-2</v>
      </c>
      <c r="N136" s="7">
        <f>Table6[[#This Row],[support]]-G104</f>
        <v>0</v>
      </c>
    </row>
    <row r="137" spans="1:14">
      <c r="B137">
        <v>4</v>
      </c>
      <c r="C137" s="7" t="s">
        <v>7</v>
      </c>
      <c r="D137" s="7">
        <v>0.8</v>
      </c>
      <c r="E137" s="7">
        <v>0.75</v>
      </c>
      <c r="F137" s="7">
        <v>0.77</v>
      </c>
      <c r="G137" s="7">
        <v>357</v>
      </c>
      <c r="J137" s="7" t="s">
        <v>7</v>
      </c>
      <c r="K137" s="7">
        <f>Table6[[#This Row],[precision]]-D105</f>
        <v>0</v>
      </c>
      <c r="L137" s="7">
        <f>Table6[[#This Row],[recall]]-E105</f>
        <v>-1.0000000000000009E-2</v>
      </c>
      <c r="M137" s="7">
        <f>Table6[[#This Row],[f1-score]]-F105</f>
        <v>-1.0000000000000009E-2</v>
      </c>
      <c r="N137" s="7">
        <f>Table6[[#This Row],[support]]-G105</f>
        <v>0</v>
      </c>
    </row>
    <row r="138" spans="1:14">
      <c r="A138" s="15" t="s">
        <v>61</v>
      </c>
      <c r="B138">
        <v>5</v>
      </c>
      <c r="C138" s="7" t="s">
        <v>8</v>
      </c>
      <c r="D138" s="7">
        <v>0.83</v>
      </c>
      <c r="E138" s="7">
        <v>0.75</v>
      </c>
      <c r="F138" s="7">
        <v>0.79</v>
      </c>
      <c r="G138" s="7">
        <v>684</v>
      </c>
      <c r="J138" s="7" t="s">
        <v>8</v>
      </c>
      <c r="K138" s="7">
        <f>Table6[[#This Row],[precision]]-D106</f>
        <v>1.0000000000000009E-2</v>
      </c>
      <c r="L138" s="7">
        <f>Table6[[#This Row],[recall]]-E106</f>
        <v>0</v>
      </c>
      <c r="M138" s="7">
        <f>Table6[[#This Row],[f1-score]]-F106</f>
        <v>1.0000000000000009E-2</v>
      </c>
      <c r="N138" s="7">
        <f>Table6[[#This Row],[support]]-G106</f>
        <v>0</v>
      </c>
    </row>
    <row r="139" spans="1:14">
      <c r="A139" s="15"/>
      <c r="B139">
        <v>6</v>
      </c>
      <c r="C139" s="7" t="s">
        <v>9</v>
      </c>
      <c r="D139" s="7">
        <v>0.48</v>
      </c>
      <c r="E139" s="7">
        <v>0.39</v>
      </c>
      <c r="F139" s="7">
        <v>0.43</v>
      </c>
      <c r="G139" s="7">
        <v>165</v>
      </c>
      <c r="J139" s="7" t="s">
        <v>9</v>
      </c>
      <c r="K139" s="7">
        <f>Table6[[#This Row],[precision]]-D107</f>
        <v>0</v>
      </c>
      <c r="L139" s="7">
        <f>Table6[[#This Row],[recall]]-E107</f>
        <v>0</v>
      </c>
      <c r="M139" s="7">
        <f>Table6[[#This Row],[f1-score]]-F107</f>
        <v>0</v>
      </c>
      <c r="N139" s="7">
        <f>Table6[[#This Row],[support]]-G107</f>
        <v>0</v>
      </c>
    </row>
    <row r="140" spans="1:14">
      <c r="A140" s="15"/>
      <c r="B140">
        <v>7</v>
      </c>
      <c r="C140" s="7" t="s">
        <v>10</v>
      </c>
      <c r="D140" s="7">
        <v>0.54</v>
      </c>
      <c r="E140" s="7">
        <v>0.39</v>
      </c>
      <c r="F140" s="7">
        <v>0.45</v>
      </c>
      <c r="G140" s="7">
        <v>157</v>
      </c>
      <c r="J140" s="7" t="s">
        <v>10</v>
      </c>
      <c r="K140" s="7">
        <f>Table6[[#This Row],[precision]]-D108</f>
        <v>0</v>
      </c>
      <c r="L140" s="7">
        <f>Table6[[#This Row],[recall]]-E108</f>
        <v>0</v>
      </c>
      <c r="M140" s="7">
        <f>Table6[[#This Row],[f1-score]]-F108</f>
        <v>0</v>
      </c>
      <c r="N140" s="7">
        <f>Table6[[#This Row],[support]]-G108</f>
        <v>0</v>
      </c>
    </row>
    <row r="141" spans="1:14">
      <c r="A141" s="15"/>
      <c r="B141">
        <v>8</v>
      </c>
      <c r="C141" s="7" t="s">
        <v>11</v>
      </c>
      <c r="D141" s="7">
        <v>0.48</v>
      </c>
      <c r="E141" s="7">
        <v>0.44</v>
      </c>
      <c r="F141" s="7">
        <v>0.46</v>
      </c>
      <c r="G141" s="7">
        <v>1321</v>
      </c>
      <c r="J141" s="7" t="s">
        <v>11</v>
      </c>
      <c r="K141" s="7">
        <f>Table6[[#This Row],[precision]]-D109</f>
        <v>-1.0000000000000009E-2</v>
      </c>
      <c r="L141" s="7">
        <f>Table6[[#This Row],[recall]]-E109</f>
        <v>-1.0000000000000009E-2</v>
      </c>
      <c r="M141" s="7">
        <f>Table6[[#This Row],[f1-score]]-F109</f>
        <v>-9.9999999999999534E-3</v>
      </c>
      <c r="N141" s="7">
        <f>Table6[[#This Row],[support]]-G109</f>
        <v>0</v>
      </c>
    </row>
    <row r="142" spans="1:14">
      <c r="A142" s="15"/>
      <c r="B142">
        <v>9</v>
      </c>
      <c r="C142" s="7" t="s">
        <v>12</v>
      </c>
      <c r="D142" s="7">
        <v>0.5</v>
      </c>
      <c r="E142" s="7">
        <v>0.32</v>
      </c>
      <c r="F142" s="7">
        <v>0.39</v>
      </c>
      <c r="G142" s="7">
        <v>19</v>
      </c>
      <c r="J142" s="7" t="s">
        <v>12</v>
      </c>
      <c r="K142" s="7">
        <f>Table6[[#This Row],[precision]]-D110</f>
        <v>-5.0000000000000044E-2</v>
      </c>
      <c r="L142" s="7">
        <f>Table6[[#This Row],[recall]]-E110</f>
        <v>0</v>
      </c>
      <c r="M142" s="7">
        <f>Table6[[#This Row],[f1-score]]-F110</f>
        <v>-1.0000000000000009E-2</v>
      </c>
      <c r="N142" s="7">
        <f>Table6[[#This Row],[support]]-G110</f>
        <v>0</v>
      </c>
    </row>
    <row r="143" spans="1:14">
      <c r="A143" s="15"/>
      <c r="B143">
        <v>10</v>
      </c>
      <c r="C143" s="7" t="s">
        <v>13</v>
      </c>
      <c r="D143" s="7">
        <v>0.72</v>
      </c>
      <c r="E143" s="7">
        <v>0.47</v>
      </c>
      <c r="F143" s="7">
        <v>0.56999999999999995</v>
      </c>
      <c r="G143" s="7">
        <v>134</v>
      </c>
      <c r="J143" s="7" t="s">
        <v>13</v>
      </c>
      <c r="K143" s="7">
        <f>Table6[[#This Row],[precision]]-D111</f>
        <v>0</v>
      </c>
      <c r="L143" s="7">
        <f>Table6[[#This Row],[recall]]-E111</f>
        <v>0</v>
      </c>
      <c r="M143" s="7">
        <f>Table6[[#This Row],[f1-score]]-F111</f>
        <v>0</v>
      </c>
      <c r="N143" s="7">
        <f>Table6[[#This Row],[support]]-G111</f>
        <v>0</v>
      </c>
    </row>
    <row r="144" spans="1:14">
      <c r="A144" s="15"/>
      <c r="B144">
        <v>11</v>
      </c>
      <c r="C144" s="7" t="s">
        <v>14</v>
      </c>
      <c r="D144" s="7">
        <v>1</v>
      </c>
      <c r="E144" s="7">
        <v>0.09</v>
      </c>
      <c r="F144" s="7">
        <v>0.17</v>
      </c>
      <c r="G144" s="7">
        <v>11</v>
      </c>
      <c r="J144" s="7" t="s">
        <v>14</v>
      </c>
      <c r="K144" s="7">
        <f>Table6[[#This Row],[precision]]-D112</f>
        <v>1</v>
      </c>
      <c r="L144" s="7">
        <f>Table6[[#This Row],[recall]]-E112</f>
        <v>0.09</v>
      </c>
      <c r="M144" s="7">
        <f>Table6[[#This Row],[f1-score]]-F112</f>
        <v>0.17</v>
      </c>
      <c r="N144" s="7">
        <f>Table6[[#This Row],[support]]-G112</f>
        <v>0</v>
      </c>
    </row>
    <row r="145" spans="1:14">
      <c r="A145" s="15"/>
      <c r="B145">
        <v>12</v>
      </c>
      <c r="C145" s="7" t="s">
        <v>15</v>
      </c>
      <c r="D145" s="7">
        <v>0.96</v>
      </c>
      <c r="E145" s="7">
        <v>0.97</v>
      </c>
      <c r="F145" s="7">
        <v>0.96</v>
      </c>
      <c r="G145" s="7">
        <v>500</v>
      </c>
      <c r="J145" s="7" t="s">
        <v>15</v>
      </c>
      <c r="K145" s="7">
        <f>Table6[[#This Row],[precision]]-D113</f>
        <v>0</v>
      </c>
      <c r="L145" s="7">
        <f>Table6[[#This Row],[recall]]-E113</f>
        <v>0</v>
      </c>
      <c r="M145" s="7">
        <f>Table6[[#This Row],[f1-score]]-F113</f>
        <v>0</v>
      </c>
      <c r="N145" s="7">
        <f>Table6[[#This Row],[support]]-G113</f>
        <v>0</v>
      </c>
    </row>
    <row r="146" spans="1:14">
      <c r="A146" s="15"/>
      <c r="B146">
        <v>13</v>
      </c>
      <c r="C146" s="7" t="s">
        <v>16</v>
      </c>
      <c r="D146" s="7">
        <v>0.9</v>
      </c>
      <c r="E146" s="7">
        <v>0.91</v>
      </c>
      <c r="F146" s="7">
        <v>0.91</v>
      </c>
      <c r="G146" s="7">
        <v>1179</v>
      </c>
      <c r="J146" s="7" t="s">
        <v>16</v>
      </c>
      <c r="K146" s="7">
        <f>Table6[[#This Row],[precision]]-D114</f>
        <v>0</v>
      </c>
      <c r="L146" s="7">
        <f>Table6[[#This Row],[recall]]-E114</f>
        <v>0</v>
      </c>
      <c r="M146" s="7">
        <f>Table6[[#This Row],[f1-score]]-F114</f>
        <v>0</v>
      </c>
      <c r="N146" s="7">
        <f>Table6[[#This Row],[support]]-G114</f>
        <v>0</v>
      </c>
    </row>
    <row r="147" spans="1:14">
      <c r="A147" s="15"/>
      <c r="B147">
        <v>14</v>
      </c>
      <c r="C147" s="7" t="s">
        <v>17</v>
      </c>
      <c r="D147" s="7">
        <v>0.77</v>
      </c>
      <c r="E147" s="7">
        <v>0.84</v>
      </c>
      <c r="F147" s="7">
        <v>0.8</v>
      </c>
      <c r="G147" s="7">
        <v>124</v>
      </c>
      <c r="J147" s="7" t="s">
        <v>17</v>
      </c>
      <c r="K147" s="7">
        <f>Table6[[#This Row],[precision]]-D115</f>
        <v>0</v>
      </c>
      <c r="L147" s="7">
        <f>Table6[[#This Row],[recall]]-E115</f>
        <v>-1.0000000000000009E-2</v>
      </c>
      <c r="M147" s="7">
        <f>Table6[[#This Row],[f1-score]]-F115</f>
        <v>-1.0000000000000009E-2</v>
      </c>
      <c r="N147" s="7">
        <f>Table6[[#This Row],[support]]-G115</f>
        <v>0</v>
      </c>
    </row>
    <row r="148" spans="1:14">
      <c r="A148" s="15"/>
      <c r="B148">
        <v>15</v>
      </c>
      <c r="C148" s="7" t="s">
        <v>18</v>
      </c>
      <c r="D148" s="7">
        <v>0.69</v>
      </c>
      <c r="E148" s="7">
        <v>0.43</v>
      </c>
      <c r="F148" s="7">
        <v>0.53</v>
      </c>
      <c r="G148" s="7">
        <v>141</v>
      </c>
      <c r="J148" s="7" t="s">
        <v>18</v>
      </c>
      <c r="K148" s="7">
        <f>Table6[[#This Row],[precision]]-D116</f>
        <v>1.9999999999999907E-2</v>
      </c>
      <c r="L148" s="7">
        <f>Table6[[#This Row],[recall]]-E116</f>
        <v>0</v>
      </c>
      <c r="M148" s="7">
        <f>Table6[[#This Row],[f1-score]]-F116</f>
        <v>1.0000000000000009E-2</v>
      </c>
      <c r="N148" s="7">
        <f>Table6[[#This Row],[support]]-G116</f>
        <v>0</v>
      </c>
    </row>
    <row r="149" spans="1:14">
      <c r="A149" s="15"/>
      <c r="B149">
        <v>16</v>
      </c>
      <c r="C149" s="7" t="s">
        <v>19</v>
      </c>
      <c r="D149" s="7">
        <v>0.85</v>
      </c>
      <c r="E149" s="7">
        <v>0.77</v>
      </c>
      <c r="F149" s="7">
        <v>0.81</v>
      </c>
      <c r="G149" s="7">
        <v>316</v>
      </c>
      <c r="J149" s="7" t="s">
        <v>19</v>
      </c>
      <c r="K149" s="7">
        <f>Table6[[#This Row],[precision]]-D117</f>
        <v>0</v>
      </c>
      <c r="L149" s="7">
        <f>Table6[[#This Row],[recall]]-E117</f>
        <v>0</v>
      </c>
      <c r="M149" s="7">
        <f>Table6[[#This Row],[f1-score]]-F117</f>
        <v>1.0000000000000009E-2</v>
      </c>
      <c r="N149" s="7">
        <f>Table6[[#This Row],[support]]-G117</f>
        <v>0</v>
      </c>
    </row>
    <row r="150" spans="1:14">
      <c r="A150" s="15"/>
      <c r="B150">
        <v>17</v>
      </c>
      <c r="C150" s="7" t="s">
        <v>20</v>
      </c>
      <c r="D150" s="7">
        <v>0.78</v>
      </c>
      <c r="E150" s="7">
        <v>0.7</v>
      </c>
      <c r="F150" s="7">
        <v>0.74</v>
      </c>
      <c r="G150" s="7">
        <v>466</v>
      </c>
      <c r="J150" s="7" t="s">
        <v>20</v>
      </c>
      <c r="K150" s="7">
        <f>Table6[[#This Row],[precision]]-D118</f>
        <v>1.0000000000000009E-2</v>
      </c>
      <c r="L150" s="7">
        <f>Table6[[#This Row],[recall]]-E118</f>
        <v>0</v>
      </c>
      <c r="M150" s="7">
        <f>Table6[[#This Row],[f1-score]]-F118</f>
        <v>1.0000000000000009E-2</v>
      </c>
      <c r="N150" s="7">
        <f>Table6[[#This Row],[support]]-G118</f>
        <v>0</v>
      </c>
    </row>
    <row r="151" spans="1:14">
      <c r="A151" s="15"/>
      <c r="B151">
        <v>18</v>
      </c>
      <c r="C151" s="7" t="s">
        <v>21</v>
      </c>
      <c r="D151" s="7">
        <v>0.25</v>
      </c>
      <c r="E151" s="7">
        <v>0.17</v>
      </c>
      <c r="F151" s="7">
        <v>0.2</v>
      </c>
      <c r="G151" s="7">
        <v>111</v>
      </c>
      <c r="J151" s="7" t="s">
        <v>21</v>
      </c>
      <c r="K151" s="7">
        <f>Table6[[#This Row],[precision]]-D119</f>
        <v>-0.06</v>
      </c>
      <c r="L151" s="7">
        <f>Table6[[#This Row],[recall]]-E119</f>
        <v>0</v>
      </c>
      <c r="M151" s="7">
        <f>Table6[[#This Row],[f1-score]]-F119</f>
        <v>-1.999999999999999E-2</v>
      </c>
      <c r="N151" s="7">
        <f>Table6[[#This Row],[support]]-G119</f>
        <v>0</v>
      </c>
    </row>
    <row r="152" spans="1:14">
      <c r="A152" s="15"/>
      <c r="B152">
        <v>19</v>
      </c>
      <c r="C152" s="7" t="s">
        <v>22</v>
      </c>
      <c r="D152" s="7">
        <v>0.66</v>
      </c>
      <c r="E152" s="7">
        <v>0.64</v>
      </c>
      <c r="F152" s="7">
        <v>0.65</v>
      </c>
      <c r="G152" s="7">
        <v>620</v>
      </c>
      <c r="J152" s="7" t="s">
        <v>22</v>
      </c>
      <c r="K152" s="7">
        <f>Table6[[#This Row],[precision]]-D120</f>
        <v>0</v>
      </c>
      <c r="L152" s="7">
        <f>Table6[[#This Row],[recall]]-E120</f>
        <v>0</v>
      </c>
      <c r="M152" s="7">
        <f>Table6[[#This Row],[f1-score]]-F120</f>
        <v>0</v>
      </c>
      <c r="N152" s="7">
        <f>Table6[[#This Row],[support]]-G120</f>
        <v>0</v>
      </c>
    </row>
    <row r="153" spans="1:14">
      <c r="B153">
        <v>20</v>
      </c>
      <c r="C153" s="7" t="s">
        <v>23</v>
      </c>
      <c r="D153" s="7">
        <v>0.85</v>
      </c>
      <c r="E153" s="7">
        <v>0.93</v>
      </c>
      <c r="F153" s="7">
        <v>0.89</v>
      </c>
      <c r="G153" s="7">
        <v>12804</v>
      </c>
      <c r="J153" s="7" t="s">
        <v>23</v>
      </c>
      <c r="K153" s="7">
        <f>Table6[[#This Row],[precision]]-D121</f>
        <v>0</v>
      </c>
      <c r="L153" s="7">
        <f>Table6[[#This Row],[recall]]-E121</f>
        <v>0</v>
      </c>
      <c r="M153" s="7">
        <f>Table6[[#This Row],[f1-score]]-F121</f>
        <v>0</v>
      </c>
      <c r="N153" s="7">
        <f>Table6[[#This Row],[support]]-G121</f>
        <v>0</v>
      </c>
    </row>
    <row r="154" spans="1:14">
      <c r="B154">
        <v>21</v>
      </c>
      <c r="C154" s="7" t="s">
        <v>24</v>
      </c>
      <c r="D154" s="7">
        <v>0.5</v>
      </c>
      <c r="E154" s="7">
        <v>0.47</v>
      </c>
      <c r="F154" s="7">
        <v>0.48</v>
      </c>
      <c r="G154" s="7">
        <v>96</v>
      </c>
      <c r="J154" s="7" t="s">
        <v>24</v>
      </c>
      <c r="K154" s="7">
        <f>Table6[[#This Row],[precision]]-D122</f>
        <v>-7.999999999999996E-2</v>
      </c>
      <c r="L154" s="7">
        <f>Table6[[#This Row],[recall]]-E122</f>
        <v>0</v>
      </c>
      <c r="M154" s="7">
        <f>Table6[[#This Row],[f1-score]]-F122</f>
        <v>-4.0000000000000036E-2</v>
      </c>
      <c r="N154" s="7">
        <f>Table6[[#This Row],[support]]-G122</f>
        <v>0</v>
      </c>
    </row>
    <row r="155" spans="1:14">
      <c r="B155">
        <v>22</v>
      </c>
      <c r="C155" s="7" t="s">
        <v>25</v>
      </c>
      <c r="D155" s="7">
        <v>0.56000000000000005</v>
      </c>
      <c r="E155" s="7">
        <v>0.39</v>
      </c>
      <c r="F155" s="7">
        <v>0.46</v>
      </c>
      <c r="G155" s="7">
        <v>313</v>
      </c>
      <c r="J155" s="7" t="s">
        <v>25</v>
      </c>
      <c r="K155" s="7">
        <f>Table6[[#This Row],[precision]]-D123</f>
        <v>-9.9999999999998979E-3</v>
      </c>
      <c r="L155" s="7">
        <f>Table6[[#This Row],[recall]]-E123</f>
        <v>1.0000000000000009E-2</v>
      </c>
      <c r="M155" s="7">
        <f>Table6[[#This Row],[f1-score]]-F123</f>
        <v>0</v>
      </c>
      <c r="N155" s="7">
        <f>Table6[[#This Row],[support]]-G123</f>
        <v>0</v>
      </c>
    </row>
    <row r="156" spans="1:14">
      <c r="B156">
        <v>23</v>
      </c>
      <c r="C156" s="7" t="s">
        <v>26</v>
      </c>
      <c r="D156" s="7">
        <v>1</v>
      </c>
      <c r="E156" s="7">
        <v>0.04</v>
      </c>
      <c r="F156" s="7">
        <v>0.08</v>
      </c>
      <c r="G156" s="7">
        <v>25</v>
      </c>
      <c r="J156" s="7" t="s">
        <v>26</v>
      </c>
      <c r="K156" s="7">
        <f>Table6[[#This Row],[precision]]-D124</f>
        <v>1</v>
      </c>
      <c r="L156" s="7">
        <f>Table6[[#This Row],[recall]]-E124</f>
        <v>0.04</v>
      </c>
      <c r="M156" s="7">
        <f>Table6[[#This Row],[f1-score]]-F124</f>
        <v>0.08</v>
      </c>
      <c r="N156" s="7">
        <f>Table6[[#This Row],[support]]-G124</f>
        <v>0</v>
      </c>
    </row>
    <row r="157" spans="1:14">
      <c r="B157">
        <v>24</v>
      </c>
      <c r="C157" s="7" t="s">
        <v>27</v>
      </c>
      <c r="D157" s="7">
        <v>0.72</v>
      </c>
      <c r="E157" s="7">
        <v>0.72</v>
      </c>
      <c r="F157" s="7">
        <v>0.72</v>
      </c>
      <c r="G157" s="7">
        <v>39</v>
      </c>
      <c r="J157" s="7" t="s">
        <v>27</v>
      </c>
      <c r="K157" s="7">
        <f>Table6[[#This Row],[precision]]-D125</f>
        <v>0</v>
      </c>
      <c r="L157" s="7">
        <f>Table6[[#This Row],[recall]]-E125</f>
        <v>0</v>
      </c>
      <c r="M157" s="7">
        <f>Table6[[#This Row],[f1-score]]-F125</f>
        <v>0</v>
      </c>
      <c r="N157" s="7">
        <f>Table6[[#This Row],[support]]-G125</f>
        <v>0</v>
      </c>
    </row>
    <row r="158" spans="1:14">
      <c r="B158">
        <v>25</v>
      </c>
      <c r="C158" s="7" t="s">
        <v>28</v>
      </c>
      <c r="D158" s="7">
        <v>0.87</v>
      </c>
      <c r="E158" s="7">
        <v>0.82</v>
      </c>
      <c r="F158" s="7">
        <v>0.84</v>
      </c>
      <c r="G158" s="7">
        <v>11061</v>
      </c>
      <c r="J158" s="7" t="s">
        <v>28</v>
      </c>
      <c r="K158" s="7">
        <f>Table6[[#This Row],[precision]]-D126</f>
        <v>0</v>
      </c>
      <c r="L158" s="7">
        <f>Table6[[#This Row],[recall]]-E126</f>
        <v>0</v>
      </c>
      <c r="M158" s="7">
        <f>Table6[[#This Row],[f1-score]]-F126</f>
        <v>0</v>
      </c>
      <c r="N158" s="7">
        <f>Table6[[#This Row],[support]]-G126</f>
        <v>0</v>
      </c>
    </row>
    <row r="159" spans="1:14">
      <c r="C159" s="7"/>
      <c r="D159" s="7"/>
      <c r="E159" s="7"/>
      <c r="F159" s="7"/>
      <c r="G159" s="7"/>
      <c r="J159" s="7"/>
      <c r="K159" s="7">
        <f>Table6[[#This Row],[precision]]-D127</f>
        <v>0</v>
      </c>
      <c r="L159" s="7">
        <f>Table6[[#This Row],[recall]]-E127</f>
        <v>0</v>
      </c>
      <c r="M159" s="7">
        <f>Table6[[#This Row],[f1-score]]-F127</f>
        <v>0</v>
      </c>
      <c r="N159" s="7">
        <f>Table6[[#This Row],[support]]-G127</f>
        <v>0</v>
      </c>
    </row>
    <row r="160" spans="1:14">
      <c r="C160" s="7" t="s">
        <v>32</v>
      </c>
      <c r="D160" s="7"/>
      <c r="E160" s="7"/>
      <c r="F160" s="7">
        <v>0.83</v>
      </c>
      <c r="G160" s="7">
        <v>31889</v>
      </c>
      <c r="J160" s="7" t="s">
        <v>32</v>
      </c>
      <c r="K160" s="7">
        <f>Table6[[#This Row],[precision]]-D128</f>
        <v>0</v>
      </c>
      <c r="L160" s="7">
        <f>Table6[[#This Row],[recall]]-E128</f>
        <v>0</v>
      </c>
      <c r="M160" s="7">
        <f>Table6[[#This Row],[f1-score]]-F128</f>
        <v>0</v>
      </c>
      <c r="N160" s="7">
        <f>Table6[[#This Row],[support]]-G128</f>
        <v>0</v>
      </c>
    </row>
    <row r="161" spans="1:14">
      <c r="C161" s="7" t="s">
        <v>33</v>
      </c>
      <c r="D161" s="7">
        <v>0.73</v>
      </c>
      <c r="E161" s="7">
        <v>0.57999999999999996</v>
      </c>
      <c r="F161" s="7">
        <v>0.6</v>
      </c>
      <c r="G161" s="7">
        <v>31889</v>
      </c>
      <c r="J161" s="7" t="s">
        <v>33</v>
      </c>
      <c r="K161" s="7">
        <f>Table6[[#This Row],[precision]]-D129</f>
        <v>7.999999999999996E-2</v>
      </c>
      <c r="L161" s="7">
        <f>Table6[[#This Row],[recall]]-E129</f>
        <v>1.0000000000000009E-2</v>
      </c>
      <c r="M161" s="7">
        <f>Table6[[#This Row],[f1-score]]-F129</f>
        <v>0</v>
      </c>
      <c r="N161" s="7">
        <f>Table6[[#This Row],[support]]-G129</f>
        <v>0</v>
      </c>
    </row>
    <row r="162" spans="1:14">
      <c r="C162" s="7" t="s">
        <v>34</v>
      </c>
      <c r="D162" s="7">
        <v>0.83</v>
      </c>
      <c r="E162" s="7">
        <v>0.83</v>
      </c>
      <c r="F162" s="7">
        <v>0.83</v>
      </c>
      <c r="G162" s="7">
        <v>31889</v>
      </c>
      <c r="J162" s="7" t="s">
        <v>34</v>
      </c>
      <c r="K162" s="7">
        <f>Table6[[#This Row],[precision]]-D130</f>
        <v>0</v>
      </c>
      <c r="L162" s="7">
        <f>Table6[[#This Row],[recall]]-E130</f>
        <v>0</v>
      </c>
      <c r="M162" s="7">
        <f>Table6[[#This Row],[f1-score]]-F130</f>
        <v>0</v>
      </c>
      <c r="N162" s="7">
        <f>Table6[[#This Row],[support]]-G130</f>
        <v>0</v>
      </c>
    </row>
    <row r="163" spans="1:14">
      <c r="C163" s="1"/>
    </row>
    <row r="164" spans="1:14">
      <c r="C164" s="2"/>
    </row>
    <row r="165" spans="1:14" ht="15" thickBot="1">
      <c r="C165" s="12" t="s">
        <v>46</v>
      </c>
      <c r="D165" s="13" t="s">
        <v>0</v>
      </c>
      <c r="E165" s="13" t="s">
        <v>1</v>
      </c>
      <c r="F165" s="13" t="s">
        <v>2</v>
      </c>
      <c r="G165" s="13" t="s">
        <v>3</v>
      </c>
      <c r="J165" s="12" t="s">
        <v>49</v>
      </c>
      <c r="K165" s="13" t="s">
        <v>0</v>
      </c>
      <c r="L165" s="13" t="s">
        <v>1</v>
      </c>
      <c r="M165" s="13" t="s">
        <v>2</v>
      </c>
      <c r="N165" s="13" t="s">
        <v>3</v>
      </c>
    </row>
    <row r="166" spans="1:14">
      <c r="C166" s="11"/>
      <c r="D166" s="7"/>
      <c r="E166" s="7"/>
      <c r="F166" s="7"/>
      <c r="G166" s="7"/>
      <c r="J166" s="11"/>
      <c r="K166" s="7"/>
      <c r="L166" s="7"/>
      <c r="M166" s="7"/>
      <c r="N166" s="7"/>
    </row>
    <row r="167" spans="1:14">
      <c r="C167" s="7" t="s">
        <v>4</v>
      </c>
      <c r="D167" s="7">
        <v>0.9</v>
      </c>
      <c r="E167" s="7">
        <v>0.93</v>
      </c>
      <c r="F167" s="7">
        <v>0.91</v>
      </c>
      <c r="G167" s="7">
        <v>967</v>
      </c>
      <c r="J167" s="7" t="s">
        <v>4</v>
      </c>
      <c r="K167" s="7">
        <f>Table8[[#This Row],[precision]]-D134</f>
        <v>0</v>
      </c>
      <c r="L167" s="7">
        <f>Table8[[#This Row],[recall]]-E134</f>
        <v>2.0000000000000018E-2</v>
      </c>
      <c r="M167" s="7">
        <f>Table8[[#This Row],[f1-score]]-F134</f>
        <v>0</v>
      </c>
      <c r="N167" s="7">
        <f>Table8[[#This Row],[support]]-G134</f>
        <v>0</v>
      </c>
    </row>
    <row r="168" spans="1:14">
      <c r="C168" s="7" t="s">
        <v>5</v>
      </c>
      <c r="D168" s="7">
        <v>0.76</v>
      </c>
      <c r="E168" s="7">
        <v>0.68</v>
      </c>
      <c r="F168" s="7">
        <v>0.72</v>
      </c>
      <c r="G168" s="7">
        <v>62</v>
      </c>
      <c r="J168" s="7" t="s">
        <v>5</v>
      </c>
      <c r="K168" s="7">
        <f>Table8[[#This Row],[precision]]-D135</f>
        <v>-6.9999999999999951E-2</v>
      </c>
      <c r="L168" s="7">
        <f>Table8[[#This Row],[recall]]-E135</f>
        <v>-2.9999999999999916E-2</v>
      </c>
      <c r="M168" s="7">
        <f>Table8[[#This Row],[f1-score]]-F135</f>
        <v>-5.0000000000000044E-2</v>
      </c>
      <c r="N168" s="7">
        <f>Table8[[#This Row],[support]]-G135</f>
        <v>0</v>
      </c>
    </row>
    <row r="169" spans="1:14">
      <c r="C169" s="7" t="s">
        <v>6</v>
      </c>
      <c r="D169" s="7">
        <v>0.68</v>
      </c>
      <c r="E169" s="7">
        <v>0.5</v>
      </c>
      <c r="F169" s="7">
        <v>0.57999999999999996</v>
      </c>
      <c r="G169" s="7">
        <v>217</v>
      </c>
      <c r="J169" s="7" t="s">
        <v>6</v>
      </c>
      <c r="K169" s="7">
        <f>Table8[[#This Row],[precision]]-D136</f>
        <v>-2.9999999999999916E-2</v>
      </c>
      <c r="L169" s="7">
        <f>Table8[[#This Row],[recall]]-E136</f>
        <v>0.15000000000000002</v>
      </c>
      <c r="M169" s="7">
        <f>Table8[[#This Row],[f1-score]]-F136</f>
        <v>0.10999999999999999</v>
      </c>
      <c r="N169" s="7">
        <f>Table8[[#This Row],[support]]-G136</f>
        <v>0</v>
      </c>
    </row>
    <row r="170" spans="1:14">
      <c r="C170" s="7" t="s">
        <v>7</v>
      </c>
      <c r="D170" s="7">
        <v>0.78</v>
      </c>
      <c r="E170" s="7">
        <v>0.8</v>
      </c>
      <c r="F170" s="7">
        <v>0.79</v>
      </c>
      <c r="G170" s="7">
        <v>357</v>
      </c>
      <c r="J170" s="7" t="s">
        <v>7</v>
      </c>
      <c r="K170" s="7">
        <f>Table8[[#This Row],[precision]]-D137</f>
        <v>-2.0000000000000018E-2</v>
      </c>
      <c r="L170" s="7">
        <f>Table8[[#This Row],[recall]]-E137</f>
        <v>5.0000000000000044E-2</v>
      </c>
      <c r="M170" s="7">
        <f>Table8[[#This Row],[f1-score]]-F137</f>
        <v>2.0000000000000018E-2</v>
      </c>
      <c r="N170" s="7">
        <f>Table8[[#This Row],[support]]-G137</f>
        <v>0</v>
      </c>
    </row>
    <row r="171" spans="1:14">
      <c r="A171" s="15" t="s">
        <v>62</v>
      </c>
      <c r="C171" s="7" t="s">
        <v>8</v>
      </c>
      <c r="D171" s="7">
        <v>0.81</v>
      </c>
      <c r="E171" s="7">
        <v>0.77</v>
      </c>
      <c r="F171" s="7">
        <v>0.79</v>
      </c>
      <c r="G171" s="7">
        <v>684</v>
      </c>
      <c r="J171" s="7" t="s">
        <v>8</v>
      </c>
      <c r="K171" s="7">
        <f>Table8[[#This Row],[precision]]-D138</f>
        <v>-1.9999999999999907E-2</v>
      </c>
      <c r="L171" s="7">
        <f>Table8[[#This Row],[recall]]-E138</f>
        <v>2.0000000000000018E-2</v>
      </c>
      <c r="M171" s="7">
        <f>Table8[[#This Row],[f1-score]]-F138</f>
        <v>0</v>
      </c>
      <c r="N171" s="7">
        <f>Table8[[#This Row],[support]]-G138</f>
        <v>0</v>
      </c>
    </row>
    <row r="172" spans="1:14">
      <c r="A172" s="15"/>
      <c r="C172" s="7" t="s">
        <v>9</v>
      </c>
      <c r="D172" s="7">
        <v>0.43</v>
      </c>
      <c r="E172" s="7">
        <v>0.39</v>
      </c>
      <c r="F172" s="7">
        <v>0.41</v>
      </c>
      <c r="G172" s="7">
        <v>165</v>
      </c>
      <c r="J172" s="7" t="s">
        <v>9</v>
      </c>
      <c r="K172" s="7">
        <f>Table8[[#This Row],[precision]]-D139</f>
        <v>-4.9999999999999989E-2</v>
      </c>
      <c r="L172" s="7">
        <f>Table8[[#This Row],[recall]]-E139</f>
        <v>0</v>
      </c>
      <c r="M172" s="7">
        <f>Table8[[#This Row],[f1-score]]-F139</f>
        <v>-2.0000000000000018E-2</v>
      </c>
      <c r="N172" s="7">
        <f>Table8[[#This Row],[support]]-G139</f>
        <v>0</v>
      </c>
    </row>
    <row r="173" spans="1:14">
      <c r="A173" s="15"/>
      <c r="C173" s="7" t="s">
        <v>10</v>
      </c>
      <c r="D173" s="7">
        <v>0.48</v>
      </c>
      <c r="E173" s="7">
        <v>0.38</v>
      </c>
      <c r="F173" s="7">
        <v>0.42</v>
      </c>
      <c r="G173" s="7">
        <v>157</v>
      </c>
      <c r="J173" s="7" t="s">
        <v>10</v>
      </c>
      <c r="K173" s="7">
        <f>Table8[[#This Row],[precision]]-D140</f>
        <v>-6.0000000000000053E-2</v>
      </c>
      <c r="L173" s="7">
        <f>Table8[[#This Row],[recall]]-E140</f>
        <v>-1.0000000000000009E-2</v>
      </c>
      <c r="M173" s="7">
        <f>Table8[[#This Row],[f1-score]]-F140</f>
        <v>-3.0000000000000027E-2</v>
      </c>
      <c r="N173" s="7">
        <f>Table8[[#This Row],[support]]-G140</f>
        <v>0</v>
      </c>
    </row>
    <row r="174" spans="1:14">
      <c r="A174" s="15"/>
      <c r="C174" s="7" t="s">
        <v>11</v>
      </c>
      <c r="D174" s="7">
        <v>0.45</v>
      </c>
      <c r="E174" s="7">
        <v>0.43</v>
      </c>
      <c r="F174" s="7">
        <v>0.44</v>
      </c>
      <c r="G174" s="7">
        <v>1321</v>
      </c>
      <c r="J174" s="7" t="s">
        <v>11</v>
      </c>
      <c r="K174" s="7">
        <f>Table8[[#This Row],[precision]]-D141</f>
        <v>-2.9999999999999971E-2</v>
      </c>
      <c r="L174" s="7">
        <f>Table8[[#This Row],[recall]]-E141</f>
        <v>-1.0000000000000009E-2</v>
      </c>
      <c r="M174" s="7">
        <f>Table8[[#This Row],[f1-score]]-F141</f>
        <v>-2.0000000000000018E-2</v>
      </c>
      <c r="N174" s="7">
        <f>Table8[[#This Row],[support]]-G141</f>
        <v>0</v>
      </c>
    </row>
    <row r="175" spans="1:14">
      <c r="A175" s="15"/>
      <c r="C175" s="7" t="s">
        <v>12</v>
      </c>
      <c r="D175" s="7">
        <v>0.41</v>
      </c>
      <c r="E175" s="7">
        <v>0.37</v>
      </c>
      <c r="F175" s="7">
        <v>0.39</v>
      </c>
      <c r="G175" s="7">
        <v>19</v>
      </c>
      <c r="J175" s="7" t="s">
        <v>12</v>
      </c>
      <c r="K175" s="7">
        <f>Table8[[#This Row],[precision]]-D142</f>
        <v>-9.0000000000000024E-2</v>
      </c>
      <c r="L175" s="7">
        <f>Table8[[#This Row],[recall]]-E142</f>
        <v>4.9999999999999989E-2</v>
      </c>
      <c r="M175" s="7">
        <f>Table8[[#This Row],[f1-score]]-F142</f>
        <v>0</v>
      </c>
      <c r="N175" s="7">
        <f>Table8[[#This Row],[support]]-G142</f>
        <v>0</v>
      </c>
    </row>
    <row r="176" spans="1:14">
      <c r="A176" s="15"/>
      <c r="C176" s="7" t="s">
        <v>13</v>
      </c>
      <c r="D176" s="7">
        <v>0.68</v>
      </c>
      <c r="E176" s="7">
        <v>0.49</v>
      </c>
      <c r="F176" s="7">
        <v>0.56999999999999995</v>
      </c>
      <c r="G176" s="7">
        <v>134</v>
      </c>
      <c r="J176" s="7" t="s">
        <v>13</v>
      </c>
      <c r="K176" s="7">
        <f>Table8[[#This Row],[precision]]-D143</f>
        <v>-3.9999999999999925E-2</v>
      </c>
      <c r="L176" s="7">
        <f>Table8[[#This Row],[recall]]-E143</f>
        <v>2.0000000000000018E-2</v>
      </c>
      <c r="M176" s="7">
        <f>Table8[[#This Row],[f1-score]]-F143</f>
        <v>0</v>
      </c>
      <c r="N176" s="7">
        <f>Table8[[#This Row],[support]]-G143</f>
        <v>0</v>
      </c>
    </row>
    <row r="177" spans="1:14">
      <c r="A177" s="15"/>
      <c r="C177" s="7" t="s">
        <v>14</v>
      </c>
      <c r="D177" s="7">
        <v>0</v>
      </c>
      <c r="E177" s="7">
        <v>0</v>
      </c>
      <c r="F177" s="7">
        <v>0</v>
      </c>
      <c r="G177" s="7">
        <v>11</v>
      </c>
      <c r="J177" s="7" t="s">
        <v>14</v>
      </c>
      <c r="K177" s="7">
        <f>Table8[[#This Row],[precision]]-D144</f>
        <v>-1</v>
      </c>
      <c r="L177" s="7">
        <f>Table8[[#This Row],[recall]]-E144</f>
        <v>-0.09</v>
      </c>
      <c r="M177" s="7">
        <f>Table8[[#This Row],[f1-score]]-F144</f>
        <v>-0.17</v>
      </c>
      <c r="N177" s="7">
        <f>Table8[[#This Row],[support]]-G144</f>
        <v>0</v>
      </c>
    </row>
    <row r="178" spans="1:14">
      <c r="A178" s="15"/>
      <c r="C178" s="7" t="s">
        <v>15</v>
      </c>
      <c r="D178" s="7">
        <v>0.96</v>
      </c>
      <c r="E178" s="7">
        <v>0.98</v>
      </c>
      <c r="F178" s="7">
        <v>0.97</v>
      </c>
      <c r="G178" s="7">
        <v>500</v>
      </c>
      <c r="J178" s="7" t="s">
        <v>15</v>
      </c>
      <c r="K178" s="7">
        <f>Table8[[#This Row],[precision]]-D145</f>
        <v>0</v>
      </c>
      <c r="L178" s="7">
        <f>Table8[[#This Row],[recall]]-E145</f>
        <v>1.0000000000000009E-2</v>
      </c>
      <c r="M178" s="7">
        <f>Table8[[#This Row],[f1-score]]-F145</f>
        <v>1.0000000000000009E-2</v>
      </c>
      <c r="N178" s="7">
        <f>Table8[[#This Row],[support]]-G145</f>
        <v>0</v>
      </c>
    </row>
    <row r="179" spans="1:14">
      <c r="A179" s="15"/>
      <c r="C179" s="7" t="s">
        <v>16</v>
      </c>
      <c r="D179" s="7">
        <v>0.9</v>
      </c>
      <c r="E179" s="7">
        <v>0.93</v>
      </c>
      <c r="F179" s="7">
        <v>0.92</v>
      </c>
      <c r="G179" s="7">
        <v>1179</v>
      </c>
      <c r="J179" s="7" t="s">
        <v>16</v>
      </c>
      <c r="K179" s="7">
        <f>Table8[[#This Row],[precision]]-D146</f>
        <v>0</v>
      </c>
      <c r="L179" s="7">
        <f>Table8[[#This Row],[recall]]-E146</f>
        <v>2.0000000000000018E-2</v>
      </c>
      <c r="M179" s="7">
        <f>Table8[[#This Row],[f1-score]]-F146</f>
        <v>1.0000000000000009E-2</v>
      </c>
      <c r="N179" s="7">
        <f>Table8[[#This Row],[support]]-G146</f>
        <v>0</v>
      </c>
    </row>
    <row r="180" spans="1:14">
      <c r="A180" s="15"/>
      <c r="C180" s="7" t="s">
        <v>17</v>
      </c>
      <c r="D180" s="7">
        <v>0.76</v>
      </c>
      <c r="E180" s="7">
        <v>0.83</v>
      </c>
      <c r="F180" s="7">
        <v>0.8</v>
      </c>
      <c r="G180" s="7">
        <v>124</v>
      </c>
      <c r="J180" s="7" t="s">
        <v>17</v>
      </c>
      <c r="K180" s="7">
        <f>Table8[[#This Row],[precision]]-D147</f>
        <v>-1.0000000000000009E-2</v>
      </c>
      <c r="L180" s="7">
        <f>Table8[[#This Row],[recall]]-E147</f>
        <v>-1.0000000000000009E-2</v>
      </c>
      <c r="M180" s="7">
        <f>Table8[[#This Row],[f1-score]]-F147</f>
        <v>0</v>
      </c>
      <c r="N180" s="7">
        <f>Table8[[#This Row],[support]]-G147</f>
        <v>0</v>
      </c>
    </row>
    <row r="181" spans="1:14">
      <c r="A181" s="15"/>
      <c r="C181" s="7" t="s">
        <v>18</v>
      </c>
      <c r="D181" s="7">
        <v>0.66</v>
      </c>
      <c r="E181" s="7">
        <v>0.5</v>
      </c>
      <c r="F181" s="7">
        <v>0.56999999999999995</v>
      </c>
      <c r="G181" s="7">
        <v>141</v>
      </c>
      <c r="J181" s="7" t="s">
        <v>18</v>
      </c>
      <c r="K181" s="7">
        <f>Table8[[#This Row],[precision]]-D148</f>
        <v>-2.9999999999999916E-2</v>
      </c>
      <c r="L181" s="7">
        <f>Table8[[#This Row],[recall]]-E148</f>
        <v>7.0000000000000007E-2</v>
      </c>
      <c r="M181" s="7">
        <f>Table8[[#This Row],[f1-score]]-F148</f>
        <v>3.9999999999999925E-2</v>
      </c>
      <c r="N181" s="7">
        <f>Table8[[#This Row],[support]]-G148</f>
        <v>0</v>
      </c>
    </row>
    <row r="182" spans="1:14">
      <c r="A182" s="15"/>
      <c r="C182" s="7" t="s">
        <v>19</v>
      </c>
      <c r="D182" s="7">
        <v>0.84</v>
      </c>
      <c r="E182" s="7">
        <v>0.78</v>
      </c>
      <c r="F182" s="7">
        <v>0.81</v>
      </c>
      <c r="G182" s="7">
        <v>316</v>
      </c>
      <c r="J182" s="7" t="s">
        <v>19</v>
      </c>
      <c r="K182" s="7">
        <f>Table8[[#This Row],[precision]]-D149</f>
        <v>-1.0000000000000009E-2</v>
      </c>
      <c r="L182" s="7">
        <f>Table8[[#This Row],[recall]]-E149</f>
        <v>1.0000000000000009E-2</v>
      </c>
      <c r="M182" s="7">
        <f>Table8[[#This Row],[f1-score]]-F149</f>
        <v>0</v>
      </c>
      <c r="N182" s="7">
        <f>Table8[[#This Row],[support]]-G149</f>
        <v>0</v>
      </c>
    </row>
    <row r="183" spans="1:14">
      <c r="A183" s="15"/>
      <c r="C183" s="7" t="s">
        <v>20</v>
      </c>
      <c r="D183" s="7">
        <v>0.77</v>
      </c>
      <c r="E183" s="7">
        <v>0.7</v>
      </c>
      <c r="F183" s="7">
        <v>0.73</v>
      </c>
      <c r="G183" s="7">
        <v>466</v>
      </c>
      <c r="J183" s="7" t="s">
        <v>20</v>
      </c>
      <c r="K183" s="7">
        <f>Table8[[#This Row],[precision]]-D150</f>
        <v>-1.0000000000000009E-2</v>
      </c>
      <c r="L183" s="7">
        <f>Table8[[#This Row],[recall]]-E150</f>
        <v>0</v>
      </c>
      <c r="M183" s="7">
        <f>Table8[[#This Row],[f1-score]]-F150</f>
        <v>-1.0000000000000009E-2</v>
      </c>
      <c r="N183" s="7">
        <f>Table8[[#This Row],[support]]-G150</f>
        <v>0</v>
      </c>
    </row>
    <row r="184" spans="1:14">
      <c r="A184" s="15"/>
      <c r="C184" s="7" t="s">
        <v>21</v>
      </c>
      <c r="D184" s="7">
        <v>0.36</v>
      </c>
      <c r="E184" s="7">
        <v>0.25</v>
      </c>
      <c r="F184" s="7">
        <v>0.3</v>
      </c>
      <c r="G184" s="7">
        <v>111</v>
      </c>
      <c r="J184" s="7" t="s">
        <v>21</v>
      </c>
      <c r="K184" s="7">
        <f>Table8[[#This Row],[precision]]-D151</f>
        <v>0.10999999999999999</v>
      </c>
      <c r="L184" s="7">
        <f>Table8[[#This Row],[recall]]-E151</f>
        <v>7.9999999999999988E-2</v>
      </c>
      <c r="M184" s="7">
        <f>Table8[[#This Row],[f1-score]]-F151</f>
        <v>9.9999999999999978E-2</v>
      </c>
      <c r="N184" s="7">
        <f>Table8[[#This Row],[support]]-G151</f>
        <v>0</v>
      </c>
    </row>
    <row r="185" spans="1:14">
      <c r="A185" s="15"/>
      <c r="C185" s="7" t="s">
        <v>22</v>
      </c>
      <c r="D185" s="7">
        <v>0.64</v>
      </c>
      <c r="E185" s="7">
        <v>0.6</v>
      </c>
      <c r="F185" s="7">
        <v>0.62</v>
      </c>
      <c r="G185" s="7">
        <v>620</v>
      </c>
      <c r="J185" s="7" t="s">
        <v>22</v>
      </c>
      <c r="K185" s="7">
        <f>Table8[[#This Row],[precision]]-D152</f>
        <v>-2.0000000000000018E-2</v>
      </c>
      <c r="L185" s="7">
        <f>Table8[[#This Row],[recall]]-E152</f>
        <v>-4.0000000000000036E-2</v>
      </c>
      <c r="M185" s="7">
        <f>Table8[[#This Row],[f1-score]]-F152</f>
        <v>-3.0000000000000027E-2</v>
      </c>
      <c r="N185" s="7">
        <f>Table8[[#This Row],[support]]-G152</f>
        <v>0</v>
      </c>
    </row>
    <row r="186" spans="1:14">
      <c r="C186" s="7" t="s">
        <v>23</v>
      </c>
      <c r="D186" s="7">
        <v>0.86</v>
      </c>
      <c r="E186" s="7">
        <v>0.91</v>
      </c>
      <c r="F186" s="7">
        <v>0.89</v>
      </c>
      <c r="G186" s="7">
        <v>12804</v>
      </c>
      <c r="J186" s="7" t="s">
        <v>23</v>
      </c>
      <c r="K186" s="7">
        <f>Table8[[#This Row],[precision]]-D153</f>
        <v>1.0000000000000009E-2</v>
      </c>
      <c r="L186" s="7">
        <f>Table8[[#This Row],[recall]]-E153</f>
        <v>-2.0000000000000018E-2</v>
      </c>
      <c r="M186" s="7">
        <f>Table8[[#This Row],[f1-score]]-F153</f>
        <v>0</v>
      </c>
      <c r="N186" s="7">
        <f>Table8[[#This Row],[support]]-G153</f>
        <v>0</v>
      </c>
    </row>
    <row r="187" spans="1:14">
      <c r="C187" s="7" t="s">
        <v>24</v>
      </c>
      <c r="D187" s="7">
        <v>0.65</v>
      </c>
      <c r="E187" s="7">
        <v>0.56999999999999995</v>
      </c>
      <c r="F187" s="7">
        <v>0.61</v>
      </c>
      <c r="G187" s="7">
        <v>96</v>
      </c>
      <c r="J187" s="7" t="s">
        <v>24</v>
      </c>
      <c r="K187" s="7">
        <f>Table8[[#This Row],[precision]]-D154</f>
        <v>0.15000000000000002</v>
      </c>
      <c r="L187" s="7">
        <f>Table8[[#This Row],[recall]]-E154</f>
        <v>9.9999999999999978E-2</v>
      </c>
      <c r="M187" s="7">
        <f>Table8[[#This Row],[f1-score]]-F154</f>
        <v>0.13</v>
      </c>
      <c r="N187" s="7">
        <f>Table8[[#This Row],[support]]-G154</f>
        <v>0</v>
      </c>
    </row>
    <row r="188" spans="1:14">
      <c r="C188" s="7" t="s">
        <v>25</v>
      </c>
      <c r="D188" s="7">
        <v>0.57999999999999996</v>
      </c>
      <c r="E188" s="7">
        <v>0.4</v>
      </c>
      <c r="F188" s="7">
        <v>0.47</v>
      </c>
      <c r="G188" s="7">
        <v>313</v>
      </c>
      <c r="J188" s="7" t="s">
        <v>25</v>
      </c>
      <c r="K188" s="7">
        <f>Table8[[#This Row],[precision]]-D155</f>
        <v>1.9999999999999907E-2</v>
      </c>
      <c r="L188" s="7">
        <f>Table8[[#This Row],[recall]]-E155</f>
        <v>1.0000000000000009E-2</v>
      </c>
      <c r="M188" s="7">
        <f>Table8[[#This Row],[f1-score]]-F155</f>
        <v>9.9999999999999534E-3</v>
      </c>
      <c r="N188" s="7">
        <f>Table8[[#This Row],[support]]-G155</f>
        <v>0</v>
      </c>
    </row>
    <row r="189" spans="1:14">
      <c r="C189" s="7" t="s">
        <v>26</v>
      </c>
      <c r="D189" s="7">
        <v>0</v>
      </c>
      <c r="E189" s="7">
        <v>0</v>
      </c>
      <c r="F189" s="7">
        <v>0</v>
      </c>
      <c r="G189" s="7">
        <v>25</v>
      </c>
      <c r="J189" s="7" t="s">
        <v>26</v>
      </c>
      <c r="K189" s="7">
        <f>Table8[[#This Row],[precision]]-D156</f>
        <v>-1</v>
      </c>
      <c r="L189" s="7">
        <f>Table8[[#This Row],[recall]]-E156</f>
        <v>-0.04</v>
      </c>
      <c r="M189" s="7">
        <f>Table8[[#This Row],[f1-score]]-F156</f>
        <v>-0.08</v>
      </c>
      <c r="N189" s="7">
        <f>Table8[[#This Row],[support]]-G156</f>
        <v>0</v>
      </c>
    </row>
    <row r="190" spans="1:14">
      <c r="C190" s="7" t="s">
        <v>27</v>
      </c>
      <c r="D190" s="7">
        <v>0.74</v>
      </c>
      <c r="E190" s="7">
        <v>0.82</v>
      </c>
      <c r="F190" s="7">
        <v>0.78</v>
      </c>
      <c r="G190" s="7">
        <v>39</v>
      </c>
      <c r="J190" s="7" t="s">
        <v>27</v>
      </c>
      <c r="K190" s="7">
        <f>Table8[[#This Row],[precision]]-D157</f>
        <v>2.0000000000000018E-2</v>
      </c>
      <c r="L190" s="7">
        <f>Table8[[#This Row],[recall]]-E157</f>
        <v>9.9999999999999978E-2</v>
      </c>
      <c r="M190" s="7">
        <f>Table8[[#This Row],[f1-score]]-F157</f>
        <v>6.0000000000000053E-2</v>
      </c>
      <c r="N190" s="7">
        <f>Table8[[#This Row],[support]]-G157</f>
        <v>0</v>
      </c>
    </row>
    <row r="191" spans="1:14">
      <c r="C191" s="7" t="s">
        <v>28</v>
      </c>
      <c r="D191" s="7">
        <v>0.85</v>
      </c>
      <c r="E191" s="7">
        <v>0.83</v>
      </c>
      <c r="F191" s="7">
        <v>0.84</v>
      </c>
      <c r="G191" s="7">
        <v>11061</v>
      </c>
      <c r="J191" s="7" t="s">
        <v>28</v>
      </c>
      <c r="K191" s="7">
        <f>Table8[[#This Row],[precision]]-D158</f>
        <v>-2.0000000000000018E-2</v>
      </c>
      <c r="L191" s="7">
        <f>Table8[[#This Row],[recall]]-E158</f>
        <v>1.0000000000000009E-2</v>
      </c>
      <c r="M191" s="7">
        <f>Table8[[#This Row],[f1-score]]-F158</f>
        <v>0</v>
      </c>
      <c r="N191" s="7">
        <f>Table8[[#This Row],[support]]-G158</f>
        <v>0</v>
      </c>
    </row>
    <row r="192" spans="1:14">
      <c r="C192" s="7"/>
      <c r="D192" s="7"/>
      <c r="E192" s="7"/>
      <c r="F192" s="7"/>
      <c r="G192" s="7"/>
      <c r="J192" s="7"/>
      <c r="K192" s="7">
        <f>Table8[[#This Row],[precision]]-D159</f>
        <v>0</v>
      </c>
      <c r="L192" s="7">
        <f>Table8[[#This Row],[recall]]-E159</f>
        <v>0</v>
      </c>
      <c r="M192" s="7">
        <f>Table8[[#This Row],[f1-score]]-F159</f>
        <v>0</v>
      </c>
      <c r="N192" s="7">
        <f>Table8[[#This Row],[support]]-G159</f>
        <v>0</v>
      </c>
    </row>
    <row r="193" spans="1:14">
      <c r="C193" s="7" t="s">
        <v>32</v>
      </c>
      <c r="D193" s="7"/>
      <c r="E193" s="7"/>
      <c r="F193" s="7">
        <v>0.83</v>
      </c>
      <c r="G193" s="7">
        <v>31889</v>
      </c>
      <c r="J193" s="7" t="s">
        <v>32</v>
      </c>
      <c r="K193" s="7">
        <f>Table8[[#This Row],[precision]]-D160</f>
        <v>0</v>
      </c>
      <c r="L193" s="7">
        <f>Table8[[#This Row],[recall]]-E160</f>
        <v>0</v>
      </c>
      <c r="M193" s="7">
        <f>Table8[[#This Row],[f1-score]]-F160</f>
        <v>0</v>
      </c>
      <c r="N193" s="7">
        <f>Table8[[#This Row],[support]]-G160</f>
        <v>0</v>
      </c>
    </row>
    <row r="194" spans="1:14">
      <c r="C194" s="7" t="s">
        <v>33</v>
      </c>
      <c r="D194" s="7">
        <v>0.64</v>
      </c>
      <c r="E194" s="7">
        <v>0.59</v>
      </c>
      <c r="F194" s="7">
        <v>0.61</v>
      </c>
      <c r="G194" s="7">
        <v>31889</v>
      </c>
      <c r="J194" s="7" t="s">
        <v>30</v>
      </c>
      <c r="K194" s="7">
        <f>Table8[[#This Row],[precision]]-D161</f>
        <v>-8.9999999999999969E-2</v>
      </c>
      <c r="L194" s="7">
        <f>Table8[[#This Row],[recall]]-E161</f>
        <v>1.0000000000000009E-2</v>
      </c>
      <c r="M194" s="7">
        <f>Table8[[#This Row],[f1-score]]-F161</f>
        <v>1.0000000000000009E-2</v>
      </c>
      <c r="N194" s="7">
        <f>Table8[[#This Row],[support]]-G161</f>
        <v>0</v>
      </c>
    </row>
    <row r="195" spans="1:14">
      <c r="C195" s="7" t="s">
        <v>34</v>
      </c>
      <c r="D195" s="7">
        <v>0.82</v>
      </c>
      <c r="E195" s="7">
        <v>0.83</v>
      </c>
      <c r="F195" s="7">
        <v>0.83</v>
      </c>
      <c r="G195" s="7">
        <v>31889</v>
      </c>
      <c r="J195" s="7" t="s">
        <v>34</v>
      </c>
      <c r="K195" s="7">
        <f>Table8[[#This Row],[precision]]-D162</f>
        <v>-1.0000000000000009E-2</v>
      </c>
      <c r="L195" s="7">
        <f>Table8[[#This Row],[recall]]-E162</f>
        <v>0</v>
      </c>
      <c r="M195" s="7">
        <f>Table8[[#This Row],[f1-score]]-F162</f>
        <v>0</v>
      </c>
      <c r="N195" s="7">
        <f>Table8[[#This Row],[support]]-G162</f>
        <v>0</v>
      </c>
    </row>
    <row r="197" spans="1:14">
      <c r="C197" s="2"/>
    </row>
    <row r="198" spans="1:14" ht="15" thickBot="1">
      <c r="C198" s="12" t="s">
        <v>47</v>
      </c>
      <c r="D198" s="13" t="s">
        <v>0</v>
      </c>
      <c r="E198" s="13" t="s">
        <v>1</v>
      </c>
      <c r="F198" s="13" t="s">
        <v>2</v>
      </c>
      <c r="G198" s="13" t="s">
        <v>3</v>
      </c>
      <c r="J198" s="12" t="s">
        <v>49</v>
      </c>
      <c r="K198" s="13" t="s">
        <v>0</v>
      </c>
      <c r="L198" s="13" t="s">
        <v>1</v>
      </c>
      <c r="M198" s="13" t="s">
        <v>2</v>
      </c>
      <c r="N198" s="13" t="s">
        <v>3</v>
      </c>
    </row>
    <row r="199" spans="1:14">
      <c r="C199" s="7" t="s">
        <v>4</v>
      </c>
      <c r="D199" s="7">
        <v>0.91</v>
      </c>
      <c r="E199" s="7">
        <v>0.94</v>
      </c>
      <c r="F199" s="7">
        <v>0.92</v>
      </c>
      <c r="G199" s="7">
        <v>967</v>
      </c>
      <c r="J199" s="7" t="s">
        <v>4</v>
      </c>
      <c r="K199" s="7">
        <f>Table12[[#This Row],[precision]]-D134</f>
        <v>1.0000000000000009E-2</v>
      </c>
      <c r="L199" s="7">
        <f>Table12[[#This Row],[recall]]-E134</f>
        <v>2.9999999999999916E-2</v>
      </c>
      <c r="M199" s="7">
        <f>Table12[[#This Row],[f1-score]]-F134</f>
        <v>1.0000000000000009E-2</v>
      </c>
      <c r="N199" s="7">
        <f>Table12[[#This Row],[support]]-G134</f>
        <v>0</v>
      </c>
    </row>
    <row r="200" spans="1:14">
      <c r="C200" s="7" t="s">
        <v>5</v>
      </c>
      <c r="D200" s="7">
        <v>0.8</v>
      </c>
      <c r="E200" s="7">
        <v>0.71</v>
      </c>
      <c r="F200" s="7">
        <v>0.75</v>
      </c>
      <c r="G200" s="7">
        <v>62</v>
      </c>
      <c r="J200" s="7" t="s">
        <v>5</v>
      </c>
      <c r="K200" s="7">
        <f>Table12[[#This Row],[precision]]-D135</f>
        <v>-2.9999999999999916E-2</v>
      </c>
      <c r="L200" s="7">
        <f>Table12[[#This Row],[recall]]-E135</f>
        <v>0</v>
      </c>
      <c r="M200" s="7">
        <f>Table12[[#This Row],[f1-score]]-F135</f>
        <v>-2.0000000000000018E-2</v>
      </c>
      <c r="N200" s="7">
        <f>Table12[[#This Row],[support]]-G135</f>
        <v>0</v>
      </c>
    </row>
    <row r="201" spans="1:14">
      <c r="C201" s="7" t="s">
        <v>6</v>
      </c>
      <c r="D201" s="7">
        <v>0.66</v>
      </c>
      <c r="E201" s="7">
        <v>0.47</v>
      </c>
      <c r="F201" s="7">
        <v>0.54</v>
      </c>
      <c r="G201" s="7">
        <v>217</v>
      </c>
      <c r="J201" s="7" t="s">
        <v>6</v>
      </c>
      <c r="K201" s="7">
        <f>Table12[[#This Row],[precision]]-D136</f>
        <v>-4.9999999999999933E-2</v>
      </c>
      <c r="L201" s="7">
        <f>Table12[[#This Row],[recall]]-E136</f>
        <v>0.12</v>
      </c>
      <c r="M201" s="7">
        <f>Table12[[#This Row],[f1-score]]-F136</f>
        <v>7.0000000000000062E-2</v>
      </c>
      <c r="N201" s="7">
        <f>Table12[[#This Row],[support]]-G136</f>
        <v>0</v>
      </c>
    </row>
    <row r="202" spans="1:14">
      <c r="C202" s="7" t="s">
        <v>7</v>
      </c>
      <c r="D202" s="7">
        <v>0.8</v>
      </c>
      <c r="E202" s="7">
        <v>0.78</v>
      </c>
      <c r="F202" s="7">
        <v>0.79</v>
      </c>
      <c r="G202" s="7">
        <v>357</v>
      </c>
      <c r="J202" s="7" t="s">
        <v>7</v>
      </c>
      <c r="K202" s="7">
        <f>Table12[[#This Row],[precision]]-D137</f>
        <v>0</v>
      </c>
      <c r="L202" s="7">
        <f>Table12[[#This Row],[recall]]-E137</f>
        <v>3.0000000000000027E-2</v>
      </c>
      <c r="M202" s="7">
        <f>Table12[[#This Row],[f1-score]]-F137</f>
        <v>2.0000000000000018E-2</v>
      </c>
      <c r="N202" s="7">
        <f>Table12[[#This Row],[support]]-G137</f>
        <v>0</v>
      </c>
    </row>
    <row r="203" spans="1:14">
      <c r="A203" s="15" t="s">
        <v>63</v>
      </c>
      <c r="C203" s="7" t="s">
        <v>8</v>
      </c>
      <c r="D203" s="7">
        <v>0.82</v>
      </c>
      <c r="E203" s="7">
        <v>0.78</v>
      </c>
      <c r="F203" s="7">
        <v>0.8</v>
      </c>
      <c r="G203" s="7">
        <v>684</v>
      </c>
      <c r="J203" s="7" t="s">
        <v>8</v>
      </c>
      <c r="K203" s="7">
        <f>Table12[[#This Row],[precision]]-D138</f>
        <v>-1.0000000000000009E-2</v>
      </c>
      <c r="L203" s="7">
        <f>Table12[[#This Row],[recall]]-E138</f>
        <v>3.0000000000000027E-2</v>
      </c>
      <c r="M203" s="7">
        <f>Table12[[#This Row],[f1-score]]-F138</f>
        <v>1.0000000000000009E-2</v>
      </c>
      <c r="N203" s="7">
        <f>Table12[[#This Row],[support]]-G138</f>
        <v>0</v>
      </c>
    </row>
    <row r="204" spans="1:14">
      <c r="A204" s="15"/>
      <c r="C204" s="7" t="s">
        <v>9</v>
      </c>
      <c r="D204" s="7">
        <v>0.43</v>
      </c>
      <c r="E204" s="7">
        <v>0.4</v>
      </c>
      <c r="F204" s="7">
        <v>0.42</v>
      </c>
      <c r="G204" s="7">
        <v>165</v>
      </c>
      <c r="J204" s="7" t="s">
        <v>9</v>
      </c>
      <c r="K204" s="7">
        <f>Table12[[#This Row],[precision]]-D139</f>
        <v>-4.9999999999999989E-2</v>
      </c>
      <c r="L204" s="7">
        <f>Table12[[#This Row],[recall]]-E139</f>
        <v>1.0000000000000009E-2</v>
      </c>
      <c r="M204" s="7">
        <f>Table12[[#This Row],[f1-score]]-F139</f>
        <v>-1.0000000000000009E-2</v>
      </c>
      <c r="N204" s="7">
        <f>Table12[[#This Row],[support]]-G139</f>
        <v>0</v>
      </c>
    </row>
    <row r="205" spans="1:14">
      <c r="A205" s="15"/>
      <c r="C205" s="7" t="s">
        <v>10</v>
      </c>
      <c r="D205" s="7">
        <v>0.48</v>
      </c>
      <c r="E205" s="7">
        <v>0.38</v>
      </c>
      <c r="F205" s="7">
        <v>0.42</v>
      </c>
      <c r="G205" s="7">
        <v>157</v>
      </c>
      <c r="J205" s="7" t="s">
        <v>10</v>
      </c>
      <c r="K205" s="7">
        <f>Table12[[#This Row],[precision]]-D140</f>
        <v>-6.0000000000000053E-2</v>
      </c>
      <c r="L205" s="7">
        <f>Table12[[#This Row],[recall]]-E140</f>
        <v>-1.0000000000000009E-2</v>
      </c>
      <c r="M205" s="7">
        <f>Table12[[#This Row],[f1-score]]-F140</f>
        <v>-3.0000000000000027E-2</v>
      </c>
      <c r="N205" s="7">
        <f>Table12[[#This Row],[support]]-G140</f>
        <v>0</v>
      </c>
    </row>
    <row r="206" spans="1:14">
      <c r="A206" s="15"/>
      <c r="C206" s="7" t="s">
        <v>11</v>
      </c>
      <c r="D206" s="7">
        <v>0.46</v>
      </c>
      <c r="E206" s="7">
        <v>0.43</v>
      </c>
      <c r="F206" s="7">
        <v>0.44</v>
      </c>
      <c r="G206" s="7">
        <v>1321</v>
      </c>
      <c r="J206" s="7" t="s">
        <v>11</v>
      </c>
      <c r="K206" s="7">
        <f>Table12[[#This Row],[precision]]-D141</f>
        <v>-1.9999999999999962E-2</v>
      </c>
      <c r="L206" s="7">
        <f>Table12[[#This Row],[recall]]-E141</f>
        <v>-1.0000000000000009E-2</v>
      </c>
      <c r="M206" s="7">
        <f>Table12[[#This Row],[f1-score]]-F141</f>
        <v>-2.0000000000000018E-2</v>
      </c>
      <c r="N206" s="7">
        <f>Table12[[#This Row],[support]]-G141</f>
        <v>0</v>
      </c>
    </row>
    <row r="207" spans="1:14">
      <c r="A207" s="15"/>
      <c r="C207" s="7" t="s">
        <v>12</v>
      </c>
      <c r="D207" s="7">
        <v>0.39</v>
      </c>
      <c r="E207" s="7">
        <v>0.37</v>
      </c>
      <c r="F207" s="7">
        <v>0.38</v>
      </c>
      <c r="G207" s="7">
        <v>19</v>
      </c>
      <c r="J207" s="7" t="s">
        <v>12</v>
      </c>
      <c r="K207" s="7">
        <f>Table12[[#This Row],[precision]]-D142</f>
        <v>-0.10999999999999999</v>
      </c>
      <c r="L207" s="7">
        <f>Table12[[#This Row],[recall]]-E142</f>
        <v>4.9999999999999989E-2</v>
      </c>
      <c r="M207" s="7">
        <f>Table12[[#This Row],[f1-score]]-F142</f>
        <v>-1.0000000000000009E-2</v>
      </c>
      <c r="N207" s="7">
        <f>Table12[[#This Row],[support]]-G142</f>
        <v>0</v>
      </c>
    </row>
    <row r="208" spans="1:14">
      <c r="A208" s="15"/>
      <c r="C208" s="7" t="s">
        <v>13</v>
      </c>
      <c r="D208" s="7">
        <v>0.7</v>
      </c>
      <c r="E208" s="7">
        <v>0.49</v>
      </c>
      <c r="F208" s="7">
        <v>0.57999999999999996</v>
      </c>
      <c r="G208" s="7">
        <v>134</v>
      </c>
      <c r="J208" s="7" t="s">
        <v>13</v>
      </c>
      <c r="K208" s="7">
        <f>Table12[[#This Row],[precision]]-D143</f>
        <v>-2.0000000000000018E-2</v>
      </c>
      <c r="L208" s="7">
        <f>Table12[[#This Row],[recall]]-E143</f>
        <v>2.0000000000000018E-2</v>
      </c>
      <c r="M208" s="7">
        <f>Table12[[#This Row],[f1-score]]-F143</f>
        <v>1.0000000000000009E-2</v>
      </c>
      <c r="N208" s="7">
        <f>Table12[[#This Row],[support]]-G143</f>
        <v>0</v>
      </c>
    </row>
    <row r="209" spans="1:14">
      <c r="A209" s="15"/>
      <c r="C209" s="7" t="s">
        <v>14</v>
      </c>
      <c r="D209" s="7">
        <v>0</v>
      </c>
      <c r="E209" s="7">
        <v>0</v>
      </c>
      <c r="F209" s="7">
        <v>0</v>
      </c>
      <c r="G209" s="7">
        <v>11</v>
      </c>
      <c r="J209" s="7" t="s">
        <v>14</v>
      </c>
      <c r="K209" s="7">
        <f>Table12[[#This Row],[precision]]-D144</f>
        <v>-1</v>
      </c>
      <c r="L209" s="7">
        <f>Table12[[#This Row],[recall]]-E144</f>
        <v>-0.09</v>
      </c>
      <c r="M209" s="7">
        <f>Table12[[#This Row],[f1-score]]-F144</f>
        <v>-0.17</v>
      </c>
      <c r="N209" s="7">
        <f>Table12[[#This Row],[support]]-G144</f>
        <v>0</v>
      </c>
    </row>
    <row r="210" spans="1:14">
      <c r="A210" s="15"/>
      <c r="C210" s="7" t="s">
        <v>15</v>
      </c>
      <c r="D210" s="7">
        <v>0.96</v>
      </c>
      <c r="E210" s="7">
        <v>0.98</v>
      </c>
      <c r="F210" s="7">
        <v>0.97</v>
      </c>
      <c r="G210" s="7">
        <v>500</v>
      </c>
      <c r="J210" s="7" t="s">
        <v>15</v>
      </c>
      <c r="K210" s="7">
        <f>Table12[[#This Row],[precision]]-D145</f>
        <v>0</v>
      </c>
      <c r="L210" s="7">
        <f>Table12[[#This Row],[recall]]-E145</f>
        <v>1.0000000000000009E-2</v>
      </c>
      <c r="M210" s="7">
        <f>Table12[[#This Row],[f1-score]]-F145</f>
        <v>1.0000000000000009E-2</v>
      </c>
      <c r="N210" s="7">
        <f>Table12[[#This Row],[support]]-G145</f>
        <v>0</v>
      </c>
    </row>
    <row r="211" spans="1:14">
      <c r="A211" s="15"/>
      <c r="C211" s="7" t="s">
        <v>16</v>
      </c>
      <c r="D211" s="7">
        <v>0.92</v>
      </c>
      <c r="E211" s="7">
        <v>0.93</v>
      </c>
      <c r="F211" s="7">
        <v>0.92</v>
      </c>
      <c r="G211" s="7">
        <v>1179</v>
      </c>
      <c r="J211" s="7" t="s">
        <v>16</v>
      </c>
      <c r="K211" s="7">
        <f>Table12[[#This Row],[precision]]-D146</f>
        <v>2.0000000000000018E-2</v>
      </c>
      <c r="L211" s="7">
        <f>Table12[[#This Row],[recall]]-E146</f>
        <v>2.0000000000000018E-2</v>
      </c>
      <c r="M211" s="7">
        <f>Table12[[#This Row],[f1-score]]-F146</f>
        <v>1.0000000000000009E-2</v>
      </c>
      <c r="N211" s="7">
        <f>Table12[[#This Row],[support]]-G146</f>
        <v>0</v>
      </c>
    </row>
    <row r="212" spans="1:14">
      <c r="A212" s="15"/>
      <c r="C212" s="7" t="s">
        <v>17</v>
      </c>
      <c r="D212" s="7">
        <v>0.78</v>
      </c>
      <c r="E212" s="7">
        <v>0.85</v>
      </c>
      <c r="F212" s="7">
        <v>0.81</v>
      </c>
      <c r="G212" s="7">
        <v>124</v>
      </c>
      <c r="J212" s="7" t="s">
        <v>17</v>
      </c>
      <c r="K212" s="7">
        <f>Table12[[#This Row],[precision]]-D147</f>
        <v>1.0000000000000009E-2</v>
      </c>
      <c r="L212" s="7">
        <f>Table12[[#This Row],[recall]]-E147</f>
        <v>1.0000000000000009E-2</v>
      </c>
      <c r="M212" s="7">
        <f>Table12[[#This Row],[f1-score]]-F147</f>
        <v>1.0000000000000009E-2</v>
      </c>
      <c r="N212" s="7">
        <f>Table12[[#This Row],[support]]-G147</f>
        <v>0</v>
      </c>
    </row>
    <row r="213" spans="1:14">
      <c r="A213" s="15"/>
      <c r="C213" s="7" t="s">
        <v>18</v>
      </c>
      <c r="D213" s="7">
        <v>0.62</v>
      </c>
      <c r="E213" s="7">
        <v>0.46</v>
      </c>
      <c r="F213" s="7">
        <v>0.53</v>
      </c>
      <c r="G213" s="7">
        <v>141</v>
      </c>
      <c r="J213" s="7" t="s">
        <v>18</v>
      </c>
      <c r="K213" s="7">
        <f>Table12[[#This Row],[precision]]-D148</f>
        <v>-6.9999999999999951E-2</v>
      </c>
      <c r="L213" s="7">
        <f>Table12[[#This Row],[recall]]-E148</f>
        <v>3.0000000000000027E-2</v>
      </c>
      <c r="M213" s="7">
        <f>Table12[[#This Row],[f1-score]]-F148</f>
        <v>0</v>
      </c>
      <c r="N213" s="7">
        <f>Table12[[#This Row],[support]]-G148</f>
        <v>0</v>
      </c>
    </row>
    <row r="214" spans="1:14">
      <c r="A214" s="15"/>
      <c r="C214" s="7" t="s">
        <v>19</v>
      </c>
      <c r="D214" s="7">
        <v>0.86</v>
      </c>
      <c r="E214" s="7">
        <v>0.78</v>
      </c>
      <c r="F214" s="7">
        <v>0.82</v>
      </c>
      <c r="G214" s="7">
        <v>316</v>
      </c>
      <c r="J214" s="7" t="s">
        <v>19</v>
      </c>
      <c r="K214" s="7">
        <f>Table12[[#This Row],[precision]]-D149</f>
        <v>1.0000000000000009E-2</v>
      </c>
      <c r="L214" s="7">
        <f>Table12[[#This Row],[recall]]-E149</f>
        <v>1.0000000000000009E-2</v>
      </c>
      <c r="M214" s="7">
        <f>Table12[[#This Row],[f1-score]]-F149</f>
        <v>9.9999999999998979E-3</v>
      </c>
      <c r="N214" s="7">
        <f>Table12[[#This Row],[support]]-G149</f>
        <v>0</v>
      </c>
    </row>
    <row r="215" spans="1:14">
      <c r="A215" s="15"/>
      <c r="C215" s="7" t="s">
        <v>20</v>
      </c>
      <c r="D215" s="7">
        <v>0.76</v>
      </c>
      <c r="E215" s="7">
        <v>0.72</v>
      </c>
      <c r="F215" s="7">
        <v>0.74</v>
      </c>
      <c r="G215" s="7">
        <v>466</v>
      </c>
      <c r="J215" s="7" t="s">
        <v>20</v>
      </c>
      <c r="K215" s="7">
        <f>Table12[[#This Row],[precision]]-D150</f>
        <v>-2.0000000000000018E-2</v>
      </c>
      <c r="L215" s="7">
        <f>Table12[[#This Row],[recall]]-E150</f>
        <v>2.0000000000000018E-2</v>
      </c>
      <c r="M215" s="7">
        <f>Table12[[#This Row],[f1-score]]-F150</f>
        <v>0</v>
      </c>
      <c r="N215" s="7">
        <f>Table12[[#This Row],[support]]-G150</f>
        <v>0</v>
      </c>
    </row>
    <row r="216" spans="1:14">
      <c r="A216" s="15"/>
      <c r="C216" s="7" t="s">
        <v>21</v>
      </c>
      <c r="D216" s="7">
        <v>0.28999999999999998</v>
      </c>
      <c r="E216" s="7">
        <v>0.21</v>
      </c>
      <c r="F216" s="7">
        <v>0.24</v>
      </c>
      <c r="G216" s="7">
        <v>111</v>
      </c>
      <c r="J216" s="7" t="s">
        <v>21</v>
      </c>
      <c r="K216" s="7">
        <f>Table12[[#This Row],[precision]]-D151</f>
        <v>3.999999999999998E-2</v>
      </c>
      <c r="L216" s="7">
        <f>Table12[[#This Row],[recall]]-E151</f>
        <v>3.999999999999998E-2</v>
      </c>
      <c r="M216" s="7">
        <f>Table12[[#This Row],[f1-score]]-F151</f>
        <v>3.999999999999998E-2</v>
      </c>
      <c r="N216" s="7">
        <f>Table12[[#This Row],[support]]-G151</f>
        <v>0</v>
      </c>
    </row>
    <row r="217" spans="1:14">
      <c r="A217" s="15"/>
      <c r="C217" s="7" t="s">
        <v>22</v>
      </c>
      <c r="D217" s="7">
        <v>0.62</v>
      </c>
      <c r="E217" s="7">
        <v>0.6</v>
      </c>
      <c r="F217" s="7">
        <v>0.61</v>
      </c>
      <c r="G217" s="7">
        <v>620</v>
      </c>
      <c r="J217" s="7" t="s">
        <v>22</v>
      </c>
      <c r="K217" s="7">
        <f>Table12[[#This Row],[precision]]-D152</f>
        <v>-4.0000000000000036E-2</v>
      </c>
      <c r="L217" s="7">
        <f>Table12[[#This Row],[recall]]-E152</f>
        <v>-4.0000000000000036E-2</v>
      </c>
      <c r="M217" s="7">
        <f>Table12[[#This Row],[f1-score]]-F152</f>
        <v>-4.0000000000000036E-2</v>
      </c>
      <c r="N217" s="7">
        <f>Table12[[#This Row],[support]]-G152</f>
        <v>0</v>
      </c>
    </row>
    <row r="218" spans="1:14">
      <c r="C218" s="7" t="s">
        <v>23</v>
      </c>
      <c r="D218" s="7">
        <v>0.87</v>
      </c>
      <c r="E218" s="7">
        <v>0.92</v>
      </c>
      <c r="F218" s="7">
        <v>0.89</v>
      </c>
      <c r="G218" s="7">
        <v>12804</v>
      </c>
      <c r="J218" s="7" t="s">
        <v>23</v>
      </c>
      <c r="K218" s="7">
        <f>Table12[[#This Row],[precision]]-D153</f>
        <v>2.0000000000000018E-2</v>
      </c>
      <c r="L218" s="7">
        <f>Table12[[#This Row],[recall]]-E153</f>
        <v>-1.0000000000000009E-2</v>
      </c>
      <c r="M218" s="7">
        <f>Table12[[#This Row],[f1-score]]-F153</f>
        <v>0</v>
      </c>
      <c r="N218" s="7">
        <f>Table12[[#This Row],[support]]-G153</f>
        <v>0</v>
      </c>
    </row>
    <row r="219" spans="1:14">
      <c r="C219" s="7" t="s">
        <v>24</v>
      </c>
      <c r="D219" s="7">
        <v>0.4</v>
      </c>
      <c r="E219" s="7">
        <v>0.53</v>
      </c>
      <c r="F219" s="7">
        <v>0.46</v>
      </c>
      <c r="G219" s="7">
        <v>96</v>
      </c>
      <c r="J219" s="7" t="s">
        <v>24</v>
      </c>
      <c r="K219" s="7">
        <f>Table12[[#This Row],[precision]]-D154</f>
        <v>-9.9999999999999978E-2</v>
      </c>
      <c r="L219" s="7">
        <f>Table12[[#This Row],[recall]]-E154</f>
        <v>6.0000000000000053E-2</v>
      </c>
      <c r="M219" s="7">
        <f>Table12[[#This Row],[f1-score]]-F154</f>
        <v>-1.9999999999999962E-2</v>
      </c>
      <c r="N219" s="7">
        <f>Table12[[#This Row],[support]]-G154</f>
        <v>0</v>
      </c>
    </row>
    <row r="220" spans="1:14">
      <c r="C220" s="7" t="s">
        <v>25</v>
      </c>
      <c r="D220" s="7">
        <v>0.56999999999999995</v>
      </c>
      <c r="E220" s="7">
        <v>0.39</v>
      </c>
      <c r="F220" s="7">
        <v>0.46</v>
      </c>
      <c r="G220" s="7">
        <v>313</v>
      </c>
      <c r="J220" s="7" t="s">
        <v>25</v>
      </c>
      <c r="K220" s="7">
        <f>Table12[[#This Row],[precision]]-D155</f>
        <v>9.9999999999998979E-3</v>
      </c>
      <c r="L220" s="7">
        <f>Table12[[#This Row],[recall]]-E155</f>
        <v>0</v>
      </c>
      <c r="M220" s="7">
        <f>Table12[[#This Row],[f1-score]]-F155</f>
        <v>0</v>
      </c>
      <c r="N220" s="7">
        <f>Table12[[#This Row],[support]]-G155</f>
        <v>0</v>
      </c>
    </row>
    <row r="221" spans="1:14">
      <c r="C221" s="7" t="s">
        <v>26</v>
      </c>
      <c r="D221" s="7">
        <v>0.2</v>
      </c>
      <c r="E221" s="7">
        <v>0.04</v>
      </c>
      <c r="F221" s="7">
        <v>7.0000000000000007E-2</v>
      </c>
      <c r="G221" s="7">
        <v>25</v>
      </c>
      <c r="J221" s="7" t="s">
        <v>26</v>
      </c>
      <c r="K221" s="7">
        <f>Table12[[#This Row],[precision]]-D156</f>
        <v>-0.8</v>
      </c>
      <c r="L221" s="7">
        <f>Table12[[#This Row],[recall]]-E156</f>
        <v>0</v>
      </c>
      <c r="M221" s="7">
        <f>Table12[[#This Row],[f1-score]]-F156</f>
        <v>-9.999999999999995E-3</v>
      </c>
      <c r="N221" s="7">
        <f>Table12[[#This Row],[support]]-G156</f>
        <v>0</v>
      </c>
    </row>
    <row r="222" spans="1:14">
      <c r="C222" s="7" t="s">
        <v>27</v>
      </c>
      <c r="D222" s="7">
        <v>0.76</v>
      </c>
      <c r="E222" s="7">
        <v>0.82</v>
      </c>
      <c r="F222" s="7">
        <v>0.79</v>
      </c>
      <c r="G222" s="7">
        <v>39</v>
      </c>
      <c r="J222" s="7" t="s">
        <v>27</v>
      </c>
      <c r="K222" s="7">
        <f>Table12[[#This Row],[precision]]-D157</f>
        <v>4.0000000000000036E-2</v>
      </c>
      <c r="L222" s="7">
        <f>Table12[[#This Row],[recall]]-E157</f>
        <v>9.9999999999999978E-2</v>
      </c>
      <c r="M222" s="7">
        <f>Table12[[#This Row],[f1-score]]-F157</f>
        <v>7.0000000000000062E-2</v>
      </c>
      <c r="N222" s="7">
        <f>Table12[[#This Row],[support]]-G157</f>
        <v>0</v>
      </c>
    </row>
    <row r="223" spans="1:14">
      <c r="C223" s="7" t="s">
        <v>28</v>
      </c>
      <c r="D223" s="7">
        <v>0.86</v>
      </c>
      <c r="E223" s="7">
        <v>0.83</v>
      </c>
      <c r="F223" s="7">
        <v>0.85</v>
      </c>
      <c r="G223" s="7">
        <v>11061</v>
      </c>
      <c r="J223" s="7" t="s">
        <v>28</v>
      </c>
      <c r="K223" s="7">
        <f>Table12[[#This Row],[precision]]-D158</f>
        <v>-1.0000000000000009E-2</v>
      </c>
      <c r="L223" s="7">
        <f>Table12[[#This Row],[recall]]-E158</f>
        <v>1.0000000000000009E-2</v>
      </c>
      <c r="M223" s="7">
        <f>Table12[[#This Row],[f1-score]]-F158</f>
        <v>1.0000000000000009E-2</v>
      </c>
      <c r="N223" s="7">
        <f>Table12[[#This Row],[support]]-G158</f>
        <v>0</v>
      </c>
    </row>
    <row r="224" spans="1:14">
      <c r="C224" s="7"/>
      <c r="D224" s="7"/>
      <c r="E224" s="7"/>
      <c r="F224" s="7"/>
      <c r="G224" s="7"/>
      <c r="J224" s="7"/>
      <c r="K224" s="7">
        <f>Table12[[#This Row],[precision]]-D159</f>
        <v>0</v>
      </c>
      <c r="L224" s="7">
        <f>Table12[[#This Row],[recall]]-E159</f>
        <v>0</v>
      </c>
      <c r="M224" s="7">
        <f>Table12[[#This Row],[f1-score]]-F159</f>
        <v>0</v>
      </c>
      <c r="N224" s="7">
        <f>Table12[[#This Row],[support]]-G159</f>
        <v>0</v>
      </c>
    </row>
    <row r="225" spans="1:14">
      <c r="C225" s="7" t="s">
        <v>32</v>
      </c>
      <c r="D225" s="7"/>
      <c r="E225" s="7"/>
      <c r="F225" s="7">
        <v>0.83</v>
      </c>
      <c r="G225" s="7">
        <v>31889</v>
      </c>
      <c r="J225" s="7" t="s">
        <v>32</v>
      </c>
      <c r="K225" s="7">
        <f>Table12[[#This Row],[precision]]-D160</f>
        <v>0</v>
      </c>
      <c r="L225" s="7">
        <f>Table12[[#This Row],[recall]]-E160</f>
        <v>0</v>
      </c>
      <c r="M225" s="7">
        <f>Table12[[#This Row],[f1-score]]-F160</f>
        <v>0</v>
      </c>
      <c r="N225" s="7">
        <f>Table12[[#This Row],[support]]-G160</f>
        <v>0</v>
      </c>
    </row>
    <row r="226" spans="1:14">
      <c r="C226" s="7" t="s">
        <v>33</v>
      </c>
      <c r="D226" s="7">
        <v>0.64</v>
      </c>
      <c r="E226" s="7">
        <v>0.59</v>
      </c>
      <c r="F226" s="7">
        <v>0.61</v>
      </c>
      <c r="G226" s="7">
        <v>31889</v>
      </c>
      <c r="J226" s="7" t="s">
        <v>30</v>
      </c>
      <c r="K226" s="7">
        <f>Table12[[#This Row],[precision]]-D161</f>
        <v>-8.9999999999999969E-2</v>
      </c>
      <c r="L226" s="7">
        <f>Table12[[#This Row],[recall]]-E161</f>
        <v>1.0000000000000009E-2</v>
      </c>
      <c r="M226" s="7">
        <f>Table12[[#This Row],[f1-score]]-F161</f>
        <v>1.0000000000000009E-2</v>
      </c>
      <c r="N226" s="7">
        <f>Table12[[#This Row],[support]]-G161</f>
        <v>0</v>
      </c>
    </row>
    <row r="227" spans="1:14">
      <c r="C227" s="7" t="s">
        <v>34</v>
      </c>
      <c r="D227" s="7">
        <v>0.83</v>
      </c>
      <c r="E227" s="7">
        <v>0.83</v>
      </c>
      <c r="F227" s="7">
        <v>0.83</v>
      </c>
      <c r="G227" s="7">
        <v>31889</v>
      </c>
      <c r="J227" s="7" t="s">
        <v>34</v>
      </c>
      <c r="K227" s="7">
        <f>Table12[[#This Row],[precision]]-D162</f>
        <v>0</v>
      </c>
      <c r="L227" s="7">
        <f>Table12[[#This Row],[recall]]-E162</f>
        <v>0</v>
      </c>
      <c r="M227" s="7">
        <f>Table12[[#This Row],[f1-score]]-F162</f>
        <v>0</v>
      </c>
      <c r="N227" s="7">
        <f>Table12[[#This Row],[support]]-G162</f>
        <v>0</v>
      </c>
    </row>
    <row r="228" spans="1:14">
      <c r="J228" s="11"/>
      <c r="K228" s="7"/>
      <c r="L228" s="7"/>
      <c r="M228" s="7"/>
      <c r="N228" s="7"/>
    </row>
    <row r="230" spans="1:14" ht="15" thickBot="1">
      <c r="C230" s="12" t="s">
        <v>48</v>
      </c>
      <c r="D230" s="13" t="s">
        <v>0</v>
      </c>
      <c r="E230" s="13" t="s">
        <v>1</v>
      </c>
      <c r="F230" s="13" t="s">
        <v>2</v>
      </c>
      <c r="G230" s="13" t="s">
        <v>3</v>
      </c>
      <c r="J230" s="12" t="s">
        <v>49</v>
      </c>
      <c r="K230" s="13" t="s">
        <v>0</v>
      </c>
      <c r="L230" s="13" t="s">
        <v>1</v>
      </c>
      <c r="M230" s="13" t="s">
        <v>2</v>
      </c>
      <c r="N230" s="13" t="s">
        <v>3</v>
      </c>
    </row>
    <row r="231" spans="1:14">
      <c r="C231" s="7" t="s">
        <v>4</v>
      </c>
      <c r="D231" s="7">
        <v>0.89</v>
      </c>
      <c r="E231" s="7">
        <v>0.92</v>
      </c>
      <c r="F231" s="7">
        <v>0.91</v>
      </c>
      <c r="G231" s="7">
        <v>967</v>
      </c>
      <c r="J231" s="7" t="s">
        <v>4</v>
      </c>
      <c r="K231" s="7">
        <f>Table1215[[#This Row],[precision]]-D134</f>
        <v>-1.0000000000000009E-2</v>
      </c>
      <c r="L231" s="7">
        <f>Table1215[[#This Row],[recall]]-E134</f>
        <v>1.0000000000000009E-2</v>
      </c>
      <c r="M231" s="7">
        <f>Table1215[[#This Row],[f1-score]]-F134</f>
        <v>0</v>
      </c>
      <c r="N231" s="7">
        <f>Table1215[[#This Row],[support]]-G134</f>
        <v>0</v>
      </c>
    </row>
    <row r="232" spans="1:14">
      <c r="C232" s="7" t="s">
        <v>5</v>
      </c>
      <c r="D232" s="7">
        <v>0.75</v>
      </c>
      <c r="E232" s="7">
        <v>0.68</v>
      </c>
      <c r="F232" s="7">
        <v>0.71</v>
      </c>
      <c r="G232" s="7">
        <v>62</v>
      </c>
      <c r="J232" s="7" t="s">
        <v>5</v>
      </c>
      <c r="K232" s="7">
        <f>Table1215[[#This Row],[precision]]-D135</f>
        <v>-7.999999999999996E-2</v>
      </c>
      <c r="L232" s="7">
        <f>Table1215[[#This Row],[recall]]-E135</f>
        <v>-2.9999999999999916E-2</v>
      </c>
      <c r="M232" s="7">
        <f>Table1215[[#This Row],[f1-score]]-F135</f>
        <v>-6.0000000000000053E-2</v>
      </c>
      <c r="N232" s="7">
        <f>Table1215[[#This Row],[support]]-G135</f>
        <v>0</v>
      </c>
    </row>
    <row r="233" spans="1:14">
      <c r="C233" s="7" t="s">
        <v>6</v>
      </c>
      <c r="D233" s="7">
        <v>0.68</v>
      </c>
      <c r="E233" s="7">
        <v>0.4</v>
      </c>
      <c r="F233" s="7">
        <v>0.5</v>
      </c>
      <c r="G233" s="7">
        <v>217</v>
      </c>
      <c r="J233" s="7" t="s">
        <v>6</v>
      </c>
      <c r="K233" s="7">
        <f>Table1215[[#This Row],[precision]]-D136</f>
        <v>-2.9999999999999916E-2</v>
      </c>
      <c r="L233" s="7">
        <f>Table1215[[#This Row],[recall]]-E136</f>
        <v>5.0000000000000044E-2</v>
      </c>
      <c r="M233" s="7">
        <f>Table1215[[#This Row],[f1-score]]-F136</f>
        <v>3.0000000000000027E-2</v>
      </c>
      <c r="N233" s="7">
        <f>Table1215[[#This Row],[support]]-G136</f>
        <v>0</v>
      </c>
    </row>
    <row r="234" spans="1:14">
      <c r="C234" s="7" t="s">
        <v>7</v>
      </c>
      <c r="D234" s="7">
        <v>0.79</v>
      </c>
      <c r="E234" s="7">
        <v>0.77</v>
      </c>
      <c r="F234" s="7">
        <v>0.78</v>
      </c>
      <c r="G234" s="7">
        <v>357</v>
      </c>
      <c r="J234" s="7" t="s">
        <v>7</v>
      </c>
      <c r="K234" s="7">
        <f>Table1215[[#This Row],[precision]]-D137</f>
        <v>-1.0000000000000009E-2</v>
      </c>
      <c r="L234" s="7">
        <f>Table1215[[#This Row],[recall]]-E137</f>
        <v>2.0000000000000018E-2</v>
      </c>
      <c r="M234" s="7">
        <f>Table1215[[#This Row],[f1-score]]-F137</f>
        <v>1.0000000000000009E-2</v>
      </c>
      <c r="N234" s="7">
        <f>Table1215[[#This Row],[support]]-G137</f>
        <v>0</v>
      </c>
    </row>
    <row r="235" spans="1:14">
      <c r="C235" s="7" t="s">
        <v>8</v>
      </c>
      <c r="D235" s="7">
        <v>0.82</v>
      </c>
      <c r="E235" s="7">
        <v>0.77</v>
      </c>
      <c r="F235" s="7">
        <v>0.79</v>
      </c>
      <c r="G235" s="7">
        <v>684</v>
      </c>
      <c r="J235" s="7" t="s">
        <v>8</v>
      </c>
      <c r="K235" s="7">
        <f>Table1215[[#This Row],[precision]]-D138</f>
        <v>-1.0000000000000009E-2</v>
      </c>
      <c r="L235" s="7">
        <f>Table1215[[#This Row],[recall]]-E138</f>
        <v>2.0000000000000018E-2</v>
      </c>
      <c r="M235" s="7">
        <f>Table1215[[#This Row],[f1-score]]-F138</f>
        <v>0</v>
      </c>
      <c r="N235" s="7">
        <f>Table1215[[#This Row],[support]]-G138</f>
        <v>0</v>
      </c>
    </row>
    <row r="236" spans="1:14">
      <c r="C236" s="7" t="s">
        <v>9</v>
      </c>
      <c r="D236" s="7">
        <v>0.47</v>
      </c>
      <c r="E236" s="7">
        <v>0.39</v>
      </c>
      <c r="F236" s="7">
        <v>0.43</v>
      </c>
      <c r="G236" s="7">
        <v>165</v>
      </c>
      <c r="J236" s="7" t="s">
        <v>9</v>
      </c>
      <c r="K236" s="7">
        <f>Table1215[[#This Row],[precision]]-D139</f>
        <v>-1.0000000000000009E-2</v>
      </c>
      <c r="L236" s="7">
        <f>Table1215[[#This Row],[recall]]-E139</f>
        <v>0</v>
      </c>
      <c r="M236" s="7">
        <f>Table1215[[#This Row],[f1-score]]-F139</f>
        <v>0</v>
      </c>
      <c r="N236" s="7">
        <f>Table1215[[#This Row],[support]]-G139</f>
        <v>0</v>
      </c>
    </row>
    <row r="237" spans="1:14">
      <c r="A237" s="20" t="s">
        <v>64</v>
      </c>
      <c r="C237" s="7" t="s">
        <v>10</v>
      </c>
      <c r="D237" s="7">
        <v>0.54</v>
      </c>
      <c r="E237" s="7">
        <v>0.39</v>
      </c>
      <c r="F237" s="7">
        <v>0.45</v>
      </c>
      <c r="G237" s="7">
        <v>157</v>
      </c>
      <c r="J237" s="7" t="s">
        <v>10</v>
      </c>
      <c r="K237" s="7">
        <f>Table1215[[#This Row],[precision]]-D140</f>
        <v>0</v>
      </c>
      <c r="L237" s="7">
        <f>Table1215[[#This Row],[recall]]-E140</f>
        <v>0</v>
      </c>
      <c r="M237" s="7">
        <f>Table1215[[#This Row],[f1-score]]-F140</f>
        <v>0</v>
      </c>
      <c r="N237" s="7">
        <f>Table1215[[#This Row],[support]]-G140</f>
        <v>0</v>
      </c>
    </row>
    <row r="238" spans="1:14">
      <c r="A238" s="21"/>
      <c r="C238" s="7" t="s">
        <v>11</v>
      </c>
      <c r="D238" s="7">
        <v>0.49</v>
      </c>
      <c r="E238" s="7">
        <v>0.44</v>
      </c>
      <c r="F238" s="7">
        <v>0.47</v>
      </c>
      <c r="G238" s="7">
        <v>1321</v>
      </c>
      <c r="J238" s="7" t="s">
        <v>11</v>
      </c>
      <c r="K238" s="7">
        <f>Table1215[[#This Row],[precision]]-D141</f>
        <v>1.0000000000000009E-2</v>
      </c>
      <c r="L238" s="7">
        <f>Table1215[[#This Row],[recall]]-E141</f>
        <v>0</v>
      </c>
      <c r="M238" s="7">
        <f>Table1215[[#This Row],[f1-score]]-F141</f>
        <v>9.9999999999999534E-3</v>
      </c>
      <c r="N238" s="7">
        <f>Table1215[[#This Row],[support]]-G141</f>
        <v>0</v>
      </c>
    </row>
    <row r="239" spans="1:14">
      <c r="A239" s="21"/>
      <c r="C239" s="7" t="s">
        <v>12</v>
      </c>
      <c r="D239" s="7">
        <v>0.37</v>
      </c>
      <c r="E239" s="7">
        <v>0.37</v>
      </c>
      <c r="F239" s="7">
        <v>0.37</v>
      </c>
      <c r="G239" s="7">
        <v>19</v>
      </c>
      <c r="J239" s="7" t="s">
        <v>12</v>
      </c>
      <c r="K239" s="7">
        <f>Table1215[[#This Row],[precision]]-D142</f>
        <v>-0.13</v>
      </c>
      <c r="L239" s="7">
        <f>Table1215[[#This Row],[recall]]-E142</f>
        <v>4.9999999999999989E-2</v>
      </c>
      <c r="M239" s="7">
        <f>Table1215[[#This Row],[f1-score]]-F142</f>
        <v>-2.0000000000000018E-2</v>
      </c>
      <c r="N239" s="7">
        <f>Table1215[[#This Row],[support]]-G142</f>
        <v>0</v>
      </c>
    </row>
    <row r="240" spans="1:14">
      <c r="A240" s="21"/>
      <c r="C240" s="7" t="s">
        <v>13</v>
      </c>
      <c r="D240" s="7">
        <v>0.72</v>
      </c>
      <c r="E240" s="7">
        <v>0.49</v>
      </c>
      <c r="F240" s="7">
        <v>0.57999999999999996</v>
      </c>
      <c r="G240" s="7">
        <v>134</v>
      </c>
      <c r="J240" s="7" t="s">
        <v>13</v>
      </c>
      <c r="K240" s="7">
        <f>Table1215[[#This Row],[precision]]-D143</f>
        <v>0</v>
      </c>
      <c r="L240" s="7">
        <f>Table1215[[#This Row],[recall]]-E143</f>
        <v>2.0000000000000018E-2</v>
      </c>
      <c r="M240" s="7">
        <f>Table1215[[#This Row],[f1-score]]-F143</f>
        <v>1.0000000000000009E-2</v>
      </c>
      <c r="N240" s="7">
        <f>Table1215[[#This Row],[support]]-G143</f>
        <v>0</v>
      </c>
    </row>
    <row r="241" spans="1:14">
      <c r="A241" s="21"/>
      <c r="C241" s="7" t="s">
        <v>14</v>
      </c>
      <c r="D241" s="7">
        <v>0.25</v>
      </c>
      <c r="E241" s="7">
        <v>0.09</v>
      </c>
      <c r="F241" s="7">
        <v>0.13</v>
      </c>
      <c r="G241" s="7">
        <v>11</v>
      </c>
      <c r="J241" s="7" t="s">
        <v>14</v>
      </c>
      <c r="K241" s="7">
        <f>Table1215[[#This Row],[precision]]-D144</f>
        <v>-0.75</v>
      </c>
      <c r="L241" s="7">
        <f>Table1215[[#This Row],[recall]]-E144</f>
        <v>0</v>
      </c>
      <c r="M241" s="7">
        <f>Table1215[[#This Row],[f1-score]]-F144</f>
        <v>-4.0000000000000008E-2</v>
      </c>
      <c r="N241" s="7">
        <f>Table1215[[#This Row],[support]]-G144</f>
        <v>0</v>
      </c>
    </row>
    <row r="242" spans="1:14">
      <c r="A242" s="21"/>
      <c r="C242" s="7" t="s">
        <v>15</v>
      </c>
      <c r="D242" s="7">
        <v>0.96</v>
      </c>
      <c r="E242" s="7">
        <v>0.97</v>
      </c>
      <c r="F242" s="7">
        <v>0.97</v>
      </c>
      <c r="G242" s="7">
        <v>500</v>
      </c>
      <c r="J242" s="7" t="s">
        <v>15</v>
      </c>
      <c r="K242" s="7">
        <f>Table1215[[#This Row],[precision]]-D145</f>
        <v>0</v>
      </c>
      <c r="L242" s="7">
        <f>Table1215[[#This Row],[recall]]-E145</f>
        <v>0</v>
      </c>
      <c r="M242" s="7">
        <f>Table1215[[#This Row],[f1-score]]-F145</f>
        <v>1.0000000000000009E-2</v>
      </c>
      <c r="N242" s="7">
        <f>Table1215[[#This Row],[support]]-G145</f>
        <v>0</v>
      </c>
    </row>
    <row r="243" spans="1:14">
      <c r="A243" s="21"/>
      <c r="C243" s="7" t="s">
        <v>16</v>
      </c>
      <c r="D243" s="7">
        <v>0.89</v>
      </c>
      <c r="E243" s="7">
        <v>0.93</v>
      </c>
      <c r="F243" s="7">
        <v>0.91</v>
      </c>
      <c r="G243" s="7">
        <v>1179</v>
      </c>
      <c r="J243" s="7" t="s">
        <v>16</v>
      </c>
      <c r="K243" s="7">
        <f>Table1215[[#This Row],[precision]]-D146</f>
        <v>-1.0000000000000009E-2</v>
      </c>
      <c r="L243" s="7">
        <f>Table1215[[#This Row],[recall]]-E146</f>
        <v>2.0000000000000018E-2</v>
      </c>
      <c r="M243" s="7">
        <f>Table1215[[#This Row],[f1-score]]-F146</f>
        <v>0</v>
      </c>
      <c r="N243" s="7">
        <f>Table1215[[#This Row],[support]]-G146</f>
        <v>0</v>
      </c>
    </row>
    <row r="244" spans="1:14">
      <c r="A244" s="21"/>
      <c r="C244" s="7" t="s">
        <v>17</v>
      </c>
      <c r="D244" s="7">
        <v>0.76</v>
      </c>
      <c r="E244" s="7">
        <v>0.85</v>
      </c>
      <c r="F244" s="7">
        <v>0.8</v>
      </c>
      <c r="G244" s="7">
        <v>124</v>
      </c>
      <c r="J244" s="7" t="s">
        <v>17</v>
      </c>
      <c r="K244" s="7">
        <f>Table1215[[#This Row],[precision]]-D147</f>
        <v>-1.0000000000000009E-2</v>
      </c>
      <c r="L244" s="7">
        <f>Table1215[[#This Row],[recall]]-E147</f>
        <v>1.0000000000000009E-2</v>
      </c>
      <c r="M244" s="7">
        <f>Table1215[[#This Row],[f1-score]]-F147</f>
        <v>0</v>
      </c>
      <c r="N244" s="7">
        <f>Table1215[[#This Row],[support]]-G147</f>
        <v>0</v>
      </c>
    </row>
    <row r="245" spans="1:14">
      <c r="A245" s="21"/>
      <c r="C245" s="7" t="s">
        <v>18</v>
      </c>
      <c r="D245" s="7">
        <v>0.64</v>
      </c>
      <c r="E245" s="7">
        <v>0.4</v>
      </c>
      <c r="F245" s="7">
        <v>0.5</v>
      </c>
      <c r="G245" s="7">
        <v>141</v>
      </c>
      <c r="J245" s="7" t="s">
        <v>18</v>
      </c>
      <c r="K245" s="7">
        <f>Table1215[[#This Row],[precision]]-D148</f>
        <v>-4.9999999999999933E-2</v>
      </c>
      <c r="L245" s="7">
        <f>Table1215[[#This Row],[recall]]-E148</f>
        <v>-2.9999999999999971E-2</v>
      </c>
      <c r="M245" s="7">
        <f>Table1215[[#This Row],[f1-score]]-F148</f>
        <v>-3.0000000000000027E-2</v>
      </c>
      <c r="N245" s="7">
        <f>Table1215[[#This Row],[support]]-G148</f>
        <v>0</v>
      </c>
    </row>
    <row r="246" spans="1:14">
      <c r="A246" s="21"/>
      <c r="C246" s="7" t="s">
        <v>19</v>
      </c>
      <c r="D246" s="7">
        <v>0.82</v>
      </c>
      <c r="E246" s="7">
        <v>0.78</v>
      </c>
      <c r="F246" s="7">
        <v>0.8</v>
      </c>
      <c r="G246" s="7">
        <v>316</v>
      </c>
      <c r="J246" s="7" t="s">
        <v>19</v>
      </c>
      <c r="K246" s="7">
        <f>Table1215[[#This Row],[precision]]-D149</f>
        <v>-3.0000000000000027E-2</v>
      </c>
      <c r="L246" s="7">
        <f>Table1215[[#This Row],[recall]]-E149</f>
        <v>1.0000000000000009E-2</v>
      </c>
      <c r="M246" s="7">
        <f>Table1215[[#This Row],[f1-score]]-F149</f>
        <v>-1.0000000000000009E-2</v>
      </c>
      <c r="N246" s="7">
        <f>Table1215[[#This Row],[support]]-G149</f>
        <v>0</v>
      </c>
    </row>
    <row r="247" spans="1:14">
      <c r="A247" s="21"/>
      <c r="C247" s="7" t="s">
        <v>20</v>
      </c>
      <c r="D247" s="7">
        <v>0.75</v>
      </c>
      <c r="E247" s="7">
        <v>0.7</v>
      </c>
      <c r="F247" s="7">
        <v>0.72</v>
      </c>
      <c r="G247" s="7">
        <v>466</v>
      </c>
      <c r="J247" s="7" t="s">
        <v>20</v>
      </c>
      <c r="K247" s="7">
        <f>Table1215[[#This Row],[precision]]-D150</f>
        <v>-3.0000000000000027E-2</v>
      </c>
      <c r="L247" s="7">
        <f>Table1215[[#This Row],[recall]]-E150</f>
        <v>0</v>
      </c>
      <c r="M247" s="7">
        <f>Table1215[[#This Row],[f1-score]]-F150</f>
        <v>-2.0000000000000018E-2</v>
      </c>
      <c r="N247" s="7">
        <f>Table1215[[#This Row],[support]]-G150</f>
        <v>0</v>
      </c>
    </row>
    <row r="248" spans="1:14">
      <c r="A248" s="21"/>
      <c r="C248" s="7" t="s">
        <v>21</v>
      </c>
      <c r="D248" s="7">
        <v>0.33</v>
      </c>
      <c r="E248" s="7">
        <v>0.19</v>
      </c>
      <c r="F248" s="7">
        <v>0.24</v>
      </c>
      <c r="G248" s="7">
        <v>111</v>
      </c>
      <c r="J248" s="7" t="s">
        <v>21</v>
      </c>
      <c r="K248" s="7">
        <f>Table1215[[#This Row],[precision]]-D151</f>
        <v>8.0000000000000016E-2</v>
      </c>
      <c r="L248" s="7">
        <f>Table1215[[#This Row],[recall]]-E151</f>
        <v>1.999999999999999E-2</v>
      </c>
      <c r="M248" s="7">
        <f>Table1215[[#This Row],[f1-score]]-F151</f>
        <v>3.999999999999998E-2</v>
      </c>
      <c r="N248" s="7">
        <f>Table1215[[#This Row],[support]]-G151</f>
        <v>0</v>
      </c>
    </row>
    <row r="249" spans="1:14">
      <c r="A249" s="21"/>
      <c r="C249" s="7" t="s">
        <v>22</v>
      </c>
      <c r="D249" s="7">
        <v>0.66</v>
      </c>
      <c r="E249" s="7">
        <v>0.64</v>
      </c>
      <c r="F249" s="7">
        <v>0.65</v>
      </c>
      <c r="G249" s="7">
        <v>620</v>
      </c>
      <c r="J249" s="7" t="s">
        <v>22</v>
      </c>
      <c r="K249" s="7">
        <f>Table1215[[#This Row],[precision]]-D152</f>
        <v>0</v>
      </c>
      <c r="L249" s="7">
        <f>Table1215[[#This Row],[recall]]-E152</f>
        <v>0</v>
      </c>
      <c r="M249" s="7">
        <f>Table1215[[#This Row],[f1-score]]-F152</f>
        <v>0</v>
      </c>
      <c r="N249" s="7">
        <f>Table1215[[#This Row],[support]]-G152</f>
        <v>0</v>
      </c>
    </row>
    <row r="250" spans="1:14">
      <c r="A250" s="21"/>
      <c r="C250" s="7" t="s">
        <v>23</v>
      </c>
      <c r="D250" s="7">
        <v>0.87</v>
      </c>
      <c r="E250" s="7">
        <v>0.92</v>
      </c>
      <c r="F250" s="7">
        <v>0.9</v>
      </c>
      <c r="G250" s="7">
        <v>12804</v>
      </c>
      <c r="J250" s="7" t="s">
        <v>23</v>
      </c>
      <c r="K250" s="7">
        <f>Table1215[[#This Row],[precision]]-D153</f>
        <v>2.0000000000000018E-2</v>
      </c>
      <c r="L250" s="7">
        <f>Table1215[[#This Row],[recall]]-E153</f>
        <v>-1.0000000000000009E-2</v>
      </c>
      <c r="M250" s="7">
        <f>Table1215[[#This Row],[f1-score]]-F153</f>
        <v>1.0000000000000009E-2</v>
      </c>
      <c r="N250" s="7">
        <f>Table1215[[#This Row],[support]]-G153</f>
        <v>0</v>
      </c>
    </row>
    <row r="251" spans="1:14">
      <c r="A251" s="21"/>
      <c r="C251" s="7" t="s">
        <v>24</v>
      </c>
      <c r="D251" s="7">
        <v>0.37</v>
      </c>
      <c r="E251" s="7">
        <v>0.56000000000000005</v>
      </c>
      <c r="F251" s="7">
        <v>0.45</v>
      </c>
      <c r="G251" s="7">
        <v>96</v>
      </c>
      <c r="J251" s="7" t="s">
        <v>24</v>
      </c>
      <c r="K251" s="7">
        <f>Table1215[[#This Row],[precision]]-D154</f>
        <v>-0.13</v>
      </c>
      <c r="L251" s="7">
        <f>Table1215[[#This Row],[recall]]-E154</f>
        <v>9.000000000000008E-2</v>
      </c>
      <c r="M251" s="7">
        <f>Table1215[[#This Row],[f1-score]]-F154</f>
        <v>-2.9999999999999971E-2</v>
      </c>
      <c r="N251" s="7">
        <f>Table1215[[#This Row],[support]]-G154</f>
        <v>0</v>
      </c>
    </row>
    <row r="252" spans="1:14">
      <c r="C252" s="7" t="s">
        <v>25</v>
      </c>
      <c r="D252" s="7">
        <v>0.54</v>
      </c>
      <c r="E252" s="7">
        <v>0.43</v>
      </c>
      <c r="F252" s="7">
        <v>0.48</v>
      </c>
      <c r="G252" s="7">
        <v>313</v>
      </c>
      <c r="J252" s="7" t="s">
        <v>25</v>
      </c>
      <c r="K252" s="7">
        <f>Table1215[[#This Row],[precision]]-D155</f>
        <v>-2.0000000000000018E-2</v>
      </c>
      <c r="L252" s="7">
        <f>Table1215[[#This Row],[recall]]-E155</f>
        <v>3.999999999999998E-2</v>
      </c>
      <c r="M252" s="7">
        <f>Table1215[[#This Row],[f1-score]]-F155</f>
        <v>1.9999999999999962E-2</v>
      </c>
      <c r="N252" s="7">
        <f>Table1215[[#This Row],[support]]-G155</f>
        <v>0</v>
      </c>
    </row>
    <row r="253" spans="1:14">
      <c r="C253" s="7" t="s">
        <v>26</v>
      </c>
      <c r="D253" s="7">
        <v>0.33</v>
      </c>
      <c r="E253" s="7">
        <v>0.16</v>
      </c>
      <c r="F253" s="7">
        <v>0.22</v>
      </c>
      <c r="G253" s="7">
        <v>25</v>
      </c>
      <c r="J253" s="7" t="s">
        <v>26</v>
      </c>
      <c r="K253" s="7">
        <f>Table1215[[#This Row],[precision]]-D156</f>
        <v>-0.66999999999999993</v>
      </c>
      <c r="L253" s="7">
        <f>Table1215[[#This Row],[recall]]-E156</f>
        <v>0.12</v>
      </c>
      <c r="M253" s="7">
        <f>Table1215[[#This Row],[f1-score]]-F156</f>
        <v>0.14000000000000001</v>
      </c>
      <c r="N253" s="7">
        <f>Table1215[[#This Row],[support]]-G156</f>
        <v>0</v>
      </c>
    </row>
    <row r="254" spans="1:14">
      <c r="C254" s="7" t="s">
        <v>27</v>
      </c>
      <c r="D254" s="7">
        <v>0.74</v>
      </c>
      <c r="E254" s="7">
        <v>0.79</v>
      </c>
      <c r="F254" s="7">
        <v>0.77</v>
      </c>
      <c r="G254" s="7">
        <v>39</v>
      </c>
      <c r="J254" s="7" t="s">
        <v>27</v>
      </c>
      <c r="K254" s="7">
        <f>Table1215[[#This Row],[precision]]-D157</f>
        <v>2.0000000000000018E-2</v>
      </c>
      <c r="L254" s="7">
        <f>Table1215[[#This Row],[recall]]-E157</f>
        <v>7.0000000000000062E-2</v>
      </c>
      <c r="M254" s="7">
        <f>Table1215[[#This Row],[f1-score]]-F157</f>
        <v>5.0000000000000044E-2</v>
      </c>
      <c r="N254" s="7">
        <f>Table1215[[#This Row],[support]]-G157</f>
        <v>0</v>
      </c>
    </row>
    <row r="255" spans="1:14">
      <c r="C255" s="7" t="s">
        <v>28</v>
      </c>
      <c r="D255" s="7">
        <v>0.86</v>
      </c>
      <c r="E255" s="7">
        <v>0.84</v>
      </c>
      <c r="F255" s="7">
        <v>0.85</v>
      </c>
      <c r="G255" s="7">
        <v>11061</v>
      </c>
      <c r="J255" s="7" t="s">
        <v>28</v>
      </c>
      <c r="K255" s="7">
        <f>Table1215[[#This Row],[precision]]-D158</f>
        <v>-1.0000000000000009E-2</v>
      </c>
      <c r="L255" s="7">
        <f>Table1215[[#This Row],[recall]]-E158</f>
        <v>2.0000000000000018E-2</v>
      </c>
      <c r="M255" s="7">
        <f>Table1215[[#This Row],[f1-score]]-F158</f>
        <v>1.0000000000000009E-2</v>
      </c>
      <c r="N255" s="7">
        <f>Table1215[[#This Row],[support]]-G158</f>
        <v>0</v>
      </c>
    </row>
    <row r="256" spans="1:14">
      <c r="C256" s="7"/>
      <c r="D256" s="7"/>
      <c r="E256" s="7"/>
      <c r="F256" s="7"/>
      <c r="G256" s="7"/>
      <c r="J256" s="7"/>
      <c r="K256" s="7">
        <f>Table1215[[#This Row],[precision]]-D159</f>
        <v>0</v>
      </c>
      <c r="L256" s="7">
        <f>Table1215[[#This Row],[recall]]-E159</f>
        <v>0</v>
      </c>
      <c r="M256" s="7">
        <f>Table1215[[#This Row],[f1-score]]-F159</f>
        <v>0</v>
      </c>
      <c r="N256" s="7">
        <f>Table1215[[#This Row],[support]]-G159</f>
        <v>0</v>
      </c>
    </row>
    <row r="257" spans="1:14">
      <c r="C257" s="7" t="s">
        <v>32</v>
      </c>
      <c r="D257" s="7"/>
      <c r="E257" s="7"/>
      <c r="F257" s="7">
        <v>0.84</v>
      </c>
      <c r="G257" s="7">
        <v>31889</v>
      </c>
      <c r="J257" s="7" t="s">
        <v>32</v>
      </c>
      <c r="K257" s="7">
        <f>Table1215[[#This Row],[precision]]-D160</f>
        <v>0</v>
      </c>
      <c r="L257" s="7">
        <f>Table1215[[#This Row],[recall]]-E160</f>
        <v>0</v>
      </c>
      <c r="M257" s="7">
        <f>Table1215[[#This Row],[f1-score]]-F160</f>
        <v>1.0000000000000009E-2</v>
      </c>
      <c r="N257" s="7">
        <f>Table1215[[#This Row],[support]]-G160</f>
        <v>0</v>
      </c>
    </row>
    <row r="258" spans="1:14">
      <c r="C258" s="7" t="s">
        <v>33</v>
      </c>
      <c r="D258" s="7">
        <v>0.65</v>
      </c>
      <c r="E258" s="7">
        <v>0.59</v>
      </c>
      <c r="F258" s="7">
        <v>0.61</v>
      </c>
      <c r="G258" s="7">
        <v>31889</v>
      </c>
      <c r="J258" s="7" t="s">
        <v>30</v>
      </c>
      <c r="K258" s="7">
        <f>Table1215[[#This Row],[precision]]-D161</f>
        <v>-7.999999999999996E-2</v>
      </c>
      <c r="L258" s="7">
        <f>Table1215[[#This Row],[recall]]-E161</f>
        <v>1.0000000000000009E-2</v>
      </c>
      <c r="M258" s="7">
        <f>Table1215[[#This Row],[f1-score]]-F161</f>
        <v>1.0000000000000009E-2</v>
      </c>
      <c r="N258" s="7">
        <f>Table1215[[#This Row],[support]]-G161</f>
        <v>0</v>
      </c>
    </row>
    <row r="259" spans="1:14">
      <c r="C259" s="7" t="s">
        <v>34</v>
      </c>
      <c r="D259" s="7">
        <v>0.83</v>
      </c>
      <c r="E259" s="7">
        <v>0.84</v>
      </c>
      <c r="F259" s="7">
        <v>0.83</v>
      </c>
      <c r="G259" s="7">
        <v>31889</v>
      </c>
      <c r="J259" s="7" t="s">
        <v>34</v>
      </c>
      <c r="K259" s="7">
        <f>Table1215[[#This Row],[precision]]-D162</f>
        <v>0</v>
      </c>
      <c r="L259" s="7">
        <f>Table1215[[#This Row],[recall]]-E162</f>
        <v>1.0000000000000009E-2</v>
      </c>
      <c r="M259" s="7">
        <f>Table1215[[#This Row],[f1-score]]-F162</f>
        <v>0</v>
      </c>
      <c r="N259" s="7">
        <f>Table1215[[#This Row],[support]]-G162</f>
        <v>0</v>
      </c>
    </row>
    <row r="260" spans="1:14">
      <c r="J260" s="11"/>
      <c r="K260" s="7"/>
      <c r="L260" s="7"/>
      <c r="M260" s="7"/>
      <c r="N260" s="7"/>
    </row>
    <row r="262" spans="1:14" ht="19" thickBot="1">
      <c r="C262" s="12" t="s">
        <v>48</v>
      </c>
      <c r="D262" s="13" t="s">
        <v>0</v>
      </c>
      <c r="E262" s="13" t="s">
        <v>1</v>
      </c>
      <c r="F262" s="13" t="s">
        <v>2</v>
      </c>
      <c r="G262" s="13" t="s">
        <v>3</v>
      </c>
      <c r="J262" s="14" t="s">
        <v>54</v>
      </c>
      <c r="K262" s="14" t="s">
        <v>0</v>
      </c>
      <c r="L262" s="14" t="s">
        <v>1</v>
      </c>
      <c r="M262" s="14" t="s">
        <v>2</v>
      </c>
      <c r="N262" s="14" t="s">
        <v>3</v>
      </c>
    </row>
    <row r="263" spans="1:14" ht="18.5">
      <c r="C263" s="7" t="s">
        <v>4</v>
      </c>
      <c r="D263" s="7">
        <v>0.89</v>
      </c>
      <c r="E263" s="7">
        <v>0.93</v>
      </c>
      <c r="F263" s="7">
        <v>0.91</v>
      </c>
      <c r="G263" s="7">
        <v>1274</v>
      </c>
      <c r="J263" s="14" t="s">
        <v>4</v>
      </c>
      <c r="K263" s="14">
        <f>D263-D231</f>
        <v>0</v>
      </c>
      <c r="L263" s="14">
        <f t="shared" ref="L263:N263" si="0">E263-E231</f>
        <v>1.0000000000000009E-2</v>
      </c>
      <c r="M263" s="14">
        <f t="shared" si="0"/>
        <v>0</v>
      </c>
      <c r="N263" s="14">
        <f t="shared" si="0"/>
        <v>307</v>
      </c>
    </row>
    <row r="264" spans="1:14" ht="18.5">
      <c r="C264" s="7" t="s">
        <v>5</v>
      </c>
      <c r="D264" s="7">
        <v>0.71</v>
      </c>
      <c r="E264" s="7">
        <v>0.71</v>
      </c>
      <c r="F264" s="7">
        <v>0.71</v>
      </c>
      <c r="G264" s="7">
        <v>66</v>
      </c>
      <c r="J264" s="14" t="s">
        <v>5</v>
      </c>
      <c r="K264" s="14">
        <f t="shared" ref="K264:K291" si="1">D264-D232</f>
        <v>-4.0000000000000036E-2</v>
      </c>
      <c r="L264" s="14">
        <f t="shared" ref="L264:L291" si="2">E264-E232</f>
        <v>2.9999999999999916E-2</v>
      </c>
      <c r="M264" s="14">
        <f t="shared" ref="M264:M291" si="3">F264-F232</f>
        <v>0</v>
      </c>
      <c r="N264" s="14">
        <f t="shared" ref="N264:N291" si="4">G264-G232</f>
        <v>4</v>
      </c>
    </row>
    <row r="265" spans="1:14" ht="18.5">
      <c r="C265" s="7" t="s">
        <v>6</v>
      </c>
      <c r="D265" s="7">
        <v>0.66</v>
      </c>
      <c r="E265" s="7">
        <v>0.36</v>
      </c>
      <c r="F265" s="7">
        <v>0.46</v>
      </c>
      <c r="G265" s="7">
        <v>283</v>
      </c>
      <c r="J265" s="14" t="s">
        <v>6</v>
      </c>
      <c r="K265" s="14">
        <f t="shared" si="1"/>
        <v>-2.0000000000000018E-2</v>
      </c>
      <c r="L265" s="14">
        <f t="shared" si="2"/>
        <v>-4.0000000000000036E-2</v>
      </c>
      <c r="M265" s="14">
        <f t="shared" si="3"/>
        <v>-3.999999999999998E-2</v>
      </c>
      <c r="N265" s="14">
        <f t="shared" si="4"/>
        <v>66</v>
      </c>
    </row>
    <row r="266" spans="1:14" ht="18.5">
      <c r="C266" s="7" t="s">
        <v>7</v>
      </c>
      <c r="D266" s="7">
        <v>0.85</v>
      </c>
      <c r="E266" s="7">
        <v>0.77</v>
      </c>
      <c r="F266" s="7">
        <v>0.81</v>
      </c>
      <c r="G266" s="7">
        <v>425</v>
      </c>
      <c r="J266" s="14" t="s">
        <v>7</v>
      </c>
      <c r="K266" s="14">
        <f t="shared" si="1"/>
        <v>5.9999999999999942E-2</v>
      </c>
      <c r="L266" s="14">
        <f t="shared" si="2"/>
        <v>0</v>
      </c>
      <c r="M266" s="14">
        <f t="shared" si="3"/>
        <v>3.0000000000000027E-2</v>
      </c>
      <c r="N266" s="14">
        <f t="shared" si="4"/>
        <v>68</v>
      </c>
    </row>
    <row r="267" spans="1:14" ht="18.5">
      <c r="A267" s="19" t="s">
        <v>65</v>
      </c>
      <c r="C267" s="7" t="s">
        <v>8</v>
      </c>
      <c r="D267" s="7">
        <v>0.82</v>
      </c>
      <c r="E267" s="7">
        <v>0.77</v>
      </c>
      <c r="F267" s="7">
        <v>0.8</v>
      </c>
      <c r="G267" s="7">
        <v>789</v>
      </c>
      <c r="J267" s="14" t="s">
        <v>8</v>
      </c>
      <c r="K267" s="14">
        <f t="shared" si="1"/>
        <v>0</v>
      </c>
      <c r="L267" s="14">
        <f t="shared" si="2"/>
        <v>0</v>
      </c>
      <c r="M267" s="14">
        <f t="shared" si="3"/>
        <v>1.0000000000000009E-2</v>
      </c>
      <c r="N267" s="14">
        <f t="shared" si="4"/>
        <v>105</v>
      </c>
    </row>
    <row r="268" spans="1:14" ht="18.5">
      <c r="A268" s="15"/>
      <c r="C268" s="7" t="s">
        <v>9</v>
      </c>
      <c r="D268" s="7">
        <v>0.47</v>
      </c>
      <c r="E268" s="7">
        <v>0.34</v>
      </c>
      <c r="F268" s="7">
        <v>0.4</v>
      </c>
      <c r="G268" s="7">
        <v>195</v>
      </c>
      <c r="J268" s="14" t="s">
        <v>9</v>
      </c>
      <c r="K268" s="14">
        <f t="shared" si="1"/>
        <v>0</v>
      </c>
      <c r="L268" s="14">
        <f t="shared" si="2"/>
        <v>-4.9999999999999989E-2</v>
      </c>
      <c r="M268" s="14">
        <f t="shared" si="3"/>
        <v>-2.9999999999999971E-2</v>
      </c>
      <c r="N268" s="14">
        <f t="shared" si="4"/>
        <v>30</v>
      </c>
    </row>
    <row r="269" spans="1:14" ht="18.5">
      <c r="A269" s="15"/>
      <c r="C269" s="7" t="s">
        <v>10</v>
      </c>
      <c r="D269" s="7">
        <v>0.53</v>
      </c>
      <c r="E269" s="7">
        <v>0.39</v>
      </c>
      <c r="F269" s="7">
        <v>0.45</v>
      </c>
      <c r="G269" s="7">
        <v>190</v>
      </c>
      <c r="J269" s="14" t="s">
        <v>10</v>
      </c>
      <c r="K269" s="14">
        <f t="shared" si="1"/>
        <v>-1.0000000000000009E-2</v>
      </c>
      <c r="L269" s="14">
        <f t="shared" si="2"/>
        <v>0</v>
      </c>
      <c r="M269" s="14">
        <f t="shared" si="3"/>
        <v>0</v>
      </c>
      <c r="N269" s="14">
        <f t="shared" si="4"/>
        <v>33</v>
      </c>
    </row>
    <row r="270" spans="1:14" ht="18.5">
      <c r="A270" s="15"/>
      <c r="C270" s="7" t="s">
        <v>11</v>
      </c>
      <c r="D270" s="7">
        <v>0.5</v>
      </c>
      <c r="E270" s="7">
        <v>0.48</v>
      </c>
      <c r="F270" s="7">
        <v>0.49</v>
      </c>
      <c r="G270" s="7">
        <v>1577</v>
      </c>
      <c r="J270" s="14" t="s">
        <v>11</v>
      </c>
      <c r="K270" s="14">
        <f t="shared" si="1"/>
        <v>1.0000000000000009E-2</v>
      </c>
      <c r="L270" s="14">
        <f t="shared" si="2"/>
        <v>3.999999999999998E-2</v>
      </c>
      <c r="M270" s="14">
        <f t="shared" si="3"/>
        <v>2.0000000000000018E-2</v>
      </c>
      <c r="N270" s="14">
        <f t="shared" si="4"/>
        <v>256</v>
      </c>
    </row>
    <row r="271" spans="1:14" ht="18.5">
      <c r="A271" s="15"/>
      <c r="C271" s="7" t="s">
        <v>12</v>
      </c>
      <c r="D271" s="7">
        <v>0.67</v>
      </c>
      <c r="E271" s="7">
        <v>0.26</v>
      </c>
      <c r="F271" s="7">
        <v>0.37</v>
      </c>
      <c r="G271" s="7">
        <v>47</v>
      </c>
      <c r="J271" s="14" t="s">
        <v>12</v>
      </c>
      <c r="K271" s="14">
        <f t="shared" si="1"/>
        <v>0.30000000000000004</v>
      </c>
      <c r="L271" s="14">
        <f t="shared" si="2"/>
        <v>-0.10999999999999999</v>
      </c>
      <c r="M271" s="14">
        <f t="shared" si="3"/>
        <v>0</v>
      </c>
      <c r="N271" s="14">
        <f t="shared" si="4"/>
        <v>28</v>
      </c>
    </row>
    <row r="272" spans="1:14" ht="18.5">
      <c r="A272" s="15"/>
      <c r="C272" s="7" t="s">
        <v>13</v>
      </c>
      <c r="D272" s="7">
        <v>0.77</v>
      </c>
      <c r="E272" s="7">
        <v>0.56000000000000005</v>
      </c>
      <c r="F272" s="7">
        <v>0.65</v>
      </c>
      <c r="G272" s="7">
        <v>171</v>
      </c>
      <c r="J272" s="14" t="s">
        <v>13</v>
      </c>
      <c r="K272" s="14">
        <f t="shared" si="1"/>
        <v>5.0000000000000044E-2</v>
      </c>
      <c r="L272" s="14">
        <f t="shared" si="2"/>
        <v>7.0000000000000062E-2</v>
      </c>
      <c r="M272" s="14">
        <f t="shared" si="3"/>
        <v>7.0000000000000062E-2</v>
      </c>
      <c r="N272" s="14">
        <f t="shared" si="4"/>
        <v>37</v>
      </c>
    </row>
    <row r="273" spans="1:14" ht="18.5">
      <c r="A273" s="15"/>
      <c r="C273" s="7" t="s">
        <v>14</v>
      </c>
      <c r="D273" s="7">
        <v>0</v>
      </c>
      <c r="E273" s="7">
        <v>0</v>
      </c>
      <c r="F273" s="7">
        <v>0</v>
      </c>
      <c r="G273" s="7">
        <v>8</v>
      </c>
      <c r="J273" s="14" t="s">
        <v>14</v>
      </c>
      <c r="K273" s="14">
        <f t="shared" si="1"/>
        <v>-0.25</v>
      </c>
      <c r="L273" s="14">
        <f t="shared" si="2"/>
        <v>-0.09</v>
      </c>
      <c r="M273" s="14">
        <f t="shared" si="3"/>
        <v>-0.13</v>
      </c>
      <c r="N273" s="14">
        <f t="shared" si="4"/>
        <v>-3</v>
      </c>
    </row>
    <row r="274" spans="1:14" ht="18.5">
      <c r="A274" s="15"/>
      <c r="C274" s="7" t="s">
        <v>15</v>
      </c>
      <c r="D274" s="7">
        <v>0.96</v>
      </c>
      <c r="E274" s="7">
        <v>0.98</v>
      </c>
      <c r="F274" s="7">
        <v>0.97</v>
      </c>
      <c r="G274" s="7">
        <v>661</v>
      </c>
      <c r="J274" s="14" t="s">
        <v>15</v>
      </c>
      <c r="K274" s="14">
        <f t="shared" si="1"/>
        <v>0</v>
      </c>
      <c r="L274" s="14">
        <f t="shared" si="2"/>
        <v>1.0000000000000009E-2</v>
      </c>
      <c r="M274" s="14">
        <f t="shared" si="3"/>
        <v>0</v>
      </c>
      <c r="N274" s="14">
        <f t="shared" si="4"/>
        <v>161</v>
      </c>
    </row>
    <row r="275" spans="1:14" ht="18.5">
      <c r="A275" s="15"/>
      <c r="C275" s="7" t="s">
        <v>16</v>
      </c>
      <c r="D275" s="7">
        <v>0.88</v>
      </c>
      <c r="E275" s="7">
        <v>0.93</v>
      </c>
      <c r="F275" s="7">
        <v>0.91</v>
      </c>
      <c r="G275" s="7">
        <v>1553</v>
      </c>
      <c r="J275" s="14" t="s">
        <v>16</v>
      </c>
      <c r="K275" s="14">
        <f t="shared" si="1"/>
        <v>-1.0000000000000009E-2</v>
      </c>
      <c r="L275" s="14">
        <f t="shared" si="2"/>
        <v>0</v>
      </c>
      <c r="M275" s="14">
        <f t="shared" si="3"/>
        <v>0</v>
      </c>
      <c r="N275" s="14">
        <f t="shared" si="4"/>
        <v>374</v>
      </c>
    </row>
    <row r="276" spans="1:14" ht="18.5">
      <c r="A276" s="15"/>
      <c r="C276" s="7" t="s">
        <v>17</v>
      </c>
      <c r="D276" s="7">
        <v>0.79</v>
      </c>
      <c r="E276" s="7">
        <v>0.79</v>
      </c>
      <c r="F276" s="7">
        <v>0.79</v>
      </c>
      <c r="G276" s="7">
        <v>147</v>
      </c>
      <c r="J276" s="14" t="s">
        <v>17</v>
      </c>
      <c r="K276" s="14">
        <f t="shared" si="1"/>
        <v>3.0000000000000027E-2</v>
      </c>
      <c r="L276" s="14">
        <f t="shared" si="2"/>
        <v>-5.9999999999999942E-2</v>
      </c>
      <c r="M276" s="14">
        <f t="shared" si="3"/>
        <v>-1.0000000000000009E-2</v>
      </c>
      <c r="N276" s="14">
        <f t="shared" si="4"/>
        <v>23</v>
      </c>
    </row>
    <row r="277" spans="1:14" ht="18.5">
      <c r="A277" s="15"/>
      <c r="C277" s="7" t="s">
        <v>18</v>
      </c>
      <c r="D277" s="7">
        <v>0.68</v>
      </c>
      <c r="E277" s="7">
        <v>0.41</v>
      </c>
      <c r="F277" s="7">
        <v>0.51</v>
      </c>
      <c r="G277" s="7">
        <v>227</v>
      </c>
      <c r="J277" s="14" t="s">
        <v>18</v>
      </c>
      <c r="K277" s="14">
        <f t="shared" si="1"/>
        <v>4.0000000000000036E-2</v>
      </c>
      <c r="L277" s="14">
        <f t="shared" si="2"/>
        <v>9.9999999999999534E-3</v>
      </c>
      <c r="M277" s="14">
        <f t="shared" si="3"/>
        <v>1.0000000000000009E-2</v>
      </c>
      <c r="N277" s="14">
        <f t="shared" si="4"/>
        <v>86</v>
      </c>
    </row>
    <row r="278" spans="1:14" ht="18.5">
      <c r="A278" s="15"/>
      <c r="C278" s="7" t="s">
        <v>19</v>
      </c>
      <c r="D278" s="7">
        <v>0.89</v>
      </c>
      <c r="E278" s="7">
        <v>0.79</v>
      </c>
      <c r="F278" s="7">
        <v>0.84</v>
      </c>
      <c r="G278" s="7">
        <v>411</v>
      </c>
      <c r="J278" s="14" t="s">
        <v>19</v>
      </c>
      <c r="K278" s="14">
        <f t="shared" si="1"/>
        <v>7.0000000000000062E-2</v>
      </c>
      <c r="L278" s="14">
        <f t="shared" si="2"/>
        <v>1.0000000000000009E-2</v>
      </c>
      <c r="M278" s="14">
        <f t="shared" si="3"/>
        <v>3.9999999999999925E-2</v>
      </c>
      <c r="N278" s="14">
        <f t="shared" si="4"/>
        <v>95</v>
      </c>
    </row>
    <row r="279" spans="1:14" ht="18.5">
      <c r="A279" s="15"/>
      <c r="C279" s="7" t="s">
        <v>20</v>
      </c>
      <c r="D279" s="7">
        <v>0.78</v>
      </c>
      <c r="E279" s="7">
        <v>0.75</v>
      </c>
      <c r="F279" s="7">
        <v>0.76</v>
      </c>
      <c r="G279" s="7">
        <v>544</v>
      </c>
      <c r="J279" s="14" t="s">
        <v>20</v>
      </c>
      <c r="K279" s="14">
        <f t="shared" si="1"/>
        <v>3.0000000000000027E-2</v>
      </c>
      <c r="L279" s="14">
        <f t="shared" si="2"/>
        <v>5.0000000000000044E-2</v>
      </c>
      <c r="M279" s="14">
        <f t="shared" si="3"/>
        <v>4.0000000000000036E-2</v>
      </c>
      <c r="N279" s="14">
        <f t="shared" si="4"/>
        <v>78</v>
      </c>
    </row>
    <row r="280" spans="1:14" ht="18.5">
      <c r="A280" s="15"/>
      <c r="C280" s="7" t="s">
        <v>21</v>
      </c>
      <c r="D280" s="7">
        <v>0.32</v>
      </c>
      <c r="E280" s="7">
        <v>0.15</v>
      </c>
      <c r="F280" s="7">
        <v>0.2</v>
      </c>
      <c r="G280" s="7">
        <v>143</v>
      </c>
      <c r="J280" s="14" t="s">
        <v>21</v>
      </c>
      <c r="K280" s="14">
        <f t="shared" si="1"/>
        <v>-1.0000000000000009E-2</v>
      </c>
      <c r="L280" s="14">
        <f t="shared" si="2"/>
        <v>-4.0000000000000008E-2</v>
      </c>
      <c r="M280" s="14">
        <f t="shared" si="3"/>
        <v>-3.999999999999998E-2</v>
      </c>
      <c r="N280" s="14">
        <f t="shared" si="4"/>
        <v>32</v>
      </c>
    </row>
    <row r="281" spans="1:14" ht="18.5">
      <c r="A281" s="15"/>
      <c r="C281" s="7" t="s">
        <v>22</v>
      </c>
      <c r="D281" s="7">
        <v>0.68</v>
      </c>
      <c r="E281" s="7">
        <v>0.68</v>
      </c>
      <c r="F281" s="7">
        <v>0.68</v>
      </c>
      <c r="G281" s="7">
        <v>808</v>
      </c>
      <c r="J281" s="14" t="s">
        <v>22</v>
      </c>
      <c r="K281" s="14">
        <f t="shared" si="1"/>
        <v>2.0000000000000018E-2</v>
      </c>
      <c r="L281" s="14">
        <f t="shared" si="2"/>
        <v>4.0000000000000036E-2</v>
      </c>
      <c r="M281" s="14">
        <f t="shared" si="3"/>
        <v>3.0000000000000027E-2</v>
      </c>
      <c r="N281" s="14">
        <f t="shared" si="4"/>
        <v>188</v>
      </c>
    </row>
    <row r="282" spans="1:14" ht="18.5">
      <c r="C282" s="7" t="s">
        <v>23</v>
      </c>
      <c r="D282" s="7">
        <v>0.85</v>
      </c>
      <c r="E282" s="7">
        <v>0.94</v>
      </c>
      <c r="F282" s="7">
        <v>0.89</v>
      </c>
      <c r="G282" s="7">
        <v>14661</v>
      </c>
      <c r="J282" s="14" t="s">
        <v>23</v>
      </c>
      <c r="K282" s="14">
        <f t="shared" si="1"/>
        <v>-2.0000000000000018E-2</v>
      </c>
      <c r="L282" s="14">
        <f t="shared" si="2"/>
        <v>1.9999999999999907E-2</v>
      </c>
      <c r="M282" s="14">
        <f t="shared" si="3"/>
        <v>-1.0000000000000009E-2</v>
      </c>
      <c r="N282" s="14">
        <f t="shared" si="4"/>
        <v>1857</v>
      </c>
    </row>
    <row r="283" spans="1:14" ht="18.5">
      <c r="C283" s="7" t="s">
        <v>24</v>
      </c>
      <c r="D283" s="7">
        <v>0.87</v>
      </c>
      <c r="E283" s="7">
        <v>0.53</v>
      </c>
      <c r="F283" s="7">
        <v>0.66</v>
      </c>
      <c r="G283" s="7">
        <v>349</v>
      </c>
      <c r="J283" s="14" t="s">
        <v>24</v>
      </c>
      <c r="K283" s="14">
        <f t="shared" si="1"/>
        <v>0.5</v>
      </c>
      <c r="L283" s="14">
        <f t="shared" si="2"/>
        <v>-3.0000000000000027E-2</v>
      </c>
      <c r="M283" s="14">
        <f t="shared" si="3"/>
        <v>0.21000000000000002</v>
      </c>
      <c r="N283" s="14">
        <f t="shared" si="4"/>
        <v>253</v>
      </c>
    </row>
    <row r="284" spans="1:14" ht="18.5">
      <c r="C284" s="7" t="s">
        <v>25</v>
      </c>
      <c r="D284" s="7">
        <v>0.56000000000000005</v>
      </c>
      <c r="E284" s="7">
        <v>0.49</v>
      </c>
      <c r="F284" s="7">
        <v>0.53</v>
      </c>
      <c r="G284" s="7">
        <v>289</v>
      </c>
      <c r="J284" s="14" t="s">
        <v>25</v>
      </c>
      <c r="K284" s="14">
        <f t="shared" si="1"/>
        <v>2.0000000000000018E-2</v>
      </c>
      <c r="L284" s="14">
        <f t="shared" si="2"/>
        <v>0.06</v>
      </c>
      <c r="M284" s="14">
        <f t="shared" si="3"/>
        <v>5.0000000000000044E-2</v>
      </c>
      <c r="N284" s="14">
        <f t="shared" si="4"/>
        <v>-24</v>
      </c>
    </row>
    <row r="285" spans="1:14" ht="18.5">
      <c r="C285" s="7" t="s">
        <v>26</v>
      </c>
      <c r="D285" s="7">
        <v>0</v>
      </c>
      <c r="E285" s="7">
        <v>0</v>
      </c>
      <c r="F285" s="7">
        <v>0</v>
      </c>
      <c r="G285" s="7">
        <v>30</v>
      </c>
      <c r="J285" s="14" t="s">
        <v>26</v>
      </c>
      <c r="K285" s="14">
        <f t="shared" si="1"/>
        <v>-0.33</v>
      </c>
      <c r="L285" s="14">
        <f t="shared" si="2"/>
        <v>-0.16</v>
      </c>
      <c r="M285" s="14">
        <f t="shared" si="3"/>
        <v>-0.22</v>
      </c>
      <c r="N285" s="14">
        <f t="shared" si="4"/>
        <v>5</v>
      </c>
    </row>
    <row r="286" spans="1:14" ht="18.5">
      <c r="C286" s="7" t="s">
        <v>27</v>
      </c>
      <c r="D286" s="7">
        <v>0.59</v>
      </c>
      <c r="E286" s="7">
        <v>0.75</v>
      </c>
      <c r="F286" s="7">
        <v>0.66</v>
      </c>
      <c r="G286" s="7">
        <v>44</v>
      </c>
      <c r="J286" s="14" t="s">
        <v>27</v>
      </c>
      <c r="K286" s="14">
        <f t="shared" si="1"/>
        <v>-0.15000000000000002</v>
      </c>
      <c r="L286" s="14">
        <f t="shared" si="2"/>
        <v>-4.0000000000000036E-2</v>
      </c>
      <c r="M286" s="14">
        <f t="shared" si="3"/>
        <v>-0.10999999999999999</v>
      </c>
      <c r="N286" s="14">
        <f t="shared" si="4"/>
        <v>5</v>
      </c>
    </row>
    <row r="287" spans="1:14" ht="18.5">
      <c r="C287" s="7" t="s">
        <v>28</v>
      </c>
      <c r="D287" s="7">
        <v>0.88</v>
      </c>
      <c r="E287" s="7">
        <v>0.83</v>
      </c>
      <c r="F287" s="7">
        <v>0.85</v>
      </c>
      <c r="G287" s="7">
        <v>14143</v>
      </c>
      <c r="J287" s="14" t="s">
        <v>28</v>
      </c>
      <c r="K287" s="14">
        <f t="shared" si="1"/>
        <v>2.0000000000000018E-2</v>
      </c>
      <c r="L287" s="14">
        <f t="shared" si="2"/>
        <v>-1.0000000000000009E-2</v>
      </c>
      <c r="M287" s="14">
        <f t="shared" si="3"/>
        <v>0</v>
      </c>
      <c r="N287" s="14">
        <f t="shared" si="4"/>
        <v>3082</v>
      </c>
    </row>
    <row r="288" spans="1:14" ht="18.5">
      <c r="C288" s="7"/>
      <c r="D288" s="7"/>
      <c r="E288" s="7"/>
      <c r="F288" s="7"/>
      <c r="G288" s="7"/>
      <c r="J288" s="14"/>
      <c r="K288" s="14">
        <f t="shared" si="1"/>
        <v>0</v>
      </c>
      <c r="L288" s="14">
        <f t="shared" si="2"/>
        <v>0</v>
      </c>
      <c r="M288" s="14">
        <f t="shared" si="3"/>
        <v>0</v>
      </c>
      <c r="N288" s="14">
        <f t="shared" si="4"/>
        <v>0</v>
      </c>
    </row>
    <row r="289" spans="1:14" ht="18.5">
      <c r="C289" s="7" t="s">
        <v>32</v>
      </c>
      <c r="D289" s="7"/>
      <c r="E289" s="7"/>
      <c r="F289" s="7">
        <v>0.84</v>
      </c>
      <c r="G289" s="7">
        <v>39035</v>
      </c>
      <c r="J289" s="14" t="s">
        <v>32</v>
      </c>
      <c r="K289" s="14">
        <f t="shared" si="1"/>
        <v>0</v>
      </c>
      <c r="L289" s="14">
        <f t="shared" si="2"/>
        <v>0</v>
      </c>
      <c r="M289" s="14">
        <f t="shared" si="3"/>
        <v>0</v>
      </c>
      <c r="N289" s="14">
        <f t="shared" si="4"/>
        <v>7146</v>
      </c>
    </row>
    <row r="290" spans="1:14" ht="18.5">
      <c r="C290" s="7" t="s">
        <v>33</v>
      </c>
      <c r="D290" s="7">
        <v>0.66</v>
      </c>
      <c r="E290" s="7">
        <v>0.57999999999999996</v>
      </c>
      <c r="F290" s="7">
        <v>0.61</v>
      </c>
      <c r="G290" s="7">
        <v>39035</v>
      </c>
      <c r="J290" s="14" t="s">
        <v>30</v>
      </c>
      <c r="K290" s="14">
        <f t="shared" si="1"/>
        <v>1.0000000000000009E-2</v>
      </c>
      <c r="L290" s="14">
        <f t="shared" si="2"/>
        <v>-1.0000000000000009E-2</v>
      </c>
      <c r="M290" s="14">
        <f t="shared" si="3"/>
        <v>0</v>
      </c>
      <c r="N290" s="14">
        <f t="shared" si="4"/>
        <v>7146</v>
      </c>
    </row>
    <row r="291" spans="1:14" ht="18.5">
      <c r="C291" s="7" t="s">
        <v>34</v>
      </c>
      <c r="D291" s="7">
        <v>0.83</v>
      </c>
      <c r="E291" s="7">
        <v>0.84</v>
      </c>
      <c r="F291" s="7">
        <v>0.83</v>
      </c>
      <c r="G291" s="7">
        <v>39035</v>
      </c>
      <c r="J291" s="14" t="s">
        <v>34</v>
      </c>
      <c r="K291" s="14">
        <f t="shared" si="1"/>
        <v>0</v>
      </c>
      <c r="L291" s="14">
        <f t="shared" si="2"/>
        <v>0</v>
      </c>
      <c r="M291" s="14">
        <f t="shared" si="3"/>
        <v>0</v>
      </c>
      <c r="N291" s="14">
        <f t="shared" si="4"/>
        <v>7146</v>
      </c>
    </row>
    <row r="292" spans="1:14">
      <c r="C292" s="2"/>
    </row>
    <row r="293" spans="1:14">
      <c r="C293" s="2"/>
    </row>
    <row r="294" spans="1:14">
      <c r="C294" s="2"/>
    </row>
    <row r="295" spans="1:14">
      <c r="C295" t="s">
        <v>57</v>
      </c>
      <c r="D295" t="s">
        <v>0</v>
      </c>
      <c r="E295" t="s">
        <v>1</v>
      </c>
      <c r="F295" t="s">
        <v>2</v>
      </c>
      <c r="G295" t="s">
        <v>3</v>
      </c>
    </row>
    <row r="296" spans="1:14">
      <c r="C296" s="9">
        <v>0</v>
      </c>
      <c r="D296">
        <v>0.96</v>
      </c>
      <c r="E296">
        <v>0.95</v>
      </c>
      <c r="F296">
        <v>0.96</v>
      </c>
      <c r="G296">
        <v>1107312</v>
      </c>
    </row>
    <row r="297" spans="1:14">
      <c r="C297" s="9">
        <v>1</v>
      </c>
      <c r="D297">
        <v>0.98</v>
      </c>
      <c r="E297">
        <v>0.96</v>
      </c>
      <c r="F297">
        <v>0.97</v>
      </c>
      <c r="G297">
        <v>79764</v>
      </c>
    </row>
    <row r="298" spans="1:14">
      <c r="C298" s="9">
        <v>2</v>
      </c>
      <c r="D298">
        <v>0.78</v>
      </c>
      <c r="E298">
        <v>0.56000000000000005</v>
      </c>
      <c r="F298">
        <v>0.65</v>
      </c>
      <c r="G298">
        <v>258060</v>
      </c>
    </row>
    <row r="299" spans="1:14">
      <c r="C299" s="9">
        <v>3</v>
      </c>
      <c r="D299">
        <v>0.82</v>
      </c>
      <c r="E299">
        <v>0.86</v>
      </c>
      <c r="F299">
        <v>0.84</v>
      </c>
      <c r="G299">
        <v>536452</v>
      </c>
    </row>
    <row r="300" spans="1:14">
      <c r="C300" s="9">
        <v>4</v>
      </c>
      <c r="D300">
        <v>0.95</v>
      </c>
      <c r="E300">
        <v>0.88</v>
      </c>
      <c r="F300">
        <v>0.91</v>
      </c>
      <c r="G300">
        <v>1046316</v>
      </c>
    </row>
    <row r="301" spans="1:14">
      <c r="A301" s="18" t="s">
        <v>66</v>
      </c>
      <c r="C301" s="9">
        <v>5</v>
      </c>
      <c r="D301">
        <v>0.53</v>
      </c>
      <c r="E301">
        <v>0.46</v>
      </c>
      <c r="F301">
        <v>0.49</v>
      </c>
      <c r="G301">
        <v>247112</v>
      </c>
    </row>
    <row r="302" spans="1:14">
      <c r="A302" s="17"/>
      <c r="C302" s="9">
        <v>6</v>
      </c>
      <c r="D302">
        <v>0.79</v>
      </c>
      <c r="E302">
        <v>0.7</v>
      </c>
      <c r="F302">
        <v>0.75</v>
      </c>
      <c r="G302">
        <v>231472</v>
      </c>
    </row>
    <row r="303" spans="1:14">
      <c r="A303" s="17"/>
      <c r="C303" s="9">
        <v>7</v>
      </c>
      <c r="D303">
        <v>0.92</v>
      </c>
      <c r="E303">
        <v>0.94</v>
      </c>
      <c r="F303">
        <v>0.93</v>
      </c>
      <c r="G303">
        <v>1881492</v>
      </c>
    </row>
    <row r="304" spans="1:14">
      <c r="A304" s="17"/>
      <c r="C304" s="9">
        <v>8</v>
      </c>
      <c r="D304">
        <v>1</v>
      </c>
      <c r="E304">
        <v>0.47</v>
      </c>
      <c r="F304">
        <v>0.64</v>
      </c>
      <c r="G304">
        <v>29716</v>
      </c>
    </row>
    <row r="305" spans="1:7">
      <c r="A305" s="17"/>
      <c r="C305" s="9">
        <v>9</v>
      </c>
      <c r="D305">
        <v>0.85</v>
      </c>
      <c r="E305">
        <v>0.57999999999999996</v>
      </c>
      <c r="F305">
        <v>0.69</v>
      </c>
      <c r="G305">
        <v>189244</v>
      </c>
    </row>
    <row r="306" spans="1:7">
      <c r="A306" s="17"/>
      <c r="C306" s="9">
        <v>10</v>
      </c>
      <c r="D306">
        <v>0.6</v>
      </c>
      <c r="E306">
        <v>0.27</v>
      </c>
      <c r="F306">
        <v>0.37</v>
      </c>
      <c r="G306">
        <v>17204</v>
      </c>
    </row>
    <row r="307" spans="1:7">
      <c r="A307" s="17"/>
      <c r="C307" s="9">
        <v>11</v>
      </c>
      <c r="D307">
        <v>0.99</v>
      </c>
      <c r="E307">
        <v>0.97</v>
      </c>
      <c r="F307">
        <v>0.98</v>
      </c>
      <c r="G307">
        <v>782000</v>
      </c>
    </row>
    <row r="308" spans="1:7">
      <c r="A308" s="17"/>
      <c r="C308" s="9">
        <v>12</v>
      </c>
      <c r="D308">
        <v>0.96</v>
      </c>
      <c r="E308">
        <v>0.96</v>
      </c>
      <c r="F308">
        <v>0.96</v>
      </c>
      <c r="G308">
        <v>1097928</v>
      </c>
    </row>
    <row r="309" spans="1:7">
      <c r="A309" s="17"/>
      <c r="C309" s="9">
        <v>13</v>
      </c>
      <c r="D309">
        <v>0.83</v>
      </c>
      <c r="E309">
        <v>0.81</v>
      </c>
      <c r="F309">
        <v>0.82</v>
      </c>
      <c r="G309">
        <v>67252</v>
      </c>
    </row>
    <row r="310" spans="1:7">
      <c r="A310" s="17"/>
      <c r="C310" s="9">
        <v>14</v>
      </c>
      <c r="D310">
        <v>0.77</v>
      </c>
      <c r="E310">
        <v>0.66</v>
      </c>
      <c r="F310">
        <v>0.71</v>
      </c>
      <c r="G310">
        <v>156400</v>
      </c>
    </row>
    <row r="311" spans="1:7">
      <c r="A311" s="17"/>
      <c r="C311" s="9">
        <v>15</v>
      </c>
      <c r="D311">
        <v>0.87</v>
      </c>
      <c r="E311">
        <v>0.87</v>
      </c>
      <c r="F311">
        <v>0.87</v>
      </c>
      <c r="G311">
        <v>441048</v>
      </c>
    </row>
    <row r="312" spans="1:7">
      <c r="A312" s="17"/>
      <c r="C312" s="9">
        <v>16</v>
      </c>
      <c r="D312">
        <v>0.82</v>
      </c>
      <c r="E312">
        <v>0.76</v>
      </c>
      <c r="F312">
        <v>0.79</v>
      </c>
      <c r="G312">
        <v>509864</v>
      </c>
    </row>
    <row r="313" spans="1:7">
      <c r="A313" s="17"/>
      <c r="C313" s="9">
        <v>17</v>
      </c>
      <c r="D313">
        <v>0.41</v>
      </c>
      <c r="E313">
        <v>0.23</v>
      </c>
      <c r="F313">
        <v>0.28999999999999998</v>
      </c>
      <c r="G313">
        <v>75072</v>
      </c>
    </row>
    <row r="314" spans="1:7">
      <c r="A314" s="17"/>
      <c r="C314" s="9">
        <v>18</v>
      </c>
      <c r="D314">
        <v>0.79</v>
      </c>
      <c r="E314">
        <v>0.73</v>
      </c>
      <c r="F314">
        <v>0.76</v>
      </c>
      <c r="G314">
        <v>217396</v>
      </c>
    </row>
    <row r="315" spans="1:7">
      <c r="A315" s="17"/>
      <c r="C315" s="9">
        <v>19</v>
      </c>
      <c r="D315">
        <v>0.92</v>
      </c>
      <c r="E315">
        <v>0.94</v>
      </c>
      <c r="F315">
        <v>0.93</v>
      </c>
      <c r="G315">
        <v>1870544</v>
      </c>
    </row>
    <row r="316" spans="1:7">
      <c r="A316" s="17"/>
      <c r="C316" s="9">
        <v>20</v>
      </c>
      <c r="D316">
        <v>1</v>
      </c>
      <c r="E316">
        <v>0.5</v>
      </c>
      <c r="F316">
        <v>0.67</v>
      </c>
      <c r="G316">
        <v>28152</v>
      </c>
    </row>
    <row r="317" spans="1:7">
      <c r="C317" s="9">
        <v>21</v>
      </c>
      <c r="D317">
        <v>0.71</v>
      </c>
      <c r="E317">
        <v>0.47</v>
      </c>
      <c r="F317">
        <v>0.56000000000000005</v>
      </c>
      <c r="G317">
        <v>120428</v>
      </c>
    </row>
    <row r="318" spans="1:7">
      <c r="C318" s="9">
        <v>22</v>
      </c>
      <c r="D318">
        <v>0.6</v>
      </c>
      <c r="E318">
        <v>0.27</v>
      </c>
      <c r="F318">
        <v>0.37</v>
      </c>
      <c r="G318">
        <v>17204</v>
      </c>
    </row>
    <row r="319" spans="1:7">
      <c r="C319" s="9">
        <v>23</v>
      </c>
      <c r="D319">
        <v>0.7</v>
      </c>
      <c r="E319">
        <v>0.57999999999999996</v>
      </c>
      <c r="F319">
        <v>0.63</v>
      </c>
      <c r="G319">
        <v>51612</v>
      </c>
    </row>
    <row r="320" spans="1:7">
      <c r="C320" s="9">
        <v>24</v>
      </c>
      <c r="D320">
        <v>1</v>
      </c>
      <c r="E320">
        <v>0.99</v>
      </c>
      <c r="F320">
        <v>1</v>
      </c>
      <c r="G320">
        <v>2389792</v>
      </c>
    </row>
    <row r="321" spans="3:7">
      <c r="C321" s="9"/>
    </row>
    <row r="322" spans="3:7">
      <c r="C322" t="s">
        <v>55</v>
      </c>
      <c r="D322">
        <v>0.92</v>
      </c>
      <c r="E322">
        <v>0.89</v>
      </c>
      <c r="F322">
        <v>0.9</v>
      </c>
      <c r="G322">
        <v>13448836</v>
      </c>
    </row>
    <row r="323" spans="3:7">
      <c r="C323" t="s">
        <v>33</v>
      </c>
      <c r="D323">
        <v>0.82</v>
      </c>
      <c r="E323">
        <v>0.7</v>
      </c>
      <c r="F323">
        <v>0.74</v>
      </c>
      <c r="G323">
        <v>13448836</v>
      </c>
    </row>
    <row r="324" spans="3:7">
      <c r="C324" t="s">
        <v>34</v>
      </c>
      <c r="D324">
        <v>0.91</v>
      </c>
      <c r="E324">
        <v>0.89</v>
      </c>
      <c r="F324">
        <v>0.9</v>
      </c>
      <c r="G324">
        <v>13448836</v>
      </c>
    </row>
    <row r="325" spans="3:7">
      <c r="C325" t="s">
        <v>56</v>
      </c>
      <c r="D325">
        <v>0.92</v>
      </c>
      <c r="E325">
        <v>0.9</v>
      </c>
      <c r="F325">
        <v>0.9</v>
      </c>
      <c r="G325">
        <v>13448836</v>
      </c>
    </row>
  </sheetData>
  <mergeCells count="10">
    <mergeCell ref="A301:A316"/>
    <mergeCell ref="A203:A217"/>
    <mergeCell ref="A237:A251"/>
    <mergeCell ref="A267:A281"/>
    <mergeCell ref="A8:A22"/>
    <mergeCell ref="A41:A55"/>
    <mergeCell ref="A74:A88"/>
    <mergeCell ref="A106:A120"/>
    <mergeCell ref="A138:A152"/>
    <mergeCell ref="A171:A185"/>
  </mergeCells>
  <pageMargins left="0.7" right="0.7" top="0.75" bottom="0.75" header="0.3" footer="0.3"/>
  <pageSetup paperSize="9" orientation="portrait" r:id="rId1"/>
  <ignoredErrors>
    <ignoredError sqref="K37:M65 N37:N65 K70:N98 L102:N102 K199:K227" calculatedColumn="1"/>
  </ignoredErrors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254B-C842-42D5-9D52-643D2AB20F54}">
  <dimension ref="B2:R67"/>
  <sheetViews>
    <sheetView topLeftCell="A61" workbookViewId="0">
      <selection activeCell="B67" sqref="B67:I67"/>
    </sheetView>
  </sheetViews>
  <sheetFormatPr defaultRowHeight="14.5"/>
  <sheetData>
    <row r="2" spans="2:18">
      <c r="B2" s="16" t="s">
        <v>51</v>
      </c>
      <c r="C2" s="16"/>
      <c r="D2" s="16"/>
      <c r="E2" s="16"/>
      <c r="F2" s="16"/>
      <c r="G2" s="16"/>
      <c r="H2" s="16"/>
      <c r="I2" s="16"/>
      <c r="K2" s="16" t="s">
        <v>36</v>
      </c>
      <c r="L2" s="16"/>
      <c r="M2" s="16"/>
      <c r="N2" s="16"/>
      <c r="O2" s="16"/>
      <c r="P2" s="16"/>
      <c r="Q2" s="16"/>
      <c r="R2" s="16"/>
    </row>
    <row r="34" spans="2:18">
      <c r="B34" s="16" t="s">
        <v>52</v>
      </c>
      <c r="C34" s="16"/>
      <c r="D34" s="16"/>
      <c r="E34" s="16"/>
      <c r="F34" s="16"/>
      <c r="G34" s="16"/>
      <c r="H34" s="16"/>
      <c r="I34" s="16"/>
      <c r="K34" s="16" t="s">
        <v>53</v>
      </c>
      <c r="L34" s="16"/>
      <c r="M34" s="16"/>
      <c r="N34" s="16"/>
      <c r="O34" s="16"/>
      <c r="P34" s="16"/>
      <c r="Q34" s="16"/>
      <c r="R34" s="16"/>
    </row>
    <row r="67" spans="2:9">
      <c r="B67" s="16" t="s">
        <v>50</v>
      </c>
      <c r="C67" s="16"/>
      <c r="D67" s="16"/>
      <c r="E67" s="16"/>
      <c r="F67" s="16"/>
      <c r="G67" s="16"/>
      <c r="H67" s="16"/>
      <c r="I67" s="16"/>
    </row>
  </sheetData>
  <mergeCells count="5">
    <mergeCell ref="K2:R2"/>
    <mergeCell ref="B2:I2"/>
    <mergeCell ref="B34:I34"/>
    <mergeCell ref="K34:R34"/>
    <mergeCell ref="B67:I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reports</vt:lpstr>
      <vt:lpstr>Confusion Matrixes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Erblin Marku</dc:creator>
  <cp:lastModifiedBy>Erblin Marku</cp:lastModifiedBy>
  <dcterms:created xsi:type="dcterms:W3CDTF">2021-11-21T10:11:11Z</dcterms:created>
  <dcterms:modified xsi:type="dcterms:W3CDTF">2021-11-22T23:20:33Z</dcterms:modified>
</cp:coreProperties>
</file>