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edwar\Documents\RepoData\EmbeddedProjects\RPi Buggy\Design Documentation\"/>
    </mc:Choice>
  </mc:AlternateContent>
  <xr:revisionPtr revIDLastSave="0" documentId="13_ncr:1_{427EB553-E8B0-4A07-AA7F-C27C2A9E3D91}" xr6:coauthVersionLast="46" xr6:coauthVersionMax="46" xr10:uidLastSave="{00000000-0000-0000-0000-000000000000}"/>
  <bookViews>
    <workbookView xWindow="-120" yWindow="-120" windowWidth="29040" windowHeight="16440" xr2:uid="{F8E2037D-8D84-4045-A7CE-8E5633B7B6C0}"/>
  </bookViews>
  <sheets>
    <sheet name="Electronics" sheetId="1" r:id="rId1"/>
    <sheet name="Sheet1" sheetId="4" r:id="rId2"/>
    <sheet name="Motors + Wheels" sheetId="2" r:id="rId3"/>
    <sheet name="Mechanical"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 l="1"/>
  <c r="I23" i="1"/>
  <c r="I20" i="1"/>
  <c r="I21" i="1"/>
  <c r="I19" i="1"/>
  <c r="J7" i="3"/>
  <c r="I8" i="3"/>
  <c r="J6" i="3"/>
  <c r="J5" i="3"/>
  <c r="J4" i="3"/>
  <c r="J3" i="3"/>
  <c r="I17" i="1"/>
  <c r="I11" i="1"/>
  <c r="H24" i="1"/>
  <c r="H7" i="2"/>
  <c r="I3" i="2"/>
  <c r="I4" i="2"/>
  <c r="I7" i="2" s="1"/>
  <c r="I5" i="2"/>
  <c r="I6" i="2"/>
  <c r="I5" i="1"/>
  <c r="I6" i="1"/>
  <c r="I7" i="1"/>
  <c r="I8" i="1"/>
  <c r="I9" i="1"/>
  <c r="I10" i="1"/>
  <c r="I12" i="1"/>
  <c r="I13" i="1"/>
  <c r="I14" i="1"/>
  <c r="I15" i="1"/>
  <c r="I16" i="1"/>
  <c r="I18" i="1"/>
  <c r="J8" i="3" l="1"/>
  <c r="I24" i="1"/>
</calcChain>
</file>

<file path=xl/sharedStrings.xml><?xml version="1.0" encoding="utf-8"?>
<sst xmlns="http://schemas.openxmlformats.org/spreadsheetml/2006/main" count="155" uniqueCount="117">
  <si>
    <t>Component</t>
  </si>
  <si>
    <t>P/N</t>
  </si>
  <si>
    <t>Specs</t>
  </si>
  <si>
    <t>Link</t>
  </si>
  <si>
    <t>Vendor</t>
  </si>
  <si>
    <t>Adafruit</t>
  </si>
  <si>
    <t>2.2'' x 3.4'' (5.5cm x 8.5cm)
30 rows</t>
  </si>
  <si>
    <t>https://www.adafruit.com/product/64</t>
  </si>
  <si>
    <t>Price/unit</t>
  </si>
  <si>
    <t>F/F Jumper Wires</t>
  </si>
  <si>
    <t>20pcs / part
6'' length
0.1'' header contacts</t>
  </si>
  <si>
    <t>https://www.adafruit.com/product/1950</t>
  </si>
  <si>
    <t>2-pin wire joints (3pack)</t>
  </si>
  <si>
    <t>Fits 16-30 AWG</t>
  </si>
  <si>
    <t>https://www.adafruit.com/product/3786</t>
  </si>
  <si>
    <t>Half-sized breadboard</t>
  </si>
  <si>
    <t>Full-size breadboard</t>
  </si>
  <si>
    <t>64 rows
2.2'' x 7'' (5.5cm x 17cm)</t>
  </si>
  <si>
    <t>https://www.adafruit.com/product/239</t>
  </si>
  <si>
    <t>Hook-up Wire Spool set</t>
  </si>
  <si>
    <t>22 AWG Solid core
6x25 ft</t>
  </si>
  <si>
    <t>4xAA Battery holder</t>
  </si>
  <si>
    <t>https://www.adafruit.com/product/3784</t>
  </si>
  <si>
    <t>DC Jack connector
8'' power cable</t>
  </si>
  <si>
    <t>500mA from 1.8V
750mA from 2xAA
1A from 3.7V</t>
  </si>
  <si>
    <t>https://www.adafruit.com/product/1903</t>
  </si>
  <si>
    <t>Swivel Caster Wheel</t>
  </si>
  <si>
    <t>1.3'' Diameter
1.65'' height
45.7g weight
Plate: 32mmx38mm (1.26'' x 1.5'')</t>
  </si>
  <si>
    <t>https://www.adafruit.com/product/2942</t>
  </si>
  <si>
    <t>Skinny wheel for TT</t>
  </si>
  <si>
    <t>59.8mm (2.3'') diameter</t>
  </si>
  <si>
    <t>https://www.adafruit.com/product/3757</t>
  </si>
  <si>
    <t>Thin white wheel for TT</t>
  </si>
  <si>
    <t>65mm (2.6'') diameter</t>
  </si>
  <si>
    <t>https://www.adafruit.com/product/3763</t>
  </si>
  <si>
    <t>Motor Driver Breakout board</t>
  </si>
  <si>
    <t>2 channels
6.5-45V motor power voltage
3.6 peak current
PWM control
Undervoltage lockout, overcurrent protection, thermal shutdown</t>
  </si>
  <si>
    <t>https://www.adafruit.com/product/3190</t>
  </si>
  <si>
    <t>PWM/Servo Driver w/I2C</t>
  </si>
  <si>
    <t>16 channels, I2C controlled
5V compliant
12 bit resolution
6 address select pins</t>
  </si>
  <si>
    <t>https://www.adafruit.com/product/815</t>
  </si>
  <si>
    <t>Big Easy Driver</t>
  </si>
  <si>
    <t>Sparkfun</t>
  </si>
  <si>
    <t>ROB-12859</t>
  </si>
  <si>
    <t>2 channels
5V/3.3V regulation
Max output 30V, 1.4-1.7/phase without cooling</t>
  </si>
  <si>
    <t>https://www.sparkfun.com/products/12859</t>
  </si>
  <si>
    <t>Brekaway 0.1'' 36-pin strip male header</t>
  </si>
  <si>
    <t>Gold plated
0.1'' pitch</t>
  </si>
  <si>
    <t>36 pin female header</t>
  </si>
  <si>
    <t>https://www.adafruit.com/product/598</t>
  </si>
  <si>
    <t>https://www.adafruit.com/product/392</t>
  </si>
  <si>
    <t>https://www.adafruit.com/product/1311</t>
  </si>
  <si>
    <t>DC Gearbox Motor</t>
  </si>
  <si>
    <t>https://www.adafruit.com/product/3777</t>
  </si>
  <si>
    <t>150mA no load current
3-6V rated voltage
90-200 RPM +/- 10%
70x20x18mm (2.75x0.787x0.708 '')</t>
  </si>
  <si>
    <t>Qty</t>
  </si>
  <si>
    <t xml:space="preserve">
</t>
  </si>
  <si>
    <t>Part Cost</t>
  </si>
  <si>
    <t>Total</t>
  </si>
  <si>
    <t>No.</t>
  </si>
  <si>
    <t>Cost</t>
  </si>
  <si>
    <t>Notes:</t>
  </si>
  <si>
    <t>Build of Material for RPi Buggy (Electronics)
Author: Edward Martinez
Date: 01/24/2021
Rev 1.0</t>
  </si>
  <si>
    <t>Female DC Power adapter barrel jack to screw terminal</t>
  </si>
  <si>
    <t>2.1mm DC jack
Assumes positive-tip configuration</t>
  </si>
  <si>
    <t>F/M Jumper Wires</t>
  </si>
  <si>
    <t>20x6''
0.1'' contacts at each end</t>
  </si>
  <si>
    <t>https://www.adafruit.com/product/1954</t>
  </si>
  <si>
    <t>Build of Material for RPi Buggy (Electronics)
Author: Edward Martinez
Date: 03/20/2021
Rev 1.0</t>
  </si>
  <si>
    <t>Machine / stainless steel</t>
  </si>
  <si>
    <t>link</t>
  </si>
  <si>
    <t>Usage</t>
  </si>
  <si>
    <t>Motor mount</t>
  </si>
  <si>
    <t>Lowe's/HD/Hardware store</t>
  </si>
  <si>
    <t>Caster wheel mount</t>
  </si>
  <si>
    <t>*Note: round or oval bolts may be used instead of flats, but may limit usable surface area on the main body of the buggy</t>
  </si>
  <si>
    <t>Main body</t>
  </si>
  <si>
    <t>https://www.lowes.com/pd/OPTIX-0-08-in-T-x-8-in-W-x-10-in-L-Clear-Acrylic-Sheet/3143395</t>
  </si>
  <si>
    <t>Lowe's</t>
  </si>
  <si>
    <t>https://www.lowes.com/pd/Hillman-2-in-Wood-to-Wood-Silver-Triple-Zinc-Angle-3-Pack/3478179</t>
  </si>
  <si>
    <t>*Angle brackets Note:</t>
  </si>
  <si>
    <t xml:space="preserve">P/N listed allows for a single mounting point with the bracket due to location of slots.
It is advisable to use a slightly longer bracket and drilling custom holes for #4 bolts.
0.5'' is the maximum advisable dimension in the "vertical" axis, as any longer will interfere with the output shaft of the motor. See locations of motor mounting points in the link in the "Motors + Wheels" tab (3mm holes in drawing, use the #4 bolts listed)
Suggested dimensions: 2.25-2.5'' x  0.5'' x ~3/8'' </t>
  </si>
  <si>
    <t>Bracket to main body
Note: shims need if using 0.5'', 1/4-3/8'' may work as well</t>
  </si>
  <si>
    <t>Polycarbonate/Acryclic/plexiglass is fine. Thickness used here will drive thickness req'd for #6 bolts
Can use larger/thicker sheet for greater payload capacity.</t>
  </si>
  <si>
    <t>Hillman slotted angle bracket(1/2'' x 0.5'' x 2'' )</t>
  </si>
  <si>
    <t>Optix/Plaskolite 8'' x 10'' x 0.080'' Acrylic sheet</t>
  </si>
  <si>
    <t>Machine/zinc
14 pcs</t>
  </si>
  <si>
    <t>https://www.lowes.com/pd/Hillman-4-40-x-1-2-in-Slotted-Drive-Machine-Screws-14-Count/3036681</t>
  </si>
  <si>
    <t>Hillman #4 - 40 x 1'' Flat Phillips bolts + nuts or equivalent</t>
  </si>
  <si>
    <t>Machine / stainless steel
=&gt; 0.5'' length will impede motion of the caster wheel
14 pcs</t>
  </si>
  <si>
    <t>https://www.lowes.com/pd/Hillman-6-32-x-3-8-in-Slotted-Drive-Machine-Screws-14-Count/3036684</t>
  </si>
  <si>
    <t>Hillman #6 - 32 x 1/4-3/8'' Flat phillips bolts + nuts or equivalent</t>
  </si>
  <si>
    <t>Everbilt #6 - 32 x 1/2'' Flat phillips bolts  + nuts or equivalent</t>
  </si>
  <si>
    <t>Home Depot</t>
  </si>
  <si>
    <t>https://www.homedepot.com/p/Everbilt-6-32-x-1-2-in-Phillips-Flat-Head-Zinc-Plated-Machine-Screw-8-Pack-803681/204274657
https://www.homedepot.com/p/Everbilt-6-32-x-3-8-in-Phillips-Flat-Head-Brass-Machine-Screw-6-Pack-804271/204791323</t>
  </si>
  <si>
    <t>Machine / stainless steel
8pcs</t>
  </si>
  <si>
    <t>Mounting point for motors
2pcs</t>
  </si>
  <si>
    <t>PowerBoost 1000</t>
  </si>
  <si>
    <t>PowerBoost 500</t>
  </si>
  <si>
    <t>4A limit</t>
  </si>
  <si>
    <t>https://www.adafruit.com/product/2030</t>
  </si>
  <si>
    <t>5V/3A buck regulator</t>
  </si>
  <si>
    <t>Digikey</t>
  </si>
  <si>
    <t>LM2596S-5.0</t>
  </si>
  <si>
    <t>Step-down, fixed output
5V out, 3A max</t>
  </si>
  <si>
    <t>https://www.digikey.com/en/products/detail/texas-instruments/LM2596S-5-0/3701226</t>
  </si>
  <si>
    <t>MUX/DEMUX 8x1 16DIP</t>
  </si>
  <si>
    <t>CD74HC4061E</t>
  </si>
  <si>
    <t>https://www.digikey.com/en/products/detail/texas-instruments/CD74HC4051E/475938</t>
  </si>
  <si>
    <t>MUX/DEMUX 8:1
Preserve those precious Rpi GPIOs</t>
  </si>
  <si>
    <t>Ultrasonic Distance Sensor</t>
  </si>
  <si>
    <t>3V or 5V compatible</t>
  </si>
  <si>
    <t>https://www.adafruit.com/product/4007</t>
  </si>
  <si>
    <t>9-DOF Accel/Mag/Gyro + Temp Breakout Board</t>
  </si>
  <si>
    <t>Ranges:
+/- 2/4/6/8/16 g
+/- 2/4/8/12 gauss
+/- 245/500/2000 dps
I2C or SPI interfaces</t>
  </si>
  <si>
    <t>https://www.adafruit.com/product/3387</t>
  </si>
  <si>
    <t>Build of Material for RPi Buggy (Electronics)
Author: Edward Martinez
Date: 01/24/2021
Rev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</si>
</sst>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3" fillId="0" borderId="0" xfId="2"/>
    <xf numFmtId="44" fontId="0" fillId="0" borderId="0" xfId="1" applyFont="1"/>
    <xf numFmtId="0" fontId="2" fillId="0" borderId="0" xfId="0" applyFont="1"/>
    <xf numFmtId="44" fontId="0" fillId="0" borderId="0" xfId="0" applyNumberFormat="1"/>
    <xf numFmtId="0" fontId="0" fillId="0" borderId="0" xfId="0" applyAlignment="1">
      <alignment horizontal="center" wrapText="1"/>
    </xf>
    <xf numFmtId="0" fontId="2" fillId="0" borderId="0" xfId="0" applyFont="1" applyAlignment="1">
      <alignment horizontal="center"/>
    </xf>
    <xf numFmtId="0" fontId="0" fillId="0" borderId="0" xfId="0" applyAlignment="1">
      <alignment horizontal="center" vertical="center"/>
    </xf>
    <xf numFmtId="0" fontId="3" fillId="0" borderId="0" xfId="0" applyFont="1"/>
    <xf numFmtId="44" fontId="0" fillId="2" borderId="0" xfId="0" applyNumberFormat="1" applyFill="1"/>
    <xf numFmtId="0" fontId="0" fillId="0" borderId="0" xfId="0" applyNumberFormat="1"/>
    <xf numFmtId="0" fontId="0" fillId="0" borderId="0" xfId="1" applyNumberFormat="1" applyFont="1" applyAlignment="1">
      <alignment horizontal="center" vertical="center"/>
    </xf>
    <xf numFmtId="44" fontId="0" fillId="0" borderId="0" xfId="1" applyFont="1" applyAlignment="1">
      <alignment horizontal="center" vertical="center"/>
    </xf>
    <xf numFmtId="0" fontId="4" fillId="0" borderId="0" xfId="0" applyFont="1"/>
    <xf numFmtId="0" fontId="4" fillId="0" borderId="0" xfId="0" applyFont="1" applyAlignment="1">
      <alignment wrapText="1"/>
    </xf>
    <xf numFmtId="0" fontId="3" fillId="0" borderId="0" xfId="2" applyAlignment="1">
      <alignment wrapText="1"/>
    </xf>
  </cellXfs>
  <cellStyles count="3">
    <cellStyle name="Currency" xfId="1" builtinId="4"/>
    <cellStyle name="Hyperlink" xfId="2" builtinId="8"/>
    <cellStyle name="Normal" xfId="0" builtinId="0"/>
  </cellStyles>
  <dxfs count="20">
    <dxf>
      <numFmt numFmtId="34" formatCode="_(&quot;$&quot;* #,##0.00_);_(&quot;$&quot;* \(#,##0.00\);_(&quot;$&quot;* &quot;-&quot;??_);_(@_)"/>
      <fill>
        <patternFill patternType="solid">
          <fgColor indexed="64"/>
          <bgColor rgb="FFFFFF00"/>
        </patternFill>
      </fill>
    </dxf>
    <dxf>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dxf>
    <dxf>
      <alignment horizontal="general" vertical="bottom" textRotation="0" wrapText="1" indent="0" justifyLastLine="0" shrinkToFit="0" readingOrder="0"/>
    </dxf>
    <dxf>
      <numFmt numFmtId="34" formatCode="_(&quot;$&quot;* #,##0.00_);_(&quot;$&quot;* \(#,##0.00\);_(&quot;$&quot;* &quot;-&quot;??_);_(@_)"/>
      <fill>
        <patternFill patternType="solid">
          <fgColor indexed="64"/>
          <bgColor rgb="FFFFFF00"/>
        </patternFill>
      </fill>
    </dxf>
    <dxf>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0.00_);_(&quot;$&quot;* \(#,##0.00\);_(&quot;$&quot;* &quot;-&quot;??_);_(@_)"/>
      <fill>
        <patternFill patternType="solid">
          <fgColor indexed="64"/>
          <bgColor rgb="FFFFFF00"/>
        </patternFill>
      </fill>
    </dxf>
    <dxf>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alignment horizontal="center" vertical="center"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81FC4-C308-4A19-89A2-0B27B84F0E64}" name="Table1" displayName="Table1" ref="A4:I24" totalsRowCount="1" headerRowDxfId="19">
  <autoFilter ref="A4:I23" xr:uid="{60A08667-E64D-424D-9AB0-346C0E96E253}"/>
  <tableColumns count="9">
    <tableColumn id="1" xr3:uid="{B58CF5F9-CD9B-4A20-9151-1851A598F8E7}" name="_x000a_" totalsRowLabel="Total"/>
    <tableColumn id="2" xr3:uid="{F108067D-FD63-4C90-84D1-70D71A784980}" name="Component"/>
    <tableColumn id="3" xr3:uid="{2CB8C685-7066-4D11-B556-B7584EFBEE8E}" name="Vendor"/>
    <tableColumn id="4" xr3:uid="{A67F3285-2642-4C49-A851-6183D5A0547F}" name="P/N"/>
    <tableColumn id="5" xr3:uid="{DAD56C0D-5728-4CA2-A684-326242D1ECDE}" name="Price/unit" dataCellStyle="Currency"/>
    <tableColumn id="6" xr3:uid="{F43AF0D5-AD4E-42F3-A212-690E5B7AAD60}" name="Specs" dataDxfId="18" totalsRowDxfId="3"/>
    <tableColumn id="7" xr3:uid="{21C5FD30-037C-45BE-A44F-A87EBA50CAB2}" name="Link" totalsRowDxfId="2" dataCellStyle="Hyperlink"/>
    <tableColumn id="8" xr3:uid="{CC4E6B6E-45C6-498B-923D-C834C9BBF83C}" name="Qty" totalsRowFunction="sum" dataDxfId="17" totalsRowDxfId="1"/>
    <tableColumn id="9" xr3:uid="{531ED078-CA47-4810-A118-14D456877593}" name="Part Cost" totalsRowFunction="sum" dataDxfId="16" totalsRowDxfId="0">
      <calculatedColumnFormula>Table1[[#This Row],[Price/unit]]*Table1[[#This Row],[Qty]]</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B83441-1142-4B18-B5DC-A6B5B7673001}" name="Table4" displayName="Table4" ref="A2:I7" totalsRowCount="1" headerRowDxfId="15">
  <autoFilter ref="A2:I6" xr:uid="{961F1EFC-47C8-41AF-99D5-18F4498998C1}"/>
  <tableColumns count="9">
    <tableColumn id="1" xr3:uid="{6A91A136-7421-429F-AC88-F3E8197C6CF9}" name="No." totalsRowLabel="Total"/>
    <tableColumn id="2" xr3:uid="{D24E109A-C0DF-4A41-A806-45CE4DDD5435}" name="Component"/>
    <tableColumn id="3" xr3:uid="{D9859582-9F22-45F1-A467-D94662D6CE97}" name="Vendor"/>
    <tableColumn id="4" xr3:uid="{2ADFFBCA-067B-49B8-AA1B-2F7D293740BA}" name="P/N"/>
    <tableColumn id="5" xr3:uid="{7FBA3697-3048-4CCD-9FD8-F18E1CD3323F}" name="Price/unit"/>
    <tableColumn id="6" xr3:uid="{CA5B609A-7F2B-4636-AFDC-22533853B9FA}" name="Specs"/>
    <tableColumn id="7" xr3:uid="{026D9F9F-A709-4C1F-A9A7-4BBCD7BDA398}" name="Link" totalsRowDxfId="14" dataCellStyle="Hyperlink"/>
    <tableColumn id="8" xr3:uid="{0A0C0A78-F16F-4CE1-B6CE-9601146D83C1}" name="Qty" totalsRowFunction="sum" dataDxfId="13" totalsRowDxfId="12" dataCellStyle="Currency"/>
    <tableColumn id="9" xr3:uid="{E8467AE3-8A65-497D-AF64-A0236A1A3B32}" name="Cost" totalsRowFunction="sum" dataDxfId="11" totalsRowDxfId="10" dataCellStyle="Currency">
      <calculatedColumnFormula>Table4[[#This Row],[Price/unit]]*Table4[[#This Row],[Qty]]</calculatedColumnFormula>
    </tableColumn>
  </tableColumns>
  <tableStyleInfo name="TableStyleMedium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E0B485-5618-4773-9510-8DD45A7C266C}" name="Table43" displayName="Table43" ref="A2:J8" totalsRowCount="1" headerRowDxfId="9">
  <autoFilter ref="A2:J7" xr:uid="{BDDF5B27-FBC8-42BF-8A48-800B14B0B8A0}"/>
  <tableColumns count="10">
    <tableColumn id="1" xr3:uid="{445384C4-ABF7-4C30-8894-7C0E689C4B29}" name="No." totalsRowLabel="Total"/>
    <tableColumn id="2" xr3:uid="{597CE3D1-88C9-4627-87D0-ABBB6C3CBB3B}" name="Component"/>
    <tableColumn id="3" xr3:uid="{0B592AE4-41C3-4454-B802-29E2FDA8741B}" name="Vendor"/>
    <tableColumn id="4" xr3:uid="{9DC898CD-D137-4124-A0D9-A67B27AD47C7}" name="P/N"/>
    <tableColumn id="5" xr3:uid="{582B6AF6-E3B8-4D78-9F77-2A93E3E0EF85}" name="Price/unit"/>
    <tableColumn id="6" xr3:uid="{A6547B14-5C53-419E-8211-C30D723A0205}" name="Specs"/>
    <tableColumn id="10" xr3:uid="{9512E85F-6690-4EC4-A8D0-C52686B09DB2}" name="Usage"/>
    <tableColumn id="7" xr3:uid="{25C45DF8-69BD-4369-922B-EEDD45F0F24D}" name="link" totalsRowDxfId="8" dataCellStyle="Hyperlink"/>
    <tableColumn id="8" xr3:uid="{EBB86E6C-D04A-407D-B489-9469292F25EC}" name="Qty" totalsRowFunction="sum" dataDxfId="7" totalsRowDxfId="6" dataCellStyle="Currency"/>
    <tableColumn id="9" xr3:uid="{1E99713F-843C-4769-8034-B4A3CDACCE33}" name="Cost" totalsRowFunction="sum" dataDxfId="5" totalsRowDxfId="4" dataCellStyle="Currency">
      <calculatedColumnFormula>Table43[[#This Row],[Price/unit]]*Table43[[#This Row],[Qty]]</calculatedColumnFormula>
    </tableColumn>
  </tableColumns>
  <tableStyleInfo name="TableStyleMedium7"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parkfun.com/products/12859" TargetMode="External"/><Relationship Id="rId13" Type="http://schemas.openxmlformats.org/officeDocument/2006/relationships/hyperlink" Target="https://www.adafruit.com/product/1954" TargetMode="External"/><Relationship Id="rId18" Type="http://schemas.openxmlformats.org/officeDocument/2006/relationships/hyperlink" Target="https://www.adafruit.com/product/3387" TargetMode="External"/><Relationship Id="rId3" Type="http://schemas.openxmlformats.org/officeDocument/2006/relationships/hyperlink" Target="https://www.adafruit.com/product/3786" TargetMode="External"/><Relationship Id="rId7" Type="http://schemas.openxmlformats.org/officeDocument/2006/relationships/hyperlink" Target="https://www.adafruit.com/product/815" TargetMode="External"/><Relationship Id="rId12" Type="http://schemas.openxmlformats.org/officeDocument/2006/relationships/hyperlink" Target="https://www.adafruit.com/product/3784" TargetMode="External"/><Relationship Id="rId17" Type="http://schemas.openxmlformats.org/officeDocument/2006/relationships/hyperlink" Target="https://www.adafruit.com/product/4007" TargetMode="External"/><Relationship Id="rId2" Type="http://schemas.openxmlformats.org/officeDocument/2006/relationships/hyperlink" Target="https://www.adafruit.com/product/1950" TargetMode="External"/><Relationship Id="rId16" Type="http://schemas.openxmlformats.org/officeDocument/2006/relationships/hyperlink" Target="https://www.digikey.com/en/products/detail/texas-instruments/CD74HC4051E/475938" TargetMode="External"/><Relationship Id="rId20" Type="http://schemas.openxmlformats.org/officeDocument/2006/relationships/table" Target="../tables/table1.xml"/><Relationship Id="rId1" Type="http://schemas.openxmlformats.org/officeDocument/2006/relationships/hyperlink" Target="https://www.adafruit.com/product/64" TargetMode="External"/><Relationship Id="rId6" Type="http://schemas.openxmlformats.org/officeDocument/2006/relationships/hyperlink" Target="https://www.adafruit.com/product/3190" TargetMode="External"/><Relationship Id="rId11" Type="http://schemas.openxmlformats.org/officeDocument/2006/relationships/hyperlink" Target="https://www.adafruit.com/product/1311" TargetMode="External"/><Relationship Id="rId5" Type="http://schemas.openxmlformats.org/officeDocument/2006/relationships/hyperlink" Target="https://www.adafruit.com/product/1903" TargetMode="External"/><Relationship Id="rId15" Type="http://schemas.openxmlformats.org/officeDocument/2006/relationships/hyperlink" Target="https://www.digikey.com/en/products/detail/texas-instruments/LM2596S-5-0/3701226" TargetMode="External"/><Relationship Id="rId10" Type="http://schemas.openxmlformats.org/officeDocument/2006/relationships/hyperlink" Target="https://www.adafruit.com/product/392" TargetMode="External"/><Relationship Id="rId19" Type="http://schemas.openxmlformats.org/officeDocument/2006/relationships/printerSettings" Target="../printerSettings/printerSettings1.bin"/><Relationship Id="rId4" Type="http://schemas.openxmlformats.org/officeDocument/2006/relationships/hyperlink" Target="https://www.adafruit.com/product/239" TargetMode="External"/><Relationship Id="rId9" Type="http://schemas.openxmlformats.org/officeDocument/2006/relationships/hyperlink" Target="https://www.adafruit.com/product/598" TargetMode="External"/><Relationship Id="rId14" Type="http://schemas.openxmlformats.org/officeDocument/2006/relationships/hyperlink" Target="https://www.adafruit.com/product/203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adafruit.com/product/3763" TargetMode="External"/><Relationship Id="rId2" Type="http://schemas.openxmlformats.org/officeDocument/2006/relationships/hyperlink" Target="https://www.adafruit.com/product/3757" TargetMode="External"/><Relationship Id="rId1" Type="http://schemas.openxmlformats.org/officeDocument/2006/relationships/hyperlink" Target="https://www.adafruit.com/product/2942" TargetMode="External"/><Relationship Id="rId5" Type="http://schemas.openxmlformats.org/officeDocument/2006/relationships/table" Target="../tables/table2.xml"/><Relationship Id="rId4" Type="http://schemas.openxmlformats.org/officeDocument/2006/relationships/hyperlink" Target="https://www.adafruit.com/product/377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owes.com/pd/Hillman-4-40-x-1-2-in-Slotted-Drive-Machine-Screws-14-Count/3036681" TargetMode="External"/><Relationship Id="rId2" Type="http://schemas.openxmlformats.org/officeDocument/2006/relationships/hyperlink" Target="https://www.lowes.com/pd/Hillman-2-in-Wood-to-Wood-Silver-Triple-Zinc-Angle-3-Pack/3478179" TargetMode="External"/><Relationship Id="rId1" Type="http://schemas.openxmlformats.org/officeDocument/2006/relationships/hyperlink" Target="https://www.lowes.com/pd/OPTIX-0-08-in-T-x-8-in-W-x-10-in-L-Clear-Acrylic-Sheet/3143395"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www.lowes.com/pd/Hillman-6-32-x-3-8-in-Slotted-Drive-Machine-Screws-14-Count/3036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2087-E115-4C04-A572-A6D99C71BDF0}">
  <dimension ref="A1:K27"/>
  <sheetViews>
    <sheetView tabSelected="1" workbookViewId="0">
      <selection activeCell="B2" sqref="B2"/>
    </sheetView>
  </sheetViews>
  <sheetFormatPr defaultRowHeight="15" x14ac:dyDescent="0.25"/>
  <cols>
    <col min="1" max="1" width="11.140625" bestFit="1" customWidth="1"/>
    <col min="2" max="2" width="62" customWidth="1"/>
    <col min="3" max="3" width="11.42578125" customWidth="1"/>
    <col min="4" max="4" width="10.42578125" bestFit="1" customWidth="1"/>
    <col min="5" max="5" width="12" customWidth="1"/>
    <col min="6" max="6" width="39.140625" customWidth="1"/>
    <col min="7" max="7" width="40.5703125" bestFit="1" customWidth="1"/>
    <col min="8" max="8" width="8.7109375" bestFit="1" customWidth="1"/>
    <col min="9" max="9" width="13.42578125" bestFit="1" customWidth="1"/>
  </cols>
  <sheetData>
    <row r="1" spans="1:11" ht="84" x14ac:dyDescent="0.35">
      <c r="B1" s="15" t="s">
        <v>116</v>
      </c>
      <c r="K1" s="14" t="s">
        <v>61</v>
      </c>
    </row>
    <row r="4" spans="1:11" ht="30" x14ac:dyDescent="0.25">
      <c r="A4" s="6" t="s">
        <v>56</v>
      </c>
      <c r="B4" s="7" t="s">
        <v>0</v>
      </c>
      <c r="C4" s="7" t="s">
        <v>4</v>
      </c>
      <c r="D4" s="7" t="s">
        <v>1</v>
      </c>
      <c r="E4" s="7" t="s">
        <v>8</v>
      </c>
      <c r="F4" s="7" t="s">
        <v>2</v>
      </c>
      <c r="G4" s="7" t="s">
        <v>3</v>
      </c>
      <c r="H4" s="7" t="s">
        <v>55</v>
      </c>
      <c r="I4" s="7" t="s">
        <v>57</v>
      </c>
    </row>
    <row r="5" spans="1:11" ht="30" x14ac:dyDescent="0.25">
      <c r="A5">
        <v>1</v>
      </c>
      <c r="B5" t="s">
        <v>15</v>
      </c>
      <c r="C5" t="s">
        <v>5</v>
      </c>
      <c r="D5">
        <v>64</v>
      </c>
      <c r="E5" s="3">
        <v>5</v>
      </c>
      <c r="F5" s="1" t="s">
        <v>6</v>
      </c>
      <c r="G5" s="2" t="s">
        <v>7</v>
      </c>
      <c r="H5" s="8">
        <v>2</v>
      </c>
      <c r="I5" s="5">
        <f>Table1[[#This Row],[Price/unit]]*Table1[[#This Row],[Qty]]</f>
        <v>10</v>
      </c>
    </row>
    <row r="6" spans="1:11" ht="30" x14ac:dyDescent="0.25">
      <c r="A6">
        <v>2</v>
      </c>
      <c r="B6" t="s">
        <v>16</v>
      </c>
      <c r="C6" t="s">
        <v>5</v>
      </c>
      <c r="D6">
        <v>239</v>
      </c>
      <c r="E6" s="3">
        <v>5.95</v>
      </c>
      <c r="F6" s="1" t="s">
        <v>17</v>
      </c>
      <c r="G6" s="2" t="s">
        <v>18</v>
      </c>
      <c r="H6" s="8">
        <v>2</v>
      </c>
      <c r="I6" s="5">
        <f>Table1[[#This Row],[Price/unit]]*Table1[[#This Row],[Qty]]</f>
        <v>11.9</v>
      </c>
    </row>
    <row r="7" spans="1:11" ht="45" x14ac:dyDescent="0.25">
      <c r="A7">
        <v>3</v>
      </c>
      <c r="B7" t="s">
        <v>9</v>
      </c>
      <c r="C7" t="s">
        <v>5</v>
      </c>
      <c r="D7">
        <v>1950</v>
      </c>
      <c r="E7" s="3">
        <v>1.95</v>
      </c>
      <c r="F7" s="1" t="s">
        <v>10</v>
      </c>
      <c r="G7" s="2" t="s">
        <v>11</v>
      </c>
      <c r="H7" s="8">
        <v>2</v>
      </c>
      <c r="I7" s="5">
        <f>Table1[[#This Row],[Price/unit]]*Table1[[#This Row],[Qty]]</f>
        <v>3.9</v>
      </c>
    </row>
    <row r="8" spans="1:11" x14ac:dyDescent="0.25">
      <c r="A8">
        <v>5</v>
      </c>
      <c r="B8" t="s">
        <v>12</v>
      </c>
      <c r="C8" t="s">
        <v>5</v>
      </c>
      <c r="D8">
        <v>3786</v>
      </c>
      <c r="E8" s="3">
        <v>0.95</v>
      </c>
      <c r="F8" t="s">
        <v>13</v>
      </c>
      <c r="G8" s="2" t="s">
        <v>14</v>
      </c>
      <c r="H8" s="8">
        <v>3</v>
      </c>
      <c r="I8" s="5">
        <f>Table1[[#This Row],[Price/unit]]*Table1[[#This Row],[Qty]]</f>
        <v>2.8499999999999996</v>
      </c>
    </row>
    <row r="9" spans="1:11" ht="30" x14ac:dyDescent="0.25">
      <c r="A9">
        <v>6</v>
      </c>
      <c r="B9" t="s">
        <v>19</v>
      </c>
      <c r="D9">
        <v>1311</v>
      </c>
      <c r="E9" s="3">
        <v>15.95</v>
      </c>
      <c r="F9" s="1" t="s">
        <v>20</v>
      </c>
      <c r="G9" s="2" t="s">
        <v>51</v>
      </c>
      <c r="H9" s="8">
        <v>1</v>
      </c>
      <c r="I9" s="5">
        <f>Table1[[#This Row],[Price/unit]]*Table1[[#This Row],[Qty]]</f>
        <v>15.95</v>
      </c>
    </row>
    <row r="10" spans="1:11" ht="30" x14ac:dyDescent="0.25">
      <c r="A10">
        <v>7</v>
      </c>
      <c r="B10" t="s">
        <v>21</v>
      </c>
      <c r="C10" t="s">
        <v>5</v>
      </c>
      <c r="D10">
        <v>3784</v>
      </c>
      <c r="E10" s="3">
        <v>2.95</v>
      </c>
      <c r="F10" s="1" t="s">
        <v>23</v>
      </c>
      <c r="G10" s="2" t="s">
        <v>22</v>
      </c>
      <c r="H10" s="8">
        <v>3</v>
      </c>
      <c r="I10" s="5">
        <f>Table1[[#This Row],[Price/unit]]*Table1[[#This Row],[Qty]]</f>
        <v>8.8500000000000014</v>
      </c>
    </row>
    <row r="11" spans="1:11" ht="30" x14ac:dyDescent="0.25">
      <c r="B11" t="s">
        <v>63</v>
      </c>
      <c r="C11" t="s">
        <v>5</v>
      </c>
      <c r="D11">
        <v>368</v>
      </c>
      <c r="E11" s="3">
        <v>2</v>
      </c>
      <c r="F11" s="1" t="s">
        <v>64</v>
      </c>
      <c r="G11" s="2"/>
      <c r="H11" s="8">
        <v>2</v>
      </c>
      <c r="I11" s="5">
        <f>Table1[[#This Row],[Price/unit]]*Table1[[#This Row],[Qty]]</f>
        <v>4</v>
      </c>
    </row>
    <row r="12" spans="1:11" ht="45" x14ac:dyDescent="0.25">
      <c r="A12">
        <v>8</v>
      </c>
      <c r="B12" t="s">
        <v>98</v>
      </c>
      <c r="C12" t="s">
        <v>5</v>
      </c>
      <c r="D12">
        <v>1903</v>
      </c>
      <c r="E12" s="3">
        <v>9.9499999999999993</v>
      </c>
      <c r="F12" s="1" t="s">
        <v>24</v>
      </c>
      <c r="G12" s="2" t="s">
        <v>25</v>
      </c>
      <c r="H12" s="8">
        <v>0</v>
      </c>
      <c r="I12" s="5">
        <f>Table1[[#This Row],[Price/unit]]*Table1[[#This Row],[Qty]]</f>
        <v>0</v>
      </c>
    </row>
    <row r="13" spans="1:11" ht="105" x14ac:dyDescent="0.25">
      <c r="A13">
        <v>9</v>
      </c>
      <c r="B13" t="s">
        <v>35</v>
      </c>
      <c r="C13" t="s">
        <v>5</v>
      </c>
      <c r="D13">
        <v>3190</v>
      </c>
      <c r="E13" s="3">
        <v>7.5</v>
      </c>
      <c r="F13" s="1" t="s">
        <v>36</v>
      </c>
      <c r="G13" s="2" t="s">
        <v>37</v>
      </c>
      <c r="H13" s="8">
        <v>3</v>
      </c>
      <c r="I13" s="5">
        <f>Table1[[#This Row],[Price/unit]]*Table1[[#This Row],[Qty]]</f>
        <v>22.5</v>
      </c>
    </row>
    <row r="14" spans="1:11" ht="60" x14ac:dyDescent="0.25">
      <c r="A14">
        <v>10</v>
      </c>
      <c r="B14" t="s">
        <v>38</v>
      </c>
      <c r="C14" t="s">
        <v>5</v>
      </c>
      <c r="D14">
        <v>815</v>
      </c>
      <c r="E14" s="3">
        <v>14.95</v>
      </c>
      <c r="F14" s="1" t="s">
        <v>39</v>
      </c>
      <c r="G14" s="2" t="s">
        <v>40</v>
      </c>
      <c r="H14" s="8">
        <v>0</v>
      </c>
      <c r="I14" s="5">
        <f>Table1[[#This Row],[Price/unit]]*Table1[[#This Row],[Qty]]</f>
        <v>0</v>
      </c>
    </row>
    <row r="15" spans="1:11" ht="60" x14ac:dyDescent="0.25">
      <c r="A15">
        <v>11</v>
      </c>
      <c r="B15" t="s">
        <v>41</v>
      </c>
      <c r="C15" t="s">
        <v>42</v>
      </c>
      <c r="D15" t="s">
        <v>43</v>
      </c>
      <c r="E15" s="3">
        <v>19.95</v>
      </c>
      <c r="F15" s="1" t="s">
        <v>44</v>
      </c>
      <c r="G15" s="2" t="s">
        <v>45</v>
      </c>
      <c r="H15" s="8">
        <v>0</v>
      </c>
      <c r="I15" s="5">
        <f>Table1[[#This Row],[Price/unit]]*Table1[[#This Row],[Qty]]</f>
        <v>0</v>
      </c>
    </row>
    <row r="16" spans="1:11" ht="30" x14ac:dyDescent="0.25">
      <c r="A16">
        <v>12</v>
      </c>
      <c r="B16" t="s">
        <v>46</v>
      </c>
      <c r="C16" t="s">
        <v>5</v>
      </c>
      <c r="D16">
        <v>392</v>
      </c>
      <c r="E16" s="3">
        <v>4.95</v>
      </c>
      <c r="F16" s="1" t="s">
        <v>47</v>
      </c>
      <c r="G16" s="2" t="s">
        <v>50</v>
      </c>
      <c r="H16" s="8">
        <v>1</v>
      </c>
      <c r="I16" s="5">
        <f>Table1[[#This Row],[Price/unit]]*Table1[[#This Row],[Qty]]</f>
        <v>4.95</v>
      </c>
    </row>
    <row r="17" spans="1:9" ht="30" x14ac:dyDescent="0.25">
      <c r="B17" t="s">
        <v>65</v>
      </c>
      <c r="C17" t="s">
        <v>5</v>
      </c>
      <c r="D17">
        <v>1954</v>
      </c>
      <c r="E17" s="3">
        <v>1.95</v>
      </c>
      <c r="F17" s="1" t="s">
        <v>66</v>
      </c>
      <c r="G17" s="2" t="s">
        <v>67</v>
      </c>
      <c r="H17" s="8">
        <v>1</v>
      </c>
      <c r="I17" s="5">
        <f>Table1[[#This Row],[Price/unit]]*Table1[[#This Row],[Qty]]</f>
        <v>1.95</v>
      </c>
    </row>
    <row r="18" spans="1:9" x14ac:dyDescent="0.25">
      <c r="A18">
        <v>13</v>
      </c>
      <c r="B18" t="s">
        <v>48</v>
      </c>
      <c r="C18" t="s">
        <v>5</v>
      </c>
      <c r="D18">
        <v>598</v>
      </c>
      <c r="E18" s="3">
        <v>2.95</v>
      </c>
      <c r="G18" s="2" t="s">
        <v>49</v>
      </c>
      <c r="H18" s="8">
        <v>1</v>
      </c>
      <c r="I18" s="5">
        <f>Table1[[#This Row],[Price/unit]]*Table1[[#This Row],[Qty]]</f>
        <v>2.95</v>
      </c>
    </row>
    <row r="19" spans="1:9" x14ac:dyDescent="0.25">
      <c r="A19">
        <v>14</v>
      </c>
      <c r="B19" t="s">
        <v>97</v>
      </c>
      <c r="C19" t="s">
        <v>5</v>
      </c>
      <c r="D19">
        <v>2030</v>
      </c>
      <c r="E19" s="3">
        <v>14.95</v>
      </c>
      <c r="F19" s="1" t="s">
        <v>99</v>
      </c>
      <c r="G19" s="2" t="s">
        <v>100</v>
      </c>
      <c r="H19" s="8">
        <v>1</v>
      </c>
      <c r="I19" s="5">
        <f>Table1[[#This Row],[Price/unit]]*Table1[[#This Row],[Qty]]</f>
        <v>14.95</v>
      </c>
    </row>
    <row r="20" spans="1:9" ht="30" x14ac:dyDescent="0.25">
      <c r="A20">
        <v>15</v>
      </c>
      <c r="B20" t="s">
        <v>101</v>
      </c>
      <c r="C20" t="s">
        <v>102</v>
      </c>
      <c r="D20" t="s">
        <v>103</v>
      </c>
      <c r="E20" s="3">
        <v>6.28</v>
      </c>
      <c r="F20" s="1" t="s">
        <v>104</v>
      </c>
      <c r="G20" s="2" t="s">
        <v>105</v>
      </c>
      <c r="H20" s="8">
        <v>1</v>
      </c>
      <c r="I20" s="5">
        <f>Table1[[#This Row],[Price/unit]]*Table1[[#This Row],[Qty]]</f>
        <v>6.28</v>
      </c>
    </row>
    <row r="21" spans="1:9" ht="30" x14ac:dyDescent="0.25">
      <c r="A21">
        <v>16</v>
      </c>
      <c r="B21" t="s">
        <v>106</v>
      </c>
      <c r="C21" t="s">
        <v>102</v>
      </c>
      <c r="D21" t="s">
        <v>107</v>
      </c>
      <c r="E21" s="3">
        <v>0.61</v>
      </c>
      <c r="F21" s="1" t="s">
        <v>109</v>
      </c>
      <c r="G21" s="2" t="s">
        <v>108</v>
      </c>
      <c r="H21" s="8">
        <v>5</v>
      </c>
      <c r="I21" s="5">
        <f>Table1[[#This Row],[Price/unit]]*Table1[[#This Row],[Qty]]</f>
        <v>3.05</v>
      </c>
    </row>
    <row r="22" spans="1:9" x14ac:dyDescent="0.25">
      <c r="A22">
        <v>17</v>
      </c>
      <c r="B22" t="s">
        <v>110</v>
      </c>
      <c r="C22" t="s">
        <v>5</v>
      </c>
      <c r="D22">
        <v>4007</v>
      </c>
      <c r="E22" s="3">
        <v>3.95</v>
      </c>
      <c r="F22" s="1" t="s">
        <v>111</v>
      </c>
      <c r="G22" s="2" t="s">
        <v>112</v>
      </c>
      <c r="H22" s="8">
        <v>2</v>
      </c>
      <c r="I22" s="5">
        <f>Table1[[#This Row],[Price/unit]]*Table1[[#This Row],[Qty]]</f>
        <v>7.9</v>
      </c>
    </row>
    <row r="23" spans="1:9" ht="75" x14ac:dyDescent="0.25">
      <c r="A23">
        <v>18</v>
      </c>
      <c r="B23" t="s">
        <v>113</v>
      </c>
      <c r="C23" t="s">
        <v>5</v>
      </c>
      <c r="D23">
        <v>3387</v>
      </c>
      <c r="E23" s="3">
        <v>14.95</v>
      </c>
      <c r="F23" s="1" t="s">
        <v>114</v>
      </c>
      <c r="G23" s="2" t="s">
        <v>115</v>
      </c>
      <c r="H23" s="8">
        <v>2</v>
      </c>
      <c r="I23" s="5">
        <f>Table1[[#This Row],[Price/unit]]*Table1[[#This Row],[Qty]]</f>
        <v>29.9</v>
      </c>
    </row>
    <row r="24" spans="1:9" x14ac:dyDescent="0.25">
      <c r="A24" t="s">
        <v>58</v>
      </c>
      <c r="F24" s="1"/>
      <c r="G24" s="9"/>
      <c r="H24" s="8">
        <f>SUBTOTAL(109,Table1[Qty])</f>
        <v>32</v>
      </c>
      <c r="I24" s="10">
        <f>SUBTOTAL(109,Table1[Part Cost])</f>
        <v>151.88</v>
      </c>
    </row>
    <row r="27" spans="1:9" x14ac:dyDescent="0.25">
      <c r="D27" s="5"/>
    </row>
  </sheetData>
  <hyperlinks>
    <hyperlink ref="G5" r:id="rId1" xr:uid="{15457CD3-82EB-4462-88BA-44068C094E9F}"/>
    <hyperlink ref="G7" r:id="rId2" xr:uid="{EBF7F2E3-D9BB-4E14-B23F-A0AE8E802640}"/>
    <hyperlink ref="G8" r:id="rId3" xr:uid="{E15424CF-2AC9-4DEB-A313-B8395562258D}"/>
    <hyperlink ref="G6" r:id="rId4" xr:uid="{4B06EA99-E096-4E51-9FAF-770071B3C7C0}"/>
    <hyperlink ref="G12" r:id="rId5" xr:uid="{1BF5AAD3-E594-4A3F-A9A8-9D442BB4C4CD}"/>
    <hyperlink ref="G13" r:id="rId6" xr:uid="{AA3F3729-69E9-4509-A4D2-C8B1A4A6AD11}"/>
    <hyperlink ref="G14" r:id="rId7" xr:uid="{6F420CA6-1C3E-4136-9990-AB7A6D502E04}"/>
    <hyperlink ref="G15" r:id="rId8" xr:uid="{52E09DA1-2F10-42C6-8884-C9B122E65D24}"/>
    <hyperlink ref="G18" r:id="rId9" xr:uid="{625D5AEF-EDF3-420E-AF2D-95C1E644ABC4}"/>
    <hyperlink ref="G16" r:id="rId10" xr:uid="{1E086B25-DD13-42C1-98D1-F61EA69B48BB}"/>
    <hyperlink ref="G9" r:id="rId11" xr:uid="{029EF012-7656-4DA8-BCAA-FD947EB1E3B1}"/>
    <hyperlink ref="G10" r:id="rId12" xr:uid="{6B31B7D0-E1D2-4E46-8059-39B42325A4C4}"/>
    <hyperlink ref="G17" r:id="rId13" xr:uid="{8963FAFF-6DA0-4143-B175-33E66761586D}"/>
    <hyperlink ref="G19" r:id="rId14" xr:uid="{AF2239AD-C237-4700-A9A9-C4CA73353D56}"/>
    <hyperlink ref="G20" r:id="rId15" xr:uid="{A4DE5EB4-96A6-4771-9B41-C9FACBCAF4E2}"/>
    <hyperlink ref="G21" r:id="rId16" xr:uid="{670C4A7A-E726-4BAB-B3AE-17EFD1860154}"/>
    <hyperlink ref="G22" r:id="rId17" xr:uid="{073B2BB4-EF62-41B4-B016-9C528B1A42D5}"/>
    <hyperlink ref="G23" r:id="rId18" xr:uid="{3519FA9B-6E9F-4AAA-9824-823364B7645E}"/>
  </hyperlinks>
  <pageMargins left="0.7" right="0.7" top="0.75" bottom="0.75" header="0.3" footer="0.3"/>
  <pageSetup orientation="portrait" r:id="rId19"/>
  <tableParts count="1">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EBAD-DC72-40CF-9241-2BC96193365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A69F-6F49-488D-9A1C-5AA8D7120116}">
  <dimension ref="A1:I7"/>
  <sheetViews>
    <sheetView workbookViewId="0">
      <selection activeCell="C16" sqref="C16"/>
    </sheetView>
  </sheetViews>
  <sheetFormatPr defaultRowHeight="15" x14ac:dyDescent="0.25"/>
  <cols>
    <col min="2" max="2" width="47.42578125" customWidth="1"/>
    <col min="3" max="3" width="9.7109375" customWidth="1"/>
    <col min="4" max="4" width="10.42578125" bestFit="1" customWidth="1"/>
    <col min="5" max="5" width="12" customWidth="1"/>
    <col min="6" max="6" width="61.5703125" customWidth="1"/>
    <col min="7" max="7" width="38" bestFit="1" customWidth="1"/>
  </cols>
  <sheetData>
    <row r="1" spans="1:9" ht="105" x14ac:dyDescent="0.35">
      <c r="B1" s="15" t="s">
        <v>62</v>
      </c>
    </row>
    <row r="2" spans="1:9" x14ac:dyDescent="0.25">
      <c r="A2" t="s">
        <v>59</v>
      </c>
      <c r="B2" s="4" t="s">
        <v>0</v>
      </c>
      <c r="C2" s="4" t="s">
        <v>4</v>
      </c>
      <c r="D2" s="4" t="s">
        <v>1</v>
      </c>
      <c r="E2" s="4" t="s">
        <v>8</v>
      </c>
      <c r="F2" s="4" t="s">
        <v>2</v>
      </c>
      <c r="G2" s="4" t="s">
        <v>3</v>
      </c>
      <c r="H2" s="4" t="s">
        <v>55</v>
      </c>
      <c r="I2" s="4" t="s">
        <v>60</v>
      </c>
    </row>
    <row r="3" spans="1:9" ht="60" x14ac:dyDescent="0.25">
      <c r="A3">
        <v>1</v>
      </c>
      <c r="B3" t="s">
        <v>26</v>
      </c>
      <c r="C3" t="s">
        <v>5</v>
      </c>
      <c r="D3">
        <v>2942</v>
      </c>
      <c r="E3">
        <v>1.95</v>
      </c>
      <c r="F3" s="1" t="s">
        <v>27</v>
      </c>
      <c r="G3" s="2" t="s">
        <v>28</v>
      </c>
      <c r="H3" s="12">
        <v>2</v>
      </c>
      <c r="I3" s="13">
        <f>Table4[[#This Row],[Price/unit]]*Table4[[#This Row],[Qty]]</f>
        <v>3.9</v>
      </c>
    </row>
    <row r="4" spans="1:9" x14ac:dyDescent="0.25">
      <c r="A4">
        <v>2</v>
      </c>
      <c r="B4" t="s">
        <v>29</v>
      </c>
      <c r="C4" t="s">
        <v>5</v>
      </c>
      <c r="D4">
        <v>3757</v>
      </c>
      <c r="E4">
        <v>2.5</v>
      </c>
      <c r="F4" t="s">
        <v>30</v>
      </c>
      <c r="G4" s="2" t="s">
        <v>31</v>
      </c>
      <c r="H4" s="12">
        <v>4</v>
      </c>
      <c r="I4" s="13">
        <f>Table4[[#This Row],[Price/unit]]*Table4[[#This Row],[Qty]]</f>
        <v>10</v>
      </c>
    </row>
    <row r="5" spans="1:9" x14ac:dyDescent="0.25">
      <c r="A5">
        <v>3</v>
      </c>
      <c r="B5" t="s">
        <v>32</v>
      </c>
      <c r="C5" t="s">
        <v>5</v>
      </c>
      <c r="D5">
        <v>3763</v>
      </c>
      <c r="E5">
        <v>1.5</v>
      </c>
      <c r="F5" t="s">
        <v>33</v>
      </c>
      <c r="G5" s="2" t="s">
        <v>34</v>
      </c>
      <c r="H5" s="12">
        <v>4</v>
      </c>
      <c r="I5" s="13">
        <f>Table4[[#This Row],[Price/unit]]*Table4[[#This Row],[Qty]]</f>
        <v>6</v>
      </c>
    </row>
    <row r="6" spans="1:9" ht="60" x14ac:dyDescent="0.25">
      <c r="A6">
        <v>4</v>
      </c>
      <c r="B6" t="s">
        <v>52</v>
      </c>
      <c r="C6" t="s">
        <v>5</v>
      </c>
      <c r="D6">
        <v>3777</v>
      </c>
      <c r="E6">
        <v>2.95</v>
      </c>
      <c r="F6" s="1" t="s">
        <v>54</v>
      </c>
      <c r="G6" s="2" t="s">
        <v>53</v>
      </c>
      <c r="H6" s="12">
        <v>5</v>
      </c>
      <c r="I6" s="13">
        <f>Table4[[#This Row],[Price/unit]]*Table4[[#This Row],[Qty]]</f>
        <v>14.75</v>
      </c>
    </row>
    <row r="7" spans="1:9" x14ac:dyDescent="0.25">
      <c r="A7" t="s">
        <v>58</v>
      </c>
      <c r="G7" s="9"/>
      <c r="H7" s="11">
        <f>SUBTOTAL(109,Table4[Qty])</f>
        <v>15</v>
      </c>
      <c r="I7" s="10">
        <f>SUBTOTAL(109,Table4[Cost])</f>
        <v>34.65</v>
      </c>
    </row>
  </sheetData>
  <hyperlinks>
    <hyperlink ref="G3" r:id="rId1" xr:uid="{4EB2AFCA-9E6D-47FB-97FE-A841D863C808}"/>
    <hyperlink ref="G4" r:id="rId2" xr:uid="{E552405C-0C3B-46E9-867D-715E0E77C6C7}"/>
    <hyperlink ref="G5" r:id="rId3" xr:uid="{843B8E7C-01F2-4D70-8B37-A8ED943154A5}"/>
    <hyperlink ref="G6" r:id="rId4" xr:uid="{D751A593-9880-4B19-AEC0-FB1D3ED1C762}"/>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0255-F518-4C33-8379-619E3ECE9F60}">
  <dimension ref="A1:J13"/>
  <sheetViews>
    <sheetView workbookViewId="0">
      <selection activeCell="B12" sqref="B12"/>
    </sheetView>
  </sheetViews>
  <sheetFormatPr defaultRowHeight="15" x14ac:dyDescent="0.25"/>
  <cols>
    <col min="2" max="2" width="67.7109375" customWidth="1"/>
    <col min="3" max="3" width="25.28515625" bestFit="1" customWidth="1"/>
    <col min="4" max="4" width="7" bestFit="1" customWidth="1"/>
    <col min="5" max="5" width="12.140625" bestFit="1" customWidth="1"/>
    <col min="6" max="6" width="52.42578125" customWidth="1"/>
    <col min="7" max="7" width="53" customWidth="1"/>
    <col min="8" max="8" width="87.42578125" customWidth="1"/>
  </cols>
  <sheetData>
    <row r="1" spans="1:10" ht="105" x14ac:dyDescent="0.35">
      <c r="B1" s="15" t="s">
        <v>68</v>
      </c>
    </row>
    <row r="2" spans="1:10" x14ac:dyDescent="0.25">
      <c r="A2" t="s">
        <v>59</v>
      </c>
      <c r="B2" s="4" t="s">
        <v>0</v>
      </c>
      <c r="C2" s="4" t="s">
        <v>4</v>
      </c>
      <c r="D2" s="4" t="s">
        <v>1</v>
      </c>
      <c r="E2" s="4" t="s">
        <v>8</v>
      </c>
      <c r="F2" s="4" t="s">
        <v>2</v>
      </c>
      <c r="G2" s="4" t="s">
        <v>71</v>
      </c>
      <c r="H2" s="4" t="s">
        <v>70</v>
      </c>
      <c r="I2" s="4" t="s">
        <v>55</v>
      </c>
      <c r="J2" s="4" t="s">
        <v>60</v>
      </c>
    </row>
    <row r="3" spans="1:10" ht="30" x14ac:dyDescent="0.25">
      <c r="A3">
        <v>1</v>
      </c>
      <c r="B3" t="s">
        <v>88</v>
      </c>
      <c r="C3" t="s">
        <v>78</v>
      </c>
      <c r="D3">
        <v>62179</v>
      </c>
      <c r="E3">
        <v>1.28</v>
      </c>
      <c r="F3" s="1" t="s">
        <v>86</v>
      </c>
      <c r="G3" s="1" t="s">
        <v>72</v>
      </c>
      <c r="H3" s="2" t="s">
        <v>87</v>
      </c>
      <c r="I3" s="12">
        <v>1</v>
      </c>
      <c r="J3" s="13">
        <f>Table43[[#This Row],[Price/unit]]*Table43[[#This Row],[Qty]]</f>
        <v>1.28</v>
      </c>
    </row>
    <row r="4" spans="1:10" ht="45" x14ac:dyDescent="0.25">
      <c r="A4">
        <v>2</v>
      </c>
      <c r="B4" t="s">
        <v>91</v>
      </c>
      <c r="C4" t="s">
        <v>73</v>
      </c>
      <c r="D4">
        <v>491323</v>
      </c>
      <c r="E4">
        <v>1.28</v>
      </c>
      <c r="F4" s="1" t="s">
        <v>89</v>
      </c>
      <c r="G4" t="s">
        <v>74</v>
      </c>
      <c r="H4" s="2" t="s">
        <v>90</v>
      </c>
      <c r="I4" s="12">
        <v>1</v>
      </c>
      <c r="J4" s="13">
        <f>Table43[[#This Row],[Price/unit]]*Table43[[#This Row],[Qty]]</f>
        <v>1.28</v>
      </c>
    </row>
    <row r="5" spans="1:10" ht="60" x14ac:dyDescent="0.25">
      <c r="A5">
        <v>3</v>
      </c>
      <c r="B5" t="s">
        <v>92</v>
      </c>
      <c r="C5" t="s">
        <v>93</v>
      </c>
      <c r="D5">
        <v>804271</v>
      </c>
      <c r="E5">
        <v>1.18</v>
      </c>
      <c r="F5" s="1" t="s">
        <v>95</v>
      </c>
      <c r="G5" s="1" t="s">
        <v>82</v>
      </c>
      <c r="H5" s="16" t="s">
        <v>94</v>
      </c>
      <c r="I5" s="12">
        <v>1</v>
      </c>
      <c r="J5" s="13">
        <f>Table43[[#This Row],[Price/unit]]*Table43[[#This Row],[Qty]]</f>
        <v>1.18</v>
      </c>
    </row>
    <row r="6" spans="1:10" ht="30" x14ac:dyDescent="0.25">
      <c r="A6">
        <v>4</v>
      </c>
      <c r="B6" t="s">
        <v>84</v>
      </c>
      <c r="C6" t="s">
        <v>78</v>
      </c>
      <c r="D6">
        <v>884489</v>
      </c>
      <c r="E6">
        <v>1.87</v>
      </c>
      <c r="F6" s="1" t="s">
        <v>69</v>
      </c>
      <c r="G6" s="1" t="s">
        <v>96</v>
      </c>
      <c r="H6" s="2" t="s">
        <v>79</v>
      </c>
      <c r="I6" s="12">
        <v>2</v>
      </c>
      <c r="J6" s="13">
        <f>Table43[[#This Row],[Price/unit]]*Table43[[#This Row],[Qty]]</f>
        <v>3.74</v>
      </c>
    </row>
    <row r="7" spans="1:10" ht="60" x14ac:dyDescent="0.25">
      <c r="A7">
        <v>5</v>
      </c>
      <c r="B7" t="s">
        <v>85</v>
      </c>
      <c r="C7" t="s">
        <v>78</v>
      </c>
      <c r="D7">
        <v>55844</v>
      </c>
      <c r="E7">
        <v>3.98</v>
      </c>
      <c r="F7" s="1" t="s">
        <v>83</v>
      </c>
      <c r="G7" s="1" t="s">
        <v>76</v>
      </c>
      <c r="H7" s="2" t="s">
        <v>77</v>
      </c>
      <c r="I7" s="12">
        <v>2</v>
      </c>
      <c r="J7" s="13">
        <f>Table43[[#This Row],[Price/unit]]*Table43[[#This Row],[Qty]]</f>
        <v>7.96</v>
      </c>
    </row>
    <row r="8" spans="1:10" x14ac:dyDescent="0.25">
      <c r="A8" t="s">
        <v>58</v>
      </c>
      <c r="H8" s="9"/>
      <c r="I8" s="11">
        <f>SUBTOTAL(109,Table43[Qty])</f>
        <v>7</v>
      </c>
      <c r="J8" s="10">
        <f>SUBTOTAL(109,Table43[Cost])</f>
        <v>15.440000000000001</v>
      </c>
    </row>
    <row r="10" spans="1:10" x14ac:dyDescent="0.25">
      <c r="B10" t="s">
        <v>75</v>
      </c>
    </row>
    <row r="12" spans="1:10" x14ac:dyDescent="0.25">
      <c r="B12" s="4" t="s">
        <v>80</v>
      </c>
    </row>
    <row r="13" spans="1:10" ht="90" x14ac:dyDescent="0.25">
      <c r="B13" s="1" t="s">
        <v>81</v>
      </c>
    </row>
  </sheetData>
  <hyperlinks>
    <hyperlink ref="H7" r:id="rId1" xr:uid="{4DF8F076-863C-4413-953A-0C2AECBC2379}"/>
    <hyperlink ref="H6" r:id="rId2" xr:uid="{B42F1589-779D-424B-A4BA-E19D57A9AC0A}"/>
    <hyperlink ref="H3" r:id="rId3" xr:uid="{347B1079-24CE-4036-A90A-509C81173316}"/>
    <hyperlink ref="H4" r:id="rId4" xr:uid="{DE06405D-0DFD-4B54-9A35-5D58027D1386}"/>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Electronics</vt:lpstr>
      <vt:lpstr>Sheet1</vt:lpstr>
      <vt:lpstr>Motors + Wheels</vt:lpstr>
      <vt:lpstr>Mechanical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Emartie7</dc:creator>
  <cp:lastModifiedBy>Emartie7</cp:lastModifiedBy>
  <dcterms:created xsi:type="dcterms:W3CDTF">2021-01-23T21:26:37Z</dcterms:created>
  <dcterms:modified xsi:type="dcterms:W3CDTF">2021-03-21T00:29:26Z</dcterms:modified>
</cp:coreProperties>
</file>