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6088" windowHeight="12672" activeTab="1"/>
  </bookViews>
  <sheets>
    <sheet name="Титульный" sheetId="4" r:id="rId1"/>
    <sheet name="Резистивно-последовательная" sheetId="1" r:id="rId2"/>
    <sheet name="Резистивно-параллельная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3" l="1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11" i="3"/>
  <c r="I12" i="3" l="1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11" i="3"/>
  <c r="P16" i="3" l="1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12" i="3"/>
  <c r="P13" i="3"/>
  <c r="P14" i="3"/>
  <c r="P15" i="3"/>
  <c r="P11" i="3"/>
  <c r="V34" i="3"/>
  <c r="F34" i="3"/>
  <c r="H34" i="3"/>
  <c r="V33" i="3"/>
  <c r="F33" i="3"/>
  <c r="H33" i="3"/>
  <c r="V32" i="3"/>
  <c r="F32" i="3"/>
  <c r="H32" i="3"/>
  <c r="V31" i="3"/>
  <c r="F31" i="3"/>
  <c r="H31" i="3"/>
  <c r="V30" i="3"/>
  <c r="F30" i="3"/>
  <c r="H30" i="3"/>
  <c r="V29" i="3"/>
  <c r="F29" i="3"/>
  <c r="H29" i="3"/>
  <c r="V28" i="3"/>
  <c r="F28" i="3"/>
  <c r="H28" i="3"/>
  <c r="V27" i="3"/>
  <c r="F27" i="3"/>
  <c r="H27" i="3"/>
  <c r="V26" i="3"/>
  <c r="F26" i="3"/>
  <c r="H26" i="3"/>
  <c r="V25" i="3"/>
  <c r="F25" i="3"/>
  <c r="H25" i="3"/>
  <c r="V24" i="3"/>
  <c r="F24" i="3"/>
  <c r="H24" i="3"/>
  <c r="V23" i="3"/>
  <c r="F23" i="3"/>
  <c r="H23" i="3"/>
  <c r="V22" i="3"/>
  <c r="F22" i="3"/>
  <c r="H22" i="3"/>
  <c r="V21" i="3"/>
  <c r="F21" i="3"/>
  <c r="H21" i="3"/>
  <c r="V20" i="3"/>
  <c r="F20" i="3"/>
  <c r="H20" i="3"/>
  <c r="V19" i="3"/>
  <c r="F19" i="3"/>
  <c r="H19" i="3"/>
  <c r="V18" i="3"/>
  <c r="F18" i="3"/>
  <c r="H18" i="3"/>
  <c r="V17" i="3"/>
  <c r="F17" i="3"/>
  <c r="H17" i="3"/>
  <c r="V16" i="3"/>
  <c r="F16" i="3"/>
  <c r="H16" i="3"/>
  <c r="V15" i="3"/>
  <c r="F15" i="3"/>
  <c r="H15" i="3"/>
  <c r="V14" i="3"/>
  <c r="F14" i="3"/>
  <c r="H14" i="3"/>
  <c r="V13" i="3"/>
  <c r="F13" i="3"/>
  <c r="H13" i="3"/>
  <c r="V12" i="3"/>
  <c r="F12" i="3"/>
  <c r="H12" i="3"/>
  <c r="V11" i="3"/>
  <c r="F11" i="3"/>
  <c r="H11" i="3"/>
  <c r="V35" i="3" l="1"/>
  <c r="W11" i="3" s="1"/>
  <c r="X11" i="3" s="1"/>
  <c r="Y11" i="3" s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19" i="1"/>
  <c r="T20" i="1"/>
  <c r="T18" i="1"/>
  <c r="T17" i="1"/>
  <c r="P17" i="1"/>
  <c r="Q16" i="1"/>
  <c r="R16" i="1" s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Q32" i="1" s="1"/>
  <c r="P33" i="1"/>
  <c r="Q33" i="1" s="1"/>
  <c r="P34" i="1"/>
  <c r="Q34" i="1" s="1"/>
  <c r="P35" i="1"/>
  <c r="Q35" i="1" s="1"/>
  <c r="P36" i="1"/>
  <c r="Q36" i="1" s="1"/>
  <c r="P37" i="1"/>
  <c r="R37" i="1" s="1"/>
  <c r="S37" i="1" s="1"/>
  <c r="P38" i="1"/>
  <c r="Q38" i="1" s="1"/>
  <c r="P39" i="1"/>
  <c r="R39" i="1" s="1"/>
  <c r="S39" i="1" s="1"/>
  <c r="P18" i="1"/>
  <c r="F8" i="1"/>
  <c r="F16" i="1"/>
  <c r="G16" i="1" s="1"/>
  <c r="Q30" i="1" l="1"/>
  <c r="Q26" i="1"/>
  <c r="R33" i="1"/>
  <c r="S33" i="1" s="1"/>
  <c r="Q29" i="1"/>
  <c r="Q25" i="1"/>
  <c r="Q21" i="1"/>
  <c r="Q20" i="1"/>
  <c r="Q31" i="1"/>
  <c r="Q27" i="1"/>
  <c r="Q23" i="1"/>
  <c r="Q28" i="1"/>
  <c r="Q24" i="1"/>
  <c r="Q19" i="1"/>
  <c r="Q18" i="1"/>
  <c r="Q22" i="1"/>
  <c r="R34" i="1"/>
  <c r="S34" i="1" s="1"/>
  <c r="Q17" i="1"/>
  <c r="R17" i="1" s="1"/>
  <c r="S17" i="1" s="1"/>
  <c r="Q37" i="1"/>
  <c r="Q39" i="1"/>
  <c r="R35" i="1"/>
  <c r="S35" i="1" s="1"/>
  <c r="R38" i="1"/>
  <c r="S38" i="1" s="1"/>
  <c r="R32" i="1"/>
  <c r="S32" i="1" s="1"/>
  <c r="R36" i="1"/>
  <c r="S36" i="1" s="1"/>
  <c r="H17" i="1"/>
  <c r="I18" i="1" s="1"/>
  <c r="E17" i="1" l="1"/>
  <c r="H18" i="1"/>
  <c r="E18" i="1" s="1"/>
  <c r="R18" i="1" l="1"/>
  <c r="S18" i="1" s="1"/>
  <c r="F17" i="1"/>
  <c r="G17" i="1" s="1"/>
  <c r="I19" i="1"/>
  <c r="F18" i="1" s="1"/>
  <c r="G18" i="1" s="1"/>
  <c r="H19" i="1" l="1"/>
  <c r="E19" i="1" s="1"/>
  <c r="R19" i="1" l="1"/>
  <c r="S19" i="1" s="1"/>
  <c r="I20" i="1"/>
  <c r="F19" i="1" s="1"/>
  <c r="G19" i="1" s="1"/>
  <c r="H20" i="1" l="1"/>
  <c r="E20" i="1" s="1"/>
  <c r="I21" i="1" l="1"/>
  <c r="F20" i="1" s="1"/>
  <c r="G20" i="1" s="1"/>
  <c r="R20" i="1"/>
  <c r="S20" i="1" s="1"/>
  <c r="H21" i="1" l="1"/>
  <c r="I22" i="1" s="1"/>
  <c r="H22" i="1" s="1"/>
  <c r="I23" i="1" s="1"/>
  <c r="E21" i="1" l="1"/>
  <c r="F21" i="1" s="1"/>
  <c r="G21" i="1" s="1"/>
  <c r="R21" i="1"/>
  <c r="S21" i="1" s="1"/>
  <c r="E22" i="1"/>
  <c r="H23" i="1"/>
  <c r="I24" i="1" s="1"/>
  <c r="F22" i="1" l="1"/>
  <c r="G22" i="1" s="1"/>
  <c r="E23" i="1"/>
  <c r="H24" i="1"/>
  <c r="R22" i="1" l="1"/>
  <c r="S22" i="1" s="1"/>
  <c r="F23" i="1"/>
  <c r="G23" i="1" s="1"/>
  <c r="I25" i="1"/>
  <c r="H25" i="1" s="1"/>
  <c r="E24" i="1"/>
  <c r="R23" i="1" l="1"/>
  <c r="S23" i="1" s="1"/>
  <c r="F24" i="1"/>
  <c r="G24" i="1" s="1"/>
  <c r="I26" i="1"/>
  <c r="E25" i="1"/>
  <c r="R24" i="1" l="1"/>
  <c r="S24" i="1" s="1"/>
  <c r="F25" i="1"/>
  <c r="G25" i="1" s="1"/>
  <c r="H26" i="1"/>
  <c r="I27" i="1" l="1"/>
  <c r="E26" i="1"/>
  <c r="R25" i="1" l="1"/>
  <c r="S25" i="1" s="1"/>
  <c r="F26" i="1"/>
  <c r="G26" i="1" s="1"/>
  <c r="H27" i="1"/>
  <c r="I28" i="1" l="1"/>
  <c r="E27" i="1"/>
  <c r="R26" i="1" l="1"/>
  <c r="S26" i="1" s="1"/>
  <c r="F27" i="1"/>
  <c r="G27" i="1" s="1"/>
  <c r="H28" i="1"/>
  <c r="I29" i="1" l="1"/>
  <c r="E28" i="1"/>
  <c r="R27" i="1" l="1"/>
  <c r="S27" i="1" s="1"/>
  <c r="F28" i="1"/>
  <c r="G28" i="1" s="1"/>
  <c r="H29" i="1"/>
  <c r="I30" i="1" l="1"/>
  <c r="E29" i="1"/>
  <c r="R28" i="1" l="1"/>
  <c r="S28" i="1" s="1"/>
  <c r="R29" i="1"/>
  <c r="F29" i="1"/>
  <c r="G29" i="1" s="1"/>
  <c r="H30" i="1"/>
  <c r="S29" i="1" l="1"/>
  <c r="I31" i="1"/>
  <c r="E30" i="1"/>
  <c r="R30" i="1" l="1"/>
  <c r="S30" i="1" s="1"/>
  <c r="F30" i="1"/>
  <c r="G30" i="1" s="1"/>
  <c r="H31" i="1"/>
  <c r="I32" i="1" l="1"/>
  <c r="E31" i="1"/>
  <c r="F31" i="1" l="1"/>
  <c r="G31" i="1" s="1"/>
  <c r="H32" i="1"/>
  <c r="R31" i="1" l="1"/>
  <c r="S31" i="1" s="1"/>
  <c r="I33" i="1"/>
  <c r="E32" i="1"/>
  <c r="G32" i="1" s="1"/>
  <c r="F32" i="1" l="1"/>
  <c r="H33" i="1"/>
  <c r="I34" i="1" l="1"/>
  <c r="E33" i="1"/>
  <c r="G33" i="1" s="1"/>
  <c r="F33" i="1" l="1"/>
  <c r="H34" i="1"/>
  <c r="I35" i="1" l="1"/>
  <c r="E34" i="1"/>
  <c r="G34" i="1" s="1"/>
  <c r="F34" i="1" l="1"/>
  <c r="H35" i="1"/>
  <c r="I36" i="1" l="1"/>
  <c r="E35" i="1"/>
  <c r="G35" i="1" s="1"/>
  <c r="F35" i="1" l="1"/>
  <c r="H36" i="1"/>
  <c r="I37" i="1" l="1"/>
  <c r="E36" i="1"/>
  <c r="G36" i="1" s="1"/>
  <c r="F36" i="1" l="1"/>
  <c r="H37" i="1"/>
  <c r="I38" i="1" l="1"/>
  <c r="E37" i="1"/>
  <c r="G37" i="1" s="1"/>
  <c r="F37" i="1" l="1"/>
  <c r="H38" i="1"/>
  <c r="I39" i="1" l="1"/>
  <c r="E38" i="1"/>
  <c r="G38" i="1" s="1"/>
  <c r="F38" i="1" l="1"/>
  <c r="H39" i="1"/>
  <c r="E39" i="1" s="1"/>
  <c r="G39" i="1" s="1"/>
  <c r="F39" i="1" l="1"/>
  <c r="I40" i="1"/>
  <c r="H40" i="1" l="1"/>
</calcChain>
</file>

<file path=xl/sharedStrings.xml><?xml version="1.0" encoding="utf-8"?>
<sst xmlns="http://schemas.openxmlformats.org/spreadsheetml/2006/main" count="150" uniqueCount="50">
  <si>
    <t xml:space="preserve">Количество кнопок: </t>
  </si>
  <si>
    <t xml:space="preserve">Номинал стягивающего резистора: </t>
  </si>
  <si>
    <t xml:space="preserve">КОм </t>
  </si>
  <si>
    <t>(максимум 24)</t>
  </si>
  <si>
    <t>Входное напряжение:</t>
  </si>
  <si>
    <t>Дискретность напряжений:</t>
  </si>
  <si>
    <t>В</t>
  </si>
  <si>
    <t>первая кнопка подключается без резистора и генерирует 5В на выходе, следом в схему включаются резисторы в порядке возрастания номиналов</t>
  </si>
  <si>
    <t>Vout</t>
  </si>
  <si>
    <t>R</t>
  </si>
  <si>
    <t>АЦП</t>
  </si>
  <si>
    <t>Битность АЦП</t>
  </si>
  <si>
    <t>Кнопка 1</t>
  </si>
  <si>
    <t>Кнопка 9</t>
  </si>
  <si>
    <t>Кнопка 8</t>
  </si>
  <si>
    <t>Кнопка 7</t>
  </si>
  <si>
    <t>Кнопка 6</t>
  </si>
  <si>
    <t>Кнопка 5</t>
  </si>
  <si>
    <t>Кнопка 4</t>
  </si>
  <si>
    <t>Кнопка 3</t>
  </si>
  <si>
    <t>Кнопка 2</t>
  </si>
  <si>
    <t>Кнопка 10</t>
  </si>
  <si>
    <t>Кнопка 11</t>
  </si>
  <si>
    <t>Кнопка 12</t>
  </si>
  <si>
    <t>Кнопка 13</t>
  </si>
  <si>
    <t>Кнопка 14</t>
  </si>
  <si>
    <t>Кнопка 15</t>
  </si>
  <si>
    <t>Кнопка 16</t>
  </si>
  <si>
    <t>Кнопка 17</t>
  </si>
  <si>
    <t>Кнопка 18</t>
  </si>
  <si>
    <t>Кнопка 19</t>
  </si>
  <si>
    <t>Кнопка 20</t>
  </si>
  <si>
    <t>Кнопка 21</t>
  </si>
  <si>
    <t>Кнопка 22</t>
  </si>
  <si>
    <t>Кнопка 23</t>
  </si>
  <si>
    <t>Кнопка 24</t>
  </si>
  <si>
    <t>Резистивно-последовательная схема 
(равная дискретность выходных напряжений)</t>
  </si>
  <si>
    <t>Резистивно-последовательная схема 
(равные номиналы резисторов)</t>
  </si>
  <si>
    <t xml:space="preserve">Номинал последовательно включаемых резисторов: </t>
  </si>
  <si>
    <t>первая кнопка подключается без резистора и генерирует 5В на выходе</t>
  </si>
  <si>
    <t>Разница</t>
  </si>
  <si>
    <t>Сопротивления</t>
  </si>
  <si>
    <t>Итоговое сопротивление</t>
  </si>
  <si>
    <t>В столбце ниже, необходимо перечислить номиналы сопротивлений, одновременно нажатых кнопок, для расчета итогового спротивления</t>
  </si>
  <si>
    <t>Напряжение на выходе, Uвых</t>
  </si>
  <si>
    <t>Резистивно-параллельная схема
(расчет сопротивлений по значениям выходного напряжений)</t>
  </si>
  <si>
    <t>Резистивно-параллельная схема
(расчет выходных напряжений по номиналам сопротивлений)</t>
  </si>
  <si>
    <t>Калькуляторы на разные типы схем - в разных листах</t>
  </si>
  <si>
    <t>Важно!!! Для корректности расчетов важно соблюдать единицы измерения сопротивлений. Если для номинал стягивающего резистора указан в КОм, то и номиналы всех прочих резисторов тоже будут в КОм, даже 1 Ом нужно представлять как 0,001 КОм</t>
  </si>
  <si>
    <t>При уменьшении разницы между значениями до критичной, она будет подсвечена красным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</si>
</sst>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sz val="10"/>
      <name val="Tahoma"/>
      <family val="2"/>
      <charset val="204"/>
    </font>
    <font>
      <b/>
      <sz val="10"/>
      <color theme="1"/>
      <name val="Tahoma"/>
      <family val="2"/>
      <charset val="204"/>
    </font>
    <font>
      <sz val="9"/>
      <color rgb="FFFF0000"/>
      <name val="Tahoma"/>
      <family val="2"/>
      <charset val="204"/>
    </font>
    <font>
      <b/>
      <sz val="18"/>
      <color theme="1"/>
      <name val="Tahoma"/>
      <family val="2"/>
      <charset val="204"/>
    </font>
    <font>
      <b/>
      <sz val="36"/>
      <color theme="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1D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3" xfId="0" applyFont="1" applyBorder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6" xfId="0" applyFont="1" applyBorder="1"/>
    <xf numFmtId="0" fontId="1" fillId="2" borderId="0" xfId="0" applyFont="1" applyFill="1" applyBorder="1"/>
    <xf numFmtId="0" fontId="2" fillId="0" borderId="6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Protection="1">
      <protection hidden="1"/>
    </xf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Fill="1" applyBorder="1"/>
    <xf numFmtId="0" fontId="2" fillId="0" borderId="8" xfId="0" applyFont="1" applyBorder="1" applyProtection="1">
      <protection hidden="1"/>
    </xf>
    <xf numFmtId="0" fontId="1" fillId="0" borderId="9" xfId="0" applyFont="1" applyBorder="1"/>
    <xf numFmtId="0" fontId="4" fillId="0" borderId="0" xfId="0" applyFont="1" applyBorder="1" applyAlignment="1">
      <alignment wrapText="1"/>
    </xf>
    <xf numFmtId="0" fontId="2" fillId="0" borderId="5" xfId="0" applyFont="1" applyBorder="1"/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3" xfId="0" applyFont="1" applyFill="1" applyBorder="1" applyAlignment="1">
      <alignment horizontal="right"/>
    </xf>
    <xf numFmtId="0" fontId="2" fillId="0" borderId="0" xfId="0" applyFont="1" applyBorder="1"/>
    <xf numFmtId="0" fontId="1" fillId="2" borderId="13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0" fillId="4" borderId="0" xfId="0" applyFill="1" applyAlignment="1">
      <alignment horizontal="center" vertical="center" wrapText="1"/>
    </xf>
    <xf numFmtId="0" fontId="1" fillId="0" borderId="0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rgb="FFFFD1D1"/>
        </patternFill>
      </fill>
    </dxf>
  </dxfs>
  <tableStyles count="0" defaultTableStyle="TableStyleMedium2" defaultPivotStyle="PivotStyleLight16"/>
  <colors>
    <mruColors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0"/>
  <sheetViews>
    <sheetView workbookViewId="0">
      <selection activeCell="B3" sqref="B3:L7"/>
    </sheetView>
  </sheetViews>
  <sheetFormatPr defaultRowHeight="14.4" x14ac:dyDescent="0.3"/>
  <sheetData>
    <row r="3" spans="2:12" x14ac:dyDescent="0.3">
      <c r="B3" s="40" t="s">
        <v>47</v>
      </c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2:12" x14ac:dyDescent="0.3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2:12" x14ac:dyDescent="0.3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2:12" x14ac:dyDescent="0.3"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2:12" ht="73.5" customHeight="1" x14ac:dyDescent="0.3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</row>
    <row r="11" spans="2:12" x14ac:dyDescent="0.3">
      <c r="B11" s="41" t="s">
        <v>48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</row>
    <row r="12" spans="2:12" x14ac:dyDescent="0.3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</row>
    <row r="13" spans="2:12" x14ac:dyDescent="0.3"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</row>
    <row r="14" spans="2:12" x14ac:dyDescent="0.3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</row>
    <row r="15" spans="2:12" x14ac:dyDescent="0.3"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</row>
    <row r="16" spans="2:12" x14ac:dyDescent="0.3"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2:12" x14ac:dyDescent="0.3"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</row>
    <row r="18" spans="2:12" x14ac:dyDescent="0.3"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</row>
    <row r="19" spans="2:12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</row>
    <row r="20" spans="2:12" x14ac:dyDescent="0.3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</row>
  </sheetData>
  <mergeCells count="2">
    <mergeCell ref="B3:L7"/>
    <mergeCell ref="B11:L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tabSelected="1" workbookViewId="0">
      <selection activeCell="Y8" sqref="Y8"/>
    </sheetView>
  </sheetViews>
  <sheetFormatPr defaultColWidth="9.109375" defaultRowHeight="13.2" x14ac:dyDescent="0.25"/>
  <cols>
    <col min="1" max="1" width="5.33203125" style="1" customWidth="1"/>
    <col min="2" max="2" width="3.109375" style="1" customWidth="1"/>
    <col min="3" max="3" width="17.44140625" style="1" customWidth="1"/>
    <col min="4" max="4" width="5.88671875" style="1" customWidth="1"/>
    <col min="5" max="5" width="13.6640625" style="1" customWidth="1"/>
    <col min="6" max="6" width="7.5546875" style="1" customWidth="1"/>
    <col min="7" max="7" width="7.5546875" style="4" customWidth="1"/>
    <col min="8" max="8" width="9.109375" style="1" hidden="1" customWidth="1"/>
    <col min="9" max="9" width="9.109375" style="2" hidden="1" customWidth="1"/>
    <col min="10" max="10" width="5.33203125" style="1" customWidth="1"/>
    <col min="11" max="11" width="4.44140625" style="1" customWidth="1"/>
    <col min="12" max="12" width="3.5546875" style="1" customWidth="1"/>
    <col min="13" max="13" width="3.6640625" style="1" customWidth="1"/>
    <col min="14" max="14" width="16.88671875" style="1" customWidth="1"/>
    <col min="15" max="15" width="5.88671875" style="1" customWidth="1"/>
    <col min="16" max="16" width="9.109375" style="1"/>
    <col min="17" max="18" width="7.5546875" style="1" customWidth="1"/>
    <col min="19" max="19" width="9.109375" style="1" customWidth="1"/>
    <col min="20" max="20" width="3.44140625" style="1" hidden="1" customWidth="1"/>
    <col min="21" max="21" width="4.6640625" style="1" hidden="1" customWidth="1"/>
    <col min="22" max="22" width="3.33203125" style="1" customWidth="1"/>
    <col min="23" max="23" width="4.44140625" style="1" customWidth="1"/>
    <col min="24" max="16384" width="9.109375" style="1"/>
  </cols>
  <sheetData>
    <row r="1" spans="2:22" ht="13.5" thickBot="1" x14ac:dyDescent="0.25"/>
    <row r="2" spans="2:22" ht="36.75" customHeight="1" thickBot="1" x14ac:dyDescent="0.3">
      <c r="B2" s="44" t="s">
        <v>36</v>
      </c>
      <c r="C2" s="45"/>
      <c r="D2" s="45"/>
      <c r="E2" s="45"/>
      <c r="F2" s="45"/>
      <c r="G2" s="45"/>
      <c r="H2" s="45"/>
      <c r="I2" s="45"/>
      <c r="J2" s="46"/>
      <c r="M2" s="44" t="s">
        <v>37</v>
      </c>
      <c r="N2" s="45"/>
      <c r="O2" s="45"/>
      <c r="P2" s="45"/>
      <c r="Q2" s="45"/>
      <c r="R2" s="45"/>
      <c r="S2" s="45"/>
      <c r="T2" s="45"/>
      <c r="U2" s="45"/>
      <c r="V2" s="46"/>
    </row>
    <row r="3" spans="2:22" ht="13.5" thickBot="1" x14ac:dyDescent="0.25">
      <c r="B3" s="7"/>
      <c r="C3" s="8"/>
      <c r="D3" s="8"/>
      <c r="E3" s="8"/>
      <c r="F3" s="8"/>
      <c r="G3" s="9"/>
      <c r="H3" s="8"/>
      <c r="I3" s="10"/>
      <c r="J3" s="11"/>
      <c r="M3" s="7"/>
      <c r="N3" s="8"/>
      <c r="O3" s="8"/>
      <c r="P3" s="8"/>
      <c r="Q3" s="8"/>
      <c r="R3" s="8"/>
      <c r="S3" s="8"/>
      <c r="T3" s="8"/>
      <c r="U3" s="8"/>
      <c r="V3" s="11"/>
    </row>
    <row r="4" spans="2:22" ht="13.8" thickBot="1" x14ac:dyDescent="0.3">
      <c r="B4" s="12"/>
      <c r="C4" s="42" t="s">
        <v>0</v>
      </c>
      <c r="D4" s="42"/>
      <c r="E4" s="42"/>
      <c r="F4" s="3">
        <v>16</v>
      </c>
      <c r="G4" s="13" t="s">
        <v>3</v>
      </c>
      <c r="H4" s="13"/>
      <c r="I4" s="14"/>
      <c r="J4" s="15"/>
      <c r="M4" s="12"/>
      <c r="N4" s="42" t="s">
        <v>0</v>
      </c>
      <c r="O4" s="42"/>
      <c r="P4" s="42"/>
      <c r="Q4" s="3">
        <v>5</v>
      </c>
      <c r="R4" s="13" t="s">
        <v>3</v>
      </c>
      <c r="S4" s="13"/>
      <c r="T4" s="13"/>
      <c r="U4" s="13"/>
      <c r="V4" s="15"/>
    </row>
    <row r="5" spans="2:22" ht="13.8" thickBot="1" x14ac:dyDescent="0.3">
      <c r="B5" s="12"/>
      <c r="C5" s="42" t="s">
        <v>1</v>
      </c>
      <c r="D5" s="42"/>
      <c r="E5" s="42"/>
      <c r="F5" s="3">
        <v>10</v>
      </c>
      <c r="G5" s="16" t="s">
        <v>2</v>
      </c>
      <c r="H5" s="13"/>
      <c r="I5" s="14"/>
      <c r="J5" s="15"/>
      <c r="M5" s="12"/>
      <c r="N5" s="42" t="s">
        <v>1</v>
      </c>
      <c r="O5" s="42"/>
      <c r="P5" s="42"/>
      <c r="Q5" s="3">
        <v>10</v>
      </c>
      <c r="R5" s="50" t="s">
        <v>2</v>
      </c>
      <c r="S5" s="31"/>
      <c r="T5" s="13"/>
      <c r="U5" s="13"/>
      <c r="V5" s="15"/>
    </row>
    <row r="6" spans="2:22" ht="13.5" customHeight="1" thickBot="1" x14ac:dyDescent="0.3">
      <c r="B6" s="12"/>
      <c r="C6" s="13"/>
      <c r="D6" s="13"/>
      <c r="E6" s="13"/>
      <c r="F6" s="13"/>
      <c r="G6" s="5"/>
      <c r="H6" s="13"/>
      <c r="I6" s="14"/>
      <c r="J6" s="15"/>
      <c r="M6" s="12"/>
      <c r="N6" s="49" t="s">
        <v>38</v>
      </c>
      <c r="O6" s="49"/>
      <c r="P6" s="49"/>
      <c r="Q6" s="3">
        <v>5.0999999999999996</v>
      </c>
      <c r="R6" s="50"/>
      <c r="S6" s="31"/>
      <c r="T6" s="13"/>
      <c r="U6" s="13"/>
      <c r="V6" s="15"/>
    </row>
    <row r="7" spans="2:22" ht="13.8" thickBot="1" x14ac:dyDescent="0.3">
      <c r="B7" s="12"/>
      <c r="C7" s="42" t="s">
        <v>4</v>
      </c>
      <c r="D7" s="42"/>
      <c r="E7" s="43"/>
      <c r="F7" s="3">
        <v>5</v>
      </c>
      <c r="G7" s="5" t="s">
        <v>6</v>
      </c>
      <c r="H7" s="13"/>
      <c r="I7" s="14"/>
      <c r="J7" s="17"/>
      <c r="K7" s="6"/>
      <c r="M7" s="12"/>
      <c r="N7" s="49"/>
      <c r="O7" s="49"/>
      <c r="P7" s="49"/>
      <c r="Q7" s="13"/>
      <c r="R7" s="5"/>
      <c r="S7" s="5"/>
      <c r="T7" s="13"/>
      <c r="U7" s="13"/>
      <c r="V7" s="15"/>
    </row>
    <row r="8" spans="2:22" ht="13.8" thickBot="1" x14ac:dyDescent="0.3">
      <c r="B8" s="12"/>
      <c r="C8" s="42" t="s">
        <v>5</v>
      </c>
      <c r="D8" s="42"/>
      <c r="E8" s="42"/>
      <c r="F8" s="13">
        <f>ROUNDUP(F7/F4,3)</f>
        <v>0.313</v>
      </c>
      <c r="G8" s="5" t="s">
        <v>6</v>
      </c>
      <c r="H8" s="13"/>
      <c r="I8" s="14"/>
      <c r="J8" s="17"/>
      <c r="K8" s="6"/>
      <c r="M8" s="12"/>
      <c r="N8" s="13"/>
      <c r="O8" s="13"/>
      <c r="P8" s="13"/>
      <c r="Q8" s="13"/>
      <c r="R8" s="5"/>
      <c r="S8" s="5"/>
      <c r="T8" s="13"/>
      <c r="U8" s="13"/>
      <c r="V8" s="15"/>
    </row>
    <row r="9" spans="2:22" ht="13.8" thickBot="1" x14ac:dyDescent="0.3">
      <c r="B9" s="12"/>
      <c r="C9" s="14"/>
      <c r="D9" s="14"/>
      <c r="E9" s="14"/>
      <c r="F9" s="13"/>
      <c r="G9" s="5"/>
      <c r="H9" s="13"/>
      <c r="I9" s="14"/>
      <c r="J9" s="17"/>
      <c r="K9" s="6"/>
      <c r="M9" s="12"/>
      <c r="N9" s="42" t="s">
        <v>4</v>
      </c>
      <c r="O9" s="42"/>
      <c r="P9" s="43"/>
      <c r="Q9" s="3">
        <v>3.3</v>
      </c>
      <c r="R9" s="5" t="s">
        <v>6</v>
      </c>
      <c r="S9" s="5"/>
      <c r="T9" s="13"/>
      <c r="U9" s="13"/>
      <c r="V9" s="15"/>
    </row>
    <row r="10" spans="2:22" ht="15.75" customHeight="1" thickBot="1" x14ac:dyDescent="0.3">
      <c r="B10" s="12"/>
      <c r="C10" s="42" t="s">
        <v>11</v>
      </c>
      <c r="D10" s="42"/>
      <c r="E10" s="42"/>
      <c r="F10" s="3">
        <v>10</v>
      </c>
      <c r="G10" s="5"/>
      <c r="H10" s="13"/>
      <c r="I10" s="14"/>
      <c r="J10" s="17"/>
      <c r="K10" s="6"/>
      <c r="M10" s="12"/>
      <c r="N10" s="42"/>
      <c r="O10" s="42"/>
      <c r="P10" s="42"/>
      <c r="Q10" s="13"/>
      <c r="R10" s="5"/>
      <c r="S10" s="5"/>
      <c r="T10" s="13"/>
      <c r="U10" s="13"/>
      <c r="V10" s="15"/>
    </row>
    <row r="11" spans="2:22" ht="13.5" customHeight="1" thickBot="1" x14ac:dyDescent="0.3">
      <c r="B11" s="12"/>
      <c r="C11" s="27"/>
      <c r="D11" s="27"/>
      <c r="E11" s="27"/>
      <c r="F11" s="27"/>
      <c r="G11" s="27"/>
      <c r="H11" s="13"/>
      <c r="I11" s="14"/>
      <c r="J11" s="17"/>
      <c r="K11" s="6"/>
      <c r="M11" s="12"/>
      <c r="N11" s="42" t="s">
        <v>11</v>
      </c>
      <c r="O11" s="42"/>
      <c r="P11" s="42"/>
      <c r="Q11" s="3">
        <v>12</v>
      </c>
      <c r="R11" s="5"/>
      <c r="S11" s="5"/>
      <c r="T11" s="13"/>
      <c r="U11" s="13"/>
      <c r="V11" s="15"/>
    </row>
    <row r="12" spans="2:22" ht="12.75" x14ac:dyDescent="0.2">
      <c r="B12" s="12"/>
      <c r="C12" s="27"/>
      <c r="D12" s="27"/>
      <c r="E12" s="27"/>
      <c r="F12" s="27"/>
      <c r="G12" s="27"/>
      <c r="H12" s="13"/>
      <c r="I12" s="14"/>
      <c r="J12" s="17"/>
      <c r="K12" s="6"/>
      <c r="M12" s="12"/>
      <c r="N12" s="14"/>
      <c r="O12" s="14"/>
      <c r="P12" s="14"/>
      <c r="Q12" s="13"/>
      <c r="R12" s="5"/>
      <c r="S12" s="5"/>
      <c r="T12" s="13"/>
      <c r="U12" s="13"/>
      <c r="V12" s="15"/>
    </row>
    <row r="13" spans="2:22" ht="36" customHeight="1" x14ac:dyDescent="0.25">
      <c r="B13" s="12"/>
      <c r="C13" s="48" t="s">
        <v>7</v>
      </c>
      <c r="D13" s="48"/>
      <c r="E13" s="48"/>
      <c r="F13" s="48"/>
      <c r="G13" s="48"/>
      <c r="H13" s="13"/>
      <c r="I13" s="14"/>
      <c r="J13" s="17"/>
      <c r="K13" s="6"/>
      <c r="M13" s="12"/>
      <c r="N13" s="48" t="s">
        <v>39</v>
      </c>
      <c r="O13" s="48"/>
      <c r="P13" s="48"/>
      <c r="Q13" s="48"/>
      <c r="R13" s="48"/>
      <c r="S13" s="48"/>
      <c r="T13" s="13"/>
      <c r="U13" s="13"/>
      <c r="V13" s="15"/>
    </row>
    <row r="14" spans="2:22" ht="12.75" x14ac:dyDescent="0.2">
      <c r="B14" s="12"/>
      <c r="C14" s="13"/>
      <c r="D14" s="13"/>
      <c r="E14" s="13"/>
      <c r="F14" s="13"/>
      <c r="G14" s="5"/>
      <c r="H14" s="13"/>
      <c r="I14" s="14"/>
      <c r="J14" s="17"/>
      <c r="K14" s="6"/>
      <c r="M14" s="12"/>
      <c r="N14" s="13"/>
      <c r="O14" s="13"/>
      <c r="P14" s="13"/>
      <c r="Q14" s="13"/>
      <c r="R14" s="13"/>
      <c r="S14" s="13"/>
      <c r="T14" s="13"/>
      <c r="U14" s="13"/>
      <c r="V14" s="15"/>
    </row>
    <row r="15" spans="2:22" ht="38.25" customHeight="1" x14ac:dyDescent="0.25">
      <c r="B15" s="12"/>
      <c r="C15" s="29"/>
      <c r="D15" s="29"/>
      <c r="E15" s="30" t="s">
        <v>9</v>
      </c>
      <c r="F15" s="30" t="s">
        <v>8</v>
      </c>
      <c r="G15" s="30" t="s">
        <v>10</v>
      </c>
      <c r="H15" s="13"/>
      <c r="I15" s="14"/>
      <c r="J15" s="17"/>
      <c r="K15" s="6"/>
      <c r="M15" s="12"/>
      <c r="N15" s="29"/>
      <c r="O15" s="29"/>
      <c r="P15" s="30" t="s">
        <v>9</v>
      </c>
      <c r="Q15" s="30" t="s">
        <v>8</v>
      </c>
      <c r="R15" s="30" t="s">
        <v>10</v>
      </c>
      <c r="S15" s="30" t="s">
        <v>40</v>
      </c>
      <c r="T15" s="13"/>
      <c r="U15" s="14"/>
      <c r="V15" s="17"/>
    </row>
    <row r="16" spans="2:22" ht="12.75" customHeight="1" x14ac:dyDescent="0.25">
      <c r="B16" s="12"/>
      <c r="C16" s="19" t="s">
        <v>12</v>
      </c>
      <c r="D16" s="18"/>
      <c r="E16" s="18"/>
      <c r="F16" s="20">
        <f>F7</f>
        <v>5</v>
      </c>
      <c r="G16" s="20">
        <f>ROUND(2^$F$10/$F$7*F16-1,0)</f>
        <v>1023</v>
      </c>
      <c r="H16" s="13"/>
      <c r="I16" s="14"/>
      <c r="J16" s="17"/>
      <c r="K16" s="6"/>
      <c r="M16" s="12"/>
      <c r="N16" s="19" t="s">
        <v>12</v>
      </c>
      <c r="O16" s="18"/>
      <c r="P16" s="18"/>
      <c r="Q16" s="20">
        <f>Q9</f>
        <v>3.3</v>
      </c>
      <c r="R16" s="20">
        <f>ROUND(2^$Q$11/$Q$9*Q16-1,0)</f>
        <v>4095</v>
      </c>
      <c r="S16" s="20"/>
      <c r="T16" s="13"/>
      <c r="U16" s="14"/>
      <c r="V16" s="17"/>
    </row>
    <row r="17" spans="2:27" ht="12.75" customHeight="1" x14ac:dyDescent="0.25">
      <c r="B17" s="12"/>
      <c r="C17" s="19" t="s">
        <v>20</v>
      </c>
      <c r="D17" s="13">
        <v>1</v>
      </c>
      <c r="E17" s="14" t="str">
        <f t="shared" ref="E17:E39" si="0">IF(D17&lt;$F$4,CONCATENATE(ROUNDUP(H17,3)," ",$G$5),"")</f>
        <v xml:space="preserve">0,65 КОм </v>
      </c>
      <c r="F17" s="14">
        <f>IF(E17="","",ROUND($F$7*$F$5/(I18+$F$5),2))</f>
        <v>4.6900000000000004</v>
      </c>
      <c r="G17" s="20">
        <f>IF(E17="","",ROUND(2^$F$10/$F$7*F17-1,0))</f>
        <v>960</v>
      </c>
      <c r="H17" s="21">
        <f t="shared" ref="H17:H40" si="1" xml:space="preserve"> IF($F$4=D17,0,ROUNDUP($F$7*$F$5/($F$8*($F$4-D17))-$F$5,3)-I17)</f>
        <v>0.65</v>
      </c>
      <c r="I17" s="21">
        <v>0</v>
      </c>
      <c r="J17" s="15"/>
      <c r="K17" s="2"/>
      <c r="L17" s="6"/>
      <c r="M17" s="28"/>
      <c r="N17" s="19" t="s">
        <v>20</v>
      </c>
      <c r="O17" s="13">
        <v>1</v>
      </c>
      <c r="P17" s="14" t="str">
        <f t="shared" ref="P17:P39" si="2">IF(O17&lt;$Q$4,CONCATENATE($Q$6," ",$R$5),"")</f>
        <v xml:space="preserve">5,1 КОм </v>
      </c>
      <c r="Q17" s="14">
        <f t="shared" ref="Q17:Q39" si="3">IF(P17="","",ROUND(T17,2))</f>
        <v>1.93</v>
      </c>
      <c r="R17" s="20">
        <f t="shared" ref="R17:R39" si="4">IF(P17="","",ROUND(2^$F$10/$F$7*Q17-1,0))</f>
        <v>394</v>
      </c>
      <c r="S17" s="20">
        <f>IF(R17="","",R16-R17)</f>
        <v>3701</v>
      </c>
      <c r="T17" s="21">
        <f t="shared" ref="T17:T39" si="5">$Q$9*$Q$5/($Q$6*O17+$Q$11)</f>
        <v>1.9298245614035086</v>
      </c>
      <c r="U17" s="21"/>
      <c r="V17" s="15"/>
    </row>
    <row r="18" spans="2:27" ht="12.75" customHeight="1" x14ac:dyDescent="0.25">
      <c r="B18" s="12"/>
      <c r="C18" s="19" t="s">
        <v>19</v>
      </c>
      <c r="D18" s="13">
        <v>2</v>
      </c>
      <c r="E18" s="14" t="str">
        <f t="shared" si="0"/>
        <v xml:space="preserve">0,761 КОм </v>
      </c>
      <c r="F18" s="14">
        <f t="shared" ref="F18:F39" si="6">IF(E18="","",ROUND($F$7*$F$5/(I19+$F$5),2))</f>
        <v>4.38</v>
      </c>
      <c r="G18" s="20">
        <f t="shared" ref="G18:G39" si="7">IF(E18="","",ROUND(2^$F$10/$F$7*F18-1,0))</f>
        <v>896</v>
      </c>
      <c r="H18" s="21">
        <f t="shared" si="1"/>
        <v>0.76099999999999979</v>
      </c>
      <c r="I18" s="21">
        <f>I17+H17</f>
        <v>0.65</v>
      </c>
      <c r="J18" s="15"/>
      <c r="K18" s="2"/>
      <c r="L18" s="6"/>
      <c r="M18" s="28"/>
      <c r="N18" s="19" t="s">
        <v>19</v>
      </c>
      <c r="O18" s="13">
        <v>2</v>
      </c>
      <c r="P18" s="14" t="str">
        <f t="shared" si="2"/>
        <v xml:space="preserve">5,1 КОм </v>
      </c>
      <c r="Q18" s="14">
        <f t="shared" si="3"/>
        <v>1.49</v>
      </c>
      <c r="R18" s="20">
        <f t="shared" si="4"/>
        <v>304</v>
      </c>
      <c r="S18" s="20">
        <f t="shared" ref="S18:S39" si="8">IF(R18="","",R17-R18)</f>
        <v>90</v>
      </c>
      <c r="T18" s="21">
        <f t="shared" si="5"/>
        <v>1.4864864864864866</v>
      </c>
      <c r="U18" s="21"/>
      <c r="V18" s="15"/>
    </row>
    <row r="19" spans="2:27" ht="12.75" customHeight="1" x14ac:dyDescent="0.25">
      <c r="B19" s="12"/>
      <c r="C19" s="19" t="s">
        <v>18</v>
      </c>
      <c r="D19" s="13">
        <v>3</v>
      </c>
      <c r="E19" s="14" t="str">
        <f t="shared" si="0"/>
        <v xml:space="preserve">0,878 КОм </v>
      </c>
      <c r="F19" s="14">
        <f t="shared" si="6"/>
        <v>4.07</v>
      </c>
      <c r="G19" s="20">
        <f t="shared" si="7"/>
        <v>833</v>
      </c>
      <c r="H19" s="21">
        <f t="shared" si="1"/>
        <v>0.87799999999999989</v>
      </c>
      <c r="I19" s="21">
        <f t="shared" ref="I19:I39" si="9">I18+H18</f>
        <v>1.4109999999999998</v>
      </c>
      <c r="J19" s="15"/>
      <c r="K19" s="2"/>
      <c r="L19" s="6"/>
      <c r="M19" s="28"/>
      <c r="N19" s="19" t="s">
        <v>18</v>
      </c>
      <c r="O19" s="13">
        <v>3</v>
      </c>
      <c r="P19" s="14" t="str">
        <f t="shared" si="2"/>
        <v xml:space="preserve">5,1 КОм </v>
      </c>
      <c r="Q19" s="14">
        <f t="shared" si="3"/>
        <v>1.21</v>
      </c>
      <c r="R19" s="20">
        <f t="shared" si="4"/>
        <v>247</v>
      </c>
      <c r="S19" s="20">
        <f t="shared" si="8"/>
        <v>57</v>
      </c>
      <c r="T19" s="21">
        <f t="shared" si="5"/>
        <v>1.2087912087912089</v>
      </c>
      <c r="U19" s="21"/>
      <c r="V19" s="15"/>
    </row>
    <row r="20" spans="2:27" ht="12.75" customHeight="1" x14ac:dyDescent="0.25">
      <c r="B20" s="12"/>
      <c r="C20" s="19" t="s">
        <v>17</v>
      </c>
      <c r="D20" s="13">
        <v>4</v>
      </c>
      <c r="E20" s="14" t="str">
        <f t="shared" si="0"/>
        <v xml:space="preserve">1,024 КОм </v>
      </c>
      <c r="F20" s="14">
        <f t="shared" si="6"/>
        <v>3.76</v>
      </c>
      <c r="G20" s="20">
        <f t="shared" si="7"/>
        <v>769</v>
      </c>
      <c r="H20" s="21">
        <f t="shared" si="1"/>
        <v>1.024</v>
      </c>
      <c r="I20" s="21">
        <f t="shared" si="9"/>
        <v>2.2889999999999997</v>
      </c>
      <c r="J20" s="15"/>
      <c r="K20" s="2"/>
      <c r="L20" s="6"/>
      <c r="M20" s="28"/>
      <c r="N20" s="19" t="s">
        <v>17</v>
      </c>
      <c r="O20" s="13">
        <v>4</v>
      </c>
      <c r="P20" s="14" t="str">
        <f t="shared" si="2"/>
        <v xml:space="preserve">5,1 КОм </v>
      </c>
      <c r="Q20" s="14">
        <f t="shared" si="3"/>
        <v>1.02</v>
      </c>
      <c r="R20" s="20">
        <f t="shared" si="4"/>
        <v>208</v>
      </c>
      <c r="S20" s="20">
        <f t="shared" si="8"/>
        <v>39</v>
      </c>
      <c r="T20" s="21">
        <f t="shared" si="5"/>
        <v>1.0185185185185186</v>
      </c>
      <c r="U20" s="21"/>
      <c r="V20" s="15"/>
    </row>
    <row r="21" spans="2:27" ht="12.75" customHeight="1" x14ac:dyDescent="0.25">
      <c r="B21" s="12"/>
      <c r="C21" s="19" t="s">
        <v>16</v>
      </c>
      <c r="D21" s="13">
        <v>5</v>
      </c>
      <c r="E21" s="14" t="str">
        <f t="shared" si="0"/>
        <v xml:space="preserve">1,21 КОм </v>
      </c>
      <c r="F21" s="14">
        <f t="shared" si="6"/>
        <v>3.44</v>
      </c>
      <c r="G21" s="20">
        <f t="shared" si="7"/>
        <v>704</v>
      </c>
      <c r="H21" s="21">
        <f t="shared" si="1"/>
        <v>1.2100000000000009</v>
      </c>
      <c r="I21" s="21">
        <f t="shared" si="9"/>
        <v>3.3129999999999997</v>
      </c>
      <c r="J21" s="15"/>
      <c r="K21" s="2"/>
      <c r="L21" s="6"/>
      <c r="M21" s="28"/>
      <c r="N21" s="19" t="s">
        <v>16</v>
      </c>
      <c r="O21" s="13">
        <v>5</v>
      </c>
      <c r="P21" s="14" t="str">
        <f t="shared" si="2"/>
        <v/>
      </c>
      <c r="Q21" s="14" t="str">
        <f t="shared" si="3"/>
        <v/>
      </c>
      <c r="R21" s="20" t="str">
        <f t="shared" si="4"/>
        <v/>
      </c>
      <c r="S21" s="20" t="str">
        <f t="shared" si="8"/>
        <v/>
      </c>
      <c r="T21" s="21">
        <f t="shared" si="5"/>
        <v>0.88</v>
      </c>
      <c r="U21" s="21"/>
      <c r="V21" s="15"/>
    </row>
    <row r="22" spans="2:27" ht="12.75" customHeight="1" x14ac:dyDescent="0.25">
      <c r="B22" s="12"/>
      <c r="C22" s="19" t="s">
        <v>15</v>
      </c>
      <c r="D22" s="13">
        <v>6</v>
      </c>
      <c r="E22" s="14" t="str">
        <f t="shared" si="0"/>
        <v xml:space="preserve">1,452 КОм </v>
      </c>
      <c r="F22" s="14">
        <f t="shared" si="6"/>
        <v>3.13</v>
      </c>
      <c r="G22" s="20">
        <f t="shared" si="7"/>
        <v>640</v>
      </c>
      <c r="H22" s="21">
        <f t="shared" si="1"/>
        <v>1.452</v>
      </c>
      <c r="I22" s="21">
        <f t="shared" si="9"/>
        <v>4.5230000000000006</v>
      </c>
      <c r="J22" s="15"/>
      <c r="K22" s="2"/>
      <c r="L22" s="6"/>
      <c r="M22" s="28"/>
      <c r="N22" s="19" t="s">
        <v>15</v>
      </c>
      <c r="O22" s="13">
        <v>6</v>
      </c>
      <c r="P22" s="14" t="str">
        <f t="shared" si="2"/>
        <v/>
      </c>
      <c r="Q22" s="14" t="str">
        <f t="shared" si="3"/>
        <v/>
      </c>
      <c r="R22" s="20" t="str">
        <f t="shared" si="4"/>
        <v/>
      </c>
      <c r="S22" s="20" t="str">
        <f t="shared" si="8"/>
        <v/>
      </c>
      <c r="T22" s="21">
        <f t="shared" si="5"/>
        <v>0.77464788732394374</v>
      </c>
      <c r="U22" s="21"/>
      <c r="V22" s="15"/>
    </row>
    <row r="23" spans="2:27" ht="12.75" customHeight="1" x14ac:dyDescent="0.25">
      <c r="B23" s="12"/>
      <c r="C23" s="19" t="s">
        <v>14</v>
      </c>
      <c r="D23" s="13">
        <v>7</v>
      </c>
      <c r="E23" s="14" t="str">
        <f t="shared" si="0"/>
        <v xml:space="preserve">1,775 КОм </v>
      </c>
      <c r="F23" s="14">
        <f t="shared" si="6"/>
        <v>2.82</v>
      </c>
      <c r="G23" s="20">
        <f t="shared" si="7"/>
        <v>577</v>
      </c>
      <c r="H23" s="21">
        <f t="shared" si="1"/>
        <v>1.7749999999999995</v>
      </c>
      <c r="I23" s="21">
        <f t="shared" si="9"/>
        <v>5.9750000000000005</v>
      </c>
      <c r="J23" s="15"/>
      <c r="K23" s="2"/>
      <c r="L23" s="6"/>
      <c r="M23" s="28"/>
      <c r="N23" s="19" t="s">
        <v>14</v>
      </c>
      <c r="O23" s="13">
        <v>7</v>
      </c>
      <c r="P23" s="14" t="str">
        <f t="shared" si="2"/>
        <v/>
      </c>
      <c r="Q23" s="14" t="str">
        <f t="shared" si="3"/>
        <v/>
      </c>
      <c r="R23" s="20" t="str">
        <f t="shared" si="4"/>
        <v/>
      </c>
      <c r="S23" s="20" t="str">
        <f t="shared" si="8"/>
        <v/>
      </c>
      <c r="T23" s="21">
        <f t="shared" si="5"/>
        <v>0.69182389937106925</v>
      </c>
      <c r="U23" s="21"/>
      <c r="V23" s="15"/>
      <c r="X23" s="47" t="s">
        <v>49</v>
      </c>
      <c r="Y23" s="47"/>
      <c r="Z23" s="47"/>
      <c r="AA23" s="47"/>
    </row>
    <row r="24" spans="2:27" ht="12.75" customHeight="1" x14ac:dyDescent="0.25">
      <c r="B24" s="12"/>
      <c r="C24" s="19" t="s">
        <v>13</v>
      </c>
      <c r="D24" s="13">
        <v>8</v>
      </c>
      <c r="E24" s="14" t="str">
        <f t="shared" si="0"/>
        <v xml:space="preserve">2,219 КОм </v>
      </c>
      <c r="F24" s="14">
        <f t="shared" si="6"/>
        <v>2.5</v>
      </c>
      <c r="G24" s="20">
        <f t="shared" si="7"/>
        <v>511</v>
      </c>
      <c r="H24" s="21">
        <f t="shared" si="1"/>
        <v>2.2189999999999994</v>
      </c>
      <c r="I24" s="21">
        <f t="shared" si="9"/>
        <v>7.75</v>
      </c>
      <c r="J24" s="15"/>
      <c r="K24" s="2"/>
      <c r="L24" s="6"/>
      <c r="M24" s="28"/>
      <c r="N24" s="19" t="s">
        <v>13</v>
      </c>
      <c r="O24" s="13">
        <v>8</v>
      </c>
      <c r="P24" s="14" t="str">
        <f t="shared" si="2"/>
        <v/>
      </c>
      <c r="Q24" s="14" t="str">
        <f t="shared" si="3"/>
        <v/>
      </c>
      <c r="R24" s="20" t="str">
        <f t="shared" si="4"/>
        <v/>
      </c>
      <c r="S24" s="20" t="str">
        <f t="shared" si="8"/>
        <v/>
      </c>
      <c r="T24" s="21">
        <f t="shared" si="5"/>
        <v>0.625</v>
      </c>
      <c r="U24" s="21"/>
      <c r="V24" s="15"/>
      <c r="X24" s="47"/>
      <c r="Y24" s="47"/>
      <c r="Z24" s="47"/>
      <c r="AA24" s="47"/>
    </row>
    <row r="25" spans="2:27" ht="12.75" customHeight="1" x14ac:dyDescent="0.25">
      <c r="B25" s="12"/>
      <c r="C25" s="19" t="s">
        <v>21</v>
      </c>
      <c r="D25" s="13">
        <v>9</v>
      </c>
      <c r="E25" s="14" t="str">
        <f t="shared" si="0"/>
        <v xml:space="preserve">2,852 КОм </v>
      </c>
      <c r="F25" s="14">
        <f t="shared" si="6"/>
        <v>2.19</v>
      </c>
      <c r="G25" s="20">
        <f t="shared" si="7"/>
        <v>448</v>
      </c>
      <c r="H25" s="21">
        <f t="shared" si="1"/>
        <v>2.8520000000000003</v>
      </c>
      <c r="I25" s="21">
        <f t="shared" si="9"/>
        <v>9.9689999999999994</v>
      </c>
      <c r="J25" s="15"/>
      <c r="K25" s="2"/>
      <c r="L25" s="6"/>
      <c r="M25" s="28"/>
      <c r="N25" s="19" t="s">
        <v>21</v>
      </c>
      <c r="O25" s="13">
        <v>9</v>
      </c>
      <c r="P25" s="14" t="str">
        <f t="shared" si="2"/>
        <v/>
      </c>
      <c r="Q25" s="14" t="str">
        <f t="shared" si="3"/>
        <v/>
      </c>
      <c r="R25" s="20" t="str">
        <f t="shared" si="4"/>
        <v/>
      </c>
      <c r="S25" s="20" t="str">
        <f t="shared" si="8"/>
        <v/>
      </c>
      <c r="T25" s="21">
        <f t="shared" si="5"/>
        <v>0.56994818652849744</v>
      </c>
      <c r="U25" s="21"/>
      <c r="V25" s="15"/>
      <c r="X25" s="47"/>
      <c r="Y25" s="47"/>
      <c r="Z25" s="47"/>
      <c r="AA25" s="47"/>
    </row>
    <row r="26" spans="2:27" ht="12.75" customHeight="1" x14ac:dyDescent="0.25">
      <c r="B26" s="12"/>
      <c r="C26" s="19" t="s">
        <v>22</v>
      </c>
      <c r="D26" s="13">
        <v>10</v>
      </c>
      <c r="E26" s="14" t="str">
        <f t="shared" si="0"/>
        <v xml:space="preserve">3,804 КОм </v>
      </c>
      <c r="F26" s="14">
        <f t="shared" si="6"/>
        <v>1.88</v>
      </c>
      <c r="G26" s="20">
        <f t="shared" si="7"/>
        <v>384</v>
      </c>
      <c r="H26" s="21">
        <f t="shared" si="1"/>
        <v>3.8040000000000003</v>
      </c>
      <c r="I26" s="21">
        <f t="shared" si="9"/>
        <v>12.821</v>
      </c>
      <c r="J26" s="15"/>
      <c r="K26" s="2"/>
      <c r="L26" s="6"/>
      <c r="M26" s="28"/>
      <c r="N26" s="19" t="s">
        <v>22</v>
      </c>
      <c r="O26" s="13">
        <v>10</v>
      </c>
      <c r="P26" s="14" t="str">
        <f t="shared" si="2"/>
        <v/>
      </c>
      <c r="Q26" s="14" t="str">
        <f t="shared" si="3"/>
        <v/>
      </c>
      <c r="R26" s="20" t="str">
        <f t="shared" si="4"/>
        <v/>
      </c>
      <c r="S26" s="20" t="str">
        <f t="shared" si="8"/>
        <v/>
      </c>
      <c r="T26" s="21">
        <f t="shared" si="5"/>
        <v>0.52380952380952384</v>
      </c>
      <c r="U26" s="21"/>
      <c r="V26" s="15"/>
      <c r="X26" s="47"/>
      <c r="Y26" s="47"/>
      <c r="Z26" s="47"/>
      <c r="AA26" s="47"/>
    </row>
    <row r="27" spans="2:27" ht="12.75" customHeight="1" x14ac:dyDescent="0.25">
      <c r="B27" s="12"/>
      <c r="C27" s="19" t="s">
        <v>23</v>
      </c>
      <c r="D27" s="13">
        <v>11</v>
      </c>
      <c r="E27" s="14" t="str">
        <f t="shared" si="0"/>
        <v xml:space="preserve">5,324 КОм </v>
      </c>
      <c r="F27" s="14">
        <f t="shared" si="6"/>
        <v>1.56</v>
      </c>
      <c r="G27" s="20">
        <f t="shared" si="7"/>
        <v>318</v>
      </c>
      <c r="H27" s="21">
        <f t="shared" si="1"/>
        <v>5.3240000000000016</v>
      </c>
      <c r="I27" s="21">
        <f t="shared" si="9"/>
        <v>16.625</v>
      </c>
      <c r="J27" s="15"/>
      <c r="K27" s="2"/>
      <c r="L27" s="6"/>
      <c r="M27" s="28"/>
      <c r="N27" s="19" t="s">
        <v>23</v>
      </c>
      <c r="O27" s="13">
        <v>11</v>
      </c>
      <c r="P27" s="14" t="str">
        <f t="shared" si="2"/>
        <v/>
      </c>
      <c r="Q27" s="14" t="str">
        <f t="shared" si="3"/>
        <v/>
      </c>
      <c r="R27" s="20" t="str">
        <f t="shared" si="4"/>
        <v/>
      </c>
      <c r="S27" s="20" t="str">
        <f t="shared" si="8"/>
        <v/>
      </c>
      <c r="T27" s="21">
        <f t="shared" si="5"/>
        <v>0.48458149779735687</v>
      </c>
      <c r="U27" s="21"/>
      <c r="V27" s="15"/>
      <c r="X27" s="47"/>
      <c r="Y27" s="47"/>
      <c r="Z27" s="47"/>
      <c r="AA27" s="47"/>
    </row>
    <row r="28" spans="2:27" ht="12.75" customHeight="1" x14ac:dyDescent="0.25">
      <c r="B28" s="12"/>
      <c r="C28" s="19" t="s">
        <v>24</v>
      </c>
      <c r="D28" s="13">
        <v>12</v>
      </c>
      <c r="E28" s="14" t="str">
        <f t="shared" si="0"/>
        <v xml:space="preserve">7,988 КОм </v>
      </c>
      <c r="F28" s="14">
        <f t="shared" si="6"/>
        <v>1.25</v>
      </c>
      <c r="G28" s="20">
        <f t="shared" si="7"/>
        <v>255</v>
      </c>
      <c r="H28" s="21">
        <f t="shared" si="1"/>
        <v>7.9879999999999995</v>
      </c>
      <c r="I28" s="21">
        <f t="shared" si="9"/>
        <v>21.949000000000002</v>
      </c>
      <c r="J28" s="15"/>
      <c r="K28" s="2"/>
      <c r="L28" s="6"/>
      <c r="M28" s="28"/>
      <c r="N28" s="19" t="s">
        <v>24</v>
      </c>
      <c r="O28" s="13">
        <v>12</v>
      </c>
      <c r="P28" s="14" t="str">
        <f t="shared" si="2"/>
        <v/>
      </c>
      <c r="Q28" s="14" t="str">
        <f t="shared" si="3"/>
        <v/>
      </c>
      <c r="R28" s="20" t="str">
        <f t="shared" si="4"/>
        <v/>
      </c>
      <c r="S28" s="20" t="str">
        <f t="shared" si="8"/>
        <v/>
      </c>
      <c r="T28" s="21">
        <f t="shared" si="5"/>
        <v>0.4508196721311476</v>
      </c>
      <c r="U28" s="21"/>
      <c r="V28" s="15"/>
    </row>
    <row r="29" spans="2:27" ht="12.75" customHeight="1" x14ac:dyDescent="0.25">
      <c r="B29" s="12"/>
      <c r="C29" s="19" t="s">
        <v>25</v>
      </c>
      <c r="D29" s="13">
        <v>13</v>
      </c>
      <c r="E29" s="14" t="str">
        <f t="shared" si="0"/>
        <v xml:space="preserve">13,312 КОм </v>
      </c>
      <c r="F29" s="14">
        <f t="shared" si="6"/>
        <v>0.94</v>
      </c>
      <c r="G29" s="20">
        <f t="shared" si="7"/>
        <v>192</v>
      </c>
      <c r="H29" s="21">
        <f t="shared" si="1"/>
        <v>13.311999999999994</v>
      </c>
      <c r="I29" s="21">
        <f t="shared" si="9"/>
        <v>29.937000000000001</v>
      </c>
      <c r="J29" s="15"/>
      <c r="K29" s="2"/>
      <c r="L29" s="6"/>
      <c r="M29" s="28"/>
      <c r="N29" s="19" t="s">
        <v>25</v>
      </c>
      <c r="O29" s="13">
        <v>13</v>
      </c>
      <c r="P29" s="14" t="str">
        <f t="shared" si="2"/>
        <v/>
      </c>
      <c r="Q29" s="14" t="str">
        <f t="shared" si="3"/>
        <v/>
      </c>
      <c r="R29" s="20" t="str">
        <f t="shared" si="4"/>
        <v/>
      </c>
      <c r="S29" s="20" t="str">
        <f t="shared" si="8"/>
        <v/>
      </c>
      <c r="T29" s="21">
        <f t="shared" si="5"/>
        <v>0.42145593869731801</v>
      </c>
      <c r="U29" s="21"/>
      <c r="V29" s="15"/>
    </row>
    <row r="30" spans="2:27" ht="12.75" customHeight="1" x14ac:dyDescent="0.25">
      <c r="B30" s="12"/>
      <c r="C30" s="19" t="s">
        <v>26</v>
      </c>
      <c r="D30" s="13">
        <v>14</v>
      </c>
      <c r="E30" s="14" t="str">
        <f t="shared" si="0"/>
        <v xml:space="preserve">26,624 КОм </v>
      </c>
      <c r="F30" s="14">
        <f t="shared" si="6"/>
        <v>0.63</v>
      </c>
      <c r="G30" s="20">
        <f t="shared" si="7"/>
        <v>128</v>
      </c>
      <c r="H30" s="21">
        <f t="shared" si="1"/>
        <v>26.624000000000009</v>
      </c>
      <c r="I30" s="21">
        <f t="shared" si="9"/>
        <v>43.248999999999995</v>
      </c>
      <c r="J30" s="15"/>
      <c r="K30" s="2"/>
      <c r="L30" s="6"/>
      <c r="M30" s="28"/>
      <c r="N30" s="19" t="s">
        <v>26</v>
      </c>
      <c r="O30" s="13">
        <v>14</v>
      </c>
      <c r="P30" s="14" t="str">
        <f t="shared" si="2"/>
        <v/>
      </c>
      <c r="Q30" s="14" t="str">
        <f t="shared" si="3"/>
        <v/>
      </c>
      <c r="R30" s="20" t="str">
        <f t="shared" si="4"/>
        <v/>
      </c>
      <c r="S30" s="20" t="str">
        <f t="shared" si="8"/>
        <v/>
      </c>
      <c r="T30" s="21">
        <f t="shared" si="5"/>
        <v>0.39568345323741011</v>
      </c>
      <c r="U30" s="21"/>
      <c r="V30" s="15"/>
    </row>
    <row r="31" spans="2:27" ht="12.75" customHeight="1" x14ac:dyDescent="0.25">
      <c r="B31" s="12"/>
      <c r="C31" s="19" t="s">
        <v>27</v>
      </c>
      <c r="D31" s="13">
        <v>15</v>
      </c>
      <c r="E31" s="14" t="str">
        <f t="shared" si="0"/>
        <v xml:space="preserve">79,872 КОм </v>
      </c>
      <c r="F31" s="14">
        <f t="shared" si="6"/>
        <v>0.31</v>
      </c>
      <c r="G31" s="20">
        <f t="shared" si="7"/>
        <v>62</v>
      </c>
      <c r="H31" s="21">
        <f t="shared" si="1"/>
        <v>79.872</v>
      </c>
      <c r="I31" s="21">
        <f t="shared" si="9"/>
        <v>69.873000000000005</v>
      </c>
      <c r="J31" s="15"/>
      <c r="K31" s="2"/>
      <c r="L31" s="6"/>
      <c r="M31" s="28"/>
      <c r="N31" s="19" t="s">
        <v>27</v>
      </c>
      <c r="O31" s="13">
        <v>15</v>
      </c>
      <c r="P31" s="14" t="str">
        <f t="shared" si="2"/>
        <v/>
      </c>
      <c r="Q31" s="14" t="str">
        <f t="shared" si="3"/>
        <v/>
      </c>
      <c r="R31" s="20" t="str">
        <f t="shared" si="4"/>
        <v/>
      </c>
      <c r="S31" s="20" t="str">
        <f t="shared" si="8"/>
        <v/>
      </c>
      <c r="T31" s="21">
        <f t="shared" si="5"/>
        <v>0.3728813559322034</v>
      </c>
      <c r="U31" s="21"/>
      <c r="V31" s="15"/>
    </row>
    <row r="32" spans="2:27" ht="12.75" customHeight="1" x14ac:dyDescent="0.25">
      <c r="B32" s="12"/>
      <c r="C32" s="19" t="s">
        <v>28</v>
      </c>
      <c r="D32" s="13">
        <v>16</v>
      </c>
      <c r="E32" s="14" t="str">
        <f t="shared" si="0"/>
        <v/>
      </c>
      <c r="F32" s="14" t="str">
        <f t="shared" si="6"/>
        <v/>
      </c>
      <c r="G32" s="20" t="str">
        <f t="shared" si="7"/>
        <v/>
      </c>
      <c r="H32" s="21">
        <f t="shared" si="1"/>
        <v>0</v>
      </c>
      <c r="I32" s="21">
        <f t="shared" si="9"/>
        <v>149.745</v>
      </c>
      <c r="J32" s="15"/>
      <c r="K32" s="2"/>
      <c r="L32" s="6"/>
      <c r="M32" s="28"/>
      <c r="N32" s="19" t="s">
        <v>28</v>
      </c>
      <c r="O32" s="13">
        <v>16</v>
      </c>
      <c r="P32" s="14" t="str">
        <f t="shared" si="2"/>
        <v/>
      </c>
      <c r="Q32" s="14" t="str">
        <f t="shared" si="3"/>
        <v/>
      </c>
      <c r="R32" s="20" t="str">
        <f t="shared" si="4"/>
        <v/>
      </c>
      <c r="S32" s="20" t="str">
        <f t="shared" si="8"/>
        <v/>
      </c>
      <c r="T32" s="21">
        <f t="shared" si="5"/>
        <v>0.35256410256410259</v>
      </c>
      <c r="U32" s="21"/>
      <c r="V32" s="15"/>
    </row>
    <row r="33" spans="2:22" ht="12.75" customHeight="1" x14ac:dyDescent="0.25">
      <c r="B33" s="12"/>
      <c r="C33" s="19" t="s">
        <v>29</v>
      </c>
      <c r="D33" s="13">
        <v>17</v>
      </c>
      <c r="E33" s="14" t="str">
        <f t="shared" si="0"/>
        <v/>
      </c>
      <c r="F33" s="14" t="str">
        <f t="shared" si="6"/>
        <v/>
      </c>
      <c r="G33" s="20" t="str">
        <f t="shared" si="7"/>
        <v/>
      </c>
      <c r="H33" s="21">
        <f t="shared" si="1"/>
        <v>-319.49</v>
      </c>
      <c r="I33" s="21">
        <f t="shared" si="9"/>
        <v>149.745</v>
      </c>
      <c r="J33" s="15"/>
      <c r="K33" s="2"/>
      <c r="L33" s="6"/>
      <c r="M33" s="28"/>
      <c r="N33" s="19" t="s">
        <v>29</v>
      </c>
      <c r="O33" s="13">
        <v>17</v>
      </c>
      <c r="P33" s="14" t="str">
        <f t="shared" si="2"/>
        <v/>
      </c>
      <c r="Q33" s="14" t="str">
        <f t="shared" si="3"/>
        <v/>
      </c>
      <c r="R33" s="20" t="str">
        <f t="shared" si="4"/>
        <v/>
      </c>
      <c r="S33" s="20" t="str">
        <f t="shared" si="8"/>
        <v/>
      </c>
      <c r="T33" s="21">
        <f t="shared" si="5"/>
        <v>0.33434650455927056</v>
      </c>
      <c r="U33" s="21"/>
      <c r="V33" s="15"/>
    </row>
    <row r="34" spans="2:22" ht="12.75" customHeight="1" x14ac:dyDescent="0.25">
      <c r="B34" s="12"/>
      <c r="C34" s="19" t="s">
        <v>30</v>
      </c>
      <c r="D34" s="13">
        <v>18</v>
      </c>
      <c r="E34" s="14" t="str">
        <f t="shared" si="0"/>
        <v/>
      </c>
      <c r="F34" s="14" t="str">
        <f t="shared" si="6"/>
        <v/>
      </c>
      <c r="G34" s="20" t="str">
        <f t="shared" si="7"/>
        <v/>
      </c>
      <c r="H34" s="21">
        <f t="shared" si="1"/>
        <v>79.872</v>
      </c>
      <c r="I34" s="21">
        <f t="shared" si="9"/>
        <v>-169.745</v>
      </c>
      <c r="J34" s="15"/>
      <c r="K34" s="2"/>
      <c r="L34" s="6"/>
      <c r="M34" s="28"/>
      <c r="N34" s="19" t="s">
        <v>30</v>
      </c>
      <c r="O34" s="13">
        <v>18</v>
      </c>
      <c r="P34" s="14" t="str">
        <f t="shared" si="2"/>
        <v/>
      </c>
      <c r="Q34" s="14" t="str">
        <f t="shared" si="3"/>
        <v/>
      </c>
      <c r="R34" s="20" t="str">
        <f t="shared" si="4"/>
        <v/>
      </c>
      <c r="S34" s="20" t="str">
        <f t="shared" si="8"/>
        <v/>
      </c>
      <c r="T34" s="21">
        <f t="shared" si="5"/>
        <v>0.31791907514450868</v>
      </c>
      <c r="U34" s="21"/>
      <c r="V34" s="15"/>
    </row>
    <row r="35" spans="2:22" ht="12.75" customHeight="1" x14ac:dyDescent="0.25">
      <c r="B35" s="12"/>
      <c r="C35" s="19" t="s">
        <v>31</v>
      </c>
      <c r="D35" s="13">
        <v>19</v>
      </c>
      <c r="E35" s="14" t="str">
        <f t="shared" si="0"/>
        <v/>
      </c>
      <c r="F35" s="14" t="str">
        <f t="shared" si="6"/>
        <v/>
      </c>
      <c r="G35" s="20" t="str">
        <f t="shared" si="7"/>
        <v/>
      </c>
      <c r="H35" s="21">
        <f t="shared" si="1"/>
        <v>26.624000000000009</v>
      </c>
      <c r="I35" s="21">
        <f t="shared" si="9"/>
        <v>-89.873000000000005</v>
      </c>
      <c r="J35" s="15"/>
      <c r="K35" s="2"/>
      <c r="M35" s="12"/>
      <c r="N35" s="19" t="s">
        <v>31</v>
      </c>
      <c r="O35" s="13">
        <v>19</v>
      </c>
      <c r="P35" s="14" t="str">
        <f t="shared" si="2"/>
        <v/>
      </c>
      <c r="Q35" s="14" t="str">
        <f t="shared" si="3"/>
        <v/>
      </c>
      <c r="R35" s="20" t="str">
        <f t="shared" si="4"/>
        <v/>
      </c>
      <c r="S35" s="20" t="str">
        <f t="shared" si="8"/>
        <v/>
      </c>
      <c r="T35" s="21">
        <f t="shared" si="5"/>
        <v>0.30303030303030304</v>
      </c>
      <c r="U35" s="21"/>
      <c r="V35" s="15"/>
    </row>
    <row r="36" spans="2:22" ht="12.75" customHeight="1" x14ac:dyDescent="0.25">
      <c r="B36" s="12"/>
      <c r="C36" s="19" t="s">
        <v>32</v>
      </c>
      <c r="D36" s="13">
        <v>20</v>
      </c>
      <c r="E36" s="14" t="str">
        <f t="shared" si="0"/>
        <v/>
      </c>
      <c r="F36" s="14" t="str">
        <f t="shared" si="6"/>
        <v/>
      </c>
      <c r="G36" s="20" t="str">
        <f t="shared" si="7"/>
        <v/>
      </c>
      <c r="H36" s="21">
        <f t="shared" si="1"/>
        <v>13.311999999999998</v>
      </c>
      <c r="I36" s="21">
        <f t="shared" si="9"/>
        <v>-63.248999999999995</v>
      </c>
      <c r="J36" s="15"/>
      <c r="K36" s="2"/>
      <c r="M36" s="12"/>
      <c r="N36" s="19" t="s">
        <v>32</v>
      </c>
      <c r="O36" s="13">
        <v>20</v>
      </c>
      <c r="P36" s="14" t="str">
        <f t="shared" si="2"/>
        <v/>
      </c>
      <c r="Q36" s="14" t="str">
        <f t="shared" si="3"/>
        <v/>
      </c>
      <c r="R36" s="20" t="str">
        <f t="shared" si="4"/>
        <v/>
      </c>
      <c r="S36" s="20" t="str">
        <f t="shared" si="8"/>
        <v/>
      </c>
      <c r="T36" s="21">
        <f t="shared" si="5"/>
        <v>0.28947368421052633</v>
      </c>
      <c r="U36" s="21"/>
      <c r="V36" s="15"/>
    </row>
    <row r="37" spans="2:22" ht="12.75" customHeight="1" x14ac:dyDescent="0.25">
      <c r="B37" s="12"/>
      <c r="C37" s="19" t="s">
        <v>33</v>
      </c>
      <c r="D37" s="13">
        <v>21</v>
      </c>
      <c r="E37" s="14" t="str">
        <f t="shared" si="0"/>
        <v/>
      </c>
      <c r="F37" s="14" t="str">
        <f t="shared" si="6"/>
        <v/>
      </c>
      <c r="G37" s="20" t="str">
        <f t="shared" si="7"/>
        <v/>
      </c>
      <c r="H37" s="21">
        <f t="shared" si="1"/>
        <v>7.9879999999999995</v>
      </c>
      <c r="I37" s="21">
        <f t="shared" si="9"/>
        <v>-49.936999999999998</v>
      </c>
      <c r="J37" s="15"/>
      <c r="K37" s="2"/>
      <c r="M37" s="12"/>
      <c r="N37" s="19" t="s">
        <v>33</v>
      </c>
      <c r="O37" s="13">
        <v>21</v>
      </c>
      <c r="P37" s="14" t="str">
        <f t="shared" si="2"/>
        <v/>
      </c>
      <c r="Q37" s="14" t="str">
        <f t="shared" si="3"/>
        <v/>
      </c>
      <c r="R37" s="20" t="str">
        <f t="shared" si="4"/>
        <v/>
      </c>
      <c r="S37" s="20" t="str">
        <f t="shared" si="8"/>
        <v/>
      </c>
      <c r="T37" s="21">
        <f t="shared" si="5"/>
        <v>0.2770780856423174</v>
      </c>
      <c r="U37" s="21"/>
      <c r="V37" s="15"/>
    </row>
    <row r="38" spans="2:22" ht="12.75" customHeight="1" x14ac:dyDescent="0.25">
      <c r="B38" s="12"/>
      <c r="C38" s="19" t="s">
        <v>34</v>
      </c>
      <c r="D38" s="13">
        <v>22</v>
      </c>
      <c r="E38" s="14" t="str">
        <f t="shared" si="0"/>
        <v/>
      </c>
      <c r="F38" s="14" t="str">
        <f t="shared" si="6"/>
        <v/>
      </c>
      <c r="G38" s="20" t="str">
        <f t="shared" si="7"/>
        <v/>
      </c>
      <c r="H38" s="21">
        <f t="shared" si="1"/>
        <v>5.3239999999999981</v>
      </c>
      <c r="I38" s="21">
        <f t="shared" si="9"/>
        <v>-41.948999999999998</v>
      </c>
      <c r="J38" s="15"/>
      <c r="K38" s="2"/>
      <c r="M38" s="12"/>
      <c r="N38" s="19" t="s">
        <v>34</v>
      </c>
      <c r="O38" s="13">
        <v>22</v>
      </c>
      <c r="P38" s="14" t="str">
        <f t="shared" si="2"/>
        <v/>
      </c>
      <c r="Q38" s="14" t="str">
        <f t="shared" si="3"/>
        <v/>
      </c>
      <c r="R38" s="20" t="str">
        <f t="shared" si="4"/>
        <v/>
      </c>
      <c r="S38" s="20" t="str">
        <f t="shared" si="8"/>
        <v/>
      </c>
      <c r="T38" s="21">
        <f t="shared" si="5"/>
        <v>0.26570048309178745</v>
      </c>
      <c r="U38" s="21"/>
      <c r="V38" s="15"/>
    </row>
    <row r="39" spans="2:22" ht="12.75" customHeight="1" x14ac:dyDescent="0.25">
      <c r="B39" s="12"/>
      <c r="C39" s="19" t="s">
        <v>35</v>
      </c>
      <c r="D39" s="13">
        <v>23</v>
      </c>
      <c r="E39" s="14" t="str">
        <f t="shared" si="0"/>
        <v/>
      </c>
      <c r="F39" s="14" t="str">
        <f t="shared" si="6"/>
        <v/>
      </c>
      <c r="G39" s="20" t="str">
        <f t="shared" si="7"/>
        <v/>
      </c>
      <c r="H39" s="21">
        <f t="shared" si="1"/>
        <v>3.804000000000002</v>
      </c>
      <c r="I39" s="21">
        <f t="shared" si="9"/>
        <v>-36.625</v>
      </c>
      <c r="J39" s="15"/>
      <c r="K39" s="2"/>
      <c r="M39" s="12"/>
      <c r="N39" s="19" t="s">
        <v>35</v>
      </c>
      <c r="O39" s="13">
        <v>23</v>
      </c>
      <c r="P39" s="14" t="str">
        <f t="shared" si="2"/>
        <v/>
      </c>
      <c r="Q39" s="14" t="str">
        <f t="shared" si="3"/>
        <v/>
      </c>
      <c r="R39" s="20" t="str">
        <f t="shared" si="4"/>
        <v/>
      </c>
      <c r="S39" s="20" t="str">
        <f t="shared" si="8"/>
        <v/>
      </c>
      <c r="T39" s="21">
        <f t="shared" si="5"/>
        <v>0.25522041763341063</v>
      </c>
      <c r="U39" s="21"/>
      <c r="V39" s="15"/>
    </row>
    <row r="40" spans="2:22" ht="13.5" thickBot="1" x14ac:dyDescent="0.25">
      <c r="B40" s="22"/>
      <c r="C40" s="23"/>
      <c r="D40" s="23"/>
      <c r="E40" s="23"/>
      <c r="F40" s="23"/>
      <c r="G40" s="24"/>
      <c r="H40" s="25">
        <f t="shared" si="1"/>
        <v>32.805</v>
      </c>
      <c r="I40" s="25">
        <f t="shared" ref="I40" si="10">I39+H39</f>
        <v>-32.820999999999998</v>
      </c>
      <c r="J40" s="26"/>
      <c r="M40" s="22"/>
      <c r="N40" s="23"/>
      <c r="O40" s="23"/>
      <c r="P40" s="23"/>
      <c r="Q40" s="23"/>
      <c r="R40" s="23"/>
      <c r="S40" s="23"/>
      <c r="T40" s="23"/>
      <c r="U40" s="23"/>
      <c r="V40" s="26"/>
    </row>
  </sheetData>
  <mergeCells count="17">
    <mergeCell ref="C13:G13"/>
    <mergeCell ref="N10:P10"/>
    <mergeCell ref="N11:P11"/>
    <mergeCell ref="N6:P7"/>
    <mergeCell ref="R5:R6"/>
    <mergeCell ref="C10:E10"/>
    <mergeCell ref="N13:S13"/>
    <mergeCell ref="C4:E4"/>
    <mergeCell ref="C5:E5"/>
    <mergeCell ref="C7:E7"/>
    <mergeCell ref="C8:E8"/>
    <mergeCell ref="B2:J2"/>
    <mergeCell ref="N5:P5"/>
    <mergeCell ref="N9:P9"/>
    <mergeCell ref="M2:V2"/>
    <mergeCell ref="N4:P4"/>
    <mergeCell ref="X23:AA27"/>
  </mergeCells>
  <conditionalFormatting sqref="S17:S39">
    <cfRule type="cellIs" dxfId="1" priority="3" operator="lessThan">
      <formula>16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35"/>
  <sheetViews>
    <sheetView workbookViewId="0">
      <selection activeCell="O15" sqref="O15"/>
    </sheetView>
  </sheetViews>
  <sheetFormatPr defaultColWidth="9.109375" defaultRowHeight="13.2" x14ac:dyDescent="0.25"/>
  <cols>
    <col min="1" max="1" width="5.33203125" style="1" customWidth="1"/>
    <col min="2" max="2" width="3.5546875" style="1" customWidth="1"/>
    <col min="3" max="3" width="3.6640625" style="1" customWidth="1"/>
    <col min="4" max="4" width="16.88671875" style="1" customWidth="1"/>
    <col min="5" max="5" width="5.88671875" style="1" customWidth="1"/>
    <col min="6" max="6" width="9.109375" style="1"/>
    <col min="7" max="8" width="7.5546875" style="1" customWidth="1"/>
    <col min="9" max="9" width="10.44140625" style="1" hidden="1" customWidth="1"/>
    <col min="10" max="10" width="2.33203125" style="1" customWidth="1"/>
    <col min="11" max="11" width="9.109375" style="1" customWidth="1"/>
    <col min="12" max="12" width="3.6640625" style="1" customWidth="1"/>
    <col min="13" max="13" width="16.88671875" style="1" customWidth="1"/>
    <col min="14" max="14" width="5.88671875" style="1" customWidth="1"/>
    <col min="15" max="15" width="9.109375" style="1"/>
    <col min="16" max="17" width="7.5546875" style="1" customWidth="1"/>
    <col min="18" max="18" width="10.109375" style="1" hidden="1" customWidth="1"/>
    <col min="19" max="19" width="1.6640625" style="1" customWidth="1"/>
    <col min="20" max="21" width="9.109375" style="1"/>
    <col min="22" max="22" width="0" style="1" hidden="1" customWidth="1"/>
    <col min="23" max="23" width="13.6640625" style="1" customWidth="1"/>
    <col min="24" max="24" width="14.88671875" style="1" customWidth="1"/>
    <col min="25" max="16384" width="9.109375" style="1"/>
  </cols>
  <sheetData>
    <row r="1" spans="2:25" ht="13.5" thickBot="1" x14ac:dyDescent="0.25"/>
    <row r="2" spans="2:25" ht="52.5" customHeight="1" thickBot="1" x14ac:dyDescent="0.3">
      <c r="C2" s="44" t="s">
        <v>45</v>
      </c>
      <c r="D2" s="45"/>
      <c r="E2" s="45"/>
      <c r="F2" s="45"/>
      <c r="G2" s="45"/>
      <c r="H2" s="45"/>
      <c r="I2" s="45"/>
      <c r="J2" s="46"/>
      <c r="L2" s="44" t="s">
        <v>46</v>
      </c>
      <c r="M2" s="45"/>
      <c r="N2" s="45"/>
      <c r="O2" s="45"/>
      <c r="P2" s="45"/>
      <c r="Q2" s="45"/>
      <c r="R2" s="45"/>
      <c r="S2" s="46"/>
    </row>
    <row r="3" spans="2:25" ht="13.5" thickBot="1" x14ac:dyDescent="0.25">
      <c r="C3" s="7"/>
      <c r="D3" s="8"/>
      <c r="E3" s="8"/>
      <c r="F3" s="8"/>
      <c r="G3" s="8"/>
      <c r="H3" s="8"/>
      <c r="I3" s="8"/>
      <c r="J3" s="11"/>
      <c r="L3" s="7"/>
      <c r="M3" s="8"/>
      <c r="N3" s="8"/>
      <c r="O3" s="8"/>
      <c r="P3" s="8"/>
      <c r="Q3" s="8"/>
      <c r="R3" s="8"/>
      <c r="S3" s="11"/>
    </row>
    <row r="4" spans="2:25" ht="13.8" thickBot="1" x14ac:dyDescent="0.3">
      <c r="C4" s="12"/>
      <c r="D4" s="42" t="s">
        <v>1</v>
      </c>
      <c r="E4" s="42"/>
      <c r="F4" s="42"/>
      <c r="G4" s="3">
        <v>10</v>
      </c>
      <c r="H4" s="32" t="s">
        <v>2</v>
      </c>
      <c r="I4" s="13"/>
      <c r="J4" s="15"/>
      <c r="L4" s="12"/>
      <c r="M4" s="42" t="s">
        <v>1</v>
      </c>
      <c r="N4" s="42"/>
      <c r="O4" s="42"/>
      <c r="P4" s="3">
        <v>1</v>
      </c>
      <c r="Q4" s="32" t="s">
        <v>2</v>
      </c>
      <c r="R4" s="13"/>
      <c r="S4" s="15"/>
    </row>
    <row r="5" spans="2:25" ht="13.8" thickBot="1" x14ac:dyDescent="0.3">
      <c r="C5" s="12"/>
      <c r="D5" s="42" t="s">
        <v>4</v>
      </c>
      <c r="E5" s="42"/>
      <c r="F5" s="43"/>
      <c r="G5" s="3">
        <v>5</v>
      </c>
      <c r="H5" s="5" t="s">
        <v>6</v>
      </c>
      <c r="I5" s="13"/>
      <c r="J5" s="15"/>
      <c r="L5" s="12"/>
      <c r="M5" s="42" t="s">
        <v>4</v>
      </c>
      <c r="N5" s="42"/>
      <c r="O5" s="43"/>
      <c r="P5" s="3">
        <v>5</v>
      </c>
      <c r="Q5" s="5" t="s">
        <v>6</v>
      </c>
      <c r="R5" s="13"/>
      <c r="S5" s="15"/>
      <c r="U5" s="53" t="s">
        <v>43</v>
      </c>
      <c r="V5" s="53"/>
      <c r="W5" s="53"/>
      <c r="X5" s="53"/>
      <c r="Y5" s="53"/>
    </row>
    <row r="6" spans="2:25" ht="13.5" customHeight="1" thickBot="1" x14ac:dyDescent="0.3">
      <c r="C6" s="12"/>
      <c r="D6" s="42"/>
      <c r="E6" s="42"/>
      <c r="F6" s="42"/>
      <c r="G6" s="13"/>
      <c r="H6" s="5"/>
      <c r="I6" s="13"/>
      <c r="J6" s="15"/>
      <c r="L6" s="12"/>
      <c r="M6" s="42"/>
      <c r="N6" s="42"/>
      <c r="O6" s="42"/>
      <c r="P6" s="13"/>
      <c r="Q6" s="5"/>
      <c r="R6" s="13"/>
      <c r="S6" s="15"/>
      <c r="U6" s="53"/>
      <c r="V6" s="53"/>
      <c r="W6" s="53"/>
      <c r="X6" s="53"/>
      <c r="Y6" s="53"/>
    </row>
    <row r="7" spans="2:25" ht="13.8" thickBot="1" x14ac:dyDescent="0.3">
      <c r="C7" s="12"/>
      <c r="D7" s="42" t="s">
        <v>11</v>
      </c>
      <c r="E7" s="42"/>
      <c r="F7" s="42"/>
      <c r="G7" s="3">
        <v>10</v>
      </c>
      <c r="H7" s="5"/>
      <c r="I7" s="13"/>
      <c r="J7" s="15"/>
      <c r="L7" s="12"/>
      <c r="M7" s="42" t="s">
        <v>11</v>
      </c>
      <c r="N7" s="42"/>
      <c r="O7" s="42"/>
      <c r="P7" s="3">
        <v>10</v>
      </c>
      <c r="Q7" s="5"/>
      <c r="R7" s="13"/>
      <c r="S7" s="15"/>
      <c r="U7" s="53"/>
      <c r="V7" s="53"/>
      <c r="W7" s="53"/>
      <c r="X7" s="53"/>
      <c r="Y7" s="53"/>
    </row>
    <row r="8" spans="2:25" x14ac:dyDescent="0.25">
      <c r="C8" s="12"/>
      <c r="D8" s="14"/>
      <c r="E8" s="14"/>
      <c r="F8" s="14"/>
      <c r="G8" s="5"/>
      <c r="H8" s="5"/>
      <c r="I8" s="13"/>
      <c r="J8" s="15"/>
      <c r="L8" s="12"/>
      <c r="M8" s="14"/>
      <c r="N8" s="14"/>
      <c r="O8" s="14"/>
      <c r="P8" s="5"/>
      <c r="Q8" s="5"/>
      <c r="R8" s="13"/>
      <c r="S8" s="15"/>
      <c r="U8" s="53"/>
      <c r="V8" s="53"/>
      <c r="W8" s="53"/>
      <c r="X8" s="53"/>
      <c r="Y8" s="53"/>
    </row>
    <row r="9" spans="2:25" ht="12.75" x14ac:dyDescent="0.2">
      <c r="C9" s="12"/>
      <c r="D9" s="13"/>
      <c r="E9" s="13"/>
      <c r="F9" s="13"/>
      <c r="G9" s="13"/>
      <c r="H9" s="13"/>
      <c r="I9" s="13"/>
      <c r="J9" s="15"/>
      <c r="L9" s="12"/>
      <c r="M9" s="13"/>
      <c r="N9" s="13"/>
      <c r="O9" s="13"/>
      <c r="P9" s="13"/>
      <c r="Q9" s="13"/>
      <c r="R9" s="13"/>
      <c r="S9" s="15"/>
    </row>
    <row r="10" spans="2:25" ht="38.25" customHeight="1" x14ac:dyDescent="0.25">
      <c r="C10" s="12"/>
      <c r="D10" s="29"/>
      <c r="E10" s="29"/>
      <c r="F10" s="30" t="s">
        <v>9</v>
      </c>
      <c r="G10" s="30" t="s">
        <v>8</v>
      </c>
      <c r="H10" s="30" t="s">
        <v>10</v>
      </c>
      <c r="I10" s="13"/>
      <c r="J10" s="17"/>
      <c r="L10" s="12"/>
      <c r="M10" s="29"/>
      <c r="N10" s="29"/>
      <c r="O10" s="30" t="s">
        <v>9</v>
      </c>
      <c r="P10" s="30" t="s">
        <v>8</v>
      </c>
      <c r="Q10" s="30" t="s">
        <v>10</v>
      </c>
      <c r="R10" s="13"/>
      <c r="S10" s="17"/>
      <c r="U10" s="38" t="s">
        <v>41</v>
      </c>
      <c r="V10" s="39"/>
      <c r="W10" s="38" t="s">
        <v>42</v>
      </c>
      <c r="X10" s="38" t="s">
        <v>44</v>
      </c>
      <c r="Y10" s="39" t="s">
        <v>10</v>
      </c>
    </row>
    <row r="11" spans="2:25" x14ac:dyDescent="0.25">
      <c r="C11" s="12"/>
      <c r="D11" s="19" t="s">
        <v>12</v>
      </c>
      <c r="E11" s="13">
        <v>1</v>
      </c>
      <c r="F11" s="14" t="str">
        <f>IF(I11="","",CONCATENATE(I11," ",$H$4))</f>
        <v xml:space="preserve">2,5 КОм </v>
      </c>
      <c r="G11" s="34">
        <v>4</v>
      </c>
      <c r="H11" s="20">
        <f>IF(G11="","",ROUND(2^$G$7/$G$5*G11-1,0))</f>
        <v>818</v>
      </c>
      <c r="I11" s="36">
        <f>IF(G11="","",ROUND($G$5*$G$4/G11-$G$4,2))</f>
        <v>2.5</v>
      </c>
      <c r="J11" s="17"/>
      <c r="L11" s="12"/>
      <c r="M11" s="19" t="s">
        <v>12</v>
      </c>
      <c r="N11" s="13">
        <v>1</v>
      </c>
      <c r="O11" s="35">
        <v>10</v>
      </c>
      <c r="P11" s="33">
        <f>IF(O11="","",ROUND(R11,2))</f>
        <v>0.5</v>
      </c>
      <c r="Q11" s="20">
        <f>IF(P11="","",ROUND(2^$P$7/$P$5*P11-1,0))</f>
        <v>101</v>
      </c>
      <c r="R11" s="36">
        <f>$P$5*$P$4/(O11)</f>
        <v>0.5</v>
      </c>
      <c r="S11" s="17"/>
      <c r="U11" s="37"/>
      <c r="V11" s="1">
        <f>IF(U11="",0,1/U11)</f>
        <v>0</v>
      </c>
      <c r="W11" s="51">
        <f>ROUND(1/V35,2)</f>
        <v>3.37</v>
      </c>
      <c r="X11" s="52">
        <f>ROUND($G$5*$G$4/($G$4+$W$11),2)</f>
        <v>3.74</v>
      </c>
      <c r="Y11" s="51">
        <f>ROUND(2^$G$7/$G$5*X11-1,0)</f>
        <v>765</v>
      </c>
    </row>
    <row r="12" spans="2:25" x14ac:dyDescent="0.25">
      <c r="B12" s="6"/>
      <c r="C12" s="28"/>
      <c r="D12" s="19" t="s">
        <v>20</v>
      </c>
      <c r="E12" s="13">
        <v>2</v>
      </c>
      <c r="F12" s="14" t="str">
        <f t="shared" ref="F12:F34" si="0">IF(I12="","",CONCATENATE(I12," ",$H$4))</f>
        <v xml:space="preserve">6,67 КОм </v>
      </c>
      <c r="G12" s="35">
        <v>3</v>
      </c>
      <c r="H12" s="20">
        <f t="shared" ref="H12:H34" si="1">IF(G12="","",ROUND(2^$G$7/$G$5*G12-1,0))</f>
        <v>613</v>
      </c>
      <c r="I12" s="36">
        <f t="shared" ref="I12:I34" si="2">IF(G12="","",ROUND($G$5*$G$4/G12-$G$4,2))</f>
        <v>6.67</v>
      </c>
      <c r="J12" s="15"/>
      <c r="L12" s="28"/>
      <c r="M12" s="19" t="s">
        <v>20</v>
      </c>
      <c r="N12" s="13">
        <v>2</v>
      </c>
      <c r="O12" s="35">
        <v>20</v>
      </c>
      <c r="P12" s="33">
        <f t="shared" ref="P12:P34" si="3">IF(O12="","",ROUND(R12,2))</f>
        <v>0.25</v>
      </c>
      <c r="Q12" s="20">
        <f t="shared" ref="Q12:Q34" si="4">IF(P12="","",ROUND(2^$P$7/$P$5*P12-1,0))</f>
        <v>50</v>
      </c>
      <c r="R12" s="36">
        <f t="shared" ref="R12:R34" si="5">$P$5*$P$4/(O12)</f>
        <v>0.25</v>
      </c>
      <c r="S12" s="15"/>
      <c r="U12" s="37">
        <v>6.8</v>
      </c>
      <c r="V12" s="1">
        <f t="shared" ref="V12:V34" si="6">IF(U12="",0,1/U12)</f>
        <v>0.14705882352941177</v>
      </c>
      <c r="W12" s="51"/>
      <c r="X12" s="52"/>
      <c r="Y12" s="51"/>
    </row>
    <row r="13" spans="2:25" x14ac:dyDescent="0.25">
      <c r="B13" s="6"/>
      <c r="C13" s="28"/>
      <c r="D13" s="19" t="s">
        <v>19</v>
      </c>
      <c r="E13" s="13">
        <v>3</v>
      </c>
      <c r="F13" s="14" t="str">
        <f t="shared" si="0"/>
        <v xml:space="preserve">15 КОм </v>
      </c>
      <c r="G13" s="35">
        <v>2</v>
      </c>
      <c r="H13" s="20">
        <f t="shared" si="1"/>
        <v>409</v>
      </c>
      <c r="I13" s="36">
        <f t="shared" si="2"/>
        <v>15</v>
      </c>
      <c r="J13" s="15"/>
      <c r="L13" s="28"/>
      <c r="M13" s="19" t="s">
        <v>19</v>
      </c>
      <c r="N13" s="13">
        <v>3</v>
      </c>
      <c r="O13" s="35">
        <v>30</v>
      </c>
      <c r="P13" s="33">
        <f t="shared" si="3"/>
        <v>0.17</v>
      </c>
      <c r="Q13" s="20">
        <f t="shared" si="4"/>
        <v>34</v>
      </c>
      <c r="R13" s="36">
        <f t="shared" si="5"/>
        <v>0.16666666666666666</v>
      </c>
      <c r="S13" s="15"/>
      <c r="U13" s="37">
        <v>20</v>
      </c>
      <c r="V13" s="1">
        <f t="shared" si="6"/>
        <v>0.05</v>
      </c>
      <c r="W13" s="51"/>
      <c r="X13" s="52"/>
      <c r="Y13" s="51"/>
    </row>
    <row r="14" spans="2:25" x14ac:dyDescent="0.25">
      <c r="B14" s="6"/>
      <c r="C14" s="28"/>
      <c r="D14" s="19" t="s">
        <v>18</v>
      </c>
      <c r="E14" s="13">
        <v>4</v>
      </c>
      <c r="F14" s="14" t="str">
        <f t="shared" si="0"/>
        <v/>
      </c>
      <c r="G14" s="35"/>
      <c r="H14" s="20" t="str">
        <f t="shared" si="1"/>
        <v/>
      </c>
      <c r="I14" s="36" t="str">
        <f t="shared" si="2"/>
        <v/>
      </c>
      <c r="J14" s="15"/>
      <c r="L14" s="28"/>
      <c r="M14" s="19" t="s">
        <v>18</v>
      </c>
      <c r="N14" s="13">
        <v>4</v>
      </c>
      <c r="O14" s="35">
        <v>40</v>
      </c>
      <c r="P14" s="33">
        <f t="shared" si="3"/>
        <v>0.13</v>
      </c>
      <c r="Q14" s="20">
        <f t="shared" si="4"/>
        <v>26</v>
      </c>
      <c r="R14" s="36">
        <f t="shared" si="5"/>
        <v>0.125</v>
      </c>
      <c r="S14" s="15"/>
      <c r="U14" s="37">
        <v>10</v>
      </c>
      <c r="V14" s="1">
        <f t="shared" si="6"/>
        <v>0.1</v>
      </c>
      <c r="W14" s="51"/>
      <c r="X14" s="52"/>
      <c r="Y14" s="51"/>
    </row>
    <row r="15" spans="2:25" x14ac:dyDescent="0.25">
      <c r="B15" s="6"/>
      <c r="C15" s="28"/>
      <c r="D15" s="19" t="s">
        <v>17</v>
      </c>
      <c r="E15" s="13">
        <v>5</v>
      </c>
      <c r="F15" s="14" t="str">
        <f t="shared" si="0"/>
        <v/>
      </c>
      <c r="G15" s="35"/>
      <c r="H15" s="20" t="str">
        <f t="shared" si="1"/>
        <v/>
      </c>
      <c r="I15" s="36" t="str">
        <f t="shared" si="2"/>
        <v/>
      </c>
      <c r="J15" s="15"/>
      <c r="L15" s="28"/>
      <c r="M15" s="19" t="s">
        <v>17</v>
      </c>
      <c r="N15" s="13">
        <v>5</v>
      </c>
      <c r="O15" s="35"/>
      <c r="P15" s="33" t="str">
        <f t="shared" si="3"/>
        <v/>
      </c>
      <c r="Q15" s="20" t="str">
        <f t="shared" si="4"/>
        <v/>
      </c>
      <c r="R15" s="36" t="e">
        <f t="shared" si="5"/>
        <v>#DIV/0!</v>
      </c>
      <c r="S15" s="15"/>
      <c r="U15" s="37"/>
      <c r="V15" s="1">
        <f t="shared" si="6"/>
        <v>0</v>
      </c>
      <c r="W15" s="51"/>
      <c r="X15" s="52"/>
      <c r="Y15" s="51"/>
    </row>
    <row r="16" spans="2:25" x14ac:dyDescent="0.25">
      <c r="B16" s="6"/>
      <c r="C16" s="28"/>
      <c r="D16" s="19" t="s">
        <v>16</v>
      </c>
      <c r="E16" s="13">
        <v>6</v>
      </c>
      <c r="F16" s="14" t="str">
        <f t="shared" si="0"/>
        <v/>
      </c>
      <c r="G16" s="35"/>
      <c r="H16" s="20" t="str">
        <f t="shared" si="1"/>
        <v/>
      </c>
      <c r="I16" s="36" t="str">
        <f t="shared" si="2"/>
        <v/>
      </c>
      <c r="J16" s="15"/>
      <c r="L16" s="28"/>
      <c r="M16" s="19" t="s">
        <v>16</v>
      </c>
      <c r="N16" s="13">
        <v>6</v>
      </c>
      <c r="O16" s="35"/>
      <c r="P16" s="33" t="str">
        <f t="shared" si="3"/>
        <v/>
      </c>
      <c r="Q16" s="20" t="str">
        <f t="shared" si="4"/>
        <v/>
      </c>
      <c r="R16" s="36" t="e">
        <f t="shared" si="5"/>
        <v>#DIV/0!</v>
      </c>
      <c r="S16" s="15"/>
      <c r="U16" s="37"/>
      <c r="V16" s="1">
        <f t="shared" si="6"/>
        <v>0</v>
      </c>
      <c r="W16" s="51"/>
      <c r="X16" s="52"/>
      <c r="Y16" s="51"/>
    </row>
    <row r="17" spans="2:25" x14ac:dyDescent="0.25">
      <c r="B17" s="6"/>
      <c r="C17" s="28"/>
      <c r="D17" s="19" t="s">
        <v>15</v>
      </c>
      <c r="E17" s="13">
        <v>7</v>
      </c>
      <c r="F17" s="14" t="str">
        <f t="shared" si="0"/>
        <v/>
      </c>
      <c r="G17" s="35"/>
      <c r="H17" s="20" t="str">
        <f t="shared" si="1"/>
        <v/>
      </c>
      <c r="I17" s="36" t="str">
        <f t="shared" si="2"/>
        <v/>
      </c>
      <c r="J17" s="15"/>
      <c r="L17" s="28"/>
      <c r="M17" s="19" t="s">
        <v>15</v>
      </c>
      <c r="N17" s="13">
        <v>7</v>
      </c>
      <c r="O17" s="35"/>
      <c r="P17" s="33" t="str">
        <f t="shared" si="3"/>
        <v/>
      </c>
      <c r="Q17" s="20" t="str">
        <f t="shared" si="4"/>
        <v/>
      </c>
      <c r="R17" s="36" t="e">
        <f t="shared" si="5"/>
        <v>#DIV/0!</v>
      </c>
      <c r="S17" s="15"/>
      <c r="U17" s="37"/>
      <c r="V17" s="1">
        <f t="shared" si="6"/>
        <v>0</v>
      </c>
      <c r="W17" s="51"/>
      <c r="X17" s="52"/>
      <c r="Y17" s="51"/>
    </row>
    <row r="18" spans="2:25" x14ac:dyDescent="0.25">
      <c r="B18" s="6"/>
      <c r="C18" s="28"/>
      <c r="D18" s="19" t="s">
        <v>14</v>
      </c>
      <c r="E18" s="13">
        <v>8</v>
      </c>
      <c r="F18" s="14" t="str">
        <f t="shared" si="0"/>
        <v/>
      </c>
      <c r="G18" s="35"/>
      <c r="H18" s="20" t="str">
        <f t="shared" si="1"/>
        <v/>
      </c>
      <c r="I18" s="36" t="str">
        <f t="shared" si="2"/>
        <v/>
      </c>
      <c r="J18" s="15"/>
      <c r="L18" s="28"/>
      <c r="M18" s="19" t="s">
        <v>14</v>
      </c>
      <c r="N18" s="13">
        <v>8</v>
      </c>
      <c r="O18" s="35"/>
      <c r="P18" s="33" t="str">
        <f t="shared" si="3"/>
        <v/>
      </c>
      <c r="Q18" s="20" t="str">
        <f t="shared" si="4"/>
        <v/>
      </c>
      <c r="R18" s="36" t="e">
        <f t="shared" si="5"/>
        <v>#DIV/0!</v>
      </c>
      <c r="S18" s="15"/>
      <c r="U18" s="37"/>
      <c r="V18" s="1">
        <f t="shared" si="6"/>
        <v>0</v>
      </c>
      <c r="W18" s="51"/>
      <c r="X18" s="52"/>
      <c r="Y18" s="51"/>
    </row>
    <row r="19" spans="2:25" x14ac:dyDescent="0.25">
      <c r="B19" s="6"/>
      <c r="C19" s="28"/>
      <c r="D19" s="19" t="s">
        <v>13</v>
      </c>
      <c r="E19" s="13">
        <v>9</v>
      </c>
      <c r="F19" s="14" t="str">
        <f t="shared" si="0"/>
        <v/>
      </c>
      <c r="G19" s="35"/>
      <c r="H19" s="20" t="str">
        <f t="shared" si="1"/>
        <v/>
      </c>
      <c r="I19" s="36" t="str">
        <f t="shared" si="2"/>
        <v/>
      </c>
      <c r="J19" s="15"/>
      <c r="L19" s="28"/>
      <c r="M19" s="19" t="s">
        <v>13</v>
      </c>
      <c r="N19" s="13">
        <v>9</v>
      </c>
      <c r="O19" s="35"/>
      <c r="P19" s="33" t="str">
        <f t="shared" si="3"/>
        <v/>
      </c>
      <c r="Q19" s="20" t="str">
        <f t="shared" si="4"/>
        <v/>
      </c>
      <c r="R19" s="36" t="e">
        <f t="shared" si="5"/>
        <v>#DIV/0!</v>
      </c>
      <c r="S19" s="15"/>
      <c r="U19" s="37"/>
      <c r="V19" s="1">
        <f t="shared" si="6"/>
        <v>0</v>
      </c>
      <c r="W19" s="51"/>
      <c r="X19" s="52"/>
      <c r="Y19" s="51"/>
    </row>
    <row r="20" spans="2:25" x14ac:dyDescent="0.25">
      <c r="B20" s="6"/>
      <c r="C20" s="28"/>
      <c r="D20" s="19" t="s">
        <v>21</v>
      </c>
      <c r="E20" s="13">
        <v>10</v>
      </c>
      <c r="F20" s="14" t="str">
        <f t="shared" si="0"/>
        <v/>
      </c>
      <c r="G20" s="35"/>
      <c r="H20" s="20" t="str">
        <f t="shared" si="1"/>
        <v/>
      </c>
      <c r="I20" s="36" t="str">
        <f t="shared" si="2"/>
        <v/>
      </c>
      <c r="J20" s="15"/>
      <c r="L20" s="28"/>
      <c r="M20" s="19" t="s">
        <v>21</v>
      </c>
      <c r="N20" s="13">
        <v>10</v>
      </c>
      <c r="O20" s="35"/>
      <c r="P20" s="33" t="str">
        <f t="shared" si="3"/>
        <v/>
      </c>
      <c r="Q20" s="20" t="str">
        <f t="shared" si="4"/>
        <v/>
      </c>
      <c r="R20" s="36" t="e">
        <f t="shared" si="5"/>
        <v>#DIV/0!</v>
      </c>
      <c r="S20" s="15"/>
      <c r="U20" s="37"/>
      <c r="V20" s="1">
        <f t="shared" si="6"/>
        <v>0</v>
      </c>
      <c r="W20" s="51"/>
      <c r="X20" s="52"/>
      <c r="Y20" s="51"/>
    </row>
    <row r="21" spans="2:25" x14ac:dyDescent="0.25">
      <c r="B21" s="6"/>
      <c r="C21" s="28"/>
      <c r="D21" s="19" t="s">
        <v>22</v>
      </c>
      <c r="E21" s="13">
        <v>11</v>
      </c>
      <c r="F21" s="14" t="str">
        <f t="shared" si="0"/>
        <v/>
      </c>
      <c r="G21" s="35"/>
      <c r="H21" s="20" t="str">
        <f t="shared" si="1"/>
        <v/>
      </c>
      <c r="I21" s="36" t="str">
        <f t="shared" si="2"/>
        <v/>
      </c>
      <c r="J21" s="15"/>
      <c r="L21" s="28"/>
      <c r="M21" s="19" t="s">
        <v>22</v>
      </c>
      <c r="N21" s="13">
        <v>11</v>
      </c>
      <c r="O21" s="35"/>
      <c r="P21" s="33" t="str">
        <f t="shared" si="3"/>
        <v/>
      </c>
      <c r="Q21" s="20" t="str">
        <f t="shared" si="4"/>
        <v/>
      </c>
      <c r="R21" s="36" t="e">
        <f t="shared" si="5"/>
        <v>#DIV/0!</v>
      </c>
      <c r="S21" s="15"/>
      <c r="U21" s="37"/>
      <c r="V21" s="1">
        <f t="shared" si="6"/>
        <v>0</v>
      </c>
      <c r="W21" s="51"/>
      <c r="X21" s="52"/>
      <c r="Y21" s="51"/>
    </row>
    <row r="22" spans="2:25" x14ac:dyDescent="0.25">
      <c r="B22" s="6"/>
      <c r="C22" s="28"/>
      <c r="D22" s="19" t="s">
        <v>23</v>
      </c>
      <c r="E22" s="13">
        <v>12</v>
      </c>
      <c r="F22" s="14" t="str">
        <f t="shared" si="0"/>
        <v/>
      </c>
      <c r="G22" s="35"/>
      <c r="H22" s="20" t="str">
        <f t="shared" si="1"/>
        <v/>
      </c>
      <c r="I22" s="36" t="str">
        <f t="shared" si="2"/>
        <v/>
      </c>
      <c r="J22" s="15"/>
      <c r="L22" s="28"/>
      <c r="M22" s="19" t="s">
        <v>23</v>
      </c>
      <c r="N22" s="13">
        <v>12</v>
      </c>
      <c r="O22" s="35"/>
      <c r="P22" s="33" t="str">
        <f t="shared" si="3"/>
        <v/>
      </c>
      <c r="Q22" s="20" t="str">
        <f t="shared" si="4"/>
        <v/>
      </c>
      <c r="R22" s="36" t="e">
        <f t="shared" si="5"/>
        <v>#DIV/0!</v>
      </c>
      <c r="S22" s="15"/>
      <c r="U22" s="37"/>
      <c r="V22" s="1">
        <f t="shared" si="6"/>
        <v>0</v>
      </c>
      <c r="W22" s="51"/>
      <c r="X22" s="52"/>
      <c r="Y22" s="51"/>
    </row>
    <row r="23" spans="2:25" x14ac:dyDescent="0.25">
      <c r="B23" s="6"/>
      <c r="C23" s="28"/>
      <c r="D23" s="19" t="s">
        <v>24</v>
      </c>
      <c r="E23" s="13">
        <v>13</v>
      </c>
      <c r="F23" s="14" t="str">
        <f t="shared" si="0"/>
        <v/>
      </c>
      <c r="G23" s="35"/>
      <c r="H23" s="20" t="str">
        <f t="shared" si="1"/>
        <v/>
      </c>
      <c r="I23" s="36" t="str">
        <f t="shared" si="2"/>
        <v/>
      </c>
      <c r="J23" s="15"/>
      <c r="L23" s="28"/>
      <c r="M23" s="19" t="s">
        <v>24</v>
      </c>
      <c r="N23" s="13">
        <v>13</v>
      </c>
      <c r="O23" s="35"/>
      <c r="P23" s="33" t="str">
        <f t="shared" si="3"/>
        <v/>
      </c>
      <c r="Q23" s="20" t="str">
        <f t="shared" si="4"/>
        <v/>
      </c>
      <c r="R23" s="36" t="e">
        <f t="shared" si="5"/>
        <v>#DIV/0!</v>
      </c>
      <c r="S23" s="15"/>
      <c r="U23" s="37"/>
      <c r="V23" s="1">
        <f t="shared" si="6"/>
        <v>0</v>
      </c>
      <c r="W23" s="51"/>
      <c r="X23" s="52"/>
      <c r="Y23" s="51"/>
    </row>
    <row r="24" spans="2:25" x14ac:dyDescent="0.25">
      <c r="B24" s="6"/>
      <c r="C24" s="28"/>
      <c r="D24" s="19" t="s">
        <v>25</v>
      </c>
      <c r="E24" s="13">
        <v>14</v>
      </c>
      <c r="F24" s="14" t="str">
        <f t="shared" si="0"/>
        <v/>
      </c>
      <c r="G24" s="35"/>
      <c r="H24" s="20" t="str">
        <f t="shared" si="1"/>
        <v/>
      </c>
      <c r="I24" s="36" t="str">
        <f t="shared" si="2"/>
        <v/>
      </c>
      <c r="J24" s="15"/>
      <c r="L24" s="28"/>
      <c r="M24" s="19" t="s">
        <v>25</v>
      </c>
      <c r="N24" s="13">
        <v>14</v>
      </c>
      <c r="O24" s="35"/>
      <c r="P24" s="33" t="str">
        <f t="shared" si="3"/>
        <v/>
      </c>
      <c r="Q24" s="20" t="str">
        <f t="shared" si="4"/>
        <v/>
      </c>
      <c r="R24" s="36" t="e">
        <f t="shared" si="5"/>
        <v>#DIV/0!</v>
      </c>
      <c r="S24" s="15"/>
      <c r="U24" s="37"/>
      <c r="V24" s="1">
        <f t="shared" si="6"/>
        <v>0</v>
      </c>
      <c r="W24" s="51"/>
      <c r="X24" s="52"/>
      <c r="Y24" s="51"/>
    </row>
    <row r="25" spans="2:25" x14ac:dyDescent="0.25">
      <c r="B25" s="6"/>
      <c r="C25" s="28"/>
      <c r="D25" s="19" t="s">
        <v>26</v>
      </c>
      <c r="E25" s="13">
        <v>15</v>
      </c>
      <c r="F25" s="14" t="str">
        <f t="shared" si="0"/>
        <v/>
      </c>
      <c r="G25" s="35"/>
      <c r="H25" s="20" t="str">
        <f t="shared" si="1"/>
        <v/>
      </c>
      <c r="I25" s="36" t="str">
        <f t="shared" si="2"/>
        <v/>
      </c>
      <c r="J25" s="15"/>
      <c r="L25" s="28"/>
      <c r="M25" s="19" t="s">
        <v>26</v>
      </c>
      <c r="N25" s="13">
        <v>15</v>
      </c>
      <c r="O25" s="35"/>
      <c r="P25" s="33" t="str">
        <f t="shared" si="3"/>
        <v/>
      </c>
      <c r="Q25" s="20" t="str">
        <f t="shared" si="4"/>
        <v/>
      </c>
      <c r="R25" s="36" t="e">
        <f t="shared" si="5"/>
        <v>#DIV/0!</v>
      </c>
      <c r="S25" s="15"/>
      <c r="U25" s="37"/>
      <c r="V25" s="1">
        <f t="shared" si="6"/>
        <v>0</v>
      </c>
      <c r="W25" s="51"/>
      <c r="X25" s="52"/>
      <c r="Y25" s="51"/>
    </row>
    <row r="26" spans="2:25" x14ac:dyDescent="0.25">
      <c r="B26" s="6"/>
      <c r="C26" s="28"/>
      <c r="D26" s="19" t="s">
        <v>27</v>
      </c>
      <c r="E26" s="13">
        <v>16</v>
      </c>
      <c r="F26" s="14" t="str">
        <f t="shared" si="0"/>
        <v/>
      </c>
      <c r="G26" s="35"/>
      <c r="H26" s="20" t="str">
        <f t="shared" si="1"/>
        <v/>
      </c>
      <c r="I26" s="36" t="str">
        <f t="shared" si="2"/>
        <v/>
      </c>
      <c r="J26" s="15"/>
      <c r="L26" s="28"/>
      <c r="M26" s="19" t="s">
        <v>27</v>
      </c>
      <c r="N26" s="13">
        <v>16</v>
      </c>
      <c r="O26" s="35"/>
      <c r="P26" s="33" t="str">
        <f t="shared" si="3"/>
        <v/>
      </c>
      <c r="Q26" s="20" t="str">
        <f t="shared" si="4"/>
        <v/>
      </c>
      <c r="R26" s="36" t="e">
        <f t="shared" si="5"/>
        <v>#DIV/0!</v>
      </c>
      <c r="S26" s="15"/>
      <c r="U26" s="37"/>
      <c r="V26" s="1">
        <f t="shared" si="6"/>
        <v>0</v>
      </c>
      <c r="W26" s="51"/>
      <c r="X26" s="52"/>
      <c r="Y26" s="51"/>
    </row>
    <row r="27" spans="2:25" x14ac:dyDescent="0.25">
      <c r="B27" s="6"/>
      <c r="C27" s="28"/>
      <c r="D27" s="19" t="s">
        <v>28</v>
      </c>
      <c r="E27" s="13">
        <v>17</v>
      </c>
      <c r="F27" s="14" t="str">
        <f t="shared" si="0"/>
        <v/>
      </c>
      <c r="G27" s="35"/>
      <c r="H27" s="20" t="str">
        <f t="shared" si="1"/>
        <v/>
      </c>
      <c r="I27" s="36" t="str">
        <f t="shared" si="2"/>
        <v/>
      </c>
      <c r="J27" s="15"/>
      <c r="L27" s="28"/>
      <c r="M27" s="19" t="s">
        <v>28</v>
      </c>
      <c r="N27" s="13">
        <v>17</v>
      </c>
      <c r="O27" s="35"/>
      <c r="P27" s="33" t="str">
        <f t="shared" si="3"/>
        <v/>
      </c>
      <c r="Q27" s="20" t="str">
        <f t="shared" si="4"/>
        <v/>
      </c>
      <c r="R27" s="36" t="e">
        <f t="shared" si="5"/>
        <v>#DIV/0!</v>
      </c>
      <c r="S27" s="15"/>
      <c r="U27" s="37"/>
      <c r="V27" s="1">
        <f t="shared" si="6"/>
        <v>0</v>
      </c>
      <c r="W27" s="51"/>
      <c r="X27" s="52"/>
      <c r="Y27" s="51"/>
    </row>
    <row r="28" spans="2:25" x14ac:dyDescent="0.25">
      <c r="B28" s="6"/>
      <c r="C28" s="28"/>
      <c r="D28" s="19" t="s">
        <v>29</v>
      </c>
      <c r="E28" s="13">
        <v>18</v>
      </c>
      <c r="F28" s="14" t="str">
        <f t="shared" si="0"/>
        <v/>
      </c>
      <c r="G28" s="35"/>
      <c r="H28" s="20" t="str">
        <f t="shared" si="1"/>
        <v/>
      </c>
      <c r="I28" s="36" t="str">
        <f t="shared" si="2"/>
        <v/>
      </c>
      <c r="J28" s="15"/>
      <c r="L28" s="28"/>
      <c r="M28" s="19" t="s">
        <v>29</v>
      </c>
      <c r="N28" s="13">
        <v>18</v>
      </c>
      <c r="O28" s="35"/>
      <c r="P28" s="33" t="str">
        <f t="shared" si="3"/>
        <v/>
      </c>
      <c r="Q28" s="20" t="str">
        <f t="shared" si="4"/>
        <v/>
      </c>
      <c r="R28" s="36" t="e">
        <f t="shared" si="5"/>
        <v>#DIV/0!</v>
      </c>
      <c r="S28" s="15"/>
      <c r="U28" s="37"/>
      <c r="V28" s="1">
        <f t="shared" si="6"/>
        <v>0</v>
      </c>
      <c r="W28" s="51"/>
      <c r="X28" s="52"/>
      <c r="Y28" s="51"/>
    </row>
    <row r="29" spans="2:25" x14ac:dyDescent="0.25">
      <c r="B29" s="6"/>
      <c r="C29" s="28"/>
      <c r="D29" s="19" t="s">
        <v>30</v>
      </c>
      <c r="E29" s="13">
        <v>19</v>
      </c>
      <c r="F29" s="14" t="str">
        <f t="shared" si="0"/>
        <v/>
      </c>
      <c r="G29" s="35"/>
      <c r="H29" s="20" t="str">
        <f t="shared" si="1"/>
        <v/>
      </c>
      <c r="I29" s="36" t="str">
        <f t="shared" si="2"/>
        <v/>
      </c>
      <c r="J29" s="15"/>
      <c r="L29" s="28"/>
      <c r="M29" s="19" t="s">
        <v>30</v>
      </c>
      <c r="N29" s="13">
        <v>19</v>
      </c>
      <c r="O29" s="35"/>
      <c r="P29" s="33" t="str">
        <f t="shared" si="3"/>
        <v/>
      </c>
      <c r="Q29" s="20" t="str">
        <f t="shared" si="4"/>
        <v/>
      </c>
      <c r="R29" s="36" t="e">
        <f t="shared" si="5"/>
        <v>#DIV/0!</v>
      </c>
      <c r="S29" s="15"/>
      <c r="U29" s="37"/>
      <c r="V29" s="1">
        <f t="shared" si="6"/>
        <v>0</v>
      </c>
      <c r="W29" s="51"/>
      <c r="X29" s="52"/>
      <c r="Y29" s="51"/>
    </row>
    <row r="30" spans="2:25" x14ac:dyDescent="0.25">
      <c r="C30" s="12"/>
      <c r="D30" s="19" t="s">
        <v>31</v>
      </c>
      <c r="E30" s="13">
        <v>20</v>
      </c>
      <c r="F30" s="14" t="str">
        <f t="shared" si="0"/>
        <v/>
      </c>
      <c r="G30" s="35"/>
      <c r="H30" s="20" t="str">
        <f t="shared" si="1"/>
        <v/>
      </c>
      <c r="I30" s="36" t="str">
        <f t="shared" si="2"/>
        <v/>
      </c>
      <c r="J30" s="15"/>
      <c r="L30" s="12"/>
      <c r="M30" s="19" t="s">
        <v>31</v>
      </c>
      <c r="N30" s="13">
        <v>20</v>
      </c>
      <c r="O30" s="35"/>
      <c r="P30" s="33" t="str">
        <f t="shared" si="3"/>
        <v/>
      </c>
      <c r="Q30" s="20" t="str">
        <f t="shared" si="4"/>
        <v/>
      </c>
      <c r="R30" s="36" t="e">
        <f t="shared" si="5"/>
        <v>#DIV/0!</v>
      </c>
      <c r="S30" s="15"/>
      <c r="U30" s="37"/>
      <c r="V30" s="1">
        <f t="shared" si="6"/>
        <v>0</v>
      </c>
      <c r="W30" s="51"/>
      <c r="X30" s="52"/>
      <c r="Y30" s="51"/>
    </row>
    <row r="31" spans="2:25" x14ac:dyDescent="0.25">
      <c r="C31" s="12"/>
      <c r="D31" s="19" t="s">
        <v>32</v>
      </c>
      <c r="E31" s="13">
        <v>21</v>
      </c>
      <c r="F31" s="14" t="str">
        <f t="shared" si="0"/>
        <v/>
      </c>
      <c r="G31" s="35"/>
      <c r="H31" s="20" t="str">
        <f t="shared" si="1"/>
        <v/>
      </c>
      <c r="I31" s="36" t="str">
        <f t="shared" si="2"/>
        <v/>
      </c>
      <c r="J31" s="15"/>
      <c r="L31" s="12"/>
      <c r="M31" s="19" t="s">
        <v>32</v>
      </c>
      <c r="N31" s="13">
        <v>21</v>
      </c>
      <c r="O31" s="35"/>
      <c r="P31" s="33" t="str">
        <f t="shared" si="3"/>
        <v/>
      </c>
      <c r="Q31" s="20" t="str">
        <f t="shared" si="4"/>
        <v/>
      </c>
      <c r="R31" s="36" t="e">
        <f t="shared" si="5"/>
        <v>#DIV/0!</v>
      </c>
      <c r="S31" s="15"/>
      <c r="U31" s="37"/>
      <c r="V31" s="1">
        <f t="shared" si="6"/>
        <v>0</v>
      </c>
      <c r="W31" s="51"/>
      <c r="X31" s="52"/>
      <c r="Y31" s="51"/>
    </row>
    <row r="32" spans="2:25" x14ac:dyDescent="0.25">
      <c r="C32" s="12"/>
      <c r="D32" s="19" t="s">
        <v>33</v>
      </c>
      <c r="E32" s="13">
        <v>22</v>
      </c>
      <c r="F32" s="14" t="str">
        <f t="shared" si="0"/>
        <v/>
      </c>
      <c r="G32" s="35"/>
      <c r="H32" s="20" t="str">
        <f t="shared" si="1"/>
        <v/>
      </c>
      <c r="I32" s="36" t="str">
        <f t="shared" si="2"/>
        <v/>
      </c>
      <c r="J32" s="15"/>
      <c r="L32" s="12"/>
      <c r="M32" s="19" t="s">
        <v>33</v>
      </c>
      <c r="N32" s="13">
        <v>22</v>
      </c>
      <c r="O32" s="35"/>
      <c r="P32" s="33" t="str">
        <f t="shared" si="3"/>
        <v/>
      </c>
      <c r="Q32" s="20" t="str">
        <f t="shared" si="4"/>
        <v/>
      </c>
      <c r="R32" s="36" t="e">
        <f t="shared" si="5"/>
        <v>#DIV/0!</v>
      </c>
      <c r="S32" s="15"/>
      <c r="U32" s="37"/>
      <c r="V32" s="1">
        <f t="shared" si="6"/>
        <v>0</v>
      </c>
      <c r="W32" s="51"/>
      <c r="X32" s="52"/>
      <c r="Y32" s="51"/>
    </row>
    <row r="33" spans="3:25" x14ac:dyDescent="0.25">
      <c r="C33" s="12"/>
      <c r="D33" s="19" t="s">
        <v>34</v>
      </c>
      <c r="E33" s="13">
        <v>23</v>
      </c>
      <c r="F33" s="14" t="str">
        <f t="shared" si="0"/>
        <v/>
      </c>
      <c r="G33" s="35"/>
      <c r="H33" s="20" t="str">
        <f t="shared" si="1"/>
        <v/>
      </c>
      <c r="I33" s="36" t="str">
        <f t="shared" si="2"/>
        <v/>
      </c>
      <c r="J33" s="15"/>
      <c r="L33" s="12"/>
      <c r="M33" s="19" t="s">
        <v>34</v>
      </c>
      <c r="N33" s="13">
        <v>23</v>
      </c>
      <c r="O33" s="35"/>
      <c r="P33" s="33" t="str">
        <f t="shared" si="3"/>
        <v/>
      </c>
      <c r="Q33" s="20" t="str">
        <f t="shared" si="4"/>
        <v/>
      </c>
      <c r="R33" s="36" t="e">
        <f t="shared" si="5"/>
        <v>#DIV/0!</v>
      </c>
      <c r="S33" s="15"/>
      <c r="U33" s="37"/>
      <c r="V33" s="1">
        <f t="shared" si="6"/>
        <v>0</v>
      </c>
      <c r="W33" s="51"/>
      <c r="X33" s="52"/>
      <c r="Y33" s="51"/>
    </row>
    <row r="34" spans="3:25" x14ac:dyDescent="0.25">
      <c r="C34" s="12"/>
      <c r="D34" s="19" t="s">
        <v>35</v>
      </c>
      <c r="E34" s="13">
        <v>24</v>
      </c>
      <c r="F34" s="14" t="str">
        <f t="shared" si="0"/>
        <v/>
      </c>
      <c r="G34" s="35"/>
      <c r="H34" s="20" t="str">
        <f t="shared" si="1"/>
        <v/>
      </c>
      <c r="I34" s="36" t="str">
        <f t="shared" si="2"/>
        <v/>
      </c>
      <c r="J34" s="15"/>
      <c r="L34" s="12"/>
      <c r="M34" s="19" t="s">
        <v>35</v>
      </c>
      <c r="N34" s="13">
        <v>24</v>
      </c>
      <c r="O34" s="35"/>
      <c r="P34" s="33" t="str">
        <f t="shared" si="3"/>
        <v/>
      </c>
      <c r="Q34" s="20" t="str">
        <f t="shared" si="4"/>
        <v/>
      </c>
      <c r="R34" s="36" t="e">
        <f t="shared" si="5"/>
        <v>#DIV/0!</v>
      </c>
      <c r="S34" s="15"/>
      <c r="U34" s="37"/>
      <c r="V34" s="1">
        <f t="shared" si="6"/>
        <v>0</v>
      </c>
      <c r="W34" s="51"/>
      <c r="X34" s="52"/>
      <c r="Y34" s="51"/>
    </row>
    <row r="35" spans="3:25" ht="13.5" thickBot="1" x14ac:dyDescent="0.25">
      <c r="C35" s="22"/>
      <c r="D35" s="23"/>
      <c r="E35" s="23"/>
      <c r="F35" s="23"/>
      <c r="G35" s="23"/>
      <c r="H35" s="23"/>
      <c r="I35" s="23"/>
      <c r="J35" s="26"/>
      <c r="L35" s="22"/>
      <c r="M35" s="23"/>
      <c r="N35" s="23"/>
      <c r="O35" s="23"/>
      <c r="P35" s="23"/>
      <c r="Q35" s="23"/>
      <c r="R35" s="23"/>
      <c r="S35" s="26"/>
      <c r="V35" s="1">
        <f>SUM(V11:V34)</f>
        <v>0.29705882352941182</v>
      </c>
    </row>
  </sheetData>
  <mergeCells count="14">
    <mergeCell ref="D5:F5"/>
    <mergeCell ref="D6:F6"/>
    <mergeCell ref="D7:F7"/>
    <mergeCell ref="C2:J2"/>
    <mergeCell ref="D4:F4"/>
    <mergeCell ref="W11:W34"/>
    <mergeCell ref="X11:X34"/>
    <mergeCell ref="Y11:Y34"/>
    <mergeCell ref="L2:S2"/>
    <mergeCell ref="M4:O4"/>
    <mergeCell ref="M5:O5"/>
    <mergeCell ref="M6:O6"/>
    <mergeCell ref="M7:O7"/>
    <mergeCell ref="U5:Y8"/>
  </mergeCells>
  <conditionalFormatting sqref="G11:G34">
    <cfRule type="cellIs" dxfId="0" priority="2" operator="greaterThan">
      <formula>$G$5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Титульный</vt:lpstr>
      <vt:lpstr>Резистивно-последовательная</vt:lpstr>
      <vt:lpstr>Резистивно-параллельная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1</cp:lastModifiedBy>
  <dcterms:created xsi:type="dcterms:W3CDTF">2016-12-18T09:45:48Z</dcterms:created>
  <dcterms:modified xsi:type="dcterms:W3CDTF">2024-04-26T14:27:26Z</dcterms:modified>
</cp:coreProperties>
</file>