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h\Documents\MSU\terms\spring_2020\embedded\lab\5\lab5\Docs\"/>
    </mc:Choice>
  </mc:AlternateContent>
  <xr:revisionPtr revIDLastSave="0" documentId="13_ncr:1_{763B5BFE-66DB-4819-9D3C-C8848453D946}" xr6:coauthVersionLast="45" xr6:coauthVersionMax="45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5" i="1" l="1"/>
  <c r="AB15" i="1"/>
  <c r="A15" i="1"/>
  <c r="AA15" i="1" l="1"/>
  <c r="AC15" i="1"/>
  <c r="AD15" i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E14" i="5"/>
  <c r="AB14" i="5"/>
  <c r="AD14" i="5" s="1"/>
  <c r="AA14" i="5"/>
  <c r="A14" i="5"/>
  <c r="AE13" i="5"/>
  <c r="AB13" i="5"/>
  <c r="AC13" i="5" s="1"/>
  <c r="AA13" i="5"/>
  <c r="A13" i="5"/>
  <c r="AE12" i="5"/>
  <c r="AB12" i="5"/>
  <c r="AD12" i="5" s="1"/>
  <c r="AA12" i="5"/>
  <c r="A12" i="5"/>
  <c r="AE11" i="5"/>
  <c r="AB11" i="5"/>
  <c r="AD11" i="5" s="1"/>
  <c r="AA11" i="5"/>
  <c r="A11" i="5"/>
  <c r="A10" i="5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E14" i="4"/>
  <c r="AB14" i="4"/>
  <c r="AD14" i="4" s="1"/>
  <c r="AA14" i="4"/>
  <c r="A14" i="4"/>
  <c r="AE13" i="4"/>
  <c r="AB13" i="4"/>
  <c r="AA13" i="4"/>
  <c r="A13" i="4"/>
  <c r="AE12" i="4"/>
  <c r="AB12" i="4"/>
  <c r="AD12" i="4" s="1"/>
  <c r="AA12" i="4"/>
  <c r="A12" i="4"/>
  <c r="AE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AB14" i="1"/>
  <c r="A14" i="1"/>
  <c r="AD13" i="1"/>
  <c r="AB13" i="1"/>
  <c r="A13" i="1"/>
  <c r="AB12" i="1"/>
  <c r="A12" i="1"/>
  <c r="AB11" i="1"/>
  <c r="A11" i="1"/>
  <c r="A10" i="1"/>
  <c r="AC11" i="5" l="1"/>
  <c r="AD13" i="5"/>
  <c r="AD11" i="4"/>
  <c r="AC11" i="4"/>
  <c r="AD13" i="4"/>
  <c r="AC13" i="4"/>
  <c r="AE16" i="5"/>
  <c r="AE16" i="4"/>
  <c r="AB15" i="3"/>
  <c r="U16" i="1"/>
  <c r="P16" i="1"/>
  <c r="J16" i="1"/>
  <c r="Q16" i="1"/>
  <c r="I16" i="1"/>
  <c r="V16" i="1"/>
  <c r="T16" i="1"/>
  <c r="R16" i="1"/>
  <c r="N16" i="1"/>
  <c r="M16" i="1"/>
  <c r="L16" i="1"/>
  <c r="H16" i="1"/>
  <c r="AB16" i="5"/>
  <c r="AC16" i="5" s="1"/>
  <c r="AB15" i="7"/>
  <c r="AC15" i="7" s="1"/>
  <c r="AB16" i="4"/>
  <c r="AC16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C12" i="5"/>
  <c r="AC14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6" i="4"/>
  <c r="AA16" i="5"/>
  <c r="AA15" i="6"/>
  <c r="AA15" i="7"/>
  <c r="AA15" i="8"/>
  <c r="AA15" i="9"/>
  <c r="AD16" i="5" l="1"/>
  <c r="AD16" i="4"/>
  <c r="AD16" i="2"/>
  <c r="AE16" i="1"/>
  <c r="AA16" i="1"/>
  <c r="AC16" i="1"/>
  <c r="AD16" i="1"/>
</calcChain>
</file>

<file path=xl/sharedStrings.xml><?xml version="1.0" encoding="utf-8"?>
<sst xmlns="http://schemas.openxmlformats.org/spreadsheetml/2006/main" count="608" uniqueCount="71">
  <si>
    <t>Semester-long totals</t>
  </si>
  <si>
    <t>ECE 4723/6723 Defect Worksheet - Version 1.1</t>
  </si>
  <si>
    <t>Hourly Rate</t>
  </si>
  <si>
    <t>Team Name</t>
  </si>
  <si>
    <t>WSKYR</t>
  </si>
  <si>
    <t>Fill in your team name to the right</t>
  </si>
  <si>
    <t>Team Member #1</t>
  </si>
  <si>
    <t>Ryan Shoemake</t>
  </si>
  <si>
    <t>Add each team member's name (in alphabetical order by LAST name)</t>
  </si>
  <si>
    <t>Team Member #2</t>
  </si>
  <si>
    <t>Andrew Yingst</t>
  </si>
  <si>
    <t>Team Member #3</t>
  </si>
  <si>
    <t>Miranda Williams</t>
  </si>
  <si>
    <t>Team Member #4</t>
  </si>
  <si>
    <t>Garrett Smith</t>
  </si>
  <si>
    <t>Khara Robinson</t>
  </si>
  <si>
    <t>Hours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</si>
  <si>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</si>
  <si>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</si>
  <si>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</si>
  <si>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</si>
  <si>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</si>
  <si>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</si>
  <si>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</si>
  <si>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</si>
  <si>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</si>
  <si>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</si>
  <si>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</si>
  <si>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</si>
  <si>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</si>
  <si>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</si>
  <si>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</si>
  <si>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</si>
  <si>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</si>
  <si>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</si>
  <si>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</si>
  <si>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</si>
  <si>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</si>
  <si>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</si>
  <si>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</si>
  <si>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</si>
  <si>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</si>
  <si>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</si>
  <si>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</si>
  <si>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</si>
  <si>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</si>
  <si>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</si>
  <si>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</si>
  <si>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</si>
  <si>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</si>
  <si>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</si>
  <si>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</si>
  <si>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</si>
  <si>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</si>
  <si>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</si>
  <si>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</si>
  <si>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</si>
  <si>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</si>
  <si>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</si>
  <si>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</si>
  <si>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</si>
  <si>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</si>
  <si>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LAB2</t>
  </si>
  <si>
    <t>Team Totals</t>
  </si>
  <si>
    <t>LAB3</t>
  </si>
  <si>
    <t>Lab4</t>
  </si>
  <si>
    <t>Lab5</t>
  </si>
  <si>
    <t>Milestone 3</t>
  </si>
  <si>
    <t>Lab7</t>
  </si>
  <si>
    <t>Milestone 5</t>
  </si>
  <si>
    <t>Lab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</si>
</sst>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6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M3" sqref="M3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3"/>
      <c r="AA1" s="5"/>
      <c r="AB1" s="6"/>
      <c r="AC1" s="6"/>
      <c r="AD1" s="6" t="s">
        <v>2</v>
      </c>
      <c r="AE1" s="5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10" t="s">
        <v>3</v>
      </c>
      <c r="B2" s="69"/>
      <c r="C2" s="69"/>
      <c r="D2" s="69" t="s">
        <v>4</v>
      </c>
      <c r="E2" s="69"/>
      <c r="F2" s="69"/>
      <c r="G2" s="15"/>
      <c r="H2" s="15"/>
      <c r="I2" s="15"/>
      <c r="J2" s="15"/>
      <c r="K2" s="15"/>
      <c r="L2" s="17" t="s">
        <v>5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69"/>
      <c r="Y2" s="11"/>
      <c r="Z2" s="69"/>
      <c r="AA2" s="18"/>
      <c r="AB2" s="15"/>
      <c r="AC2" s="15"/>
      <c r="AD2" s="20">
        <v>75</v>
      </c>
      <c r="AE2" s="18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10" t="s">
        <v>6</v>
      </c>
      <c r="B3" s="70"/>
      <c r="C3" s="70"/>
      <c r="D3" s="69" t="s">
        <v>7</v>
      </c>
      <c r="E3" s="70"/>
      <c r="F3" s="70"/>
      <c r="G3" s="22"/>
      <c r="H3" s="22"/>
      <c r="I3" s="22"/>
      <c r="J3" s="22"/>
      <c r="K3" s="22"/>
      <c r="L3" s="17" t="s">
        <v>8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70"/>
      <c r="Y3" s="13"/>
      <c r="Z3" s="70"/>
      <c r="AA3" s="23"/>
      <c r="AB3" s="22"/>
      <c r="AC3" s="22"/>
      <c r="AD3" s="22"/>
      <c r="AE3" s="23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10" t="s">
        <v>9</v>
      </c>
      <c r="B4" s="69"/>
      <c r="C4" s="69"/>
      <c r="D4" s="69" t="s">
        <v>10</v>
      </c>
      <c r="E4" s="69"/>
      <c r="F4" s="69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69"/>
      <c r="Y4" s="11"/>
      <c r="Z4" s="69"/>
      <c r="AA4" s="18"/>
      <c r="AB4" s="15"/>
      <c r="AC4" s="15"/>
      <c r="AD4" s="15"/>
      <c r="AE4" s="18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10" t="s">
        <v>11</v>
      </c>
      <c r="B5" s="69"/>
      <c r="C5" s="69"/>
      <c r="D5" s="69" t="s">
        <v>12</v>
      </c>
      <c r="E5" s="69"/>
      <c r="F5" s="69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69"/>
      <c r="Y5" s="11"/>
      <c r="Z5" s="69"/>
      <c r="AA5" s="18"/>
      <c r="AB5" s="15"/>
      <c r="AC5" s="15"/>
      <c r="AD5" s="15"/>
      <c r="AE5" s="18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10" t="s">
        <v>13</v>
      </c>
      <c r="B6" s="69"/>
      <c r="C6" s="69"/>
      <c r="D6" s="69" t="s">
        <v>14</v>
      </c>
      <c r="E6" s="69"/>
      <c r="F6" s="6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69"/>
      <c r="Y6" s="11"/>
      <c r="Z6" s="69"/>
      <c r="AA6" s="18"/>
      <c r="AB6" s="15"/>
      <c r="AC6" s="15"/>
      <c r="AD6" s="15"/>
      <c r="AE6" s="18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s="64" customFormat="1" ht="15" customHeight="1" x14ac:dyDescent="0.2">
      <c r="A7" s="10" t="s">
        <v>13</v>
      </c>
      <c r="B7" s="69"/>
      <c r="C7" s="69"/>
      <c r="D7" s="69" t="s">
        <v>15</v>
      </c>
      <c r="E7" s="69"/>
      <c r="F7" s="6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69"/>
      <c r="Y7" s="11"/>
      <c r="Z7" s="69"/>
      <c r="AA7" s="18"/>
      <c r="AB7" s="15"/>
      <c r="AC7" s="15"/>
      <c r="AD7" s="15"/>
      <c r="AE7" s="18"/>
      <c r="AF7" s="19"/>
      <c r="AG7" s="69"/>
      <c r="AH7" s="69"/>
      <c r="AI7" s="69"/>
      <c r="AJ7" s="69"/>
      <c r="AK7" s="69"/>
      <c r="AL7" s="21"/>
      <c r="AM7" s="21"/>
      <c r="AN7" s="69"/>
      <c r="AO7" s="69"/>
    </row>
    <row r="8" spans="1:41" ht="15" customHeight="1" x14ac:dyDescent="0.2">
      <c r="A8" s="2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69"/>
      <c r="Y8" s="11"/>
      <c r="Z8" s="69"/>
      <c r="AA8" s="18"/>
      <c r="AB8" s="15"/>
      <c r="AC8" s="15"/>
      <c r="AD8" s="15"/>
      <c r="AE8" s="18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2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69"/>
      <c r="Y9" s="11"/>
      <c r="Z9" s="69"/>
      <c r="AA9" s="18"/>
      <c r="AB9" s="15"/>
      <c r="AC9" s="15"/>
      <c r="AD9" s="15"/>
      <c r="AE9" s="18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thickBot="1" x14ac:dyDescent="0.25">
      <c r="A10" s="29" t="str">
        <f t="shared" ref="A10:A14" si="0">D2</f>
        <v>WSKYR</v>
      </c>
      <c r="B10" s="31" t="s">
        <v>16</v>
      </c>
      <c r="C10" s="34" t="s">
        <v>17</v>
      </c>
      <c r="D10" s="36" t="s">
        <v>18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6" t="s">
        <v>24</v>
      </c>
      <c r="K10" s="36" t="s">
        <v>25</v>
      </c>
      <c r="L10" s="36" t="s">
        <v>26</v>
      </c>
      <c r="M10" s="36" t="s">
        <v>27</v>
      </c>
      <c r="N10" s="36" t="s">
        <v>28</v>
      </c>
      <c r="O10" s="36" t="s">
        <v>29</v>
      </c>
      <c r="P10" s="36" t="s">
        <v>30</v>
      </c>
      <c r="Q10" s="36" t="s">
        <v>31</v>
      </c>
      <c r="R10" s="36" t="s">
        <v>32</v>
      </c>
      <c r="S10" s="36" t="s">
        <v>33</v>
      </c>
      <c r="T10" s="36" t="s">
        <v>34</v>
      </c>
      <c r="U10" s="36" t="s">
        <v>35</v>
      </c>
      <c r="V10" s="36" t="s">
        <v>36</v>
      </c>
      <c r="W10" s="36" t="s">
        <v>37</v>
      </c>
      <c r="X10" s="30"/>
      <c r="Y10" s="32"/>
      <c r="Z10" s="30"/>
      <c r="AA10" s="38" t="s">
        <v>38</v>
      </c>
      <c r="AB10" s="34" t="s">
        <v>39</v>
      </c>
      <c r="AC10" s="34" t="s">
        <v>40</v>
      </c>
      <c r="AD10" s="34" t="s">
        <v>41</v>
      </c>
      <c r="AE10" s="39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40" t="str">
        <f t="shared" si="0"/>
        <v>Ryan Shoemake</v>
      </c>
      <c r="B11" s="43">
        <v>12</v>
      </c>
      <c r="C11" s="43">
        <v>40</v>
      </c>
      <c r="D11" s="43">
        <v>4</v>
      </c>
      <c r="E11" s="43">
        <v>11</v>
      </c>
      <c r="F11" s="43">
        <v>4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3</v>
      </c>
      <c r="M11" s="43">
        <v>0</v>
      </c>
      <c r="N11" s="43">
        <v>0</v>
      </c>
      <c r="O11" s="43">
        <v>4</v>
      </c>
      <c r="P11" s="43">
        <v>2</v>
      </c>
      <c r="Q11" s="43">
        <v>2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69"/>
      <c r="Y11" s="11"/>
      <c r="Z11" s="69"/>
      <c r="AA11" s="41">
        <f t="shared" ref="AA11:AA14" si="1">IF(C11=0,"",(C11/B11)*8)</f>
        <v>26.666666666666668</v>
      </c>
      <c r="AB11" s="42">
        <f t="shared" ref="AB11:AB14" si="2">$AD$2*B11</f>
        <v>900</v>
      </c>
      <c r="AC11" s="42">
        <f t="shared" ref="AC11:AC14" si="3">IF(C11=0,"",AB11/C11)</f>
        <v>22.5</v>
      </c>
      <c r="AD11" s="42">
        <f t="shared" ref="AD11:AD14" si="4">IF(C11=0,"",AB11/(D11+E11))</f>
        <v>60</v>
      </c>
      <c r="AE11" s="44">
        <f t="shared" ref="AE11:AE14" si="5">IF(C11=0,"",1000*((E11+D11)/C11))</f>
        <v>375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59" t="str">
        <f t="shared" si="0"/>
        <v>Andrew Yingst</v>
      </c>
      <c r="B12" s="43">
        <v>25</v>
      </c>
      <c r="C12" s="43">
        <v>200</v>
      </c>
      <c r="D12" s="43">
        <v>4</v>
      </c>
      <c r="E12" s="43">
        <v>15</v>
      </c>
      <c r="F12" s="43">
        <v>2</v>
      </c>
      <c r="G12" s="43"/>
      <c r="H12" s="43"/>
      <c r="I12" s="43"/>
      <c r="J12" s="43"/>
      <c r="K12" s="43"/>
      <c r="L12" s="43">
        <v>4</v>
      </c>
      <c r="M12" s="43">
        <v>2</v>
      </c>
      <c r="N12" s="43"/>
      <c r="O12" s="43">
        <v>3</v>
      </c>
      <c r="P12" s="43"/>
      <c r="Q12" s="43"/>
      <c r="R12" s="43"/>
      <c r="S12" s="43">
        <v>5</v>
      </c>
      <c r="T12" s="43"/>
      <c r="U12" s="43"/>
      <c r="V12" s="43"/>
      <c r="W12" s="43"/>
      <c r="X12" s="69"/>
      <c r="Y12" s="11"/>
      <c r="Z12" s="69"/>
      <c r="AA12" s="41">
        <f t="shared" si="1"/>
        <v>64</v>
      </c>
      <c r="AB12" s="42">
        <f t="shared" si="2"/>
        <v>1875</v>
      </c>
      <c r="AC12" s="42">
        <f t="shared" si="3"/>
        <v>9.375</v>
      </c>
      <c r="AD12" s="42">
        <f t="shared" si="4"/>
        <v>98.684210526315795</v>
      </c>
      <c r="AE12" s="44">
        <f t="shared" si="5"/>
        <v>95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59" t="str">
        <f t="shared" si="0"/>
        <v>Miranda Williams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69"/>
      <c r="Y13" s="11"/>
      <c r="Z13" s="69"/>
      <c r="AA13" s="41" t="str">
        <f t="shared" si="1"/>
        <v/>
      </c>
      <c r="AB13" s="42">
        <f t="shared" si="2"/>
        <v>0</v>
      </c>
      <c r="AC13" s="42" t="str">
        <f t="shared" si="3"/>
        <v/>
      </c>
      <c r="AD13" s="42" t="str">
        <f t="shared" si="4"/>
        <v/>
      </c>
      <c r="AE13" s="44" t="str">
        <f t="shared" si="5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61" t="str">
        <f t="shared" si="0"/>
        <v>Garrett Smith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69"/>
      <c r="Y14" s="11"/>
      <c r="Z14" s="69"/>
      <c r="AA14" s="41" t="str">
        <f t="shared" si="1"/>
        <v/>
      </c>
      <c r="AB14" s="42">
        <f t="shared" si="2"/>
        <v>0</v>
      </c>
      <c r="AC14" s="42" t="str">
        <f t="shared" si="3"/>
        <v/>
      </c>
      <c r="AD14" s="42" t="str">
        <f t="shared" si="4"/>
        <v/>
      </c>
      <c r="AE14" s="44" t="str">
        <f t="shared" si="5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4" customFormat="1" ht="15" customHeight="1" thickBot="1" x14ac:dyDescent="0.25">
      <c r="A15" s="61" t="str">
        <f t="shared" ref="A15" si="6">D7</f>
        <v>Khara Robinson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69"/>
      <c r="Y15" s="11"/>
      <c r="Z15" s="69"/>
      <c r="AA15" s="41" t="str">
        <f t="shared" ref="AA15" si="7">IF(C15=0,"",(C15/B15)*8)</f>
        <v/>
      </c>
      <c r="AB15" s="42">
        <f t="shared" ref="AB15" si="8">$AD$2*B15</f>
        <v>0</v>
      </c>
      <c r="AC15" s="42" t="str">
        <f t="shared" ref="AC15" si="9">IF(C15=0,"",AB15/C15)</f>
        <v/>
      </c>
      <c r="AD15" s="42" t="str">
        <f t="shared" ref="AD15" si="10">IF(C15=0,"",AB15/(D15+E15))</f>
        <v/>
      </c>
      <c r="AE15" s="44" t="str">
        <f t="shared" ref="AE15" si="11">IF(C15=0,"",1000*((E15+D15)/C15))</f>
        <v/>
      </c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thickBot="1" x14ac:dyDescent="0.25">
      <c r="A16" s="62" t="s">
        <v>43</v>
      </c>
      <c r="B16" s="49">
        <f t="shared" ref="B16:V16" si="12">SUM(B11:B14)</f>
        <v>37</v>
      </c>
      <c r="C16" s="50">
        <f t="shared" si="12"/>
        <v>240</v>
      </c>
      <c r="D16" s="50">
        <f t="shared" si="12"/>
        <v>8</v>
      </c>
      <c r="E16" s="50">
        <f t="shared" si="12"/>
        <v>26</v>
      </c>
      <c r="F16" s="50">
        <f t="shared" si="12"/>
        <v>6</v>
      </c>
      <c r="G16" s="50">
        <f t="shared" si="12"/>
        <v>0</v>
      </c>
      <c r="H16" s="50">
        <f t="shared" si="12"/>
        <v>0</v>
      </c>
      <c r="I16" s="50">
        <f t="shared" si="12"/>
        <v>0</v>
      </c>
      <c r="J16" s="50">
        <f t="shared" si="12"/>
        <v>0</v>
      </c>
      <c r="K16" s="50">
        <f t="shared" si="12"/>
        <v>0</v>
      </c>
      <c r="L16" s="50">
        <f t="shared" si="12"/>
        <v>7</v>
      </c>
      <c r="M16" s="50">
        <f t="shared" si="12"/>
        <v>2</v>
      </c>
      <c r="N16" s="50">
        <f t="shared" si="12"/>
        <v>0</v>
      </c>
      <c r="O16" s="50">
        <f t="shared" si="12"/>
        <v>7</v>
      </c>
      <c r="P16" s="50">
        <f t="shared" si="12"/>
        <v>2</v>
      </c>
      <c r="Q16" s="50">
        <f t="shared" si="12"/>
        <v>2</v>
      </c>
      <c r="R16" s="50">
        <f t="shared" si="12"/>
        <v>0</v>
      </c>
      <c r="S16" s="50">
        <f t="shared" si="12"/>
        <v>5</v>
      </c>
      <c r="T16" s="50">
        <f t="shared" si="12"/>
        <v>0</v>
      </c>
      <c r="U16" s="50">
        <f t="shared" si="12"/>
        <v>0</v>
      </c>
      <c r="V16" s="50">
        <f t="shared" si="12"/>
        <v>0</v>
      </c>
      <c r="W16" s="50">
        <f>SUM(W11:W14)</f>
        <v>0</v>
      </c>
      <c r="X16" s="51"/>
      <c r="Y16" s="52"/>
      <c r="Z16" s="51"/>
      <c r="AA16" s="53">
        <f>IF(C16=0,"",(C16/B16)*8)</f>
        <v>51.891891891891895</v>
      </c>
      <c r="AB16" s="54">
        <f>$AD$2*B16</f>
        <v>2775</v>
      </c>
      <c r="AC16" s="54">
        <f>IF(C16=0,"",AB16/C16)</f>
        <v>11.5625</v>
      </c>
      <c r="AD16" s="54">
        <f>IF(C16=0,"",AB16/(D16+E16))</f>
        <v>81.617647058823536</v>
      </c>
      <c r="AE16" s="55">
        <f>IF(C16=0,"",1000*((E16+D16)/C16))</f>
        <v>141.66666666666666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57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57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57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57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57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57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57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57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57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57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57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57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57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57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57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57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57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57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57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57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57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57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57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57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57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57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57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57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57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57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57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57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57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57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57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57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57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57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57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57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57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57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57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57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57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57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57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57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57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57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57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57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57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57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57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57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57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57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57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57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57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57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57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57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57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57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57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57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57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57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57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57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57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>
      <selection activeCell="A11" sqref="A11:A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">
        <v>7</v>
      </c>
      <c r="B11" s="46">
        <v>15</v>
      </c>
      <c r="C11" s="69">
        <v>150</v>
      </c>
      <c r="D11" s="69">
        <v>8</v>
      </c>
      <c r="E11" s="69">
        <v>5</v>
      </c>
      <c r="F11" s="69">
        <v>0</v>
      </c>
      <c r="G11" s="69">
        <v>0</v>
      </c>
      <c r="H11" s="69">
        <v>0</v>
      </c>
      <c r="I11" s="69">
        <v>2</v>
      </c>
      <c r="J11" s="69">
        <v>0</v>
      </c>
      <c r="K11" s="69">
        <v>0</v>
      </c>
      <c r="L11" s="69">
        <v>6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5</v>
      </c>
      <c r="T11" s="69">
        <v>0</v>
      </c>
      <c r="U11" s="69">
        <v>0</v>
      </c>
      <c r="V11" s="69">
        <v>0</v>
      </c>
      <c r="W11" s="69">
        <v>0</v>
      </c>
      <c r="X11" s="69"/>
      <c r="Y11" s="11"/>
      <c r="Z11" s="69"/>
      <c r="AA11" s="41">
        <f t="shared" ref="AA11:AA16" si="0">IF(C11=0,"",(C11/B11)*8)</f>
        <v>80</v>
      </c>
      <c r="AB11" s="42">
        <f>Indiv!$AD$2*B11</f>
        <v>1125</v>
      </c>
      <c r="AC11" s="42">
        <f t="shared" ref="AC11:AC16" si="1">IF(C11=0,"",AB11/C11)</f>
        <v>7.5</v>
      </c>
      <c r="AD11" s="42">
        <f t="shared" ref="AD11:AD16" si="2">IF(C11=0,"",AB11/(D11+E11))</f>
        <v>86.538461538461533</v>
      </c>
      <c r="AE11" s="44">
        <f t="shared" ref="AE11:AE16" si="3">IF(C11=0,"",1000*((E11+D11)/C11))</f>
        <v>86.666666666666671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">
        <v>10</v>
      </c>
      <c r="B12" s="46">
        <v>10</v>
      </c>
      <c r="C12" s="69">
        <v>50</v>
      </c>
      <c r="D12" s="69">
        <v>5</v>
      </c>
      <c r="E12" s="69">
        <v>10</v>
      </c>
      <c r="F12" s="69"/>
      <c r="G12" s="69"/>
      <c r="H12" s="69"/>
      <c r="I12" s="69">
        <v>3</v>
      </c>
      <c r="J12" s="69"/>
      <c r="K12" s="69"/>
      <c r="L12" s="69">
        <v>1</v>
      </c>
      <c r="M12" s="69"/>
      <c r="N12" s="69">
        <v>1</v>
      </c>
      <c r="O12" s="69">
        <v>2</v>
      </c>
      <c r="P12" s="69"/>
      <c r="Q12" s="69"/>
      <c r="R12" s="69">
        <v>3</v>
      </c>
      <c r="S12" s="69">
        <v>5</v>
      </c>
      <c r="T12" s="69"/>
      <c r="U12" s="69"/>
      <c r="V12" s="69"/>
      <c r="W12" s="69"/>
      <c r="X12" s="69"/>
      <c r="Y12" s="11"/>
      <c r="Z12" s="69"/>
      <c r="AA12" s="41">
        <f t="shared" si="0"/>
        <v>40</v>
      </c>
      <c r="AB12" s="42">
        <f>Indiv!$AD$2*B12</f>
        <v>750</v>
      </c>
      <c r="AC12" s="42">
        <f t="shared" si="1"/>
        <v>15</v>
      </c>
      <c r="AD12" s="42">
        <f t="shared" si="2"/>
        <v>50</v>
      </c>
      <c r="AE12" s="44">
        <f t="shared" si="3"/>
        <v>300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">
        <v>12</v>
      </c>
      <c r="B13" s="66">
        <v>3</v>
      </c>
      <c r="C13" s="65"/>
      <c r="D13" s="65">
        <v>1</v>
      </c>
      <c r="E13" s="65">
        <v>1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>
        <v>1</v>
      </c>
      <c r="Q13" s="65"/>
      <c r="R13" s="65"/>
      <c r="S13" s="65"/>
      <c r="T13" s="65"/>
      <c r="U13" s="65"/>
      <c r="V13" s="65"/>
      <c r="W13" s="65">
        <v>1</v>
      </c>
      <c r="X13" s="69"/>
      <c r="Y13" s="11"/>
      <c r="Z13" s="69"/>
      <c r="AA13" s="41" t="str">
        <f t="shared" si="0"/>
        <v/>
      </c>
      <c r="AB13" s="42">
        <f>Indiv!$AD$2*B13</f>
        <v>225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">
        <v>14</v>
      </c>
      <c r="B14" s="66">
        <v>6</v>
      </c>
      <c r="C14" s="65">
        <v>100</v>
      </c>
      <c r="D14" s="65">
        <v>1</v>
      </c>
      <c r="E14" s="65">
        <v>1</v>
      </c>
      <c r="F14" s="65">
        <v>1</v>
      </c>
      <c r="G14" s="65"/>
      <c r="H14" s="65"/>
      <c r="I14" s="65"/>
      <c r="J14" s="65"/>
      <c r="K14" s="65"/>
      <c r="L14" s="65"/>
      <c r="M14" s="65"/>
      <c r="N14" s="65"/>
      <c r="O14" s="65"/>
      <c r="P14" s="65">
        <v>1</v>
      </c>
      <c r="Q14" s="65"/>
      <c r="R14" s="65"/>
      <c r="S14" s="65"/>
      <c r="T14" s="65"/>
      <c r="U14" s="65"/>
      <c r="V14" s="65"/>
      <c r="W14" s="65"/>
      <c r="X14" s="69"/>
      <c r="Y14" s="11"/>
      <c r="Z14" s="69"/>
      <c r="AA14" s="41"/>
      <c r="AB14" s="42">
        <f>Indiv!$AD$2*B14</f>
        <v>450</v>
      </c>
      <c r="AC14" s="42">
        <f t="shared" si="1"/>
        <v>4.5</v>
      </c>
      <c r="AD14" s="42">
        <f t="shared" si="2"/>
        <v>225</v>
      </c>
      <c r="AE14" s="44">
        <f t="shared" si="3"/>
        <v>20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3" customFormat="1" ht="15" customHeight="1" thickBot="1" x14ac:dyDescent="0.25">
      <c r="A15" s="47" t="s">
        <v>15</v>
      </c>
      <c r="B15" s="66">
        <v>4</v>
      </c>
      <c r="C15" s="65"/>
      <c r="D15" s="65">
        <v>2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1</v>
      </c>
      <c r="X15" s="69"/>
      <c r="Y15" s="11"/>
      <c r="Z15" s="69"/>
      <c r="AA15" s="41"/>
      <c r="AB15" s="42"/>
      <c r="AC15" s="42"/>
      <c r="AD15" s="42"/>
      <c r="AE15" s="44"/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thickBot="1" x14ac:dyDescent="0.25">
      <c r="A16" s="48" t="s">
        <v>63</v>
      </c>
      <c r="B16" s="49">
        <f t="shared" ref="B16:W16" si="4">SUM(B11:B14)</f>
        <v>34</v>
      </c>
      <c r="C16" s="50">
        <f t="shared" si="4"/>
        <v>300</v>
      </c>
      <c r="D16" s="50">
        <f t="shared" si="4"/>
        <v>15</v>
      </c>
      <c r="E16" s="50">
        <f t="shared" si="4"/>
        <v>17</v>
      </c>
      <c r="F16" s="50">
        <f t="shared" si="4"/>
        <v>1</v>
      </c>
      <c r="G16" s="50">
        <f t="shared" si="4"/>
        <v>0</v>
      </c>
      <c r="H16" s="50">
        <f t="shared" si="4"/>
        <v>0</v>
      </c>
      <c r="I16" s="50">
        <f t="shared" si="4"/>
        <v>5</v>
      </c>
      <c r="J16" s="50">
        <f t="shared" si="4"/>
        <v>0</v>
      </c>
      <c r="K16" s="50">
        <f t="shared" si="4"/>
        <v>0</v>
      </c>
      <c r="L16" s="50">
        <f t="shared" si="4"/>
        <v>7</v>
      </c>
      <c r="M16" s="50">
        <f t="shared" si="4"/>
        <v>0</v>
      </c>
      <c r="N16" s="50">
        <f t="shared" si="4"/>
        <v>1</v>
      </c>
      <c r="O16" s="50">
        <f t="shared" si="4"/>
        <v>2</v>
      </c>
      <c r="P16" s="50">
        <f t="shared" si="4"/>
        <v>2</v>
      </c>
      <c r="Q16" s="50">
        <f t="shared" si="4"/>
        <v>0</v>
      </c>
      <c r="R16" s="50">
        <f t="shared" si="4"/>
        <v>3</v>
      </c>
      <c r="S16" s="50">
        <f t="shared" si="4"/>
        <v>10</v>
      </c>
      <c r="T16" s="50">
        <f t="shared" si="4"/>
        <v>0</v>
      </c>
      <c r="U16" s="50">
        <f t="shared" si="4"/>
        <v>0</v>
      </c>
      <c r="V16" s="50">
        <f t="shared" si="4"/>
        <v>0</v>
      </c>
      <c r="W16" s="50">
        <f t="shared" si="4"/>
        <v>1</v>
      </c>
      <c r="X16" s="51"/>
      <c r="Y16" s="52"/>
      <c r="Z16" s="51"/>
      <c r="AA16" s="53">
        <f t="shared" si="0"/>
        <v>70.588235294117652</v>
      </c>
      <c r="AB16" s="54">
        <f>AB11+AB12+AB13+AB14</f>
        <v>2550</v>
      </c>
      <c r="AC16" s="54">
        <f t="shared" si="1"/>
        <v>8.5</v>
      </c>
      <c r="AD16" s="54">
        <f t="shared" si="2"/>
        <v>79.6875</v>
      </c>
      <c r="AE16" s="55">
        <f t="shared" si="3"/>
        <v>106.66666666666667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F7" sqref="F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1"/>
  <sheetViews>
    <sheetView workbookViewId="0">
      <selection activeCell="A15" sqref="A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>
        <v>12</v>
      </c>
      <c r="C11" s="69">
        <v>40</v>
      </c>
      <c r="D11" s="69">
        <v>4</v>
      </c>
      <c r="E11" s="69">
        <v>11</v>
      </c>
      <c r="F11" s="69">
        <v>4</v>
      </c>
      <c r="G11" s="69"/>
      <c r="H11" s="69"/>
      <c r="I11" s="69"/>
      <c r="J11" s="69"/>
      <c r="K11" s="69"/>
      <c r="L11" s="69">
        <v>3</v>
      </c>
      <c r="M11" s="69"/>
      <c r="N11" s="69">
        <v>4</v>
      </c>
      <c r="O11" s="69">
        <v>2</v>
      </c>
      <c r="P11" s="69">
        <v>2</v>
      </c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>
        <f t="shared" ref="AA11:AA16" si="0">IF(C11=0,"",(C11/B11)*8)</f>
        <v>26.666666666666668</v>
      </c>
      <c r="AB11" s="42">
        <f>Indiv!$AD$2*B11</f>
        <v>900</v>
      </c>
      <c r="AC11" s="42">
        <f t="shared" ref="AC11:AC16" si="1">IF(C11=0,"",AB11/C11)</f>
        <v>22.5</v>
      </c>
      <c r="AD11" s="42">
        <f t="shared" ref="AD11:AD16" si="2">IF(C11=0,"",AB11/(D11+E11))</f>
        <v>60</v>
      </c>
      <c r="AE11" s="44">
        <f t="shared" ref="AE11:AE16" si="3">IF(C11=0,"",1000*((E11+D11)/C11))</f>
        <v>375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>
        <v>25</v>
      </c>
      <c r="C12" s="69">
        <v>200</v>
      </c>
      <c r="D12" s="69">
        <v>4</v>
      </c>
      <c r="E12" s="69">
        <v>15</v>
      </c>
      <c r="F12" s="69">
        <v>2</v>
      </c>
      <c r="G12" s="69"/>
      <c r="H12" s="69"/>
      <c r="I12" s="69"/>
      <c r="J12" s="69"/>
      <c r="K12" s="69"/>
      <c r="L12" s="69">
        <v>4</v>
      </c>
      <c r="M12" s="69">
        <v>2</v>
      </c>
      <c r="N12" s="69">
        <v>3</v>
      </c>
      <c r="O12" s="69"/>
      <c r="P12" s="69"/>
      <c r="Q12" s="69"/>
      <c r="R12" s="69"/>
      <c r="S12" s="69"/>
      <c r="T12" s="69">
        <v>5</v>
      </c>
      <c r="U12" s="69"/>
      <c r="V12" s="69"/>
      <c r="W12" s="69"/>
      <c r="X12" s="69"/>
      <c r="Y12" s="11"/>
      <c r="Z12" s="69"/>
      <c r="AA12" s="41">
        <f t="shared" si="0"/>
        <v>64</v>
      </c>
      <c r="AB12" s="42">
        <f>Indiv!$AD$2*B12</f>
        <v>1875</v>
      </c>
      <c r="AC12" s="42">
        <f t="shared" si="1"/>
        <v>9.375</v>
      </c>
      <c r="AD12" s="42">
        <f t="shared" si="2"/>
        <v>98.684210526315795</v>
      </c>
      <c r="AE12" s="44">
        <f t="shared" si="3"/>
        <v>95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>
        <v>12</v>
      </c>
      <c r="C13" s="69">
        <v>7</v>
      </c>
      <c r="D13" s="69">
        <v>1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>
        <v>1</v>
      </c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>
        <f t="shared" si="0"/>
        <v>4.666666666666667</v>
      </c>
      <c r="AB13" s="42">
        <f>Indiv!$AD$2*B13</f>
        <v>900</v>
      </c>
      <c r="AC13" s="42">
        <f t="shared" si="1"/>
        <v>128.57142857142858</v>
      </c>
      <c r="AD13" s="42">
        <f t="shared" si="2"/>
        <v>900</v>
      </c>
      <c r="AE13" s="44">
        <f t="shared" si="3"/>
        <v>142.85714285714286</v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>
        <v>12</v>
      </c>
      <c r="C14" s="69">
        <v>350</v>
      </c>
      <c r="D14" s="69">
        <v>6</v>
      </c>
      <c r="E14" s="69">
        <v>10</v>
      </c>
      <c r="F14" s="69">
        <v>4</v>
      </c>
      <c r="G14" s="69"/>
      <c r="H14" s="69"/>
      <c r="I14" s="69"/>
      <c r="J14" s="69"/>
      <c r="K14" s="69"/>
      <c r="L14" s="69"/>
      <c r="M14" s="69"/>
      <c r="N14" s="69"/>
      <c r="O14" s="69">
        <v>2</v>
      </c>
      <c r="P14" s="69">
        <v>6</v>
      </c>
      <c r="Q14" s="69"/>
      <c r="R14" s="69"/>
      <c r="S14" s="69">
        <v>4</v>
      </c>
      <c r="T14" s="69"/>
      <c r="U14" s="69"/>
      <c r="V14" s="69"/>
      <c r="W14" s="69"/>
      <c r="X14" s="69"/>
      <c r="Y14" s="11"/>
      <c r="Z14" s="69"/>
      <c r="AA14" s="41">
        <f t="shared" si="0"/>
        <v>233.33333333333334</v>
      </c>
      <c r="AB14" s="42">
        <f>Indiv!$AD$2*B14</f>
        <v>900</v>
      </c>
      <c r="AC14" s="42">
        <f t="shared" si="1"/>
        <v>2.5714285714285716</v>
      </c>
      <c r="AD14" s="42">
        <f t="shared" si="2"/>
        <v>56.25</v>
      </c>
      <c r="AE14" s="44">
        <f t="shared" si="3"/>
        <v>45.714285714285715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7" customFormat="1" ht="15" customHeight="1" x14ac:dyDescent="0.2">
      <c r="A15" s="47" t="s">
        <v>15</v>
      </c>
      <c r="B15" s="46">
        <v>13</v>
      </c>
      <c r="C15" s="69">
        <v>67</v>
      </c>
      <c r="D15" s="69">
        <v>6</v>
      </c>
      <c r="E15" s="69">
        <v>3</v>
      </c>
      <c r="F15" s="69">
        <v>1</v>
      </c>
      <c r="G15" s="69"/>
      <c r="H15" s="69"/>
      <c r="I15" s="69">
        <v>2</v>
      </c>
      <c r="J15" s="69">
        <v>1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11"/>
      <c r="Z15" s="69"/>
      <c r="AA15" s="41"/>
      <c r="AB15" s="42"/>
      <c r="AC15" s="42"/>
      <c r="AD15" s="42"/>
      <c r="AE15" s="44"/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x14ac:dyDescent="0.2">
      <c r="A16" s="48" t="s">
        <v>63</v>
      </c>
      <c r="B16" s="49">
        <f t="shared" ref="B16:W16" si="4">SUM(B11:B14)</f>
        <v>61</v>
      </c>
      <c r="C16" s="50">
        <f t="shared" si="4"/>
        <v>597</v>
      </c>
      <c r="D16" s="50">
        <f t="shared" si="4"/>
        <v>15</v>
      </c>
      <c r="E16" s="50">
        <f t="shared" si="4"/>
        <v>36</v>
      </c>
      <c r="F16" s="50">
        <f t="shared" si="4"/>
        <v>10</v>
      </c>
      <c r="G16" s="50">
        <f t="shared" si="4"/>
        <v>0</v>
      </c>
      <c r="H16" s="50">
        <f t="shared" si="4"/>
        <v>0</v>
      </c>
      <c r="I16" s="50">
        <f t="shared" si="4"/>
        <v>0</v>
      </c>
      <c r="J16" s="50">
        <f t="shared" si="4"/>
        <v>0</v>
      </c>
      <c r="K16" s="50">
        <f t="shared" si="4"/>
        <v>0</v>
      </c>
      <c r="L16" s="50">
        <f t="shared" si="4"/>
        <v>7</v>
      </c>
      <c r="M16" s="50">
        <f t="shared" si="4"/>
        <v>2</v>
      </c>
      <c r="N16" s="50">
        <f t="shared" si="4"/>
        <v>7</v>
      </c>
      <c r="O16" s="50">
        <f t="shared" si="4"/>
        <v>5</v>
      </c>
      <c r="P16" s="50">
        <f t="shared" si="4"/>
        <v>8</v>
      </c>
      <c r="Q16" s="50">
        <f t="shared" si="4"/>
        <v>0</v>
      </c>
      <c r="R16" s="50">
        <f t="shared" si="4"/>
        <v>0</v>
      </c>
      <c r="S16" s="50">
        <f t="shared" si="4"/>
        <v>4</v>
      </c>
      <c r="T16" s="50">
        <f t="shared" si="4"/>
        <v>5</v>
      </c>
      <c r="U16" s="50">
        <f t="shared" si="4"/>
        <v>0</v>
      </c>
      <c r="V16" s="50">
        <f t="shared" si="4"/>
        <v>0</v>
      </c>
      <c r="W16" s="50">
        <f t="shared" si="4"/>
        <v>0</v>
      </c>
      <c r="X16" s="51"/>
      <c r="Y16" s="52"/>
      <c r="Z16" s="51"/>
      <c r="AA16" s="53">
        <f t="shared" si="0"/>
        <v>78.295081967213122</v>
      </c>
      <c r="AB16" s="54">
        <f>AB11+AB12+AB13+AB14</f>
        <v>4575</v>
      </c>
      <c r="AC16" s="54">
        <f t="shared" si="1"/>
        <v>7.6633165829145726</v>
      </c>
      <c r="AD16" s="54">
        <f t="shared" si="2"/>
        <v>89.705882352941174</v>
      </c>
      <c r="AE16" s="55">
        <f t="shared" si="3"/>
        <v>85.427135678391949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1"/>
  <sheetViews>
    <sheetView tabSelected="1" topLeftCell="A6" workbookViewId="0">
      <selection activeCell="N21" sqref="N21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>
        <v>17</v>
      </c>
      <c r="C11" s="69">
        <v>130</v>
      </c>
      <c r="D11" s="69">
        <v>2</v>
      </c>
      <c r="E11" s="69">
        <v>10</v>
      </c>
      <c r="F11" s="69"/>
      <c r="G11" s="69"/>
      <c r="H11" s="69"/>
      <c r="I11" s="69"/>
      <c r="J11" s="69"/>
      <c r="K11" s="69">
        <v>3</v>
      </c>
      <c r="L11" s="69">
        <v>2</v>
      </c>
      <c r="M11" s="69"/>
      <c r="N11" s="69"/>
      <c r="O11" s="69">
        <v>4</v>
      </c>
      <c r="P11" s="69"/>
      <c r="Q11" s="69"/>
      <c r="R11" s="69"/>
      <c r="S11" s="69">
        <v>3</v>
      </c>
      <c r="T11" s="69"/>
      <c r="U11" s="69"/>
      <c r="V11" s="69"/>
      <c r="W11" s="69"/>
      <c r="X11" s="69"/>
      <c r="Y11" s="11"/>
      <c r="Z11" s="69"/>
      <c r="AA11" s="41">
        <f t="shared" ref="AA11:AA16" si="0">IF(C11=0,"",(C11/B11)*8)</f>
        <v>61.176470588235297</v>
      </c>
      <c r="AB11" s="42">
        <f>Indiv!$AD$2*B11</f>
        <v>1275</v>
      </c>
      <c r="AC11" s="42">
        <f t="shared" ref="AC11:AC16" si="1">IF(C11=0,"",AB11/C11)</f>
        <v>9.8076923076923084</v>
      </c>
      <c r="AD11" s="42">
        <f t="shared" ref="AD11:AD16" si="2">IF(C11=0,"",AB11/(D11+E11))</f>
        <v>106.25</v>
      </c>
      <c r="AE11" s="44">
        <f t="shared" ref="AE11:AE16" si="3">IF(C11=0,"",1000*((E11+D11)/C11))</f>
        <v>92.307692307692307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>
        <v>20</v>
      </c>
      <c r="C12" s="69">
        <v>150</v>
      </c>
      <c r="D12" s="69">
        <v>1</v>
      </c>
      <c r="E12" s="69">
        <v>6</v>
      </c>
      <c r="F12" s="69"/>
      <c r="G12" s="69"/>
      <c r="H12" s="69"/>
      <c r="I12" s="69"/>
      <c r="J12" s="69"/>
      <c r="K12" s="69">
        <v>1</v>
      </c>
      <c r="L12" s="69">
        <v>2</v>
      </c>
      <c r="M12" s="69">
        <v>1</v>
      </c>
      <c r="N12" s="69"/>
      <c r="O12" s="69"/>
      <c r="P12" s="69"/>
      <c r="Q12" s="69"/>
      <c r="R12" s="69"/>
      <c r="S12" s="69">
        <v>3</v>
      </c>
      <c r="T12" s="69"/>
      <c r="U12" s="69"/>
      <c r="V12" s="69"/>
      <c r="W12" s="69"/>
      <c r="X12" s="69"/>
      <c r="Y12" s="11"/>
      <c r="Z12" s="69"/>
      <c r="AA12" s="41">
        <f t="shared" si="0"/>
        <v>60</v>
      </c>
      <c r="AB12" s="42">
        <f>Indiv!$AD$2*B12</f>
        <v>1500</v>
      </c>
      <c r="AC12" s="42">
        <f t="shared" si="1"/>
        <v>10</v>
      </c>
      <c r="AD12" s="42">
        <f t="shared" si="2"/>
        <v>214.28571428571428</v>
      </c>
      <c r="AE12" s="44">
        <f t="shared" si="3"/>
        <v>46.666666666666671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>
        <v>12</v>
      </c>
      <c r="C13" s="69">
        <v>30</v>
      </c>
      <c r="D13" s="69"/>
      <c r="E13" s="69">
        <v>2</v>
      </c>
      <c r="F13" s="69"/>
      <c r="G13" s="69"/>
      <c r="H13" s="69"/>
      <c r="I13" s="69"/>
      <c r="J13" s="69"/>
      <c r="K13" s="69"/>
      <c r="L13" s="69">
        <v>2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>
        <f t="shared" si="0"/>
        <v>20</v>
      </c>
      <c r="AB13" s="42">
        <f>Indiv!$AD$2*B13</f>
        <v>900</v>
      </c>
      <c r="AC13" s="42">
        <f t="shared" si="1"/>
        <v>30</v>
      </c>
      <c r="AD13" s="42">
        <f t="shared" si="2"/>
        <v>450</v>
      </c>
      <c r="AE13" s="44">
        <f t="shared" si="3"/>
        <v>66.666666666666671</v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>
        <v>10</v>
      </c>
      <c r="C14" s="69">
        <v>80</v>
      </c>
      <c r="D14" s="69">
        <v>3</v>
      </c>
      <c r="E14" s="69">
        <v>5</v>
      </c>
      <c r="F14" s="69"/>
      <c r="G14" s="69"/>
      <c r="H14" s="69"/>
      <c r="I14" s="69"/>
      <c r="J14" s="69"/>
      <c r="K14" s="69"/>
      <c r="L14" s="69">
        <v>3</v>
      </c>
      <c r="M14" s="69"/>
      <c r="N14" s="69"/>
      <c r="O14" s="69">
        <v>3</v>
      </c>
      <c r="P14" s="69">
        <v>2</v>
      </c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>
        <f t="shared" si="0"/>
        <v>64</v>
      </c>
      <c r="AB14" s="42">
        <f>Indiv!$AD$2*B14</f>
        <v>750</v>
      </c>
      <c r="AC14" s="42">
        <f t="shared" si="1"/>
        <v>9.375</v>
      </c>
      <c r="AD14" s="42">
        <f t="shared" si="2"/>
        <v>93.75</v>
      </c>
      <c r="AE14" s="44">
        <f t="shared" si="3"/>
        <v>100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8" customFormat="1" ht="15" customHeight="1" x14ac:dyDescent="0.2">
      <c r="A15" s="47" t="s">
        <v>15</v>
      </c>
      <c r="B15" s="46">
        <v>15</v>
      </c>
      <c r="C15" s="69">
        <v>55</v>
      </c>
      <c r="D15" s="69">
        <v>2</v>
      </c>
      <c r="E15" s="69">
        <v>4</v>
      </c>
      <c r="F15" s="69"/>
      <c r="G15" s="69"/>
      <c r="H15" s="69"/>
      <c r="I15" s="69"/>
      <c r="J15" s="69"/>
      <c r="K15" s="69"/>
      <c r="L15" s="69">
        <v>3</v>
      </c>
      <c r="M15" s="69"/>
      <c r="N15" s="69"/>
      <c r="O15" s="69"/>
      <c r="P15" s="69">
        <v>1</v>
      </c>
      <c r="Q15" s="69"/>
      <c r="R15" s="69"/>
      <c r="S15" s="69">
        <v>1</v>
      </c>
      <c r="T15" s="69"/>
      <c r="U15" s="69">
        <v>1</v>
      </c>
      <c r="V15" s="69"/>
      <c r="W15" s="69"/>
      <c r="X15" s="69"/>
      <c r="Y15" s="11"/>
      <c r="Z15" s="69"/>
      <c r="AA15" s="41">
        <v>19</v>
      </c>
      <c r="AB15" s="42">
        <v>450</v>
      </c>
      <c r="AC15" s="42">
        <v>23</v>
      </c>
      <c r="AD15" s="42">
        <v>75</v>
      </c>
      <c r="AE15" s="44">
        <v>30</v>
      </c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x14ac:dyDescent="0.2">
      <c r="A16" s="48" t="s">
        <v>63</v>
      </c>
      <c r="B16" s="49">
        <f t="shared" ref="B16:W16" si="4">SUM(B11:B14)</f>
        <v>59</v>
      </c>
      <c r="C16" s="50">
        <f t="shared" si="4"/>
        <v>390</v>
      </c>
      <c r="D16" s="50">
        <f t="shared" si="4"/>
        <v>6</v>
      </c>
      <c r="E16" s="50">
        <f t="shared" si="4"/>
        <v>23</v>
      </c>
      <c r="F16" s="50">
        <f t="shared" si="4"/>
        <v>0</v>
      </c>
      <c r="G16" s="50">
        <f t="shared" si="4"/>
        <v>0</v>
      </c>
      <c r="H16" s="50">
        <f t="shared" si="4"/>
        <v>0</v>
      </c>
      <c r="I16" s="50">
        <f t="shared" si="4"/>
        <v>0</v>
      </c>
      <c r="J16" s="50">
        <f t="shared" si="4"/>
        <v>0</v>
      </c>
      <c r="K16" s="50">
        <f t="shared" si="4"/>
        <v>4</v>
      </c>
      <c r="L16" s="50">
        <f t="shared" si="4"/>
        <v>9</v>
      </c>
      <c r="M16" s="50">
        <f t="shared" si="4"/>
        <v>1</v>
      </c>
      <c r="N16" s="50">
        <f t="shared" si="4"/>
        <v>0</v>
      </c>
      <c r="O16" s="50">
        <f t="shared" si="4"/>
        <v>7</v>
      </c>
      <c r="P16" s="50">
        <f t="shared" si="4"/>
        <v>2</v>
      </c>
      <c r="Q16" s="50">
        <f t="shared" si="4"/>
        <v>0</v>
      </c>
      <c r="R16" s="50">
        <f t="shared" si="4"/>
        <v>0</v>
      </c>
      <c r="S16" s="50">
        <f t="shared" si="4"/>
        <v>6</v>
      </c>
      <c r="T16" s="50">
        <f t="shared" si="4"/>
        <v>0</v>
      </c>
      <c r="U16" s="50">
        <f t="shared" si="4"/>
        <v>0</v>
      </c>
      <c r="V16" s="50">
        <f t="shared" si="4"/>
        <v>0</v>
      </c>
      <c r="W16" s="50">
        <f t="shared" si="4"/>
        <v>0</v>
      </c>
      <c r="X16" s="51"/>
      <c r="Y16" s="52"/>
      <c r="Z16" s="51"/>
      <c r="AA16" s="53">
        <f t="shared" si="0"/>
        <v>52.881355932203391</v>
      </c>
      <c r="AB16" s="54">
        <f>AB11+AB12+AB13+AB14</f>
        <v>4425</v>
      </c>
      <c r="AC16" s="54">
        <f t="shared" si="1"/>
        <v>11.346153846153847</v>
      </c>
      <c r="AD16" s="54">
        <f t="shared" si="2"/>
        <v>152.58620689655172</v>
      </c>
      <c r="AE16" s="55">
        <f t="shared" si="3"/>
        <v>74.358974358974365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Yingst</dc:creator>
  <cp:keywords/>
  <dc:description/>
  <cp:lastModifiedBy>thesh</cp:lastModifiedBy>
  <cp:revision/>
  <dcterms:created xsi:type="dcterms:W3CDTF">2020-03-02T02:57:13Z</dcterms:created>
  <dcterms:modified xsi:type="dcterms:W3CDTF">2020-03-02T09:08:27Z</dcterms:modified>
  <cp:category/>
  <cp:contentStatus/>
</cp:coreProperties>
</file>