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cuments\Eagle\projects\PowerSpy\Hardware\"/>
    </mc:Choice>
  </mc:AlternateContent>
  <xr:revisionPtr revIDLastSave="0" documentId="13_ncr:1_{1248CE0E-1AFB-4CCE-A7DC-46C2174F73CA}" xr6:coauthVersionLast="44" xr6:coauthVersionMax="44" xr10:uidLastSave="{00000000-0000-0000-0000-000000000000}"/>
  <bookViews>
    <workbookView xWindow="0" yWindow="2850" windowWidth="28800" windowHeight="11385" xr2:uid="{BE46D4BC-C98C-4CF6-ABA9-D1104B6B55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21" i="1"/>
  <c r="B24" i="1"/>
  <c r="D11" i="1"/>
  <c r="D9" i="1"/>
  <c r="D10" i="1"/>
  <c r="B5" i="1"/>
  <c r="B10" i="1"/>
  <c r="D5" i="1" l="1"/>
  <c r="D6" i="1"/>
  <c r="H10" i="1" l="1"/>
  <c r="H11" i="1"/>
  <c r="H9" i="1"/>
  <c r="D3" i="1" l="1"/>
  <c r="D14" i="1" s="1"/>
  <c r="D15" i="1" s="1"/>
  <c r="B3" i="1"/>
  <c r="B14" i="1" s="1"/>
  <c r="B15" i="1" s="1"/>
  <c r="D7" i="1" l="1"/>
  <c r="D12" i="1" s="1"/>
  <c r="B7" i="1"/>
  <c r="B12" i="1" s="1"/>
</calcChain>
</file>

<file path=xl/sharedStrings.xml><?xml version="1.0" encoding="utf-8"?>
<sst xmlns="http://schemas.openxmlformats.org/spreadsheetml/2006/main" count="55" uniqueCount="27">
  <si>
    <r>
      <t>k</t>
    </r>
    <r>
      <rPr>
        <sz val="11"/>
        <color theme="1"/>
        <rFont val="Calibri"/>
        <family val="2"/>
      </rPr>
      <t>Ω</t>
    </r>
  </si>
  <si>
    <t>A</t>
  </si>
  <si>
    <t>mW</t>
  </si>
  <si>
    <t>1/8</t>
  </si>
  <si>
    <t>1/16</t>
  </si>
  <si>
    <t>1/4</t>
  </si>
  <si>
    <t>Amp. Op. Gain</t>
  </si>
  <si>
    <t>Amp. Op. VCC</t>
  </si>
  <si>
    <t>V</t>
  </si>
  <si>
    <t>Signals Setpoint</t>
  </si>
  <si>
    <r>
      <t>I</t>
    </r>
    <r>
      <rPr>
        <sz val="8"/>
        <color theme="1"/>
        <rFont val="Calibri"/>
        <family val="2"/>
        <scheme val="minor"/>
      </rPr>
      <t>DIVIDER</t>
    </r>
  </si>
  <si>
    <r>
      <t>V</t>
    </r>
    <r>
      <rPr>
        <sz val="8"/>
        <color theme="1"/>
        <rFont val="Calibri"/>
        <family val="2"/>
        <scheme val="minor"/>
      </rPr>
      <t>P-OUT.OP.AMP</t>
    </r>
  </si>
  <si>
    <r>
      <t>V</t>
    </r>
    <r>
      <rPr>
        <sz val="8"/>
        <color theme="1"/>
        <rFont val="Calibri"/>
        <family val="2"/>
        <scheme val="minor"/>
      </rPr>
      <t>OUT-DIVIDER</t>
    </r>
  </si>
  <si>
    <r>
      <t>V</t>
    </r>
    <r>
      <rPr>
        <sz val="8"/>
        <color theme="1"/>
        <rFont val="Calibri"/>
        <family val="2"/>
        <scheme val="minor"/>
      </rPr>
      <t>P</t>
    </r>
  </si>
  <si>
    <r>
      <t>V</t>
    </r>
    <r>
      <rPr>
        <sz val="8"/>
        <color theme="1"/>
        <rFont val="Calibri"/>
        <family val="2"/>
        <scheme val="minor"/>
      </rPr>
      <t>RMS</t>
    </r>
  </si>
  <si>
    <r>
      <t>R2</t>
    </r>
    <r>
      <rPr>
        <sz val="8"/>
        <color theme="1"/>
        <rFont val="Calibri"/>
        <family val="2"/>
        <scheme val="minor"/>
      </rPr>
      <t>DIVIDER</t>
    </r>
  </si>
  <si>
    <r>
      <t>R1</t>
    </r>
    <r>
      <rPr>
        <sz val="8"/>
        <color theme="1"/>
        <rFont val="Calibri"/>
        <family val="2"/>
        <scheme val="minor"/>
      </rPr>
      <t>DIVIDER</t>
    </r>
  </si>
  <si>
    <r>
      <t>P</t>
    </r>
    <r>
      <rPr>
        <sz val="8"/>
        <color theme="1"/>
        <rFont val="Calibri"/>
        <family val="2"/>
        <scheme val="minor"/>
      </rPr>
      <t>RES-DIVIDER</t>
    </r>
  </si>
  <si>
    <r>
      <t>V</t>
    </r>
    <r>
      <rPr>
        <sz val="8"/>
        <color theme="1"/>
        <rFont val="Calibri"/>
        <family val="2"/>
        <scheme val="minor"/>
      </rPr>
      <t>AC</t>
    </r>
  </si>
  <si>
    <r>
      <t>V</t>
    </r>
    <r>
      <rPr>
        <sz val="8"/>
        <color theme="1"/>
        <rFont val="Calibri"/>
        <family val="2"/>
        <scheme val="minor"/>
      </rPr>
      <t>DC</t>
    </r>
  </si>
  <si>
    <t>VOLTAGE MEASSUREMENT</t>
  </si>
  <si>
    <t>CURRENT MEASSUREMENT</t>
  </si>
  <si>
    <r>
      <t>I</t>
    </r>
    <r>
      <rPr>
        <sz val="8"/>
        <color theme="1"/>
        <rFont val="Calibri"/>
        <family val="2"/>
        <scheme val="minor"/>
      </rPr>
      <t>CT-IN</t>
    </r>
  </si>
  <si>
    <r>
      <t>I</t>
    </r>
    <r>
      <rPr>
        <sz val="8"/>
        <color theme="1"/>
        <rFont val="Calibri"/>
        <family val="2"/>
        <scheme val="minor"/>
      </rPr>
      <t>CT-OUT</t>
    </r>
  </si>
  <si>
    <r>
      <t>R</t>
    </r>
    <r>
      <rPr>
        <sz val="8"/>
        <color theme="1"/>
        <rFont val="Calibri"/>
        <family val="2"/>
        <scheme val="minor"/>
      </rPr>
      <t>BURDEN</t>
    </r>
  </si>
  <si>
    <t>Ω</t>
  </si>
  <si>
    <r>
      <t>V</t>
    </r>
    <r>
      <rPr>
        <sz val="8"/>
        <color theme="1"/>
        <rFont val="Calibri"/>
        <family val="2"/>
        <scheme val="minor"/>
      </rPr>
      <t>CT-OUT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</si>
</sst>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6" fontId="0" fillId="4" borderId="0" xfId="0" quotePrefix="1" applyNumberFormat="1" applyFill="1" applyAlignment="1">
      <alignment horizontal="center"/>
    </xf>
    <xf numFmtId="0" fontId="0" fillId="4" borderId="0" xfId="0" applyFill="1"/>
    <xf numFmtId="2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2" fontId="0" fillId="7" borderId="0" xfId="0" applyNumberFormat="1" applyFill="1"/>
    <xf numFmtId="2" fontId="0" fillId="6" borderId="0" xfId="0" applyNumberFormat="1" applyFill="1"/>
    <xf numFmtId="1" fontId="0" fillId="8" borderId="0" xfId="0" applyNumberFormat="1" applyFill="1"/>
    <xf numFmtId="16" fontId="0" fillId="0" borderId="0" xfId="0" quotePrefix="1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/>
    <xf numFmtId="2" fontId="0" fillId="0" borderId="0" xfId="0" applyNumberFormat="1" applyFill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083D-FA5D-4E39-BFC6-0A0AEC8DC0D1}">
  <dimension ref="A1:I28"/>
  <sheetViews>
    <sheetView tabSelected="1" zoomScale="130" zoomScaleNormal="130" workbookViewId="0">
      <selection activeCell="F23" sqref="F23"/>
    </sheetView>
  </sheetViews>
  <sheetFormatPr defaultRowHeight="15" x14ac:dyDescent="0.25"/>
  <cols>
    <col min="1" max="1" width="15.28515625" bestFit="1" customWidth="1"/>
    <col min="3" max="3" width="4.5703125" bestFit="1" customWidth="1"/>
    <col min="5" max="5" width="4.5703125" bestFit="1" customWidth="1"/>
    <col min="8" max="8" width="5.42578125" customWidth="1"/>
    <col min="9" max="9" width="4.5703125" bestFit="1" customWidth="1"/>
  </cols>
  <sheetData>
    <row r="1" spans="1:9" x14ac:dyDescent="0.25">
      <c r="A1" s="22" t="s">
        <v>20</v>
      </c>
      <c r="B1" s="22"/>
      <c r="C1" s="22"/>
      <c r="D1" s="22"/>
      <c r="E1" s="22"/>
    </row>
    <row r="2" spans="1:9" x14ac:dyDescent="0.25">
      <c r="A2" t="s">
        <v>14</v>
      </c>
      <c r="B2" s="1">
        <v>127</v>
      </c>
      <c r="C2" t="s">
        <v>18</v>
      </c>
      <c r="D2" s="2">
        <v>220</v>
      </c>
      <c r="E2" t="s">
        <v>18</v>
      </c>
    </row>
    <row r="3" spans="1:9" x14ac:dyDescent="0.25">
      <c r="A3" t="s">
        <v>13</v>
      </c>
      <c r="B3" s="9">
        <f>B2*SQRT(2)</f>
        <v>179.60512242138307</v>
      </c>
      <c r="C3" t="s">
        <v>18</v>
      </c>
      <c r="D3" s="12">
        <f>D2*SQRT(2)</f>
        <v>311.12698372208092</v>
      </c>
      <c r="E3" t="s">
        <v>18</v>
      </c>
    </row>
    <row r="4" spans="1:9" s="15" customFormat="1" x14ac:dyDescent="0.25">
      <c r="B4" s="16"/>
      <c r="D4" s="16"/>
    </row>
    <row r="5" spans="1:9" x14ac:dyDescent="0.25">
      <c r="A5" t="s">
        <v>16</v>
      </c>
      <c r="B5">
        <f>200+200+200</f>
        <v>600</v>
      </c>
      <c r="C5" t="s">
        <v>0</v>
      </c>
      <c r="D5">
        <f>B5</f>
        <v>600</v>
      </c>
      <c r="E5" t="s">
        <v>0</v>
      </c>
    </row>
    <row r="6" spans="1:9" x14ac:dyDescent="0.25">
      <c r="A6" t="s">
        <v>15</v>
      </c>
      <c r="B6">
        <v>1.5</v>
      </c>
      <c r="C6" t="s">
        <v>0</v>
      </c>
      <c r="D6">
        <f>B6</f>
        <v>1.5</v>
      </c>
      <c r="E6" t="s">
        <v>0</v>
      </c>
    </row>
    <row r="7" spans="1:9" x14ac:dyDescent="0.25">
      <c r="A7" t="s">
        <v>12</v>
      </c>
      <c r="B7" s="7">
        <f>(($B$6/($B$5+$B$6))*B3)*2</f>
        <v>0.89578614674006518</v>
      </c>
      <c r="C7" t="s">
        <v>19</v>
      </c>
      <c r="D7" s="7">
        <f>(($B$6/($B$5+$B$6))*D3)*2</f>
        <v>1.5517555297859398</v>
      </c>
      <c r="E7" t="s">
        <v>19</v>
      </c>
      <c r="G7" s="3"/>
      <c r="H7" s="4"/>
    </row>
    <row r="8" spans="1:9" x14ac:dyDescent="0.25">
      <c r="G8" s="3"/>
      <c r="H8" s="4"/>
    </row>
    <row r="9" spans="1:9" x14ac:dyDescent="0.25">
      <c r="A9" t="s">
        <v>7</v>
      </c>
      <c r="B9" s="7">
        <v>3.3</v>
      </c>
      <c r="C9" t="s">
        <v>19</v>
      </c>
      <c r="D9" s="7">
        <f>B9</f>
        <v>3.3</v>
      </c>
      <c r="E9" t="s">
        <v>19</v>
      </c>
      <c r="G9" s="3" t="s">
        <v>5</v>
      </c>
      <c r="H9" s="17">
        <f>1/4*1000</f>
        <v>250</v>
      </c>
      <c r="I9" t="s">
        <v>2</v>
      </c>
    </row>
    <row r="10" spans="1:9" x14ac:dyDescent="0.25">
      <c r="A10" t="s">
        <v>9</v>
      </c>
      <c r="B10">
        <f>B9/2</f>
        <v>1.65</v>
      </c>
      <c r="C10" t="s">
        <v>19</v>
      </c>
      <c r="D10">
        <f>B10</f>
        <v>1.65</v>
      </c>
      <c r="E10" t="s">
        <v>19</v>
      </c>
      <c r="G10" s="3" t="s">
        <v>3</v>
      </c>
      <c r="H10" s="17">
        <f>1/8*1000</f>
        <v>125</v>
      </c>
      <c r="I10" t="s">
        <v>2</v>
      </c>
    </row>
    <row r="11" spans="1:9" x14ac:dyDescent="0.25">
      <c r="A11" t="s">
        <v>6</v>
      </c>
      <c r="B11">
        <v>2</v>
      </c>
      <c r="D11">
        <f>B11</f>
        <v>2</v>
      </c>
      <c r="G11" s="5" t="s">
        <v>4</v>
      </c>
      <c r="H11" s="18">
        <f>1/16*1000</f>
        <v>62.5</v>
      </c>
      <c r="I11" s="6" t="s">
        <v>2</v>
      </c>
    </row>
    <row r="12" spans="1:9" x14ac:dyDescent="0.25">
      <c r="A12" t="s">
        <v>11</v>
      </c>
      <c r="B12" s="10">
        <f>B7+B10</f>
        <v>2.5457861467400651</v>
      </c>
      <c r="C12" t="s">
        <v>19</v>
      </c>
      <c r="D12" s="11">
        <f>D7+B10</f>
        <v>3.2017555297859399</v>
      </c>
      <c r="E12" t="s">
        <v>19</v>
      </c>
      <c r="G12" s="13"/>
      <c r="H12" s="14"/>
      <c r="I12" s="15"/>
    </row>
    <row r="14" spans="1:9" x14ac:dyDescent="0.25">
      <c r="A14" t="s">
        <v>10</v>
      </c>
      <c r="B14">
        <f>B3/(($B$5+$B$6)*1000)</f>
        <v>2.9859538224668837E-4</v>
      </c>
      <c r="C14" t="s">
        <v>1</v>
      </c>
      <c r="D14">
        <f>D3/(($B$5+$B$6)*1000)</f>
        <v>5.1725184326197992E-4</v>
      </c>
      <c r="E14" t="s">
        <v>1</v>
      </c>
    </row>
    <row r="15" spans="1:9" x14ac:dyDescent="0.25">
      <c r="A15" t="s">
        <v>17</v>
      </c>
      <c r="B15" s="8">
        <f>((200*1000)*(B14^2))*1000</f>
        <v>17.83184045980919</v>
      </c>
      <c r="C15" t="s">
        <v>2</v>
      </c>
      <c r="D15" s="8">
        <f>((200*1000)*(D14^2))*1000</f>
        <v>53.509893871583166</v>
      </c>
      <c r="E15" t="s">
        <v>2</v>
      </c>
    </row>
    <row r="17" spans="1:5" x14ac:dyDescent="0.25">
      <c r="A17" s="21" t="s">
        <v>21</v>
      </c>
      <c r="B17" s="21"/>
      <c r="C17" s="21"/>
      <c r="D17" s="21"/>
      <c r="E17" s="21"/>
    </row>
    <row r="18" spans="1:5" x14ac:dyDescent="0.25">
      <c r="A18" t="s">
        <v>22</v>
      </c>
      <c r="B18">
        <v>100</v>
      </c>
      <c r="C18" t="s">
        <v>1</v>
      </c>
    </row>
    <row r="19" spans="1:5" x14ac:dyDescent="0.25">
      <c r="A19" t="s">
        <v>23</v>
      </c>
      <c r="B19">
        <v>0.05</v>
      </c>
      <c r="C19" t="s">
        <v>1</v>
      </c>
    </row>
    <row r="20" spans="1:5" x14ac:dyDescent="0.25">
      <c r="A20" t="s">
        <v>24</v>
      </c>
      <c r="B20">
        <v>33</v>
      </c>
      <c r="C20" s="19" t="s">
        <v>25</v>
      </c>
    </row>
    <row r="21" spans="1:5" x14ac:dyDescent="0.25">
      <c r="A21" t="s">
        <v>26</v>
      </c>
      <c r="B21">
        <f>B19*B20</f>
        <v>1.6500000000000001</v>
      </c>
      <c r="C21" t="s">
        <v>8</v>
      </c>
    </row>
    <row r="23" spans="1:5" x14ac:dyDescent="0.25">
      <c r="A23" t="s">
        <v>7</v>
      </c>
      <c r="B23" s="7">
        <v>3.3</v>
      </c>
      <c r="C23" t="s">
        <v>19</v>
      </c>
    </row>
    <row r="24" spans="1:5" x14ac:dyDescent="0.25">
      <c r="A24" t="s">
        <v>9</v>
      </c>
      <c r="B24">
        <f>B23/2</f>
        <v>1.65</v>
      </c>
      <c r="C24" t="s">
        <v>19</v>
      </c>
    </row>
    <row r="25" spans="1:5" x14ac:dyDescent="0.25">
      <c r="A25" t="s">
        <v>6</v>
      </c>
      <c r="B25">
        <v>1</v>
      </c>
    </row>
    <row r="26" spans="1:5" x14ac:dyDescent="0.25">
      <c r="A26" t="s">
        <v>11</v>
      </c>
      <c r="B26" s="20">
        <f>B21+B24</f>
        <v>3.3</v>
      </c>
      <c r="C26" t="s">
        <v>19</v>
      </c>
    </row>
    <row r="28" spans="1:5" x14ac:dyDescent="0.25">
      <c r="A28" t="s">
        <v>17</v>
      </c>
    </row>
  </sheetData>
  <mergeCells count="2">
    <mergeCell ref="A1:E1"/>
    <mergeCell ref="A17:E17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Silva</dc:creator>
  <cp:lastModifiedBy>ADM</cp:lastModifiedBy>
  <dcterms:created xsi:type="dcterms:W3CDTF">2020-01-28T23:29:43Z</dcterms:created>
  <dcterms:modified xsi:type="dcterms:W3CDTF">2020-02-06T00:16:56Z</dcterms:modified>
</cp:coreProperties>
</file>