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urrent_sensor. " sheetId="1" state="visible" r:id="rId2"/>
  </sheets>
  <definedNames>
    <definedName function="false" hidden="false" name="BoardQty" vbProcedure="false">'current_sensor. '!$I$1</definedName>
    <definedName function="false" hidden="false" name="digikey_part_data" vbProcedure="false">'current_sensor. '!$J$5:$O$30</definedName>
    <definedName function="false" hidden="false" name="farnell_part_data" vbProcedure="false">'current_sensor. '!$P$5:$U$30</definedName>
    <definedName function="false" hidden="false" name="global_part_data" vbProcedure="false">'current_sensor. '!$A$5:$I$30</definedName>
    <definedName function="false" hidden="false" name="local_part_data" vbProcedure="false">'current_sensor. '!$AN$5:$AS$30</definedName>
    <definedName function="false" hidden="false" name="mouser_part_data" vbProcedure="false">'current_sensor. '!$V$5:$AA$30</definedName>
    <definedName function="false" hidden="false" name="newark_part_data" vbProcedure="false">'current_sensor. '!$AB$5:$AG$30</definedName>
    <definedName function="false" hidden="false" name="rs_part_data" vbProcedure="false">'current_sensor. '!$AH$5:$AM$30</definedName>
    <definedName function="false" hidden="false" name="TotalCost" vbProcedure="false">'current_sensor.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N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O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P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Q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R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S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<sst xmlns="http://schemas.openxmlformats.org/spreadsheetml/2006/main" count="259" uniqueCount="155">
  <si>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</si>
  <si>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</si>
  <si>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</si>
  <si>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</si>
  <si>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</si>
  <si>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</si>
  <si>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</si>
  <si>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</si>
  <si>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</si>
  <si>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Local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</si>
  <si>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</si>
  <si>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</si>
  <si>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</si>
  <si>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</si>
  <si>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</si>
  <si>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</si>
  <si>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</si>
  <si>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</si>
  <si>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</si>
  <si>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</si>
  <si>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</si>
  <si>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</si>
  <si>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</si>
  <si>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R1</t>
  </si>
  <si>
    <t xml:space="preserve">0.035uOhm</t>
  </si>
  <si>
    <t xml:space="preserve">paltatech:BAS-M-R0002</t>
  </si>
  <si>
    <t xml:space="preserve">BAS-Z-R000035</t>
  </si>
  <si>
    <t xml:space="preserve">U3</t>
  </si>
  <si>
    <t xml:space="preserve">AMC1303</t>
  </si>
  <si>
    <t xml:space="preserve">IPC7351-Nominal:SOIC127P1032X265-8</t>
  </si>
  <si>
    <t xml:space="preserve">Texas Instruments</t>
  </si>
  <si>
    <t xml:space="preserve">AMC1303M0510DWVR</t>
  </si>
  <si>
    <t xml:space="preserve">AMC1303M0510DWVR-ND</t>
  </si>
  <si>
    <t xml:space="preserve">Link</t>
  </si>
  <si>
    <t xml:space="preserve">595-AMC1303M0510DWVR</t>
  </si>
  <si>
    <t xml:space="preserve">C19,C25</t>
  </si>
  <si>
    <t xml:space="preserve">22uF</t>
  </si>
  <si>
    <t xml:space="preserve">IPC7351-Nominal:CAPC2012X70</t>
  </si>
  <si>
    <t xml:space="preserve">TDK Corporation</t>
  </si>
  <si>
    <t xml:space="preserve">C2012X5R1V226M125AC</t>
  </si>
  <si>
    <t xml:space="preserve">445-14428-1-ND</t>
  </si>
  <si>
    <t xml:space="preserve">2528773</t>
  </si>
  <si>
    <t xml:space="preserve">810-C2012X5R1V226MAC</t>
  </si>
  <si>
    <t xml:space="preserve">78Y9944</t>
  </si>
  <si>
    <t xml:space="preserve">915-9334</t>
  </si>
  <si>
    <t xml:space="preserve">U2</t>
  </si>
  <si>
    <t xml:space="preserve">OPA376AID</t>
  </si>
  <si>
    <t xml:space="preserve">IPC7351-Nominal:SOIC127P600X175-8</t>
  </si>
  <si>
    <t xml:space="preserve">296-22190-5-ND</t>
  </si>
  <si>
    <t xml:space="preserve">1494887</t>
  </si>
  <si>
    <t xml:space="preserve">595-OPA376AID</t>
  </si>
  <si>
    <t xml:space="preserve">50M8880</t>
  </si>
  <si>
    <t xml:space="preserve">404-308</t>
  </si>
  <si>
    <t xml:space="preserve">T2</t>
  </si>
  <si>
    <t xml:space="preserve">TRANS-2CT</t>
  </si>
  <si>
    <t xml:space="preserve">manuf:WURTH-760390014</t>
  </si>
  <si>
    <t xml:space="preserve">Wurth Electronics Midcom</t>
  </si>
  <si>
    <t xml:space="preserve">760390014</t>
  </si>
  <si>
    <t xml:space="preserve">732-4458-1-ND</t>
  </si>
  <si>
    <t xml:space="preserve">710-760390014</t>
  </si>
  <si>
    <t xml:space="preserve">U5</t>
  </si>
  <si>
    <t xml:space="preserve">SN6501DBV</t>
  </si>
  <si>
    <t xml:space="preserve">smd-semi:SOT-23-5</t>
  </si>
  <si>
    <t xml:space="preserve">SN6501DBVR</t>
  </si>
  <si>
    <t xml:space="preserve">296-37700-1-ND</t>
  </si>
  <si>
    <t xml:space="preserve">2542737</t>
  </si>
  <si>
    <t xml:space="preserve">595-SN6501DBVR</t>
  </si>
  <si>
    <t xml:space="preserve">94T1772</t>
  </si>
  <si>
    <t xml:space="preserve">J4</t>
  </si>
  <si>
    <t xml:space="preserve">DS conn</t>
  </si>
  <si>
    <t xml:space="preserve">paltatech:DF13-4P-1.25H(50)</t>
  </si>
  <si>
    <t xml:space="preserve">DF13-4P-1.25H(50)</t>
  </si>
  <si>
    <t xml:space="preserve">H3352-ND</t>
  </si>
  <si>
    <t xml:space="preserve">798-DF134P125H50</t>
  </si>
  <si>
    <t xml:space="preserve">U7</t>
  </si>
  <si>
    <t xml:space="preserve">TPS76350</t>
  </si>
  <si>
    <t xml:space="preserve">TPS76350DBVR</t>
  </si>
  <si>
    <t xml:space="preserve">296-11023-1-ND</t>
  </si>
  <si>
    <t xml:space="preserve">2764732</t>
  </si>
  <si>
    <t xml:space="preserve">595-TPS76350DBVR</t>
  </si>
  <si>
    <t xml:space="preserve">77C1037</t>
  </si>
  <si>
    <t xml:space="preserve">661-4242</t>
  </si>
  <si>
    <t xml:space="preserve">U1,U4</t>
  </si>
  <si>
    <t xml:space="preserve">Buffer</t>
  </si>
  <si>
    <t xml:space="preserve">smd-semi:SOT-23-6</t>
  </si>
  <si>
    <t xml:space="preserve">SN74LVC2G17DBVR</t>
  </si>
  <si>
    <t xml:space="preserve">296-13012-1-ND</t>
  </si>
  <si>
    <t xml:space="preserve">1470776</t>
  </si>
  <si>
    <t xml:space="preserve">595-SN74LVC2G17DBVR</t>
  </si>
  <si>
    <t xml:space="preserve">12X9064</t>
  </si>
  <si>
    <t xml:space="preserve">C14,C17</t>
  </si>
  <si>
    <t xml:space="preserve">2.2uF</t>
  </si>
  <si>
    <t xml:space="preserve">IPC7351-Nominal:CAPC1608X55</t>
  </si>
  <si>
    <t xml:space="preserve">Murata Electronics North America</t>
  </si>
  <si>
    <t xml:space="preserve">GRM188R71A225KE15D</t>
  </si>
  <si>
    <t xml:space="preserve">490-4520-1-ND</t>
  </si>
  <si>
    <t xml:space="preserve">1797012</t>
  </si>
  <si>
    <t xml:space="preserve">81-GRM188R71A225KE15</t>
  </si>
  <si>
    <t xml:space="preserve">72R4209</t>
  </si>
  <si>
    <t xml:space="preserve">723-5597</t>
  </si>
  <si>
    <t xml:space="preserve">D3,D4</t>
  </si>
  <si>
    <t xml:space="preserve">MBR0520</t>
  </si>
  <si>
    <t xml:space="preserve">smd-semi:SOD-123</t>
  </si>
  <si>
    <t xml:space="preserve">ON Semiconductor</t>
  </si>
  <si>
    <t xml:space="preserve">MBR0520LT1G</t>
  </si>
  <si>
    <t xml:space="preserve">MBR0520LT1GOSCT-ND</t>
  </si>
  <si>
    <t xml:space="preserve">9556915</t>
  </si>
  <si>
    <t xml:space="preserve">863-MBR0520LT1G</t>
  </si>
  <si>
    <t xml:space="preserve">38K4491</t>
  </si>
  <si>
    <t xml:space="preserve">463-432</t>
  </si>
  <si>
    <t xml:space="preserve">C1,C6,C7,C11,C13,C18,C24</t>
  </si>
  <si>
    <t xml:space="preserve">100nF</t>
  </si>
  <si>
    <t xml:space="preserve">GRM188R71E104KA01D</t>
  </si>
  <si>
    <t xml:space="preserve">490-1524-1-ND</t>
  </si>
  <si>
    <t xml:space="preserve">2666513</t>
  </si>
  <si>
    <t xml:space="preserve">81-GRM39X104K25</t>
  </si>
  <si>
    <t xml:space="preserve">14T3317</t>
  </si>
  <si>
    <t xml:space="preserve">723-5638</t>
  </si>
  <si>
    <t xml:space="preserve">C12</t>
  </si>
  <si>
    <t xml:space="preserve">330pF</t>
  </si>
  <si>
    <t xml:space="preserve">GCM1885C1H331JA16D</t>
  </si>
  <si>
    <t xml:space="preserve">490-4964-1-ND</t>
  </si>
  <si>
    <t xml:space="preserve">2688476</t>
  </si>
  <si>
    <t xml:space="preserve">81-GCM1885C1H331J16D</t>
  </si>
  <si>
    <t xml:space="preserve">06AC6012</t>
  </si>
  <si>
    <t xml:space="preserve">815-1314</t>
  </si>
  <si>
    <t xml:space="preserve">R2,R5</t>
  </si>
  <si>
    <t xml:space="preserve">1k</t>
  </si>
  <si>
    <t xml:space="preserve">IPC7351-Nominal:RESC1608X50</t>
  </si>
  <si>
    <t xml:space="preserve">Yageo</t>
  </si>
  <si>
    <t xml:space="preserve">RC0603FR-071KL</t>
  </si>
  <si>
    <t xml:space="preserve">311-1.00KHRCT-ND</t>
  </si>
  <si>
    <t xml:space="preserve">9238484</t>
  </si>
  <si>
    <t xml:space="preserve">603-RC0603FR-071KL</t>
  </si>
  <si>
    <t xml:space="preserve">68R0042</t>
  </si>
  <si>
    <t xml:space="preserve">R6</t>
  </si>
  <si>
    <t xml:space="preserve">910R</t>
  </si>
  <si>
    <t xml:space="preserve">J3</t>
  </si>
  <si>
    <t xml:space="preserve">Conn</t>
  </si>
  <si>
    <t xml:space="preserve">paltatech:DF13-3P-1.25H_50</t>
  </si>
  <si>
    <t xml:space="preserve">C3</t>
  </si>
  <si>
    <t xml:space="preserve">470pF</t>
  </si>
  <si>
    <t xml:space="preserve">C5</t>
  </si>
  <si>
    <t xml:space="preserve">150pF</t>
  </si>
  <si>
    <t xml:space="preserve">R8</t>
  </si>
  <si>
    <t xml:space="preserve">5.1k</t>
  </si>
  <si>
    <t xml:space="preserve">R7</t>
  </si>
  <si>
    <t xml:space="preserve">6.8k</t>
  </si>
  <si>
    <t xml:space="preserve">C2</t>
  </si>
  <si>
    <t xml:space="preserve">10uF</t>
  </si>
  <si>
    <t xml:space="preserve">C4</t>
  </si>
  <si>
    <t xml:space="preserve">R9</t>
  </si>
  <si>
    <t xml:space="preserve">220R</t>
  </si>
  <si>
    <t xml:space="preserve">R3,R4</t>
  </si>
  <si>
    <t xml:space="preserve">100k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</si>
</sst>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AMC1303M0510DWVR%20" TargetMode="External"/><Relationship Id="rId3" Type="http://schemas.openxmlformats.org/officeDocument/2006/relationships/hyperlink" Target="http://www.mouser.com/Search/Refine.aspx?Keyword=AMC1303M0510DWVR%20" TargetMode="External"/><Relationship Id="rId4" Type="http://schemas.openxmlformats.org/officeDocument/2006/relationships/hyperlink" Target="http://www.digikey.com/product-detail/en/tdk-corporation/C2012X5R1V226M125AC/445-14428-1-ND/3956094" TargetMode="External"/><Relationship Id="rId5" Type="http://schemas.openxmlformats.org/officeDocument/2006/relationships/hyperlink" Target="http://it.farnell.com/tdk/c2012x5r1v226m125ac/condensatore-mlcc-x5r-22uf-35v/dp/2528773" TargetMode="External"/><Relationship Id="rId6" Type="http://schemas.openxmlformats.org/officeDocument/2006/relationships/hyperlink" Target="http://www.mouser.com/Search/Refine.aspx?Keyword=C2012X5R1V226M125AC%20" TargetMode="External"/><Relationship Id="rId7" Type="http://schemas.openxmlformats.org/officeDocument/2006/relationships/hyperlink" Target="http://www.newark.com/webapp/wcs/stores/servlet/Search?catalogId=15003&amp;langId=-1&amp;storeId=10194&amp;gs=true&amp;st=C2012X5R1V226M125AC%20" TargetMode="External"/><Relationship Id="rId8" Type="http://schemas.openxmlformats.org/officeDocument/2006/relationships/hyperlink" Target="http://it.rs-online.com/web/p/condensatori-ceramici-multistrato/9159334/" TargetMode="External"/><Relationship Id="rId9" Type="http://schemas.openxmlformats.org/officeDocument/2006/relationships/hyperlink" Target="http://www.digikey.com/product-detail/en/texas-instruments/OPA376AID/296-22190-5-ND/1666348" TargetMode="External"/><Relationship Id="rId10" Type="http://schemas.openxmlformats.org/officeDocument/2006/relationships/hyperlink" Target="http://it.farnell.com/texas-instruments/opa376aid/op-amp-precision-low-noise-376/dp/1494887" TargetMode="External"/><Relationship Id="rId11" Type="http://schemas.openxmlformats.org/officeDocument/2006/relationships/hyperlink" Target="http://www.mouser.com/ProductDetail/Texas-Instruments/OPA376AID/?qs=sGAEpiMZZMvtNjJQt4UgLXkUt%252bZuOfiFovnvOg0zOu0%3D" TargetMode="External"/><Relationship Id="rId12" Type="http://schemas.openxmlformats.org/officeDocument/2006/relationships/hyperlink" Target="http://www.newark.com/texas-instruments/opa376aid/ic-op-amp-5-5mhz-2v-us-soic-8/dp/50M8880" TargetMode="External"/><Relationship Id="rId13" Type="http://schemas.openxmlformats.org/officeDocument/2006/relationships/hyperlink" Target="http://it.rs-online.com/web/p/amplificatori-operazionali/0404308/" TargetMode="External"/><Relationship Id="rId14" Type="http://schemas.openxmlformats.org/officeDocument/2006/relationships/hyperlink" Target="http://www.digikey.com/product-detail/en/wurth-electronics-midcom/760390014/732-4458-1-ND/3831278" TargetMode="External"/><Relationship Id="rId15" Type="http://schemas.openxmlformats.org/officeDocument/2006/relationships/hyperlink" Target="http://www.mouser.com/Search/Refine.aspx?Keyword=760390014%20Wurth%20Electronics%20Midcom" TargetMode="External"/><Relationship Id="rId16" Type="http://schemas.openxmlformats.org/officeDocument/2006/relationships/hyperlink" Target="http://www.digikey.com/product-detail/en/texas-instruments/SN6501DBVR/296-37700-1-ND/4833928" TargetMode="External"/><Relationship Id="rId17" Type="http://schemas.openxmlformats.org/officeDocument/2006/relationships/hyperlink" Target="http://it.farnell.com/webapp/wcs/stores/servlet/Search?catalogId=15001&amp;langId=-4&amp;storeId=10165&amp;gs=true&amp;st=SN6501DBVR%20" TargetMode="External"/><Relationship Id="rId18" Type="http://schemas.openxmlformats.org/officeDocument/2006/relationships/hyperlink" Target="http://www.mouser.com/ProductDetail/Texas-Instruments/SN6501DBVR/?qs=sGAEpiMZZMtitjHzVIkrqcQG8CedFJuCTZV9Nra34HE%3D" TargetMode="External"/><Relationship Id="rId19" Type="http://schemas.openxmlformats.org/officeDocument/2006/relationships/hyperlink" Target="http://www.newark.com/texas-instruments/sn6501dbvr/sn6501dbvr/dp/94T1772" TargetMode="External"/><Relationship Id="rId20" Type="http://schemas.openxmlformats.org/officeDocument/2006/relationships/hyperlink" Target="http://www.digikey.com/scripts/DkSearch/dksus.dll?WT.z_header=search_go&amp;lang=en&amp;keywords=DF13-4P-1.25H%2850%29%20" TargetMode="External"/><Relationship Id="rId21" Type="http://schemas.openxmlformats.org/officeDocument/2006/relationships/hyperlink" Target="http://www.mouser.com/Search/Refine.aspx?Keyword=DF13-4P-1.25H%2850%29%20" TargetMode="External"/><Relationship Id="rId22" Type="http://schemas.openxmlformats.org/officeDocument/2006/relationships/hyperlink" Target="http://www.digikey.com/product-detail/en/texas-instruments/TPS76350DBVR/296-11023-1-ND/477325" TargetMode="External"/><Relationship Id="rId23" Type="http://schemas.openxmlformats.org/officeDocument/2006/relationships/hyperlink" Target="http://it.farnell.com/webapp/wcs/stores/servlet/Search?catalogId=15001&amp;langId=-4&amp;storeId=10165&amp;gs=true&amp;st=TPS76350DBVR%20" TargetMode="External"/><Relationship Id="rId24" Type="http://schemas.openxmlformats.org/officeDocument/2006/relationships/hyperlink" Target="http://www.mouser.com/ProductDetail/Texas-Instruments/TPS76350DBVR/?qs=sGAEpiMZZMsGz1a6aV8DcPjEboo%2FsG6lP3LgoSwyLKc%3D" TargetMode="External"/><Relationship Id="rId25" Type="http://schemas.openxmlformats.org/officeDocument/2006/relationships/hyperlink" Target="http://www.newark.com/webapp/wcs/stores/servlet/Search?catalogId=15003&amp;langId=-1&amp;storeId=10194&amp;gs=true&amp;st=TPS76350DBVR%20" TargetMode="External"/><Relationship Id="rId26" Type="http://schemas.openxmlformats.org/officeDocument/2006/relationships/hyperlink" Target="http://it.rs-online.com/web/p/regolatori-di-tensione-low-dropout/6614242/" TargetMode="External"/><Relationship Id="rId27" Type="http://schemas.openxmlformats.org/officeDocument/2006/relationships/hyperlink" Target="http://www.digikey.com/product-detail/en/texas-instruments/SN74LVC2G17DBVR/296-13012-1-ND/479734" TargetMode="External"/><Relationship Id="rId28" Type="http://schemas.openxmlformats.org/officeDocument/2006/relationships/hyperlink" Target="http://it.farnell.com/texas-instruments/sn74lvc2g17dbvr/ic-schmitt-trigger-buff-2bit-6sot/dp/1470776" TargetMode="External"/><Relationship Id="rId29" Type="http://schemas.openxmlformats.org/officeDocument/2006/relationships/hyperlink" Target="http://www.mouser.com/ProductDetail/Texas-Instruments/SN74LVC2G17DBVR/?qs=sGAEpiMZZMuiiWkaIwCK2WAncryyStC7pzNeO6o%2FGhw%3D" TargetMode="External"/><Relationship Id="rId30" Type="http://schemas.openxmlformats.org/officeDocument/2006/relationships/hyperlink" Target="http://www.newark.com/texas-instruments/sn74lvc2g17dbvr/schmitt-trigger-buffer-sot-23/dp/12X9064" TargetMode="External"/><Relationship Id="rId31" Type="http://schemas.openxmlformats.org/officeDocument/2006/relationships/hyperlink" Target="http://www.digikey.com/product-detail/en/murata-electronics-north-america/GRM188R71A225KE15D/490-4520-1-ND/1033279" TargetMode="External"/><Relationship Id="rId32" Type="http://schemas.openxmlformats.org/officeDocument/2006/relationships/hyperlink" Target="http://it.farnell.com/murata/grm188r71a225ke15d/condensatore-mlcc-x7r-2-2uf-10v/dp/1797012" TargetMode="External"/><Relationship Id="rId33" Type="http://schemas.openxmlformats.org/officeDocument/2006/relationships/hyperlink" Target="http://www.mouser.com/Search/Refine.aspx?Keyword=GRM188R71A225KE15D%20" TargetMode="External"/><Relationship Id="rId34" Type="http://schemas.openxmlformats.org/officeDocument/2006/relationships/hyperlink" Target="http://www.newark.com/murata/grm188r71a225ke15d/ceramic-capacitor-2-2uf-10v-x7r/dp/72R4209" TargetMode="External"/><Relationship Id="rId35" Type="http://schemas.openxmlformats.org/officeDocument/2006/relationships/hyperlink" Target="http://it.rs-online.com/web/c/?searchTerm=GRM188R71A225KE15D%20" TargetMode="External"/><Relationship Id="rId36" Type="http://schemas.openxmlformats.org/officeDocument/2006/relationships/hyperlink" Target="http://www.digikey.com/product-detail/en/on-semiconductor/MBR0520LT1G/MBR0520LT1GOSCT-ND/917965" TargetMode="External"/><Relationship Id="rId37" Type="http://schemas.openxmlformats.org/officeDocument/2006/relationships/hyperlink" Target="http://it.farnell.com/on-semiconductor/mbr0520lt1g/diodo-schottky-0-5a-20v-smc/dp/9556915" TargetMode="External"/><Relationship Id="rId38" Type="http://schemas.openxmlformats.org/officeDocument/2006/relationships/hyperlink" Target="http://www.mouser.com/ProductDetail/ON-Semiconductor/MBR0520LT1G/?qs=sGAEpiMZZMtqO%252bWUGLBzeBEcgd6Q2VIL" TargetMode="External"/><Relationship Id="rId39" Type="http://schemas.openxmlformats.org/officeDocument/2006/relationships/hyperlink" Target="http://www.newark.com/on-semiconductor/mbr0520lt1g/rectifier-diode-single-20-v-500/dp/38K4491" TargetMode="External"/><Relationship Id="rId40" Type="http://schemas.openxmlformats.org/officeDocument/2006/relationships/hyperlink" Target="http://it.rs-online.com/web/p/diodi-rettificatori-e-schottky/0463432/" TargetMode="External"/><Relationship Id="rId41" Type="http://schemas.openxmlformats.org/officeDocument/2006/relationships/hyperlink" Target="http://www.digikey.com/product-detail/en/murata-electronics-north-america/GRM188R71E104KA01D/490-1524-1-ND/587865" TargetMode="External"/><Relationship Id="rId42" Type="http://schemas.openxmlformats.org/officeDocument/2006/relationships/hyperlink" Target="http://it.farnell.com/murata/grm188r71e104ka01d/cond-mlcc-x7r-0-1uf-25v-0603-bobina/dp/2666513" TargetMode="External"/><Relationship Id="rId43" Type="http://schemas.openxmlformats.org/officeDocument/2006/relationships/hyperlink" Target="http://www.mouser.com/Search/Refine.aspx?Keyword=GRM188R71E104KA01D%20" TargetMode="External"/><Relationship Id="rId44" Type="http://schemas.openxmlformats.org/officeDocument/2006/relationships/hyperlink" Target="http://www.newark.com/murata/grm188r71e104ka01d/capacitor-ceramic-0-1uf-10-25v/dp/14T3317" TargetMode="External"/><Relationship Id="rId45" Type="http://schemas.openxmlformats.org/officeDocument/2006/relationships/hyperlink" Target="http://it.rs-online.com/web/c/?searchTerm=GRM188R71E104KA01D%20" TargetMode="External"/><Relationship Id="rId46" Type="http://schemas.openxmlformats.org/officeDocument/2006/relationships/hyperlink" Target="http://www.digikey.com/product-detail/en/murata-electronics-north-america/GCM1885C1H331JA16D/490-4964-1-ND/1765283" TargetMode="External"/><Relationship Id="rId47" Type="http://schemas.openxmlformats.org/officeDocument/2006/relationships/hyperlink" Target="http://it.farnell.com/murata/gcm1885c1h331ja16d/cond-mlcc-c0g-330pf-50v-0603/dp/2688476" TargetMode="External"/><Relationship Id="rId48" Type="http://schemas.openxmlformats.org/officeDocument/2006/relationships/hyperlink" Target="http://www.mouser.com/Search/Refine.aspx?Keyword=GCM1885C1H331JA16D%20" TargetMode="External"/><Relationship Id="rId49" Type="http://schemas.openxmlformats.org/officeDocument/2006/relationships/hyperlink" Target="http://www.newark.com/webapp/wcs/stores/servlet/Search?catalogId=15003&amp;langId=-1&amp;storeId=10194&amp;gs=true&amp;st=GCM1885C1H331JA16D%20" TargetMode="External"/><Relationship Id="rId50" Type="http://schemas.openxmlformats.org/officeDocument/2006/relationships/hyperlink" Target="http://it.rs-online.com/web/c/?searchTerm=GCM1885C1H331JA16D%20" TargetMode="External"/><Relationship Id="rId51" Type="http://schemas.openxmlformats.org/officeDocument/2006/relationships/hyperlink" Target="http://www.digikey.com/product-detail/en/yageo/RC0603FR-071KL/311-1.00KHRCT-ND/729790" TargetMode="External"/><Relationship Id="rId52" Type="http://schemas.openxmlformats.org/officeDocument/2006/relationships/hyperlink" Target="http://it.farnell.com/yageo-phycomp/rc0603fr-071kl/res-film-spesso-1k-1-0-1w-0603/dp/9238484" TargetMode="External"/><Relationship Id="rId53" Type="http://schemas.openxmlformats.org/officeDocument/2006/relationships/hyperlink" Target="http://www.mouser.com/Search/Refine.aspx?Keyword=RC0603FR-071KL%20Yageo" TargetMode="External"/><Relationship Id="rId54" Type="http://schemas.openxmlformats.org/officeDocument/2006/relationships/hyperlink" Target="http://www.newark.com/yageo/rc0603fr-071kl/res-thick-film-1k-1-0-1w-0603/dp/68R0042" TargetMode="External"/><Relationship Id="rId5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AE7" activePane="bottomRight" state="frozen"/>
      <selection pane="topLeft" activeCell="A1" activeCellId="0" sqref="A1"/>
      <selection pane="topRight" activeCell="AE1" activeCellId="0" sqref="AE1"/>
      <selection pane="bottomLeft" activeCell="A7" activeCellId="0" sqref="A7"/>
      <selection pane="bottomRight" activeCell="X9" activeCellId="0" sqref="X9"/>
    </sheetView>
  </sheetViews>
  <sheetFormatPr defaultRowHeight="15"/>
  <cols>
    <col collapsed="false" hidden="false" max="1" min="1" style="0" width="9.10526315789474"/>
    <col collapsed="false" hidden="false" max="2" min="2" style="0" width="12.0121457489879"/>
    <col collapsed="false" hidden="false" max="3" min="3" style="0" width="5.8421052631579"/>
    <col collapsed="false" hidden="false" max="4" min="4" style="0" width="12.7813765182186"/>
    <col collapsed="false" hidden="false" max="5" min="5" style="0" width="11.7975708502024"/>
    <col collapsed="false" hidden="false" max="6" min="6" style="0" width="24.1457489878543"/>
    <col collapsed="false" hidden="false" max="7" min="7" style="0" width="5.40080971659919"/>
    <col collapsed="false" hidden="false" max="8" min="8" style="0" width="9.10526315789474"/>
    <col collapsed="false" hidden="false" max="9" min="9" style="0" width="11.7975708502024"/>
    <col collapsed="false" hidden="false" max="10" min="10" style="0" width="9.10526315789474"/>
    <col collapsed="false" hidden="false" max="12" min="11" style="0" width="9.10526315789474"/>
    <col collapsed="false" hidden="false" max="13" min="13" style="0" width="15.7449392712551"/>
    <col collapsed="false" hidden="false" max="15" min="14" style="0" width="9.10526315789474"/>
    <col collapsed="false" hidden="false" max="16" min="16" style="0" width="9.10526315789474"/>
    <col collapsed="false" hidden="false" max="18" min="17" style="0" width="9.10526315789474"/>
    <col collapsed="false" hidden="false" max="19" min="19" style="0" width="15.7449392712551"/>
    <col collapsed="false" hidden="false" max="21" min="20" style="0" width="9.10526315789474"/>
    <col collapsed="false" hidden="false" max="22" min="22" style="0" width="9.10526315789474"/>
    <col collapsed="false" hidden="false" max="24" min="23" style="0" width="9.10526315789474"/>
    <col collapsed="false" hidden="false" max="25" min="25" style="0" width="15.7449392712551"/>
    <col collapsed="false" hidden="false" max="27" min="26" style="0" width="9.10526315789474"/>
    <col collapsed="false" hidden="false" max="28" min="28" style="0" width="9.10526315789474"/>
    <col collapsed="false" hidden="false" max="30" min="29" style="0" width="9.10526315789474"/>
    <col collapsed="false" hidden="false" max="31" min="31" style="0" width="15.7449392712551"/>
    <col collapsed="false" hidden="false" max="33" min="32" style="0" width="9.10526315789474"/>
    <col collapsed="false" hidden="false" max="34" min="34" style="0" width="9.10526315789474"/>
    <col collapsed="false" hidden="false" max="36" min="35" style="0" width="9.10526315789474"/>
    <col collapsed="false" hidden="false" max="37" min="37" style="0" width="15.7449392712551"/>
    <col collapsed="false" hidden="false" max="39" min="38" style="0" width="9.10526315789474"/>
    <col collapsed="false" hidden="false" max="40" min="40" style="0" width="9.10526315789474"/>
    <col collapsed="false" hidden="false" max="42" min="41" style="0" width="9.10526315789474"/>
    <col collapsed="false" hidden="false" max="43" min="43" style="0" width="15.7449392712551"/>
    <col collapsed="false" hidden="false" max="45" min="44" style="0" width="9.10526315789474"/>
    <col collapsed="false" hidden="false" max="1025" min="46" style="0" width="8.57085020242915"/>
  </cols>
  <sheetData>
    <row r="1" customFormat="false" ht="15" hidden="false" customHeight="false" outlineLevel="0" collapsed="false">
      <c r="H1" s="1" t="s">
        <v>0</v>
      </c>
      <c r="I1" s="1" t="n">
        <v>10</v>
      </c>
    </row>
    <row r="2" customFormat="false" ht="15" hidden="false" customHeight="false" outlineLevel="0" collapsed="false">
      <c r="H2" s="2" t="s">
        <v>1</v>
      </c>
      <c r="I2" s="3" t="n">
        <f aca="false">SUM(I7:I30)</f>
        <v>257.004222</v>
      </c>
      <c r="M2" s="3" t="n">
        <f aca="false">SUM(M7:M30)</f>
        <v>191.614</v>
      </c>
      <c r="S2" s="3" t="n">
        <f aca="false">SUM(S7:S30)</f>
        <v>69.638193</v>
      </c>
      <c r="Y2" s="3" t="n">
        <f aca="false">SUM(Y7:Y30)</f>
        <v>191.34</v>
      </c>
      <c r="AE2" s="3" t="n">
        <f aca="false">SUM(AE7:AE30)</f>
        <v>70.08</v>
      </c>
      <c r="AK2" s="3" t="n">
        <f aca="false">SUM(AK7:AK30)</f>
        <v>43.583</v>
      </c>
      <c r="AQ2" s="3" t="n">
        <f aca="false">SUM(AQ7:AQ30)</f>
        <v>173.4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25.7004222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  <c r="AN5" s="11" t="s">
        <v>9</v>
      </c>
      <c r="AO5" s="11"/>
      <c r="AP5" s="11"/>
      <c r="AQ5" s="11"/>
      <c r="AR5" s="11"/>
      <c r="AS5" s="11"/>
    </row>
    <row r="6" customFormat="false" ht="15" hidden="false" customHeight="false" outlineLevel="0" collapsed="false">
      <c r="A6" s="12" t="s">
        <v>10</v>
      </c>
      <c r="B6" s="12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2" t="s">
        <v>20</v>
      </c>
      <c r="L6" s="12" t="s">
        <v>17</v>
      </c>
      <c r="M6" s="12" t="s">
        <v>18</v>
      </c>
      <c r="N6" s="12" t="s">
        <v>21</v>
      </c>
      <c r="O6" s="12" t="s">
        <v>22</v>
      </c>
      <c r="P6" s="12" t="s">
        <v>19</v>
      </c>
      <c r="Q6" s="12" t="s">
        <v>20</v>
      </c>
      <c r="R6" s="12" t="s">
        <v>17</v>
      </c>
      <c r="S6" s="12" t="s">
        <v>18</v>
      </c>
      <c r="T6" s="12" t="s">
        <v>21</v>
      </c>
      <c r="U6" s="12" t="s">
        <v>22</v>
      </c>
      <c r="V6" s="12" t="s">
        <v>19</v>
      </c>
      <c r="W6" s="12" t="s">
        <v>20</v>
      </c>
      <c r="X6" s="12" t="s">
        <v>17</v>
      </c>
      <c r="Y6" s="12" t="s">
        <v>18</v>
      </c>
      <c r="Z6" s="12" t="s">
        <v>21</v>
      </c>
      <c r="AA6" s="12" t="s">
        <v>22</v>
      </c>
      <c r="AB6" s="12" t="s">
        <v>19</v>
      </c>
      <c r="AC6" s="12" t="s">
        <v>20</v>
      </c>
      <c r="AD6" s="12" t="s">
        <v>17</v>
      </c>
      <c r="AE6" s="12" t="s">
        <v>18</v>
      </c>
      <c r="AF6" s="12" t="s">
        <v>21</v>
      </c>
      <c r="AG6" s="12" t="s">
        <v>22</v>
      </c>
      <c r="AH6" s="12" t="s">
        <v>19</v>
      </c>
      <c r="AI6" s="12" t="s">
        <v>20</v>
      </c>
      <c r="AJ6" s="12" t="s">
        <v>17</v>
      </c>
      <c r="AK6" s="12" t="s">
        <v>18</v>
      </c>
      <c r="AL6" s="12" t="s">
        <v>21</v>
      </c>
      <c r="AM6" s="12" t="s">
        <v>22</v>
      </c>
      <c r="AN6" s="12" t="s">
        <v>19</v>
      </c>
      <c r="AO6" s="12" t="s">
        <v>20</v>
      </c>
      <c r="AP6" s="12" t="s">
        <v>17</v>
      </c>
      <c r="AQ6" s="12" t="s">
        <v>18</v>
      </c>
      <c r="AR6" s="12" t="s">
        <v>21</v>
      </c>
      <c r="AS6" s="12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D7" s="0" t="s">
        <v>25</v>
      </c>
      <c r="F7" s="0" t="s">
        <v>26</v>
      </c>
      <c r="G7" s="0" t="n">
        <f aca="false">BoardQty*1</f>
        <v>10</v>
      </c>
      <c r="H7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11.3</v>
      </c>
      <c r="I7" s="13" t="n">
        <f aca="false">IFERROR(G7*H7,"")</f>
        <v>113</v>
      </c>
      <c r="AP7" s="13" t="n">
        <f aca="false">IFERROR(LOOKUP(IF(AO7="",G7,AO7),{0,1,10},{0,13.22,11.3}),"")</f>
        <v>11.3</v>
      </c>
      <c r="AQ7" s="13" t="n">
        <f aca="false">IFERROR(IF(AO7="",G7,AO7)*AP7,"")</f>
        <v>113</v>
      </c>
      <c r="AR7" s="0" t="s">
        <v>26</v>
      </c>
    </row>
    <row r="8" customFormat="false" ht="14.9" hidden="false" customHeight="false" outlineLevel="0" collapsed="false">
      <c r="A8" s="0" t="s">
        <v>27</v>
      </c>
      <c r="B8" s="0" t="s">
        <v>28</v>
      </c>
      <c r="D8" s="0" t="s">
        <v>29</v>
      </c>
      <c r="E8" s="0" t="s">
        <v>30</v>
      </c>
      <c r="F8" s="0" t="s">
        <v>31</v>
      </c>
      <c r="G8" s="0" t="n">
        <f aca="false">BoardQty*1</f>
        <v>10</v>
      </c>
      <c r="H8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6.04</v>
      </c>
      <c r="I8" s="13" t="n">
        <f aca="false">IFERROR(G8*H8,"")</f>
        <v>60.4</v>
      </c>
      <c r="L8" s="13" t="n">
        <f aca="false">IFERROR(LOOKUP(IF(K8="",G8,K8),{0,1,1000},{0,7.6234,7.6234}),"")</f>
        <v>7.6234</v>
      </c>
      <c r="M8" s="13" t="n">
        <f aca="false">IFERROR(IF(K8="",G8,K8)*L8,"")</f>
        <v>76.234</v>
      </c>
      <c r="N8" s="0" t="s">
        <v>32</v>
      </c>
      <c r="O8" s="14" t="s">
        <v>33</v>
      </c>
      <c r="X8" s="13" t="n">
        <f aca="false">IFERROR(LOOKUP(IF(W8="",G8,W8),{0,1,1000,2000},{0,7.65,7.65,7.5}),"")</f>
        <v>7.65</v>
      </c>
      <c r="Y8" s="13" t="n">
        <f aca="false">IFERROR(IF(W8="",G8,W8)*X8,"")</f>
        <v>76.5</v>
      </c>
      <c r="Z8" s="0" t="s">
        <v>34</v>
      </c>
      <c r="AA8" s="14" t="s">
        <v>33</v>
      </c>
      <c r="AP8" s="13" t="n">
        <f aca="false">IFERROR(LOOKUP(IF(AO8="",G8,AO8),{0,1,10,25,100,250,500},{0,6.71,6.04,5.5,4.97,4.51,3.97}),"")</f>
        <v>6.04</v>
      </c>
      <c r="AQ8" s="13" t="n">
        <f aca="false">IFERROR(IF(AO8="",G8,AO8)*AP8,"")</f>
        <v>60.4</v>
      </c>
      <c r="AR8" s="0" t="s">
        <v>31</v>
      </c>
    </row>
    <row r="9" customFormat="false" ht="15" hidden="false" customHeight="false" outlineLevel="0" collapsed="false">
      <c r="A9" s="0" t="s">
        <v>35</v>
      </c>
      <c r="B9" s="0" t="s">
        <v>36</v>
      </c>
      <c r="D9" s="0" t="s">
        <v>37</v>
      </c>
      <c r="E9" s="0" t="s">
        <v>38</v>
      </c>
      <c r="F9" s="0" t="s">
        <v>39</v>
      </c>
      <c r="G9" s="0" t="n">
        <f aca="false">BoardQty*2</f>
        <v>20</v>
      </c>
      <c r="H9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0.863</v>
      </c>
      <c r="I9" s="13" t="n">
        <f aca="false">IFERROR(G9*H9,"")</f>
        <v>17.26</v>
      </c>
      <c r="J9" s="0" t="n">
        <v>121864</v>
      </c>
      <c r="L9" s="13" t="n">
        <f aca="false">IFERROR(LOOKUP(IF(K9="",G9,K9),{0,1,10,100,500,1000,2000,4000},{0,1.14,0.863,0.6176,0.47818,0.41176,0.33495,0.31763}),"")</f>
        <v>0.863</v>
      </c>
      <c r="M9" s="13" t="n">
        <f aca="false">IFERROR(IF(K9="",G9,K9)*L9,"")</f>
        <v>17.26</v>
      </c>
      <c r="N9" s="0" t="s">
        <v>40</v>
      </c>
      <c r="O9" s="14" t="s">
        <v>33</v>
      </c>
      <c r="R9" s="13" t="n">
        <f aca="false">IFERROR(LOOKUP(IF(Q9="",G9,Q9),{0,1,5,50,250,500,1000,2000,10000,20000},{0,1.19056,1.19056,0.633548,0.625044,0.490043,0.422011,0.39331,0.366735,0.359294}),"")</f>
        <v>1.19056</v>
      </c>
      <c r="S9" s="13" t="n">
        <f aca="false">IFERROR(IF(Q9="",G9,Q9)*R9,"")</f>
        <v>23.8112</v>
      </c>
      <c r="T9" s="0" t="s">
        <v>41</v>
      </c>
      <c r="U9" s="14" t="s">
        <v>33</v>
      </c>
      <c r="X9" s="13" t="n">
        <f aca="false">IFERROR(LOOKUP(IF(W9="",G9,W9),{0,1,10,100,500,1000,2000,10000},{0,1.31,1.1,0.585,0.526,0.48,0.432,0.399}),"")</f>
        <v>1.1</v>
      </c>
      <c r="Y9" s="13" t="n">
        <f aca="false">IFERROR(IF(W9="",G9,W9)*X9,"")</f>
        <v>22</v>
      </c>
      <c r="Z9" s="0" t="s">
        <v>42</v>
      </c>
      <c r="AA9" s="14" t="s">
        <v>33</v>
      </c>
      <c r="AD9" s="13" t="n">
        <f aca="false">IFERROR(LOOKUP(IF(AC9="",G9,AC9),{0,1,5,10,25,50,100,250,500},{0,1.31,1.31,1.1,0.928,0.756,0.584,0.555,0.525}),"")</f>
        <v>1.1</v>
      </c>
      <c r="AE9" s="13" t="n">
        <f aca="false">IFERROR(IF(AC9="",G9,AC9)*AD9,"")</f>
        <v>22</v>
      </c>
      <c r="AF9" s="0" t="s">
        <v>43</v>
      </c>
      <c r="AG9" s="14" t="s">
        <v>33</v>
      </c>
      <c r="AJ9" s="13" t="n">
        <f aca="false">IFERROR(LOOKUP(IF(AI9="",G9,AI9),{0,1,5,50},{0,0.941818,0.941818,0.748352}),"")</f>
        <v>0.941818</v>
      </c>
      <c r="AK9" s="13" t="n">
        <f aca="false">IFERROR(IF(AI9="",G9,AI9)*AJ9,"")</f>
        <v>18.83636</v>
      </c>
      <c r="AL9" s="0" t="s">
        <v>44</v>
      </c>
      <c r="AM9" s="14" t="s">
        <v>33</v>
      </c>
    </row>
    <row r="10" customFormat="false" ht="15" hidden="false" customHeight="false" outlineLevel="0" collapsed="false">
      <c r="A10" s="0" t="s">
        <v>45</v>
      </c>
      <c r="B10" s="0" t="s">
        <v>46</v>
      </c>
      <c r="D10" s="0" t="s">
        <v>47</v>
      </c>
      <c r="F10" s="0" t="s">
        <v>46</v>
      </c>
      <c r="G10" s="0" t="n">
        <f aca="false">BoardQty*1</f>
        <v>10</v>
      </c>
      <c r="H10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1.72206</v>
      </c>
      <c r="I10" s="13" t="n">
        <f aca="false">IFERROR(G10*H10,"")</f>
        <v>17.2206</v>
      </c>
      <c r="J10" s="0" t="n">
        <v>3870</v>
      </c>
      <c r="L10" s="13" t="n">
        <f aca="false">IFERROR(LOOKUP(IF(K10="",G10,K10),{0,1,10,100,500,1000,2500},{0,2.12,1.908,1.5336,1.26,1.044,0.73125}),"")</f>
        <v>1.908</v>
      </c>
      <c r="M10" s="13" t="n">
        <f aca="false">IFERROR(IF(K10="",G10,K10)*L10,"")</f>
        <v>19.08</v>
      </c>
      <c r="N10" s="0" t="s">
        <v>48</v>
      </c>
      <c r="O10" s="14" t="s">
        <v>33</v>
      </c>
      <c r="R10" s="13" t="n">
        <f aca="false">IFERROR(LOOKUP(IF(Q10="",G10,Q10),{0,1,10,100,250,500,2000,4000,7000},{0,2.40238,1.72206,1.53072,1.44568,0.938629,0.919495,0.901424,0.88229}),"")</f>
        <v>1.72206</v>
      </c>
      <c r="S10" s="13" t="n">
        <f aca="false">IFERROR(IF(Q10="",G10,Q10)*R10,"")</f>
        <v>17.2206</v>
      </c>
      <c r="T10" s="0" t="s">
        <v>49</v>
      </c>
      <c r="U10" s="14" t="s">
        <v>33</v>
      </c>
      <c r="V10" s="0" t="n">
        <v>490</v>
      </c>
      <c r="X10" s="13" t="n">
        <f aca="false">IFERROR(LOOKUP(IF(W10="",G10,W10),{0,1,10,25,100,250,500,1000},{0,2.12,1.91,1.82,1.53,1.44,1.26,0.982}),"")</f>
        <v>1.91</v>
      </c>
      <c r="Y10" s="13" t="n">
        <f aca="false">IFERROR(IF(W10="",G10,W10)*X10,"")</f>
        <v>19.1</v>
      </c>
      <c r="Z10" s="0" t="s">
        <v>50</v>
      </c>
      <c r="AA10" s="14" t="s">
        <v>33</v>
      </c>
      <c r="AD10" s="13" t="n">
        <f aca="false">IFERROR(LOOKUP(IF(AC10="",G10,AC10),{0,1,10,25,100,250,500,1000},{0,2.12,1.9,1.82,1.54,1.44,1.26,0.9}),"")</f>
        <v>1.9</v>
      </c>
      <c r="AE10" s="13" t="n">
        <f aca="false">IFERROR(IF(AC10="",G10,AC10)*AD10,"")</f>
        <v>19</v>
      </c>
      <c r="AF10" s="0" t="s">
        <v>51</v>
      </c>
      <c r="AG10" s="14" t="s">
        <v>33</v>
      </c>
      <c r="AH10" s="0" t="n">
        <v>50</v>
      </c>
      <c r="AJ10" s="13" t="n">
        <f aca="false">IFERROR(LOOKUP(IF(AI10="",G10,AI10),{0,1,5,25},{0,1.909148,1.909148,1.692296}),"")</f>
        <v>1.909148</v>
      </c>
      <c r="AK10" s="13" t="n">
        <f aca="false">IFERROR(IF(AI10="",G10,AI10)*AJ10,"")</f>
        <v>19.09148</v>
      </c>
      <c r="AL10" s="0" t="s">
        <v>52</v>
      </c>
      <c r="AM10" s="14" t="s">
        <v>33</v>
      </c>
    </row>
    <row r="11" customFormat="false" ht="15" hidden="false" customHeight="false" outlineLevel="0" collapsed="false">
      <c r="A11" s="0" t="s">
        <v>53</v>
      </c>
      <c r="B11" s="0" t="s">
        <v>54</v>
      </c>
      <c r="D11" s="0" t="s">
        <v>55</v>
      </c>
      <c r="E11" s="0" t="s">
        <v>56</v>
      </c>
      <c r="F11" s="0" t="s">
        <v>57</v>
      </c>
      <c r="G11" s="0" t="n">
        <f aca="false">BoardQty*1</f>
        <v>10</v>
      </c>
      <c r="H11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1.71</v>
      </c>
      <c r="I11" s="13" t="n">
        <f aca="false">IFERROR(G11*H11,"")</f>
        <v>17.1</v>
      </c>
      <c r="J11" s="0" t="n">
        <v>13866</v>
      </c>
      <c r="L11" s="13" t="n">
        <f aca="false">IFERROR(LOOKUP(IF(K11="",G11,K11),{0,1,10,50,100,500,1200},{0,1.9,1.71,1.55,1.42,1.34,1.19001}),"")</f>
        <v>1.71</v>
      </c>
      <c r="M11" s="13" t="n">
        <f aca="false">IFERROR(IF(K11="",G11,K11)*L11,"")</f>
        <v>17.1</v>
      </c>
      <c r="N11" s="0" t="s">
        <v>58</v>
      </c>
      <c r="O11" s="14" t="s">
        <v>33</v>
      </c>
      <c r="V11" s="0" t="n">
        <v>17185</v>
      </c>
      <c r="X11" s="13" t="n">
        <f aca="false">IFERROR(LOOKUP(IF(W11="",G11,W11),{0,1,10,50,100,500,1200},{0,2.24,2.02,1.83,1.68,1.58,1.58}),"")</f>
        <v>2.02</v>
      </c>
      <c r="Y11" s="13" t="n">
        <f aca="false">IFERROR(IF(W11="",G11,W11)*X11,"")</f>
        <v>20.2</v>
      </c>
      <c r="Z11" s="0" t="s">
        <v>59</v>
      </c>
      <c r="AA11" s="14" t="s">
        <v>33</v>
      </c>
    </row>
    <row r="12" customFormat="false" ht="15" hidden="false" customHeight="false" outlineLevel="0" collapsed="false">
      <c r="A12" s="0" t="s">
        <v>60</v>
      </c>
      <c r="B12" s="0" t="s">
        <v>61</v>
      </c>
      <c r="D12" s="0" t="s">
        <v>62</v>
      </c>
      <c r="E12" s="0" t="s">
        <v>30</v>
      </c>
      <c r="F12" s="0" t="s">
        <v>63</v>
      </c>
      <c r="G12" s="0" t="n">
        <f aca="false">BoardQty*1</f>
        <v>10</v>
      </c>
      <c r="H12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0.965</v>
      </c>
      <c r="I12" s="13" t="n">
        <f aca="false">IFERROR(G12*H12,"")</f>
        <v>9.65</v>
      </c>
      <c r="J12" s="0" t="n">
        <v>34861</v>
      </c>
      <c r="L12" s="13" t="n">
        <f aca="false">IFERROR(LOOKUP(IF(K12="",G12,K12),{0,1,10,100,250,500,1000,1250,3000},{0,2.19,1.965,1.5796,1.804,1.2978,1.07532,0.99,0.9}),"")</f>
        <v>1.965</v>
      </c>
      <c r="M12" s="13" t="n">
        <f aca="false">IFERROR(IF(K12="",G12,K12)*L12,"")</f>
        <v>19.65</v>
      </c>
      <c r="N12" s="0" t="s">
        <v>64</v>
      </c>
      <c r="O12" s="14" t="s">
        <v>33</v>
      </c>
      <c r="R12" s="13" t="n">
        <f aca="false">IFERROR(LOOKUP(IF(Q12="",G12,Q12),{0,1,3000,9000,15000},{0,1.21182,1.21182,1.006661,0.902487}),"")</f>
        <v>1.21182</v>
      </c>
      <c r="S12" s="13" t="n">
        <f aca="false">IFERROR(IF(Q12="",G12,Q12)*R12,"")</f>
        <v>12.1182</v>
      </c>
      <c r="T12" s="0" t="s">
        <v>65</v>
      </c>
      <c r="U12" s="14" t="s">
        <v>33</v>
      </c>
      <c r="V12" s="0" t="n">
        <v>14713</v>
      </c>
      <c r="X12" s="13" t="n">
        <f aca="false">IFERROR(LOOKUP(IF(W12="",G12,W12),{0,1,10,25,100,250,500,1000,3000},{0,2.12,1.91,1.82,1.53,1.44,1.26,0.982,0.982}),"")</f>
        <v>1.91</v>
      </c>
      <c r="Y12" s="13" t="n">
        <f aca="false">IFERROR(IF(W12="",G12,W12)*X12,"")</f>
        <v>19.1</v>
      </c>
      <c r="Z12" s="0" t="s">
        <v>66</v>
      </c>
      <c r="AA12" s="14" t="s">
        <v>33</v>
      </c>
      <c r="AD12" s="13" t="n">
        <f aca="false">IFERROR(LOOKUP(IF(AC12="",G12,AC12),{0,1,3000,5000,10000},{0,0.965,0.965,0.936,0.9}),"")</f>
        <v>0.965</v>
      </c>
      <c r="AE12" s="13" t="n">
        <f aca="false">IFERROR(IF(AC12="",G12,AC12)*AD12,"")</f>
        <v>9.65</v>
      </c>
      <c r="AF12" s="0" t="s">
        <v>67</v>
      </c>
      <c r="AG12" s="14" t="s">
        <v>33</v>
      </c>
    </row>
    <row r="13" customFormat="false" ht="15" hidden="false" customHeight="false" outlineLevel="0" collapsed="false">
      <c r="A13" s="0" t="s">
        <v>68</v>
      </c>
      <c r="B13" s="0" t="s">
        <v>69</v>
      </c>
      <c r="D13" s="0" t="s">
        <v>70</v>
      </c>
      <c r="F13" s="0" t="s">
        <v>71</v>
      </c>
      <c r="G13" s="0" t="n">
        <f aca="false">BoardQty*1</f>
        <v>10</v>
      </c>
      <c r="H13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0.722</v>
      </c>
      <c r="I13" s="13" t="n">
        <f aca="false">IFERROR(G13*H13,"")</f>
        <v>7.22</v>
      </c>
      <c r="J13" s="0" t="n">
        <v>4859</v>
      </c>
      <c r="L13" s="13" t="n">
        <f aca="false">IFERROR(LOOKUP(IF(K13="",G13,K13),{0,1,10,100,500,1000,5000,10000},{0,0.87,0.765,0.66,0.54,0.48,0.42,0.399}),"")</f>
        <v>0.765</v>
      </c>
      <c r="M13" s="13" t="n">
        <f aca="false">IFERROR(IF(K13="",G13,K13)*L13,"")</f>
        <v>7.65</v>
      </c>
      <c r="N13" s="0" t="s">
        <v>72</v>
      </c>
      <c r="O13" s="14" t="s">
        <v>33</v>
      </c>
      <c r="V13" s="0" t="n">
        <v>2422</v>
      </c>
      <c r="X13" s="13" t="n">
        <f aca="false">IFERROR(LOOKUP(IF(W13="",G13,W13),{0,1,10,100,250,500,1000,2500,5000,10000},{0,0.873,0.722,0.663,0.602,0.552,0.481,0.437,0.421,0.392}),"")</f>
        <v>0.722</v>
      </c>
      <c r="Y13" s="13" t="n">
        <f aca="false">IFERROR(IF(W13="",G13,W13)*X13,"")</f>
        <v>7.22</v>
      </c>
      <c r="Z13" s="0" t="s">
        <v>73</v>
      </c>
      <c r="AA13" s="14" t="s">
        <v>33</v>
      </c>
    </row>
    <row r="14" customFormat="false" ht="15" hidden="false" customHeight="false" outlineLevel="0" collapsed="false">
      <c r="A14" s="0" t="s">
        <v>74</v>
      </c>
      <c r="B14" s="0" t="s">
        <v>75</v>
      </c>
      <c r="D14" s="0" t="s">
        <v>62</v>
      </c>
      <c r="E14" s="0" t="s">
        <v>30</v>
      </c>
      <c r="F14" s="0" t="s">
        <v>76</v>
      </c>
      <c r="G14" s="0" t="n">
        <f aca="false">BoardQty*1</f>
        <v>10</v>
      </c>
      <c r="H14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0.64843</v>
      </c>
      <c r="I14" s="13" t="n">
        <f aca="false">IFERROR(G14*H14,"")</f>
        <v>6.4843</v>
      </c>
      <c r="J14" s="0" t="n">
        <v>6741</v>
      </c>
      <c r="L14" s="13" t="n">
        <f aca="false">IFERROR(LOOKUP(IF(K14="",G14,K14),{0,1,10,100,250,500,1000,1250,3000,6000,15000},{0,0.92,0.812,0.6228,0.58696,0.49234,0.39387,0.4095,0.34655,0.32265,0.3107}),"")</f>
        <v>0.812</v>
      </c>
      <c r="M14" s="13" t="n">
        <f aca="false">IFERROR(IF(K14="",G14,K14)*L14,"")</f>
        <v>8.12</v>
      </c>
      <c r="N14" s="0" t="s">
        <v>77</v>
      </c>
      <c r="O14" s="14" t="s">
        <v>33</v>
      </c>
      <c r="R14" s="13" t="n">
        <f aca="false">IFERROR(LOOKUP(IF(Q14="",G14,Q14),{0,1,10,100,250,500},{0,0.89292,0.64843,0.528311,0.462405,0.364609}),"")</f>
        <v>0.64843</v>
      </c>
      <c r="S14" s="13" t="n">
        <f aca="false">IFERROR(IF(Q14="",G14,Q14)*R14,"")</f>
        <v>6.4843</v>
      </c>
      <c r="T14" s="0" t="s">
        <v>78</v>
      </c>
      <c r="U14" s="14" t="s">
        <v>33</v>
      </c>
      <c r="V14" s="0" t="n">
        <v>6217</v>
      </c>
      <c r="X14" s="13" t="n">
        <f aca="false">IFERROR(LOOKUP(IF(W14="",G14,W14),{0,1,10,100,1000,2000,3000,9000},{0,0.893,0.743,0.479,0.384,0.348,0.325,0.312}),"")</f>
        <v>0.743</v>
      </c>
      <c r="Y14" s="13" t="n">
        <f aca="false">IFERROR(IF(W14="",G14,W14)*X14,"")</f>
        <v>7.43</v>
      </c>
      <c r="Z14" s="0" t="s">
        <v>79</v>
      </c>
      <c r="AA14" s="14" t="s">
        <v>33</v>
      </c>
      <c r="AD14" s="13" t="n">
        <f aca="false">IFERROR(LOOKUP(IF(AC14="",G14,AC14),{0,1,10,100,1000},{0,0.887,0.741,0.478,0.383}),"")</f>
        <v>0.741</v>
      </c>
      <c r="AE14" s="13" t="n">
        <f aca="false">IFERROR(IF(AC14="",G14,AC14)*AD14,"")</f>
        <v>7.41</v>
      </c>
      <c r="AF14" s="0" t="s">
        <v>80</v>
      </c>
      <c r="AG14" s="14" t="s">
        <v>33</v>
      </c>
      <c r="AL14" s="0" t="s">
        <v>81</v>
      </c>
      <c r="AM14" s="14" t="s">
        <v>33</v>
      </c>
    </row>
    <row r="15" customFormat="false" ht="15" hidden="false" customHeight="false" outlineLevel="0" collapsed="false">
      <c r="A15" s="0" t="s">
        <v>82</v>
      </c>
      <c r="B15" s="0" t="s">
        <v>83</v>
      </c>
      <c r="D15" s="0" t="s">
        <v>84</v>
      </c>
      <c r="F15" s="0" t="s">
        <v>85</v>
      </c>
      <c r="G15" s="0" t="n">
        <f aca="false">BoardQty*2</f>
        <v>20</v>
      </c>
      <c r="H15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0.174</v>
      </c>
      <c r="I15" s="13" t="n">
        <f aca="false">IFERROR(G15*H15,"")</f>
        <v>3.48</v>
      </c>
      <c r="J15" s="0" t="n">
        <v>45660</v>
      </c>
      <c r="L15" s="13" t="n">
        <f aca="false">IFERROR(LOOKUP(IF(K15="",G15,K15),{0,1,10,100,250,500,1000,1250,3000,6000,15000},{0,0.54,0.464,0.3461,0.58052,0.27192,0.21012,0.405,0.1581,0.174,0.162}),"")</f>
        <v>0.464</v>
      </c>
      <c r="M15" s="13" t="n">
        <f aca="false">IFERROR(IF(K15="",G15,K15)*L15,"")</f>
        <v>9.28</v>
      </c>
      <c r="N15" s="0" t="s">
        <v>86</v>
      </c>
      <c r="O15" s="14" t="s">
        <v>33</v>
      </c>
      <c r="R15" s="13" t="n">
        <f aca="false">IFERROR(LOOKUP(IF(Q15="",G15,Q15),{0,1,50,250,500,1500},{0,0.272128,0.272128,0.261498,0.200907,0.196655}),"")</f>
        <v>0.272128</v>
      </c>
      <c r="S15" s="13" t="n">
        <f aca="false">IFERROR(IF(Q15="",G15,Q15)*R15,"")</f>
        <v>5.44256</v>
      </c>
      <c r="T15" s="0" t="s">
        <v>87</v>
      </c>
      <c r="U15" s="14" t="s">
        <v>33</v>
      </c>
      <c r="V15" s="0" t="n">
        <v>36837</v>
      </c>
      <c r="X15" s="13" t="n">
        <f aca="false">IFERROR(LOOKUP(IF(W15="",G15,W15),{0,1,10,100,1000,3000,9000,24000},{0,0.522,0.434,0.264,0.204,0.175,0.163,0.157}),"")</f>
        <v>0.434</v>
      </c>
      <c r="Y15" s="13" t="n">
        <f aca="false">IFERROR(IF(W15="",G15,W15)*X15,"")</f>
        <v>8.68</v>
      </c>
      <c r="Z15" s="0" t="s">
        <v>88</v>
      </c>
      <c r="AA15" s="14" t="s">
        <v>33</v>
      </c>
      <c r="AD15" s="13" t="n">
        <f aca="false">IFERROR(LOOKUP(IF(AC15="",G15,AC15),{0,1,3000,9000,24000,45000},{0,0.174,0.174,0.162,0.154,0.15}),"")</f>
        <v>0.174</v>
      </c>
      <c r="AE15" s="13" t="n">
        <f aca="false">IFERROR(IF(AC15="",G15,AC15)*AD15,"")</f>
        <v>3.48</v>
      </c>
      <c r="AF15" s="0" t="s">
        <v>89</v>
      </c>
      <c r="AG15" s="14" t="s">
        <v>33</v>
      </c>
    </row>
    <row r="16" customFormat="false" ht="15" hidden="false" customHeight="false" outlineLevel="0" collapsed="false">
      <c r="A16" s="0" t="s">
        <v>90</v>
      </c>
      <c r="B16" s="0" t="s">
        <v>91</v>
      </c>
      <c r="D16" s="0" t="s">
        <v>92</v>
      </c>
      <c r="E16" s="0" t="s">
        <v>93</v>
      </c>
      <c r="F16" s="0" t="s">
        <v>94</v>
      </c>
      <c r="G16" s="0" t="n">
        <f aca="false">BoardQty*2</f>
        <v>20</v>
      </c>
      <c r="H16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0.1008787</v>
      </c>
      <c r="I16" s="13" t="n">
        <f aca="false">IFERROR(G16*H16,"")</f>
        <v>2.017574</v>
      </c>
      <c r="L16" s="13" t="n">
        <f aca="false">IFERROR(LOOKUP(IF(K16="",G16,K16),{0,1,10,100,500,1000,4000,8000,12000},{0,0.29,0.199,0.1009,0.06906,0.0611,0.0462,0.04389,0.04158}),"")</f>
        <v>0.199</v>
      </c>
      <c r="M16" s="13" t="n">
        <f aca="false">IFERROR(IF(K16="",G16,K16)*L16,"")</f>
        <v>3.98</v>
      </c>
      <c r="N16" s="0" t="s">
        <v>95</v>
      </c>
      <c r="O16" s="14" t="s">
        <v>33</v>
      </c>
      <c r="R16" s="13" t="n">
        <f aca="false">IFERROR(LOOKUP(IF(Q16="",G16,Q16),{0,1,100,500,1000,2000},{0,0.1008787,0.1008787,0.0764297,0.0650556,0.0577209}),"")</f>
        <v>0.1008787</v>
      </c>
      <c r="S16" s="13" t="n">
        <f aca="false">IFERROR(IF(Q16="",G16,Q16)*R16,"")</f>
        <v>2.017574</v>
      </c>
      <c r="T16" s="0" t="s">
        <v>96</v>
      </c>
      <c r="U16" s="14" t="s">
        <v>33</v>
      </c>
      <c r="X16" s="13" t="n">
        <f aca="false">IFERROR(LOOKUP(IF(W16="",G16,W16),{0,1,10,100,500,1000,4000,8000},{0,0.321,0.219,0.112,0.077,0.07,0.052,0.05}),"")</f>
        <v>0.219</v>
      </c>
      <c r="Y16" s="13" t="n">
        <f aca="false">IFERROR(IF(W16="",G16,W16)*X16,"")</f>
        <v>4.38</v>
      </c>
      <c r="Z16" s="0" t="s">
        <v>97</v>
      </c>
      <c r="AA16" s="14" t="s">
        <v>33</v>
      </c>
      <c r="AD16" s="13" t="n">
        <f aca="false">IFERROR(LOOKUP(IF(AC16="",G16,AC16),{0,1,10,25,50,100,250,500,1000},{0,0.25,0.113,0.101,0.088,0.076,0.072,0.067,0.062}),"")</f>
        <v>0.113</v>
      </c>
      <c r="AE16" s="13" t="n">
        <f aca="false">IFERROR(IF(AC16="",G16,AC16)*AD16,"")</f>
        <v>2.26</v>
      </c>
      <c r="AF16" s="0" t="s">
        <v>98</v>
      </c>
      <c r="AG16" s="14" t="s">
        <v>33</v>
      </c>
      <c r="AH16" s="0" t="n">
        <v>1200</v>
      </c>
      <c r="AJ16" s="13" t="n">
        <f aca="false">IFERROR(LOOKUP(IF(AI16="",G16,AI16),{0,1,50,250},{0,0.125434,0.125434,0.08504}),"")</f>
        <v>0.125434</v>
      </c>
      <c r="AK16" s="13" t="n">
        <f aca="false">IFERROR(IF(AI16="",G16,AI16)*AJ16,"")</f>
        <v>2.50868</v>
      </c>
      <c r="AL16" s="0" t="s">
        <v>99</v>
      </c>
      <c r="AM16" s="14" t="s">
        <v>33</v>
      </c>
    </row>
    <row r="17" customFormat="false" ht="15" hidden="false" customHeight="false" outlineLevel="0" collapsed="false">
      <c r="A17" s="0" t="s">
        <v>100</v>
      </c>
      <c r="B17" s="0" t="s">
        <v>101</v>
      </c>
      <c r="D17" s="0" t="s">
        <v>102</v>
      </c>
      <c r="E17" s="0" t="s">
        <v>103</v>
      </c>
      <c r="F17" s="0" t="s">
        <v>104</v>
      </c>
      <c r="G17" s="0" t="n">
        <f aca="false">BoardQty*2</f>
        <v>20</v>
      </c>
      <c r="H17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0.08504</v>
      </c>
      <c r="I17" s="13" t="n">
        <f aca="false">IFERROR(G17*H17,"")</f>
        <v>1.7008</v>
      </c>
      <c r="L17" s="13" t="n">
        <f aca="false">IFERROR(LOOKUP(IF(K17="",G17,K17),{0,1,10,100,500,1000,3000,6000,15000,30000,75000},{0,0.37,0.3,0.1589,0.10452,0.07108,0.06224,0.05412,0.046,0.0433,0.04059}),"")</f>
        <v>0.3</v>
      </c>
      <c r="M17" s="13" t="n">
        <f aca="false">IFERROR(IF(K17="",G17,K17)*L17,"")</f>
        <v>6</v>
      </c>
      <c r="N17" s="0" t="s">
        <v>105</v>
      </c>
      <c r="O17" s="14" t="s">
        <v>33</v>
      </c>
      <c r="R17" s="13" t="n">
        <f aca="false">IFERROR(LOOKUP(IF(Q17="",G17,Q17),{0,1,50,250,500,1500},{0,0.1056622,0.1056622,0.0947133,0.0634611,0.0621855}),"")</f>
        <v>0.1056622</v>
      </c>
      <c r="S17" s="13" t="n">
        <f aca="false">IFERROR(IF(Q17="",G17,Q17)*R17,"")</f>
        <v>2.113244</v>
      </c>
      <c r="T17" s="0" t="s">
        <v>106</v>
      </c>
      <c r="U17" s="14" t="s">
        <v>33</v>
      </c>
      <c r="X17" s="13" t="n">
        <f aca="false">IFERROR(LOOKUP(IF(W17="",G17,W17),{0,1,10,100,1000,3000,9000,24000,45000,99000},{0,0.332,0.223,0.093,0.064,0.051,0.042,0.04,0.037,0.032}),"")</f>
        <v>0.223</v>
      </c>
      <c r="Y17" s="13" t="n">
        <f aca="false">IFERROR(IF(W17="",G17,W17)*X17,"")</f>
        <v>4.46</v>
      </c>
      <c r="Z17" s="0" t="s">
        <v>107</v>
      </c>
      <c r="AA17" s="14" t="s">
        <v>33</v>
      </c>
      <c r="AD17" s="13" t="n">
        <f aca="false">IFERROR(LOOKUP(IF(AC17="",G17,AC17),{0,1,5,10,25,50,100,250,500,1000},{0,0.33,0.33,0.222,0.179,0.136,0.093,0.083,0.073,0.063}),"")</f>
        <v>0.222</v>
      </c>
      <c r="AE17" s="13" t="n">
        <f aca="false">IFERROR(IF(AC17="",G17,AC17)*AD17,"")</f>
        <v>4.44</v>
      </c>
      <c r="AF17" s="0" t="s">
        <v>108</v>
      </c>
      <c r="AG17" s="14" t="s">
        <v>33</v>
      </c>
      <c r="AH17" s="0" t="n">
        <v>100</v>
      </c>
      <c r="AJ17" s="13" t="n">
        <f aca="false">IFERROR(LOOKUP(IF(AI17="",G17,AI17),{0,1,100,200},{0,0.08504,0.08504,0.076536}),"")</f>
        <v>0.08504</v>
      </c>
      <c r="AK17" s="13" t="n">
        <f aca="false">IFERROR(IF(AI17="",G17,AI17)*AJ17,"")</f>
        <v>1.7008</v>
      </c>
      <c r="AL17" s="0" t="s">
        <v>109</v>
      </c>
      <c r="AM17" s="14" t="s">
        <v>33</v>
      </c>
    </row>
    <row r="18" customFormat="false" ht="15" hidden="false" customHeight="false" outlineLevel="0" collapsed="false">
      <c r="A18" s="0" t="s">
        <v>110</v>
      </c>
      <c r="B18" s="0" t="s">
        <v>111</v>
      </c>
      <c r="D18" s="0" t="s">
        <v>92</v>
      </c>
      <c r="E18" s="0" t="s">
        <v>93</v>
      </c>
      <c r="F18" s="0" t="s">
        <v>112</v>
      </c>
      <c r="G18" s="0" t="n">
        <f aca="false">BoardQty*7</f>
        <v>70</v>
      </c>
      <c r="H18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0.015</v>
      </c>
      <c r="I18" s="13" t="n">
        <f aca="false">IFERROR(G18*H18,"")</f>
        <v>1.05</v>
      </c>
      <c r="J18" s="0" t="n">
        <v>11680589</v>
      </c>
      <c r="L18" s="13" t="n">
        <f aca="false">IFERROR(LOOKUP(IF(K18="",G18,K18),{0,1,10,100,500,1000,4000,8000,12000},{0,0.12,0.086,0.0384,0.02746,0.02157,0.01569,0.01432,0.01364}),"")</f>
        <v>0.086</v>
      </c>
      <c r="M18" s="13" t="n">
        <f aca="false">IFERROR(IF(K18="",G18,K18)*L18,"")</f>
        <v>6.02</v>
      </c>
      <c r="N18" s="0" t="s">
        <v>113</v>
      </c>
      <c r="O18" s="14" t="s">
        <v>33</v>
      </c>
      <c r="T18" s="0" t="s">
        <v>114</v>
      </c>
      <c r="U18" s="14" t="s">
        <v>33</v>
      </c>
      <c r="V18" s="0" t="n">
        <v>850536</v>
      </c>
      <c r="X18" s="13" t="n">
        <f aca="false">IFERROR(LOOKUP(IF(W18="",G18,W18),{0,1,10,100,500,1000,4000,8000},{0,0.1,0.022,0.011,0.008,0.006,0.005,0.004}),"")</f>
        <v>0.022</v>
      </c>
      <c r="Y18" s="13" t="n">
        <f aca="false">IFERROR(IF(W18="",G18,W18)*X18,"")</f>
        <v>1.54</v>
      </c>
      <c r="Z18" s="0" t="s">
        <v>115</v>
      </c>
      <c r="AA18" s="14" t="s">
        <v>33</v>
      </c>
      <c r="AD18" s="13" t="n">
        <f aca="false">IFERROR(LOOKUP(IF(AC18="",G18,AC18),{0,1,25,50,100,250,500,1000},{0,0.1,0.017,0.015,0.012,0.011,0.01,0.008}),"")</f>
        <v>0.015</v>
      </c>
      <c r="AE18" s="13" t="n">
        <f aca="false">IFERROR(IF(AC18="",G18,AC18)*AD18,"")</f>
        <v>1.05</v>
      </c>
      <c r="AF18" s="0" t="s">
        <v>116</v>
      </c>
      <c r="AG18" s="14" t="s">
        <v>33</v>
      </c>
      <c r="AJ18" s="13" t="n">
        <f aca="false">IFERROR(LOOKUP(IF(AI18="",G18,AI18),{0,1,200,1000},{0,0.017008,0.017008,0.015945}),"")</f>
        <v>0.017008</v>
      </c>
      <c r="AK18" s="13" t="n">
        <f aca="false">IFERROR(IF(AI18="",G18,AI18)*AJ18,"")</f>
        <v>1.19056</v>
      </c>
      <c r="AL18" s="0" t="s">
        <v>117</v>
      </c>
      <c r="AM18" s="14" t="s">
        <v>33</v>
      </c>
    </row>
    <row r="19" customFormat="false" ht="15" hidden="false" customHeight="false" outlineLevel="0" collapsed="false">
      <c r="A19" s="0" t="s">
        <v>118</v>
      </c>
      <c r="B19" s="0" t="s">
        <v>119</v>
      </c>
      <c r="D19" s="0" t="s">
        <v>92</v>
      </c>
      <c r="E19" s="0" t="s">
        <v>93</v>
      </c>
      <c r="F19" s="0" t="s">
        <v>120</v>
      </c>
      <c r="G19" s="0" t="n">
        <f aca="false">BoardQty*1</f>
        <v>10</v>
      </c>
      <c r="H19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0.025512</v>
      </c>
      <c r="I19" s="13" t="n">
        <f aca="false">IFERROR(G19*H19,"")</f>
        <v>0.25512</v>
      </c>
      <c r="J19" s="0" t="n">
        <v>1</v>
      </c>
      <c r="L19" s="13" t="n">
        <f aca="false">IFERROR(LOOKUP(IF(K19="",G19,K19),{0,1,10,100,500,1000,4000,8000,12000},{0,0.13,0.094,0.044,0.03086,0.02555,0.01892,0.0176,0.01672}),"")</f>
        <v>0.094</v>
      </c>
      <c r="M19" s="13" t="n">
        <f aca="false">IFERROR(IF(K19="",G19,K19)*L19,"")</f>
        <v>0.94</v>
      </c>
      <c r="N19" s="0" t="s">
        <v>121</v>
      </c>
      <c r="O19" s="14" t="s">
        <v>33</v>
      </c>
      <c r="R19" s="13" t="n">
        <f aca="false">IFERROR(LOOKUP(IF(Q19="",G19,Q19),{0,1,100,500,1000,2000,4000,20000,40000},{0,0.0264687,0.0264687,0.0190277,0.0150946,0.0132875,0.0110552,0.0094607,0.0086103}),"")</f>
        <v>0.0264687</v>
      </c>
      <c r="S19" s="13" t="n">
        <f aca="false">IFERROR(IF(Q19="",G19,Q19)*R19,"")</f>
        <v>0.264687</v>
      </c>
      <c r="T19" s="0" t="s">
        <v>122</v>
      </c>
      <c r="U19" s="14" t="s">
        <v>33</v>
      </c>
      <c r="V19" s="0" t="n">
        <v>64</v>
      </c>
      <c r="X19" s="13" t="n">
        <f aca="false">IFERROR(LOOKUP(IF(W19="",G19,W19),{0,1,10,100,500,1000,4000,8000,48000},{0,0.14,0.051,0.037,0.031,0.025,0.019,0.017,0.013}),"")</f>
        <v>0.051</v>
      </c>
      <c r="Y19" s="13" t="n">
        <f aca="false">IFERROR(IF(W19="",G19,W19)*X19,"")</f>
        <v>0.51</v>
      </c>
      <c r="Z19" s="0" t="s">
        <v>123</v>
      </c>
      <c r="AA19" s="14" t="s">
        <v>33</v>
      </c>
      <c r="AD19" s="13" t="n">
        <f aca="false">IFERROR(LOOKUP(IF(AC19="",G19,AC19),{0,1,10,25,50,100,250,500,1000},{0,0.051,0.051,0.046,0.041,0.036,0.033,0.03,0.025}),"")</f>
        <v>0.051</v>
      </c>
      <c r="AE19" s="13" t="n">
        <f aca="false">IFERROR(IF(AC19="",G19,AC19)*AD19,"")</f>
        <v>0.51</v>
      </c>
      <c r="AF19" s="0" t="s">
        <v>124</v>
      </c>
      <c r="AG19" s="14" t="s">
        <v>33</v>
      </c>
      <c r="AH19" s="0" t="n">
        <v>2800</v>
      </c>
      <c r="AJ19" s="13" t="n">
        <f aca="false">IFERROR(LOOKUP(IF(AI19="",G19,AI19),{0,1,200,1000},{0,0.025512,0.025512,0.022323}),"")</f>
        <v>0.025512</v>
      </c>
      <c r="AK19" s="13" t="n">
        <f aca="false">IFERROR(IF(AI19="",G19,AI19)*AJ19,"")</f>
        <v>0.25512</v>
      </c>
      <c r="AL19" s="0" t="s">
        <v>125</v>
      </c>
      <c r="AM19" s="14" t="s">
        <v>33</v>
      </c>
    </row>
    <row r="20" customFormat="false" ht="15" hidden="false" customHeight="false" outlineLevel="0" collapsed="false">
      <c r="A20" s="0" t="s">
        <v>126</v>
      </c>
      <c r="B20" s="0" t="s">
        <v>127</v>
      </c>
      <c r="D20" s="0" t="s">
        <v>128</v>
      </c>
      <c r="E20" s="0" t="s">
        <v>129</v>
      </c>
      <c r="F20" s="0" t="s">
        <v>130</v>
      </c>
      <c r="G20" s="0" t="n">
        <f aca="false">BoardQty*2</f>
        <v>20</v>
      </c>
      <c r="H20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0.0082914</v>
      </c>
      <c r="I20" s="13" t="n">
        <f aca="false">IFERROR(G20*H20,"")</f>
        <v>0.165828</v>
      </c>
      <c r="J20" s="0" t="n">
        <v>9099781</v>
      </c>
      <c r="L20" s="13" t="n">
        <f aca="false">IFERROR(LOOKUP(IF(K20="",G20,K20),{0,1,10,100,1000,2500,5000,10000,25000,50000,125000},{0,0.1,0.015,0.006,0.00268,0.00233,0.00192,0.00167,0.00147,0.00135,0.00132}),"")</f>
        <v>0.015</v>
      </c>
      <c r="M20" s="13" t="n">
        <f aca="false">IFERROR(IF(K20="",G20,K20)*L20,"")</f>
        <v>0.3</v>
      </c>
      <c r="N20" s="0" t="s">
        <v>131</v>
      </c>
      <c r="O20" s="14" t="s">
        <v>33</v>
      </c>
      <c r="R20" s="13" t="n">
        <f aca="false">IFERROR(LOOKUP(IF(Q20="",G20,Q20),{0,1,100,500,1000,2500},{0,0.0082914,0.0082914,0.0062717,0.0049961,0.0041457}),"")</f>
        <v>0.0082914</v>
      </c>
      <c r="S20" s="13" t="n">
        <f aca="false">IFERROR(IF(Q20="",G20,Q20)*R20,"")</f>
        <v>0.165828</v>
      </c>
      <c r="T20" s="0" t="s">
        <v>132</v>
      </c>
      <c r="U20" s="14" t="s">
        <v>33</v>
      </c>
      <c r="V20" s="0" t="n">
        <v>2176563</v>
      </c>
      <c r="X20" s="13" t="n">
        <f aca="false">IFERROR(LOOKUP(IF(W20="",G20,W20),{0,1,10,100,1000,5000},{0,0.1,0.011,0.004,0.002,0.001}),"")</f>
        <v>0.011</v>
      </c>
      <c r="Y20" s="13" t="n">
        <f aca="false">IFERROR(IF(W20="",G20,W20)*X20,"")</f>
        <v>0.22</v>
      </c>
      <c r="Z20" s="0" t="s">
        <v>133</v>
      </c>
      <c r="AA20" s="14" t="s">
        <v>33</v>
      </c>
      <c r="AD20" s="13" t="n">
        <f aca="false">IFERROR(LOOKUP(IF(AC20="",G20,AC20),{0,1,10,25,100,250,1000},{0,0.08,0.014,0.01,0.006,0.004,0.003}),"")</f>
        <v>0.014</v>
      </c>
      <c r="AE20" s="13" t="n">
        <f aca="false">IFERROR(IF(AC20="",G20,AC20)*AD20,"")</f>
        <v>0.28</v>
      </c>
      <c r="AF20" s="0" t="s">
        <v>134</v>
      </c>
      <c r="AG20" s="14" t="s">
        <v>33</v>
      </c>
    </row>
    <row r="21" customFormat="false" ht="15" hidden="false" customHeight="false" outlineLevel="0" collapsed="false">
      <c r="A21" s="0" t="s">
        <v>135</v>
      </c>
      <c r="B21" s="0" t="s">
        <v>136</v>
      </c>
      <c r="D21" s="0" t="s">
        <v>128</v>
      </c>
      <c r="G21" s="0" t="n">
        <f aca="false">BoardQty*1</f>
        <v>10</v>
      </c>
      <c r="H21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21" s="13" t="n">
        <f aca="false">IFERROR(G21*H21,"")</f>
        <v>0</v>
      </c>
    </row>
    <row r="22" customFormat="false" ht="15" hidden="false" customHeight="false" outlineLevel="0" collapsed="false">
      <c r="A22" s="0" t="s">
        <v>137</v>
      </c>
      <c r="B22" s="0" t="s">
        <v>138</v>
      </c>
      <c r="D22" s="0" t="s">
        <v>139</v>
      </c>
      <c r="G22" s="0" t="n">
        <f aca="false">BoardQty*1</f>
        <v>10</v>
      </c>
      <c r="H22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22" s="13" t="n">
        <f aca="false">IFERROR(G22*H22,"")</f>
        <v>0</v>
      </c>
    </row>
    <row r="23" customFormat="false" ht="15" hidden="false" customHeight="false" outlineLevel="0" collapsed="false">
      <c r="A23" s="0" t="s">
        <v>140</v>
      </c>
      <c r="B23" s="0" t="s">
        <v>141</v>
      </c>
      <c r="D23" s="0" t="s">
        <v>92</v>
      </c>
      <c r="G23" s="0" t="n">
        <f aca="false">BoardQty*1</f>
        <v>10</v>
      </c>
      <c r="H23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23" s="13" t="n">
        <f aca="false">IFERROR(G23*H23,"")</f>
        <v>0</v>
      </c>
    </row>
    <row r="24" customFormat="false" ht="15" hidden="false" customHeight="false" outlineLevel="0" collapsed="false">
      <c r="A24" s="0" t="s">
        <v>142</v>
      </c>
      <c r="B24" s="0" t="s">
        <v>143</v>
      </c>
      <c r="D24" s="0" t="s">
        <v>92</v>
      </c>
      <c r="G24" s="0" t="n">
        <f aca="false">BoardQty*1</f>
        <v>10</v>
      </c>
      <c r="H24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24" s="13" t="n">
        <f aca="false">IFERROR(G24*H24,"")</f>
        <v>0</v>
      </c>
    </row>
    <row r="25" customFormat="false" ht="15" hidden="false" customHeight="false" outlineLevel="0" collapsed="false">
      <c r="A25" s="0" t="s">
        <v>144</v>
      </c>
      <c r="B25" s="0" t="s">
        <v>145</v>
      </c>
      <c r="D25" s="0" t="s">
        <v>128</v>
      </c>
      <c r="G25" s="0" t="n">
        <f aca="false">BoardQty*1</f>
        <v>10</v>
      </c>
      <c r="H25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25" s="13" t="n">
        <f aca="false">IFERROR(G25*H25,"")</f>
        <v>0</v>
      </c>
    </row>
    <row r="26" customFormat="false" ht="15" hidden="false" customHeight="false" outlineLevel="0" collapsed="false">
      <c r="A26" s="0" t="s">
        <v>146</v>
      </c>
      <c r="B26" s="0" t="s">
        <v>147</v>
      </c>
      <c r="D26" s="0" t="s">
        <v>128</v>
      </c>
      <c r="G26" s="0" t="n">
        <f aca="false">BoardQty*1</f>
        <v>10</v>
      </c>
      <c r="H26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26" s="13" t="n">
        <f aca="false">IFERROR(G26*H26,"")</f>
        <v>0</v>
      </c>
    </row>
    <row r="27" customFormat="false" ht="15" hidden="false" customHeight="false" outlineLevel="0" collapsed="false">
      <c r="A27" s="0" t="s">
        <v>148</v>
      </c>
      <c r="B27" s="0" t="s">
        <v>149</v>
      </c>
      <c r="D27" s="0" t="s">
        <v>92</v>
      </c>
      <c r="G27" s="0" t="n">
        <f aca="false">BoardQty*1</f>
        <v>10</v>
      </c>
      <c r="H27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27" s="13" t="n">
        <f aca="false">IFERROR(G27*H27,"")</f>
        <v>0</v>
      </c>
    </row>
    <row r="28" customFormat="false" ht="15" hidden="false" customHeight="false" outlineLevel="0" collapsed="false">
      <c r="A28" s="0" t="s">
        <v>150</v>
      </c>
      <c r="B28" s="0" t="s">
        <v>119</v>
      </c>
      <c r="D28" s="0" t="s">
        <v>92</v>
      </c>
      <c r="G28" s="0" t="n">
        <f aca="false">BoardQty*1</f>
        <v>10</v>
      </c>
      <c r="H28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28" s="13" t="n">
        <f aca="false">IFERROR(G28*H28,"")</f>
        <v>0</v>
      </c>
    </row>
    <row r="29" customFormat="false" ht="15" hidden="false" customHeight="false" outlineLevel="0" collapsed="false">
      <c r="A29" s="0" t="s">
        <v>151</v>
      </c>
      <c r="B29" s="0" t="s">
        <v>152</v>
      </c>
      <c r="D29" s="0" t="s">
        <v>128</v>
      </c>
      <c r="G29" s="0" t="n">
        <f aca="false">BoardQty*1</f>
        <v>10</v>
      </c>
      <c r="H29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29" s="13" t="n">
        <f aca="false">IFERROR(G29*H29,"")</f>
        <v>0</v>
      </c>
    </row>
    <row r="30" customFormat="false" ht="15" hidden="false" customHeight="false" outlineLevel="0" collapsed="false">
      <c r="A30" s="0" t="s">
        <v>153</v>
      </c>
      <c r="B30" s="0" t="s">
        <v>154</v>
      </c>
      <c r="D30" s="0" t="s">
        <v>128</v>
      </c>
      <c r="G30" s="0" t="n">
        <f aca="false">BoardQty*2</f>
        <v>20</v>
      </c>
      <c r="H30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30" s="13" t="n">
        <f aca="false">IFERROR(G30*H30,"")</f>
        <v>0</v>
      </c>
    </row>
    <row r="32" customFormat="false" ht="15" hidden="false" customHeight="false" outlineLevel="0" collapsed="false">
      <c r="K32" s="0" t="str">
        <f aca="false" t="array" ref="K32:K32">IFERROR(CONCATENATE(TEXT(INDEX($K$7:$K$30,SMALL(IF($N$7:$N$30&lt;&gt;"",IF($K$7:$K$30&lt;&gt;"",ROW($K$7:$K$30)-MIN(ROW($K$7:$K$30))+1,""),""),ROW()-ROW(A$32)+1)),"##0"),","),"")</f>
        <v/>
      </c>
      <c r="L32" s="0" t="str">
        <f aca="false" t="array" ref="L32:L32">IFERROR(CONCATENATE((INDEX($N$7:$N$30,SMALL(IF($N$7:$N$30&lt;&gt;"",IF($K$7:$K$30&lt;&gt;"",ROW($K$7:$K$30)-MIN(ROW($K$7:$K$30))+1,""),""),ROW()-ROW(A$32)+1))),","),"")</f>
        <v/>
      </c>
      <c r="M32" s="0" t="str">
        <f aca="false" t="array" ref="M32:M32">IFERROR(CONCATENATE((INDEX($A$7:$A$30,SMALL(IF($N$7:$N$30&lt;&gt;"",IF($K$7:$K$30&lt;&gt;"",ROW($K$7:$K$30)-MIN(ROW($K$7:$K$30))+1,""),""),ROW()-ROW(A$32)+1))),),"")</f>
        <v/>
      </c>
      <c r="Q32" s="0" t="str">
        <f aca="false" t="array" ref="Q32:Q32">IFERROR(CONCATENATE((INDEX($T$7:$T$30,SMALL(IF($T$7:$T$30&lt;&gt;"",IF($Q$7:$Q$30&lt;&gt;"",ROW($Q$7:$Q$30)-MIN(ROW($Q$7:$Q$30))+1,""),""),ROW()-ROW(A$32)+1)))," "),"")</f>
        <v/>
      </c>
      <c r="R32" s="0" t="str">
        <f aca="false" t="array" ref="R32:R32">IFERROR(CONCATENATE(TEXT(INDEX($Q$7:$Q$30,SMALL(IF($T$7:$T$30&lt;&gt;"",IF($Q$7:$Q$30&lt;&gt;"",ROW($Q$7:$Q$30)-MIN(ROW($Q$7:$Q$30))+1,""),""),ROW()-ROW(A$32)+1)),"##0")," "),"")</f>
        <v/>
      </c>
      <c r="S32" s="0" t="str">
        <f aca="false" t="array" ref="S32:S32">IFERROR(CONCATENATE((INDEX($A$7:$A$30,SMALL(IF($T$7:$T$30&lt;&gt;"",IF($Q$7:$Q$30&lt;&gt;"",ROW($Q$7:$Q$30)-MIN(ROW($Q$7:$Q$30))+1,""),""),ROW()-ROW(A$32)+1))),),"")</f>
        <v/>
      </c>
      <c r="W32" s="0" t="str">
        <f aca="false" t="array" ref="W32:W32">IFERROR(CONCATENATE((INDEX($Z$7:$Z$30,SMALL(IF($Z$7:$Z$30&lt;&gt;"",IF($W$7:$W$30&lt;&gt;"",ROW($W$7:$W$30)-MIN(ROW($W$7:$W$30))+1,""),""),ROW()-ROW(A$32)+1)))," "),"")</f>
        <v/>
      </c>
      <c r="X32" s="0" t="str">
        <f aca="false" t="array" ref="X32:X32">IFERROR(CONCATENATE(TEXT(INDEX($W$7:$W$30,SMALL(IF($Z$7:$Z$30&lt;&gt;"",IF($W$7:$W$30&lt;&gt;"",ROW($W$7:$W$30)-MIN(ROW($W$7:$W$30))+1,""),""),ROW()-ROW(A$32)+1)),"##0")," "),"")</f>
        <v/>
      </c>
      <c r="Y32" s="0" t="str">
        <f aca="false" t="array" ref="Y32:Y32">IFERROR(CONCATENATE((INDEX($A$7:$A$30,SMALL(IF($Z$7:$Z$30&lt;&gt;"",IF($W$7:$W$30&lt;&gt;"",ROW($W$7:$W$30)-MIN(ROW($W$7:$W$30))+1,""),""),ROW()-ROW(A$32)+1))),),"")</f>
        <v/>
      </c>
      <c r="AC32" s="0" t="str">
        <f aca="false" t="array" ref="AC32:AC32">IFERROR(CONCATENATE((INDEX($AF$7:$AF$30,SMALL(IF($AF$7:$AF$30&lt;&gt;"",IF($AC$7:$AC$30&lt;&gt;"",ROW($AC$7:$AC$30)-MIN(ROW($AC$7:$AC$30))+1,""),""),ROW()-ROW(A$32)+1))),","),"")</f>
        <v/>
      </c>
      <c r="AD32" s="0" t="str">
        <f aca="false" t="array" ref="AD32:AD32">IFERROR(CONCATENATE(TEXT(INDEX($AC$7:$AC$30,SMALL(IF($AF$7:$AF$30&lt;&gt;"",IF($AC$7:$AC$30&lt;&gt;"",ROW($AC$7:$AC$30)-MIN(ROW($AC$7:$AC$30))+1,""),""),ROW()-ROW(A$32)+1)),"##0"),","),"")</f>
        <v/>
      </c>
      <c r="AE32" s="0" t="str">
        <f aca="false" t="array" ref="AE32:AE32">IFERROR(CONCATENATE((INDEX($A$7:$A$30,SMALL(IF($AF$7:$AF$30&lt;&gt;"",IF($AC$7:$AC$30&lt;&gt;"",ROW($AC$7:$AC$30)-MIN(ROW($AC$7:$AC$30))+1,""),""),ROW()-ROW(A$32)+1))),),"")</f>
        <v/>
      </c>
      <c r="AI32" s="0" t="str">
        <f aca="false" t="array" ref="AI32:AI32">IFERROR(CONCATENATE((INDEX($AL$7:$AL$30,SMALL(IF($AL$7:$AL$30&lt;&gt;"",IF($AI$7:$AI$30&lt;&gt;"",ROW($AI$7:$AI$30)-MIN(ROW($AI$7:$AI$30))+1,""),""),ROW()-ROW(A$32)+1)))," "),"")</f>
        <v/>
      </c>
      <c r="AJ32" s="0" t="str">
        <f aca="false" t="array" ref="AJ32:AJ32">IFERROR(CONCATENATE(TEXT(INDEX($AI$7:$AI$30,SMALL(IF($AL$7:$AL$30&lt;&gt;"",IF($AI$7:$AI$30&lt;&gt;"",ROW($AI$7:$AI$30)-MIN(ROW($AI$7:$AI$30))+1,""),""),ROW()-ROW(A$32)+1)),"##0")," "),"")</f>
        <v/>
      </c>
      <c r="AK32" s="0" t="str">
        <f aca="false" t="array" ref="AK32:AK32">IFERROR(CONCATENATE((INDEX($A$7:$A$30,SMALL(IF($AL$7:$AL$30&lt;&gt;"",IF($AI$7:$AI$30&lt;&gt;"",ROW($AI$7:$AI$30)-MIN(ROW($AI$7:$AI$30))+1,""),""),ROW()-ROW(A$32)+1))),),"")</f>
        <v/>
      </c>
      <c r="AO32" s="0" t="str">
        <f aca="false" t="array" ref="AO32:AO32">IFERROR(CONCATENATE(TEXT(INDEX($AO$7:$AO$30,SMALL(IF($AR$7:$AR$30&lt;&gt;"",IF($AO$7:$AO$30&lt;&gt;"",ROW($AO$7:$AO$30)-MIN(ROW($AO$7:$AO$30))+1,""),""),ROW()-ROW(A$32)+1)),"##0"),),"")</f>
        <v/>
      </c>
      <c r="AP32" s="0" t="str">
        <f aca="false" t="array" ref="AP32:AP32">IFERROR(CONCATENATE((INDEX($AR$7:$AR$30,SMALL(IF($AR$7:$AR$30&lt;&gt;"",IF($AO$7:$AO$30&lt;&gt;"",ROW($AO$7:$AO$30)-MIN(ROW($AO$7:$AO$30))+1,""),""),ROW()-ROW(A$32)+1))),),"")</f>
        <v/>
      </c>
      <c r="AQ32" s="0" t="str">
        <f aca="false" t="array" ref="AQ32:AQ32">IFERROR(CONCATENATE((INDEX($A$7:$A$30,SMALL(IF($AR$7:$AR$30&lt;&gt;"",IF($AO$7:$AO$30&lt;&gt;"",ROW($AO$7:$AO$30)-MIN(ROW($AO$7:$AO$30))+1,""),""),ROW()-ROW(A$32)+1))),),"")</f>
        <v/>
      </c>
    </row>
    <row r="33" customFormat="false" ht="15" hidden="false" customHeight="false" outlineLevel="0" collapsed="false">
      <c r="K33" s="0" t="str">
        <f aca="false" t="array" ref="K33:K33">IFERROR(CONCATENATE(TEXT(INDEX($K$7:$K$30,SMALL(IF($N$7:$N$30&lt;&gt;"",IF($K$7:$K$30&lt;&gt;"",ROW($K$7:$K$30)-MIN(ROW($K$7:$K$30))+1,""),""),ROW()-ROW(A$32)+1)),"##0"),","),"")</f>
        <v/>
      </c>
      <c r="L33" s="0" t="str">
        <f aca="false" t="array" ref="L33:L33">IFERROR(CONCATENATE((INDEX($N$7:$N$30,SMALL(IF($N$7:$N$30&lt;&gt;"",IF($K$7:$K$30&lt;&gt;"",ROW($K$7:$K$30)-MIN(ROW($K$7:$K$30))+1,""),""),ROW()-ROW(A$32)+1))),","),"")</f>
        <v/>
      </c>
      <c r="M33" s="0" t="str">
        <f aca="false" t="array" ref="M33:M33">IFERROR(CONCATENATE((INDEX($A$7:$A$30,SMALL(IF($N$7:$N$30&lt;&gt;"",IF($K$7:$K$30&lt;&gt;"",ROW($K$7:$K$30)-MIN(ROW($K$7:$K$30))+1,""),""),ROW()-ROW(A$32)+1))),),"")</f>
        <v/>
      </c>
      <c r="Q33" s="0" t="str">
        <f aca="false" t="array" ref="Q33:Q33">IFERROR(CONCATENATE((INDEX($T$7:$T$30,SMALL(IF($T$7:$T$30&lt;&gt;"",IF($Q$7:$Q$30&lt;&gt;"",ROW($Q$7:$Q$30)-MIN(ROW($Q$7:$Q$30))+1,""),""),ROW()-ROW(A$32)+1)))," "),"")</f>
        <v/>
      </c>
      <c r="R33" s="0" t="str">
        <f aca="false" t="array" ref="R33:R33">IFERROR(CONCATENATE(TEXT(INDEX($Q$7:$Q$30,SMALL(IF($T$7:$T$30&lt;&gt;"",IF($Q$7:$Q$30&lt;&gt;"",ROW($Q$7:$Q$30)-MIN(ROW($Q$7:$Q$30))+1,""),""),ROW()-ROW(A$32)+1)),"##0")," "),"")</f>
        <v/>
      </c>
      <c r="S33" s="0" t="str">
        <f aca="false" t="array" ref="S33:S33">IFERROR(CONCATENATE((INDEX($A$7:$A$30,SMALL(IF($T$7:$T$30&lt;&gt;"",IF($Q$7:$Q$30&lt;&gt;"",ROW($Q$7:$Q$30)-MIN(ROW($Q$7:$Q$30))+1,""),""),ROW()-ROW(A$32)+1))),),"")</f>
        <v/>
      </c>
      <c r="W33" s="0" t="str">
        <f aca="false" t="array" ref="W33:W33">IFERROR(CONCATENATE((INDEX($Z$7:$Z$30,SMALL(IF($Z$7:$Z$30&lt;&gt;"",IF($W$7:$W$30&lt;&gt;"",ROW($W$7:$W$30)-MIN(ROW($W$7:$W$30))+1,""),""),ROW()-ROW(A$32)+1)))," "),"")</f>
        <v/>
      </c>
      <c r="X33" s="0" t="str">
        <f aca="false" t="array" ref="X33:X33">IFERROR(CONCATENATE(TEXT(INDEX($W$7:$W$30,SMALL(IF($Z$7:$Z$30&lt;&gt;"",IF($W$7:$W$30&lt;&gt;"",ROW($W$7:$W$30)-MIN(ROW($W$7:$W$30))+1,""),""),ROW()-ROW(A$32)+1)),"##0")," "),"")</f>
        <v/>
      </c>
      <c r="Y33" s="0" t="str">
        <f aca="false" t="array" ref="Y33:Y33">IFERROR(CONCATENATE((INDEX($A$7:$A$30,SMALL(IF($Z$7:$Z$30&lt;&gt;"",IF($W$7:$W$30&lt;&gt;"",ROW($W$7:$W$30)-MIN(ROW($W$7:$W$30))+1,""),""),ROW()-ROW(A$32)+1))),),"")</f>
        <v/>
      </c>
      <c r="AC33" s="0" t="str">
        <f aca="false" t="array" ref="AC33:AC33">IFERROR(CONCATENATE((INDEX($AF$7:$AF$30,SMALL(IF($AF$7:$AF$30&lt;&gt;"",IF($AC$7:$AC$30&lt;&gt;"",ROW($AC$7:$AC$30)-MIN(ROW($AC$7:$AC$30))+1,""),""),ROW()-ROW(A$32)+1))),","),"")</f>
        <v/>
      </c>
      <c r="AD33" s="0" t="str">
        <f aca="false" t="array" ref="AD33:AD33">IFERROR(CONCATENATE(TEXT(INDEX($AC$7:$AC$30,SMALL(IF($AF$7:$AF$30&lt;&gt;"",IF($AC$7:$AC$30&lt;&gt;"",ROW($AC$7:$AC$30)-MIN(ROW($AC$7:$AC$30))+1,""),""),ROW()-ROW(A$32)+1)),"##0"),","),"")</f>
        <v/>
      </c>
      <c r="AE33" s="0" t="str">
        <f aca="false" t="array" ref="AE33:AE33">IFERROR(CONCATENATE((INDEX($A$7:$A$30,SMALL(IF($AF$7:$AF$30&lt;&gt;"",IF($AC$7:$AC$30&lt;&gt;"",ROW($AC$7:$AC$30)-MIN(ROW($AC$7:$AC$30))+1,""),""),ROW()-ROW(A$32)+1))),),"")</f>
        <v/>
      </c>
      <c r="AI33" s="0" t="str">
        <f aca="false" t="array" ref="AI33:AI33">IFERROR(CONCATENATE((INDEX($AL$7:$AL$30,SMALL(IF($AL$7:$AL$30&lt;&gt;"",IF($AI$7:$AI$30&lt;&gt;"",ROW($AI$7:$AI$30)-MIN(ROW($AI$7:$AI$30))+1,""),""),ROW()-ROW(A$32)+1)))," "),"")</f>
        <v/>
      </c>
      <c r="AJ33" s="0" t="str">
        <f aca="false" t="array" ref="AJ33:AJ33">IFERROR(CONCATENATE(TEXT(INDEX($AI$7:$AI$30,SMALL(IF($AL$7:$AL$30&lt;&gt;"",IF($AI$7:$AI$30&lt;&gt;"",ROW($AI$7:$AI$30)-MIN(ROW($AI$7:$AI$30))+1,""),""),ROW()-ROW(A$32)+1)),"##0")," "),"")</f>
        <v/>
      </c>
      <c r="AK33" s="0" t="str">
        <f aca="false" t="array" ref="AK33:AK33">IFERROR(CONCATENATE((INDEX($A$7:$A$30,SMALL(IF($AL$7:$AL$30&lt;&gt;"",IF($AI$7:$AI$30&lt;&gt;"",ROW($AI$7:$AI$30)-MIN(ROW($AI$7:$AI$30))+1,""),""),ROW()-ROW(A$32)+1))),),"")</f>
        <v/>
      </c>
      <c r="AO33" s="0" t="str">
        <f aca="false" t="array" ref="AO33:AO33">IFERROR(CONCATENATE(TEXT(INDEX($AO$7:$AO$30,SMALL(IF($AR$7:$AR$30&lt;&gt;"",IF($AO$7:$AO$30&lt;&gt;"",ROW($AO$7:$AO$30)-MIN(ROW($AO$7:$AO$30))+1,""),""),ROW()-ROW(A$32)+1)),"##0"),),"")</f>
        <v/>
      </c>
      <c r="AP33" s="0" t="str">
        <f aca="false" t="array" ref="AP33:AP33">IFERROR(CONCATENATE((INDEX($AR$7:$AR$30,SMALL(IF($AR$7:$AR$30&lt;&gt;"",IF($AO$7:$AO$30&lt;&gt;"",ROW($AO$7:$AO$30)-MIN(ROW($AO$7:$AO$30))+1,""),""),ROW()-ROW(A$32)+1))),),"")</f>
        <v/>
      </c>
      <c r="AQ33" s="0" t="str">
        <f aca="false" t="array" ref="AQ33:AQ33">IFERROR(CONCATENATE((INDEX($A$7:$A$30,SMALL(IF($AR$7:$AR$30&lt;&gt;"",IF($AO$7:$AO$30&lt;&gt;"",ROW($AO$7:$AO$30)-MIN(ROW($AO$7:$AO$30))+1,""),""),ROW()-ROW(A$32)+1))),),"")</f>
        <v/>
      </c>
    </row>
    <row r="34" customFormat="false" ht="15" hidden="false" customHeight="false" outlineLevel="0" collapsed="false">
      <c r="K34" s="0" t="str">
        <f aca="false" t="array" ref="K34:K34">IFERROR(CONCATENATE(TEXT(INDEX($K$7:$K$30,SMALL(IF($N$7:$N$30&lt;&gt;"",IF($K$7:$K$30&lt;&gt;"",ROW($K$7:$K$30)-MIN(ROW($K$7:$K$30))+1,""),""),ROW()-ROW(A$32)+1)),"##0"),","),"")</f>
        <v/>
      </c>
      <c r="L34" s="0" t="str">
        <f aca="false" t="array" ref="L34:L34">IFERROR(CONCATENATE((INDEX($N$7:$N$30,SMALL(IF($N$7:$N$30&lt;&gt;"",IF($K$7:$K$30&lt;&gt;"",ROW($K$7:$K$30)-MIN(ROW($K$7:$K$30))+1,""),""),ROW()-ROW(A$32)+1))),","),"")</f>
        <v/>
      </c>
      <c r="M34" s="0" t="str">
        <f aca="false" t="array" ref="M34:M34">IFERROR(CONCATENATE((INDEX($A$7:$A$30,SMALL(IF($N$7:$N$30&lt;&gt;"",IF($K$7:$K$30&lt;&gt;"",ROW($K$7:$K$30)-MIN(ROW($K$7:$K$30))+1,""),""),ROW()-ROW(A$32)+1))),),"")</f>
        <v/>
      </c>
      <c r="Q34" s="0" t="str">
        <f aca="false" t="array" ref="Q34:Q34">IFERROR(CONCATENATE((INDEX($T$7:$T$30,SMALL(IF($T$7:$T$30&lt;&gt;"",IF($Q$7:$Q$30&lt;&gt;"",ROW($Q$7:$Q$30)-MIN(ROW($Q$7:$Q$30))+1,""),""),ROW()-ROW(A$32)+1)))," "),"")</f>
        <v/>
      </c>
      <c r="R34" s="0" t="str">
        <f aca="false" t="array" ref="R34:R34">IFERROR(CONCATENATE(TEXT(INDEX($Q$7:$Q$30,SMALL(IF($T$7:$T$30&lt;&gt;"",IF($Q$7:$Q$30&lt;&gt;"",ROW($Q$7:$Q$30)-MIN(ROW($Q$7:$Q$30))+1,""),""),ROW()-ROW(A$32)+1)),"##0")," "),"")</f>
        <v/>
      </c>
      <c r="S34" s="0" t="str">
        <f aca="false" t="array" ref="S34:S34">IFERROR(CONCATENATE((INDEX($A$7:$A$30,SMALL(IF($T$7:$T$30&lt;&gt;"",IF($Q$7:$Q$30&lt;&gt;"",ROW($Q$7:$Q$30)-MIN(ROW($Q$7:$Q$30))+1,""),""),ROW()-ROW(A$32)+1))),),"")</f>
        <v/>
      </c>
      <c r="W34" s="0" t="str">
        <f aca="false" t="array" ref="W34:W34">IFERROR(CONCATENATE((INDEX($Z$7:$Z$30,SMALL(IF($Z$7:$Z$30&lt;&gt;"",IF($W$7:$W$30&lt;&gt;"",ROW($W$7:$W$30)-MIN(ROW($W$7:$W$30))+1,""),""),ROW()-ROW(A$32)+1)))," "),"")</f>
        <v/>
      </c>
      <c r="X34" s="0" t="str">
        <f aca="false" t="array" ref="X34:X34">IFERROR(CONCATENATE(TEXT(INDEX($W$7:$W$30,SMALL(IF($Z$7:$Z$30&lt;&gt;"",IF($W$7:$W$30&lt;&gt;"",ROW($W$7:$W$30)-MIN(ROW($W$7:$W$30))+1,""),""),ROW()-ROW(A$32)+1)),"##0")," "),"")</f>
        <v/>
      </c>
      <c r="Y34" s="0" t="str">
        <f aca="false" t="array" ref="Y34:Y34">IFERROR(CONCATENATE((INDEX($A$7:$A$30,SMALL(IF($Z$7:$Z$30&lt;&gt;"",IF($W$7:$W$30&lt;&gt;"",ROW($W$7:$W$30)-MIN(ROW($W$7:$W$30))+1,""),""),ROW()-ROW(A$32)+1))),),"")</f>
        <v/>
      </c>
      <c r="AC34" s="0" t="str">
        <f aca="false" t="array" ref="AC34:AC34">IFERROR(CONCATENATE((INDEX($AF$7:$AF$30,SMALL(IF($AF$7:$AF$30&lt;&gt;"",IF($AC$7:$AC$30&lt;&gt;"",ROW($AC$7:$AC$30)-MIN(ROW($AC$7:$AC$30))+1,""),""),ROW()-ROW(A$32)+1))),","),"")</f>
        <v/>
      </c>
      <c r="AD34" s="0" t="str">
        <f aca="false" t="array" ref="AD34:AD34">IFERROR(CONCATENATE(TEXT(INDEX($AC$7:$AC$30,SMALL(IF($AF$7:$AF$30&lt;&gt;"",IF($AC$7:$AC$30&lt;&gt;"",ROW($AC$7:$AC$30)-MIN(ROW($AC$7:$AC$30))+1,""),""),ROW()-ROW(A$32)+1)),"##0"),","),"")</f>
        <v/>
      </c>
      <c r="AE34" s="0" t="str">
        <f aca="false" t="array" ref="AE34:AE34">IFERROR(CONCATENATE((INDEX($A$7:$A$30,SMALL(IF($AF$7:$AF$30&lt;&gt;"",IF($AC$7:$AC$30&lt;&gt;"",ROW($AC$7:$AC$30)-MIN(ROW($AC$7:$AC$30))+1,""),""),ROW()-ROW(A$32)+1))),),"")</f>
        <v/>
      </c>
      <c r="AI34" s="0" t="str">
        <f aca="false" t="array" ref="AI34:AI34">IFERROR(CONCATENATE((INDEX($AL$7:$AL$30,SMALL(IF($AL$7:$AL$30&lt;&gt;"",IF($AI$7:$AI$30&lt;&gt;"",ROW($AI$7:$AI$30)-MIN(ROW($AI$7:$AI$30))+1,""),""),ROW()-ROW(A$32)+1)))," "),"")</f>
        <v/>
      </c>
      <c r="AJ34" s="0" t="str">
        <f aca="false" t="array" ref="AJ34:AJ34">IFERROR(CONCATENATE(TEXT(INDEX($AI$7:$AI$30,SMALL(IF($AL$7:$AL$30&lt;&gt;"",IF($AI$7:$AI$30&lt;&gt;"",ROW($AI$7:$AI$30)-MIN(ROW($AI$7:$AI$30))+1,""),""),ROW()-ROW(A$32)+1)),"##0")," "),"")</f>
        <v/>
      </c>
      <c r="AK34" s="0" t="str">
        <f aca="false" t="array" ref="AK34:AK34">IFERROR(CONCATENATE((INDEX($A$7:$A$30,SMALL(IF($AL$7:$AL$30&lt;&gt;"",IF($AI$7:$AI$30&lt;&gt;"",ROW($AI$7:$AI$30)-MIN(ROW($AI$7:$AI$30))+1,""),""),ROW()-ROW(A$32)+1))),),"")</f>
        <v/>
      </c>
      <c r="AO34" s="0" t="str">
        <f aca="false" t="array" ref="AO34:AO34">IFERROR(CONCATENATE(TEXT(INDEX($AO$7:$AO$30,SMALL(IF($AR$7:$AR$30&lt;&gt;"",IF($AO$7:$AO$30&lt;&gt;"",ROW($AO$7:$AO$30)-MIN(ROW($AO$7:$AO$30))+1,""),""),ROW()-ROW(A$32)+1)),"##0"),),"")</f>
        <v/>
      </c>
      <c r="AP34" s="0" t="str">
        <f aca="false" t="array" ref="AP34:AP34">IFERROR(CONCATENATE((INDEX($AR$7:$AR$30,SMALL(IF($AR$7:$AR$30&lt;&gt;"",IF($AO$7:$AO$30&lt;&gt;"",ROW($AO$7:$AO$30)-MIN(ROW($AO$7:$AO$30))+1,""),""),ROW()-ROW(A$32)+1))),),"")</f>
        <v/>
      </c>
      <c r="AQ34" s="0" t="str">
        <f aca="false" t="array" ref="AQ34:AQ34">IFERROR(CONCATENATE((INDEX($A$7:$A$30,SMALL(IF($AR$7:$AR$30&lt;&gt;"",IF($AO$7:$AO$30&lt;&gt;"",ROW($AO$7:$AO$30)-MIN(ROW($AO$7:$AO$30))+1,""),""),ROW()-ROW(A$32)+1))),),"")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IFERROR(CONCATENATE(TEXT(INDEX($K$7:$K$30,SMALL(IF($N$7:$N$30&lt;&gt;"",IF($K$7:$K$30&lt;&gt;"",ROW($K$7:$K$30)-MIN(ROW($K$7:$K$30))+1,""),""),ROW()-ROW(A$32)+1)),"##0"),","),"")</f>
        <v/>
      </c>
      <c r="L35" s="0" t="str">
        <f aca="false" t="array" ref="L35:L35">IFERROR(CONCATENATE((INDEX($N$7:$N$30,SMALL(IF($N$7:$N$30&lt;&gt;"",IF($K$7:$K$30&lt;&gt;"",ROW($K$7:$K$30)-MIN(ROW($K$7:$K$30))+1,""),""),ROW()-ROW(A$32)+1))),","),"")</f>
        <v/>
      </c>
      <c r="M35" s="0" t="str">
        <f aca="false" t="array" ref="M35:M35">IFERROR(CONCATENATE((INDEX($A$7:$A$30,SMALL(IF($N$7:$N$30&lt;&gt;"",IF($K$7:$K$30&lt;&gt;"",ROW($K$7:$K$30)-MIN(ROW($K$7:$K$30))+1,""),""),ROW()-ROW(A$32)+1))),),"")</f>
        <v/>
      </c>
      <c r="Q35" s="0" t="str">
        <f aca="false" t="array" ref="Q35:Q35">IFERROR(CONCATENATE((INDEX($T$7:$T$30,SMALL(IF($T$7:$T$30&lt;&gt;"",IF($Q$7:$Q$30&lt;&gt;"",ROW($Q$7:$Q$30)-MIN(ROW($Q$7:$Q$30))+1,""),""),ROW()-ROW(A$32)+1)))," "),"")</f>
        <v/>
      </c>
      <c r="R35" s="0" t="str">
        <f aca="false" t="array" ref="R35:R35">IFERROR(CONCATENATE(TEXT(INDEX($Q$7:$Q$30,SMALL(IF($T$7:$T$30&lt;&gt;"",IF($Q$7:$Q$30&lt;&gt;"",ROW($Q$7:$Q$30)-MIN(ROW($Q$7:$Q$30))+1,""),""),ROW()-ROW(A$32)+1)),"##0")," "),"")</f>
        <v/>
      </c>
      <c r="S35" s="0" t="str">
        <f aca="false" t="array" ref="S35:S35">IFERROR(CONCATENATE((INDEX($A$7:$A$30,SMALL(IF($T$7:$T$30&lt;&gt;"",IF($Q$7:$Q$30&lt;&gt;"",ROW($Q$7:$Q$30)-MIN(ROW($Q$7:$Q$30))+1,""),""),ROW()-ROW(A$32)+1))),),"")</f>
        <v/>
      </c>
      <c r="W35" s="0" t="str">
        <f aca="false" t="array" ref="W35:W35">IFERROR(CONCATENATE((INDEX($Z$7:$Z$30,SMALL(IF($Z$7:$Z$30&lt;&gt;"",IF($W$7:$W$30&lt;&gt;"",ROW($W$7:$W$30)-MIN(ROW($W$7:$W$30))+1,""),""),ROW()-ROW(A$32)+1)))," "),"")</f>
        <v/>
      </c>
      <c r="X35" s="0" t="str">
        <f aca="false" t="array" ref="X35:X35">IFERROR(CONCATENATE(TEXT(INDEX($W$7:$W$30,SMALL(IF($Z$7:$Z$30&lt;&gt;"",IF($W$7:$W$30&lt;&gt;"",ROW($W$7:$W$30)-MIN(ROW($W$7:$W$30))+1,""),""),ROW()-ROW(A$32)+1)),"##0")," "),"")</f>
        <v/>
      </c>
      <c r="Y35" s="0" t="str">
        <f aca="false" t="array" ref="Y35:Y35">IFERROR(CONCATENATE((INDEX($A$7:$A$30,SMALL(IF($Z$7:$Z$30&lt;&gt;"",IF($W$7:$W$30&lt;&gt;"",ROW($W$7:$W$30)-MIN(ROW($W$7:$W$30))+1,""),""),ROW()-ROW(A$32)+1))),),"")</f>
        <v/>
      </c>
      <c r="AC35" s="0" t="str">
        <f aca="false" t="array" ref="AC35:AC35">IFERROR(CONCATENATE((INDEX($AF$7:$AF$30,SMALL(IF($AF$7:$AF$30&lt;&gt;"",IF($AC$7:$AC$30&lt;&gt;"",ROW($AC$7:$AC$30)-MIN(ROW($AC$7:$AC$30))+1,""),""),ROW()-ROW(A$32)+1))),","),"")</f>
        <v/>
      </c>
      <c r="AD35" s="0" t="str">
        <f aca="false" t="array" ref="AD35:AD35">IFERROR(CONCATENATE(TEXT(INDEX($AC$7:$AC$30,SMALL(IF($AF$7:$AF$30&lt;&gt;"",IF($AC$7:$AC$30&lt;&gt;"",ROW($AC$7:$AC$30)-MIN(ROW($AC$7:$AC$30))+1,""),""),ROW()-ROW(A$32)+1)),"##0"),","),"")</f>
        <v/>
      </c>
      <c r="AE35" s="0" t="str">
        <f aca="false" t="array" ref="AE35:AE35">IFERROR(CONCATENATE((INDEX($A$7:$A$30,SMALL(IF($AF$7:$AF$30&lt;&gt;"",IF($AC$7:$AC$30&lt;&gt;"",ROW($AC$7:$AC$30)-MIN(ROW($AC$7:$AC$30))+1,""),""),ROW()-ROW(A$32)+1))),),"")</f>
        <v/>
      </c>
      <c r="AI35" s="0" t="str">
        <f aca="false" t="array" ref="AI35:AI35">IFERROR(CONCATENATE((INDEX($AL$7:$AL$30,SMALL(IF($AL$7:$AL$30&lt;&gt;"",IF($AI$7:$AI$30&lt;&gt;"",ROW($AI$7:$AI$30)-MIN(ROW($AI$7:$AI$30))+1,""),""),ROW()-ROW(A$32)+1)))," "),"")</f>
        <v/>
      </c>
      <c r="AJ35" s="0" t="str">
        <f aca="false" t="array" ref="AJ35:AJ35">IFERROR(CONCATENATE(TEXT(INDEX($AI$7:$AI$30,SMALL(IF($AL$7:$AL$30&lt;&gt;"",IF($AI$7:$AI$30&lt;&gt;"",ROW($AI$7:$AI$30)-MIN(ROW($AI$7:$AI$30))+1,""),""),ROW()-ROW(A$32)+1)),"##0")," "),"")</f>
        <v/>
      </c>
      <c r="AK35" s="0" t="str">
        <f aca="false" t="array" ref="AK35:AK35">IFERROR(CONCATENATE((INDEX($A$7:$A$30,SMALL(IF($AL$7:$AL$30&lt;&gt;"",IF($AI$7:$AI$30&lt;&gt;"",ROW($AI$7:$AI$30)-MIN(ROW($AI$7:$AI$30))+1,""),""),ROW()-ROW(A$32)+1))),),"")</f>
        <v/>
      </c>
      <c r="AO35" s="0" t="str">
        <f aca="false" t="array" ref="AO35:AO35">IFERROR(CONCATENATE(TEXT(INDEX($AO$7:$AO$30,SMALL(IF($AR$7:$AR$30&lt;&gt;"",IF($AO$7:$AO$30&lt;&gt;"",ROW($AO$7:$AO$30)-MIN(ROW($AO$7:$AO$30))+1,""),""),ROW()-ROW(A$32)+1)),"##0"),),"")</f>
        <v/>
      </c>
      <c r="AP35" s="0" t="str">
        <f aca="false" t="array" ref="AP35:AP35">IFERROR(CONCATENATE((INDEX($AR$7:$AR$30,SMALL(IF($AR$7:$AR$30&lt;&gt;"",IF($AO$7:$AO$30&lt;&gt;"",ROW($AO$7:$AO$30)-MIN(ROW($AO$7:$AO$30))+1,""),""),ROW()-ROW(A$32)+1))),),"")</f>
        <v/>
      </c>
      <c r="AQ35" s="0" t="str">
        <f aca="false" t="array" ref="AQ35:AQ35">IFERROR(CONCATENATE((INDEX($A$7:$A$30,SMALL(IF($AR$7:$AR$30&lt;&gt;"",IF($AO$7:$AO$30&lt;&gt;"",ROW($AO$7:$AO$30)-MIN(ROW($AO$7:$AO$30))+1,""),""),ROW()-ROW(A$32)+1))),),"")</f>
        <v/>
      </c>
    </row>
    <row r="36" customFormat="false" ht="15" hidden="false" customHeight="false" outlineLevel="0" collapsed="false">
      <c r="K36" s="0" t="str">
        <f aca="false" t="array" ref="K36:K36">IFERROR(CONCATENATE(TEXT(INDEX($K$7:$K$30,SMALL(IF($N$7:$N$30&lt;&gt;"",IF($K$7:$K$30&lt;&gt;"",ROW($K$7:$K$30)-MIN(ROW($K$7:$K$30))+1,""),""),ROW()-ROW(A$32)+1)),"##0"),","),"")</f>
        <v/>
      </c>
      <c r="L36" s="0" t="str">
        <f aca="false" t="array" ref="L36:L36">IFERROR(CONCATENATE((INDEX($N$7:$N$30,SMALL(IF($N$7:$N$30&lt;&gt;"",IF($K$7:$K$30&lt;&gt;"",ROW($K$7:$K$30)-MIN(ROW($K$7:$K$30))+1,""),""),ROW()-ROW(A$32)+1))),","),"")</f>
        <v/>
      </c>
      <c r="M36" s="0" t="str">
        <f aca="false" t="array" ref="M36:M36">IFERROR(CONCATENATE((INDEX($A$7:$A$30,SMALL(IF($N$7:$N$30&lt;&gt;"",IF($K$7:$K$30&lt;&gt;"",ROW($K$7:$K$30)-MIN(ROW($K$7:$K$30))+1,""),""),ROW()-ROW(A$32)+1))),),"")</f>
        <v/>
      </c>
      <c r="Q36" s="0" t="str">
        <f aca="false" t="array" ref="Q36:Q36">IFERROR(CONCATENATE((INDEX($T$7:$T$30,SMALL(IF($T$7:$T$30&lt;&gt;"",IF($Q$7:$Q$30&lt;&gt;"",ROW($Q$7:$Q$30)-MIN(ROW($Q$7:$Q$30))+1,""),""),ROW()-ROW(A$32)+1)))," "),"")</f>
        <v/>
      </c>
      <c r="R36" s="0" t="str">
        <f aca="false" t="array" ref="R36:R36">IFERROR(CONCATENATE(TEXT(INDEX($Q$7:$Q$30,SMALL(IF($T$7:$T$30&lt;&gt;"",IF($Q$7:$Q$30&lt;&gt;"",ROW($Q$7:$Q$30)-MIN(ROW($Q$7:$Q$30))+1,""),""),ROW()-ROW(A$32)+1)),"##0")," "),"")</f>
        <v/>
      </c>
      <c r="S36" s="0" t="str">
        <f aca="false" t="array" ref="S36:S36">IFERROR(CONCATENATE((INDEX($A$7:$A$30,SMALL(IF($T$7:$T$30&lt;&gt;"",IF($Q$7:$Q$30&lt;&gt;"",ROW($Q$7:$Q$30)-MIN(ROW($Q$7:$Q$30))+1,""),""),ROW()-ROW(A$32)+1))),),"")</f>
        <v/>
      </c>
      <c r="W36" s="0" t="str">
        <f aca="false" t="array" ref="W36:W36">IFERROR(CONCATENATE((INDEX($Z$7:$Z$30,SMALL(IF($Z$7:$Z$30&lt;&gt;"",IF($W$7:$W$30&lt;&gt;"",ROW($W$7:$W$30)-MIN(ROW($W$7:$W$30))+1,""),""),ROW()-ROW(A$32)+1)))," "),"")</f>
        <v/>
      </c>
      <c r="X36" s="0" t="str">
        <f aca="false" t="array" ref="X36:X36">IFERROR(CONCATENATE(TEXT(INDEX($W$7:$W$30,SMALL(IF($Z$7:$Z$30&lt;&gt;"",IF($W$7:$W$30&lt;&gt;"",ROW($W$7:$W$30)-MIN(ROW($W$7:$W$30))+1,""),""),ROW()-ROW(A$32)+1)),"##0")," "),"")</f>
        <v/>
      </c>
      <c r="Y36" s="0" t="str">
        <f aca="false" t="array" ref="Y36:Y36">IFERROR(CONCATENATE((INDEX($A$7:$A$30,SMALL(IF($Z$7:$Z$30&lt;&gt;"",IF($W$7:$W$30&lt;&gt;"",ROW($W$7:$W$30)-MIN(ROW($W$7:$W$30))+1,""),""),ROW()-ROW(A$32)+1))),),"")</f>
        <v/>
      </c>
      <c r="AC36" s="0" t="str">
        <f aca="false" t="array" ref="AC36:AC36">IFERROR(CONCATENATE((INDEX($AF$7:$AF$30,SMALL(IF($AF$7:$AF$30&lt;&gt;"",IF($AC$7:$AC$30&lt;&gt;"",ROW($AC$7:$AC$30)-MIN(ROW($AC$7:$AC$30))+1,""),""),ROW()-ROW(A$32)+1))),","),"")</f>
        <v/>
      </c>
      <c r="AD36" s="0" t="str">
        <f aca="false" t="array" ref="AD36:AD36">IFERROR(CONCATENATE(TEXT(INDEX($AC$7:$AC$30,SMALL(IF($AF$7:$AF$30&lt;&gt;"",IF($AC$7:$AC$30&lt;&gt;"",ROW($AC$7:$AC$30)-MIN(ROW($AC$7:$AC$30))+1,""),""),ROW()-ROW(A$32)+1)),"##0"),","),"")</f>
        <v/>
      </c>
      <c r="AE36" s="0" t="str">
        <f aca="false" t="array" ref="AE36:AE36">IFERROR(CONCATENATE((INDEX($A$7:$A$30,SMALL(IF($AF$7:$AF$30&lt;&gt;"",IF($AC$7:$AC$30&lt;&gt;"",ROW($AC$7:$AC$30)-MIN(ROW($AC$7:$AC$30))+1,""),""),ROW()-ROW(A$32)+1))),),"")</f>
        <v/>
      </c>
      <c r="AI36" s="0" t="str">
        <f aca="false" t="array" ref="AI36:AI36">IFERROR(CONCATENATE((INDEX($AL$7:$AL$30,SMALL(IF($AL$7:$AL$30&lt;&gt;"",IF($AI$7:$AI$30&lt;&gt;"",ROW($AI$7:$AI$30)-MIN(ROW($AI$7:$AI$30))+1,""),""),ROW()-ROW(A$32)+1)))," "),"")</f>
        <v/>
      </c>
      <c r="AJ36" s="0" t="str">
        <f aca="false" t="array" ref="AJ36:AJ36">IFERROR(CONCATENATE(TEXT(INDEX($AI$7:$AI$30,SMALL(IF($AL$7:$AL$30&lt;&gt;"",IF($AI$7:$AI$30&lt;&gt;"",ROW($AI$7:$AI$30)-MIN(ROW($AI$7:$AI$30))+1,""),""),ROW()-ROW(A$32)+1)),"##0")," "),"")</f>
        <v/>
      </c>
      <c r="AK36" s="0" t="str">
        <f aca="false" t="array" ref="AK36:AK36">IFERROR(CONCATENATE((INDEX($A$7:$A$30,SMALL(IF($AL$7:$AL$30&lt;&gt;"",IF($AI$7:$AI$30&lt;&gt;"",ROW($AI$7:$AI$30)-MIN(ROW($AI$7:$AI$30))+1,""),""),ROW()-ROW(A$32)+1))),),"")</f>
        <v/>
      </c>
      <c r="AO36" s="0" t="str">
        <f aca="false" t="array" ref="AO36:AO36">IFERROR(CONCATENATE(TEXT(INDEX($AO$7:$AO$30,SMALL(IF($AR$7:$AR$30&lt;&gt;"",IF($AO$7:$AO$30&lt;&gt;"",ROW($AO$7:$AO$30)-MIN(ROW($AO$7:$AO$30))+1,""),""),ROW()-ROW(A$32)+1)),"##0"),),"")</f>
        <v/>
      </c>
      <c r="AP36" s="0" t="str">
        <f aca="false" t="array" ref="AP36:AP36">IFERROR(CONCATENATE((INDEX($AR$7:$AR$30,SMALL(IF($AR$7:$AR$30&lt;&gt;"",IF($AO$7:$AO$30&lt;&gt;"",ROW($AO$7:$AO$30)-MIN(ROW($AO$7:$AO$30))+1,""),""),ROW()-ROW(A$32)+1))),),"")</f>
        <v/>
      </c>
      <c r="AQ36" s="0" t="str">
        <f aca="false" t="array" ref="AQ36:AQ36">IFERROR(CONCATENATE((INDEX($A$7:$A$30,SMALL(IF($AR$7:$AR$30&lt;&gt;"",IF($AO$7:$AO$30&lt;&gt;"",ROW($AO$7:$AO$30)-MIN(ROW($AO$7:$AO$30))+1,""),""),ROW()-ROW(A$32)+1))),),"")</f>
        <v/>
      </c>
    </row>
    <row r="37" customFormat="false" ht="15" hidden="false" customHeight="false" outlineLevel="0" collapsed="false">
      <c r="K37" s="0" t="str">
        <f aca="false" t="array" ref="K37:K37">IFERROR(CONCATENATE(TEXT(INDEX($K$7:$K$30,SMALL(IF($N$7:$N$30&lt;&gt;"",IF($K$7:$K$30&lt;&gt;"",ROW($K$7:$K$30)-MIN(ROW($K$7:$K$30))+1,""),""),ROW()-ROW(A$32)+1)),"##0"),","),"")</f>
        <v/>
      </c>
      <c r="L37" s="0" t="str">
        <f aca="false" t="array" ref="L37:L37">IFERROR(CONCATENATE((INDEX($N$7:$N$30,SMALL(IF($N$7:$N$30&lt;&gt;"",IF($K$7:$K$30&lt;&gt;"",ROW($K$7:$K$30)-MIN(ROW($K$7:$K$30))+1,""),""),ROW()-ROW(A$32)+1))),","),"")</f>
        <v/>
      </c>
      <c r="M37" s="0" t="str">
        <f aca="false" t="array" ref="M37:M37">IFERROR(CONCATENATE((INDEX($A$7:$A$30,SMALL(IF($N$7:$N$30&lt;&gt;"",IF($K$7:$K$30&lt;&gt;"",ROW($K$7:$K$30)-MIN(ROW($K$7:$K$30))+1,""),""),ROW()-ROW(A$32)+1))),),"")</f>
        <v/>
      </c>
      <c r="Q37" s="0" t="str">
        <f aca="false" t="array" ref="Q37:Q37">IFERROR(CONCATENATE((INDEX($T$7:$T$30,SMALL(IF($T$7:$T$30&lt;&gt;"",IF($Q$7:$Q$30&lt;&gt;"",ROW($Q$7:$Q$30)-MIN(ROW($Q$7:$Q$30))+1,""),""),ROW()-ROW(A$32)+1)))," "),"")</f>
        <v/>
      </c>
      <c r="R37" s="0" t="str">
        <f aca="false" t="array" ref="R37:R37">IFERROR(CONCATENATE(TEXT(INDEX($Q$7:$Q$30,SMALL(IF($T$7:$T$30&lt;&gt;"",IF($Q$7:$Q$30&lt;&gt;"",ROW($Q$7:$Q$30)-MIN(ROW($Q$7:$Q$30))+1,""),""),ROW()-ROW(A$32)+1)),"##0")," "),"")</f>
        <v/>
      </c>
      <c r="S37" s="0" t="str">
        <f aca="false" t="array" ref="S37:S37">IFERROR(CONCATENATE((INDEX($A$7:$A$30,SMALL(IF($T$7:$T$30&lt;&gt;"",IF($Q$7:$Q$30&lt;&gt;"",ROW($Q$7:$Q$30)-MIN(ROW($Q$7:$Q$30))+1,""),""),ROW()-ROW(A$32)+1))),),"")</f>
        <v/>
      </c>
      <c r="W37" s="0" t="str">
        <f aca="false" t="array" ref="W37:W37">IFERROR(CONCATENATE((INDEX($Z$7:$Z$30,SMALL(IF($Z$7:$Z$30&lt;&gt;"",IF($W$7:$W$30&lt;&gt;"",ROW($W$7:$W$30)-MIN(ROW($W$7:$W$30))+1,""),""),ROW()-ROW(A$32)+1)))," "),"")</f>
        <v/>
      </c>
      <c r="X37" s="0" t="str">
        <f aca="false" t="array" ref="X37:X37">IFERROR(CONCATENATE(TEXT(INDEX($W$7:$W$30,SMALL(IF($Z$7:$Z$30&lt;&gt;"",IF($W$7:$W$30&lt;&gt;"",ROW($W$7:$W$30)-MIN(ROW($W$7:$W$30))+1,""),""),ROW()-ROW(A$32)+1)),"##0")," "),"")</f>
        <v/>
      </c>
      <c r="Y37" s="0" t="str">
        <f aca="false" t="array" ref="Y37:Y37">IFERROR(CONCATENATE((INDEX($A$7:$A$30,SMALL(IF($Z$7:$Z$30&lt;&gt;"",IF($W$7:$W$30&lt;&gt;"",ROW($W$7:$W$30)-MIN(ROW($W$7:$W$30))+1,""),""),ROW()-ROW(A$32)+1))),),"")</f>
        <v/>
      </c>
      <c r="AC37" s="0" t="str">
        <f aca="false" t="array" ref="AC37:AC37">IFERROR(CONCATENATE((INDEX($AF$7:$AF$30,SMALL(IF($AF$7:$AF$30&lt;&gt;"",IF($AC$7:$AC$30&lt;&gt;"",ROW($AC$7:$AC$30)-MIN(ROW($AC$7:$AC$30))+1,""),""),ROW()-ROW(A$32)+1))),","),"")</f>
        <v/>
      </c>
      <c r="AD37" s="0" t="str">
        <f aca="false" t="array" ref="AD37:AD37">IFERROR(CONCATENATE(TEXT(INDEX($AC$7:$AC$30,SMALL(IF($AF$7:$AF$30&lt;&gt;"",IF($AC$7:$AC$30&lt;&gt;"",ROW($AC$7:$AC$30)-MIN(ROW($AC$7:$AC$30))+1,""),""),ROW()-ROW(A$32)+1)),"##0"),","),"")</f>
        <v/>
      </c>
      <c r="AE37" s="0" t="str">
        <f aca="false" t="array" ref="AE37:AE37">IFERROR(CONCATENATE((INDEX($A$7:$A$30,SMALL(IF($AF$7:$AF$30&lt;&gt;"",IF($AC$7:$AC$30&lt;&gt;"",ROW($AC$7:$AC$30)-MIN(ROW($AC$7:$AC$30))+1,""),""),ROW()-ROW(A$32)+1))),),"")</f>
        <v/>
      </c>
      <c r="AI37" s="0" t="str">
        <f aca="false" t="array" ref="AI37:AI37">IFERROR(CONCATENATE((INDEX($AL$7:$AL$30,SMALL(IF($AL$7:$AL$30&lt;&gt;"",IF($AI$7:$AI$30&lt;&gt;"",ROW($AI$7:$AI$30)-MIN(ROW($AI$7:$AI$30))+1,""),""),ROW()-ROW(A$32)+1)))," "),"")</f>
        <v/>
      </c>
      <c r="AJ37" s="0" t="str">
        <f aca="false" t="array" ref="AJ37:AJ37">IFERROR(CONCATENATE(TEXT(INDEX($AI$7:$AI$30,SMALL(IF($AL$7:$AL$30&lt;&gt;"",IF($AI$7:$AI$30&lt;&gt;"",ROW($AI$7:$AI$30)-MIN(ROW($AI$7:$AI$30))+1,""),""),ROW()-ROW(A$32)+1)),"##0")," "),"")</f>
        <v/>
      </c>
      <c r="AK37" s="0" t="str">
        <f aca="false" t="array" ref="AK37:AK37">IFERROR(CONCATENATE((INDEX($A$7:$A$30,SMALL(IF($AL$7:$AL$30&lt;&gt;"",IF($AI$7:$AI$30&lt;&gt;"",ROW($AI$7:$AI$30)-MIN(ROW($AI$7:$AI$30))+1,""),""),ROW()-ROW(A$32)+1))),),"")</f>
        <v/>
      </c>
      <c r="AO37" s="0" t="str">
        <f aca="false" t="array" ref="AO37:AO37">IFERROR(CONCATENATE(TEXT(INDEX($AO$7:$AO$30,SMALL(IF($AR$7:$AR$30&lt;&gt;"",IF($AO$7:$AO$30&lt;&gt;"",ROW($AO$7:$AO$30)-MIN(ROW($AO$7:$AO$30))+1,""),""),ROW()-ROW(A$32)+1)),"##0"),),"")</f>
        <v/>
      </c>
      <c r="AP37" s="0" t="str">
        <f aca="false" t="array" ref="AP37:AP37">IFERROR(CONCATENATE((INDEX($AR$7:$AR$30,SMALL(IF($AR$7:$AR$30&lt;&gt;"",IF($AO$7:$AO$30&lt;&gt;"",ROW($AO$7:$AO$30)-MIN(ROW($AO$7:$AO$30))+1,""),""),ROW()-ROW(A$32)+1))),),"")</f>
        <v/>
      </c>
      <c r="AQ37" s="0" t="str">
        <f aca="false" t="array" ref="AQ37:AQ37">IFERROR(CONCATENATE((INDEX($A$7:$A$30,SMALL(IF($AR$7:$AR$30&lt;&gt;"",IF($AO$7:$AO$30&lt;&gt;"",ROW($AO$7:$AO$30)-MIN(ROW($AO$7:$AO$30))+1,""),""),ROW()-ROW(A$32)+1))),),"")</f>
        <v/>
      </c>
    </row>
    <row r="38" customFormat="false" ht="15" hidden="false" customHeight="false" outlineLevel="0" collapsed="false">
      <c r="K38" s="0" t="str">
        <f aca="false" t="array" ref="K38:K38">IFERROR(CONCATENATE(TEXT(INDEX($K$7:$K$30,SMALL(IF($N$7:$N$30&lt;&gt;"",IF($K$7:$K$30&lt;&gt;"",ROW($K$7:$K$30)-MIN(ROW($K$7:$K$30))+1,""),""),ROW()-ROW(A$32)+1)),"##0"),","),"")</f>
        <v/>
      </c>
      <c r="L38" s="0" t="str">
        <f aca="false" t="array" ref="L38:L38">IFERROR(CONCATENATE((INDEX($N$7:$N$30,SMALL(IF($N$7:$N$30&lt;&gt;"",IF($K$7:$K$30&lt;&gt;"",ROW($K$7:$K$30)-MIN(ROW($K$7:$K$30))+1,""),""),ROW()-ROW(A$32)+1))),","),"")</f>
        <v/>
      </c>
      <c r="M38" s="0" t="str">
        <f aca="false" t="array" ref="M38:M38">IFERROR(CONCATENATE((INDEX($A$7:$A$30,SMALL(IF($N$7:$N$30&lt;&gt;"",IF($K$7:$K$30&lt;&gt;"",ROW($K$7:$K$30)-MIN(ROW($K$7:$K$30))+1,""),""),ROW()-ROW(A$32)+1))),),"")</f>
        <v/>
      </c>
      <c r="Q38" s="0" t="str">
        <f aca="false" t="array" ref="Q38:Q38">IFERROR(CONCATENATE((INDEX($T$7:$T$30,SMALL(IF($T$7:$T$30&lt;&gt;"",IF($Q$7:$Q$30&lt;&gt;"",ROW($Q$7:$Q$30)-MIN(ROW($Q$7:$Q$30))+1,""),""),ROW()-ROW(A$32)+1)))," "),"")</f>
        <v/>
      </c>
      <c r="R38" s="0" t="str">
        <f aca="false" t="array" ref="R38:R38">IFERROR(CONCATENATE(TEXT(INDEX($Q$7:$Q$30,SMALL(IF($T$7:$T$30&lt;&gt;"",IF($Q$7:$Q$30&lt;&gt;"",ROW($Q$7:$Q$30)-MIN(ROW($Q$7:$Q$30))+1,""),""),ROW()-ROW(A$32)+1)),"##0")," "),"")</f>
        <v/>
      </c>
      <c r="S38" s="0" t="str">
        <f aca="false" t="array" ref="S38:S38">IFERROR(CONCATENATE((INDEX($A$7:$A$30,SMALL(IF($T$7:$T$30&lt;&gt;"",IF($Q$7:$Q$30&lt;&gt;"",ROW($Q$7:$Q$30)-MIN(ROW($Q$7:$Q$30))+1,""),""),ROW()-ROW(A$32)+1))),),"")</f>
        <v/>
      </c>
      <c r="W38" s="0" t="str">
        <f aca="false" t="array" ref="W38:W38">IFERROR(CONCATENATE((INDEX($Z$7:$Z$30,SMALL(IF($Z$7:$Z$30&lt;&gt;"",IF($W$7:$W$30&lt;&gt;"",ROW($W$7:$W$30)-MIN(ROW($W$7:$W$30))+1,""),""),ROW()-ROW(A$32)+1)))," "),"")</f>
        <v/>
      </c>
      <c r="X38" s="0" t="str">
        <f aca="false" t="array" ref="X38:X38">IFERROR(CONCATENATE(TEXT(INDEX($W$7:$W$30,SMALL(IF($Z$7:$Z$30&lt;&gt;"",IF($W$7:$W$30&lt;&gt;"",ROW($W$7:$W$30)-MIN(ROW($W$7:$W$30))+1,""),""),ROW()-ROW(A$32)+1)),"##0")," "),"")</f>
        <v/>
      </c>
      <c r="Y38" s="0" t="str">
        <f aca="false" t="array" ref="Y38:Y38">IFERROR(CONCATENATE((INDEX($A$7:$A$30,SMALL(IF($Z$7:$Z$30&lt;&gt;"",IF($W$7:$W$30&lt;&gt;"",ROW($W$7:$W$30)-MIN(ROW($W$7:$W$30))+1,""),""),ROW()-ROW(A$32)+1))),),"")</f>
        <v/>
      </c>
      <c r="AC38" s="0" t="str">
        <f aca="false" t="array" ref="AC38:AC38">IFERROR(CONCATENATE((INDEX($AF$7:$AF$30,SMALL(IF($AF$7:$AF$30&lt;&gt;"",IF($AC$7:$AC$30&lt;&gt;"",ROW($AC$7:$AC$30)-MIN(ROW($AC$7:$AC$30))+1,""),""),ROW()-ROW(A$32)+1))),","),"")</f>
        <v/>
      </c>
      <c r="AD38" s="0" t="str">
        <f aca="false" t="array" ref="AD38:AD38">IFERROR(CONCATENATE(TEXT(INDEX($AC$7:$AC$30,SMALL(IF($AF$7:$AF$30&lt;&gt;"",IF($AC$7:$AC$30&lt;&gt;"",ROW($AC$7:$AC$30)-MIN(ROW($AC$7:$AC$30))+1,""),""),ROW()-ROW(A$32)+1)),"##0"),","),"")</f>
        <v/>
      </c>
      <c r="AE38" s="0" t="str">
        <f aca="false" t="array" ref="AE38:AE38">IFERROR(CONCATENATE((INDEX($A$7:$A$30,SMALL(IF($AF$7:$AF$30&lt;&gt;"",IF($AC$7:$AC$30&lt;&gt;"",ROW($AC$7:$AC$30)-MIN(ROW($AC$7:$AC$30))+1,""),""),ROW()-ROW(A$32)+1))),),"")</f>
        <v/>
      </c>
      <c r="AI38" s="0" t="str">
        <f aca="false" t="array" ref="AI38:AI38">IFERROR(CONCATENATE((INDEX($AL$7:$AL$30,SMALL(IF($AL$7:$AL$30&lt;&gt;"",IF($AI$7:$AI$30&lt;&gt;"",ROW($AI$7:$AI$30)-MIN(ROW($AI$7:$AI$30))+1,""),""),ROW()-ROW(A$32)+1)))," "),"")</f>
        <v/>
      </c>
      <c r="AJ38" s="0" t="str">
        <f aca="false" t="array" ref="AJ38:AJ38">IFERROR(CONCATENATE(TEXT(INDEX($AI$7:$AI$30,SMALL(IF($AL$7:$AL$30&lt;&gt;"",IF($AI$7:$AI$30&lt;&gt;"",ROW($AI$7:$AI$30)-MIN(ROW($AI$7:$AI$30))+1,""),""),ROW()-ROW(A$32)+1)),"##0")," "),"")</f>
        <v/>
      </c>
      <c r="AK38" s="0" t="str">
        <f aca="false" t="array" ref="AK38:AK38">IFERROR(CONCATENATE((INDEX($A$7:$A$30,SMALL(IF($AL$7:$AL$30&lt;&gt;"",IF($AI$7:$AI$30&lt;&gt;"",ROW($AI$7:$AI$30)-MIN(ROW($AI$7:$AI$30))+1,""),""),ROW()-ROW(A$32)+1))),),"")</f>
        <v/>
      </c>
      <c r="AO38" s="0" t="str">
        <f aca="false" t="array" ref="AO38:AO38">IFERROR(CONCATENATE(TEXT(INDEX($AO$7:$AO$30,SMALL(IF($AR$7:$AR$30&lt;&gt;"",IF($AO$7:$AO$30&lt;&gt;"",ROW($AO$7:$AO$30)-MIN(ROW($AO$7:$AO$30))+1,""),""),ROW()-ROW(A$32)+1)),"##0"),),"")</f>
        <v/>
      </c>
      <c r="AP38" s="0" t="str">
        <f aca="false" t="array" ref="AP38:AP38">IFERROR(CONCATENATE((INDEX($AR$7:$AR$30,SMALL(IF($AR$7:$AR$30&lt;&gt;"",IF($AO$7:$AO$30&lt;&gt;"",ROW($AO$7:$AO$30)-MIN(ROW($AO$7:$AO$30))+1,""),""),ROW()-ROW(A$32)+1))),),"")</f>
        <v/>
      </c>
      <c r="AQ38" s="0" t="str">
        <f aca="false" t="array" ref="AQ38:AQ38">IFERROR(CONCATENATE((INDEX($A$7:$A$30,SMALL(IF($AR$7:$AR$30&lt;&gt;"",IF($AO$7:$AO$30&lt;&gt;"",ROW($AO$7:$AO$30)-MIN(ROW($AO$7:$AO$30))+1,""),""),ROW()-ROW(A$32)+1))),),"")</f>
        <v/>
      </c>
    </row>
    <row r="39" customFormat="false" ht="15" hidden="false" customHeight="false" outlineLevel="0" collapsed="false">
      <c r="K39" s="0" t="str">
        <f aca="false" t="array" ref="K39:K39">IFERROR(CONCATENATE(TEXT(INDEX($K$7:$K$30,SMALL(IF($N$7:$N$30&lt;&gt;"",IF($K$7:$K$30&lt;&gt;"",ROW($K$7:$K$30)-MIN(ROW($K$7:$K$30))+1,""),""),ROW()-ROW(A$32)+1)),"##0"),","),"")</f>
        <v/>
      </c>
      <c r="L39" s="0" t="str">
        <f aca="false" t="array" ref="L39:L39">IFERROR(CONCATENATE((INDEX($N$7:$N$30,SMALL(IF($N$7:$N$30&lt;&gt;"",IF($K$7:$K$30&lt;&gt;"",ROW($K$7:$K$30)-MIN(ROW($K$7:$K$30))+1,""),""),ROW()-ROW(A$32)+1))),","),"")</f>
        <v/>
      </c>
      <c r="M39" s="0" t="str">
        <f aca="false" t="array" ref="M39:M39">IFERROR(CONCATENATE((INDEX($A$7:$A$30,SMALL(IF($N$7:$N$30&lt;&gt;"",IF($K$7:$K$30&lt;&gt;"",ROW($K$7:$K$30)-MIN(ROW($K$7:$K$30))+1,""),""),ROW()-ROW(A$32)+1))),),"")</f>
        <v/>
      </c>
      <c r="Q39" s="0" t="str">
        <f aca="false" t="array" ref="Q39:Q39">IFERROR(CONCATENATE((INDEX($T$7:$T$30,SMALL(IF($T$7:$T$30&lt;&gt;"",IF($Q$7:$Q$30&lt;&gt;"",ROW($Q$7:$Q$30)-MIN(ROW($Q$7:$Q$30))+1,""),""),ROW()-ROW(A$32)+1)))," "),"")</f>
        <v/>
      </c>
      <c r="R39" s="0" t="str">
        <f aca="false" t="array" ref="R39:R39">IFERROR(CONCATENATE(TEXT(INDEX($Q$7:$Q$30,SMALL(IF($T$7:$T$30&lt;&gt;"",IF($Q$7:$Q$30&lt;&gt;"",ROW($Q$7:$Q$30)-MIN(ROW($Q$7:$Q$30))+1,""),""),ROW()-ROW(A$32)+1)),"##0")," "),"")</f>
        <v/>
      </c>
      <c r="S39" s="0" t="str">
        <f aca="false" t="array" ref="S39:S39">IFERROR(CONCATENATE((INDEX($A$7:$A$30,SMALL(IF($T$7:$T$30&lt;&gt;"",IF($Q$7:$Q$30&lt;&gt;"",ROW($Q$7:$Q$30)-MIN(ROW($Q$7:$Q$30))+1,""),""),ROW()-ROW(A$32)+1))),),"")</f>
        <v/>
      </c>
      <c r="W39" s="0" t="str">
        <f aca="false" t="array" ref="W39:W39">IFERROR(CONCATENATE((INDEX($Z$7:$Z$30,SMALL(IF($Z$7:$Z$30&lt;&gt;"",IF($W$7:$W$30&lt;&gt;"",ROW($W$7:$W$30)-MIN(ROW($W$7:$W$30))+1,""),""),ROW()-ROW(A$32)+1)))," "),"")</f>
        <v/>
      </c>
      <c r="X39" s="0" t="str">
        <f aca="false" t="array" ref="X39:X39">IFERROR(CONCATENATE(TEXT(INDEX($W$7:$W$30,SMALL(IF($Z$7:$Z$30&lt;&gt;"",IF($W$7:$W$30&lt;&gt;"",ROW($W$7:$W$30)-MIN(ROW($W$7:$W$30))+1,""),""),ROW()-ROW(A$32)+1)),"##0")," "),"")</f>
        <v/>
      </c>
      <c r="Y39" s="0" t="str">
        <f aca="false" t="array" ref="Y39:Y39">IFERROR(CONCATENATE((INDEX($A$7:$A$30,SMALL(IF($Z$7:$Z$30&lt;&gt;"",IF($W$7:$W$30&lt;&gt;"",ROW($W$7:$W$30)-MIN(ROW($W$7:$W$30))+1,""),""),ROW()-ROW(A$32)+1))),),"")</f>
        <v/>
      </c>
      <c r="AC39" s="0" t="str">
        <f aca="false" t="array" ref="AC39:AC39">IFERROR(CONCATENATE((INDEX($AF$7:$AF$30,SMALL(IF($AF$7:$AF$30&lt;&gt;"",IF($AC$7:$AC$30&lt;&gt;"",ROW($AC$7:$AC$30)-MIN(ROW($AC$7:$AC$30))+1,""),""),ROW()-ROW(A$32)+1))),","),"")</f>
        <v/>
      </c>
      <c r="AD39" s="0" t="str">
        <f aca="false" t="array" ref="AD39:AD39">IFERROR(CONCATENATE(TEXT(INDEX($AC$7:$AC$30,SMALL(IF($AF$7:$AF$30&lt;&gt;"",IF($AC$7:$AC$30&lt;&gt;"",ROW($AC$7:$AC$30)-MIN(ROW($AC$7:$AC$30))+1,""),""),ROW()-ROW(A$32)+1)),"##0"),","),"")</f>
        <v/>
      </c>
      <c r="AE39" s="0" t="str">
        <f aca="false" t="array" ref="AE39:AE39">IFERROR(CONCATENATE((INDEX($A$7:$A$30,SMALL(IF($AF$7:$AF$30&lt;&gt;"",IF($AC$7:$AC$30&lt;&gt;"",ROW($AC$7:$AC$30)-MIN(ROW($AC$7:$AC$30))+1,""),""),ROW()-ROW(A$32)+1))),),"")</f>
        <v/>
      </c>
      <c r="AI39" s="0" t="str">
        <f aca="false" t="array" ref="AI39:AI39">IFERROR(CONCATENATE((INDEX($AL$7:$AL$30,SMALL(IF($AL$7:$AL$30&lt;&gt;"",IF($AI$7:$AI$30&lt;&gt;"",ROW($AI$7:$AI$30)-MIN(ROW($AI$7:$AI$30))+1,""),""),ROW()-ROW(A$32)+1)))," "),"")</f>
        <v/>
      </c>
      <c r="AJ39" s="0" t="str">
        <f aca="false" t="array" ref="AJ39:AJ39">IFERROR(CONCATENATE(TEXT(INDEX($AI$7:$AI$30,SMALL(IF($AL$7:$AL$30&lt;&gt;"",IF($AI$7:$AI$30&lt;&gt;"",ROW($AI$7:$AI$30)-MIN(ROW($AI$7:$AI$30))+1,""),""),ROW()-ROW(A$32)+1)),"##0")," "),"")</f>
        <v/>
      </c>
      <c r="AK39" s="0" t="str">
        <f aca="false" t="array" ref="AK39:AK39">IFERROR(CONCATENATE((INDEX($A$7:$A$30,SMALL(IF($AL$7:$AL$30&lt;&gt;"",IF($AI$7:$AI$30&lt;&gt;"",ROW($AI$7:$AI$30)-MIN(ROW($AI$7:$AI$30))+1,""),""),ROW()-ROW(A$32)+1))),),"")</f>
        <v/>
      </c>
      <c r="AO39" s="0" t="str">
        <f aca="false" t="array" ref="AO39:AO39">IFERROR(CONCATENATE(TEXT(INDEX($AO$7:$AO$30,SMALL(IF($AR$7:$AR$30&lt;&gt;"",IF($AO$7:$AO$30&lt;&gt;"",ROW($AO$7:$AO$30)-MIN(ROW($AO$7:$AO$30))+1,""),""),ROW()-ROW(A$32)+1)),"##0"),),"")</f>
        <v/>
      </c>
      <c r="AP39" s="0" t="str">
        <f aca="false" t="array" ref="AP39:AP39">IFERROR(CONCATENATE((INDEX($AR$7:$AR$30,SMALL(IF($AR$7:$AR$30&lt;&gt;"",IF($AO$7:$AO$30&lt;&gt;"",ROW($AO$7:$AO$30)-MIN(ROW($AO$7:$AO$30))+1,""),""),ROW()-ROW(A$32)+1))),),"")</f>
        <v/>
      </c>
      <c r="AQ39" s="0" t="str">
        <f aca="false" t="array" ref="AQ39:AQ39">IFERROR(CONCATENATE((INDEX($A$7:$A$30,SMALL(IF($AR$7:$AR$30&lt;&gt;"",IF($AO$7:$AO$30&lt;&gt;"",ROW($AO$7:$AO$30)-MIN(ROW($AO$7:$AO$30))+1,""),""),ROW()-ROW(A$32)+1))),),"")</f>
        <v/>
      </c>
    </row>
    <row r="40" customFormat="false" ht="15" hidden="false" customHeight="false" outlineLevel="0" collapsed="false">
      <c r="K40" s="0" t="str">
        <f aca="false" t="array" ref="K40:K40">IFERROR(CONCATENATE(TEXT(INDEX($K$7:$K$30,SMALL(IF($N$7:$N$30&lt;&gt;"",IF($K$7:$K$30&lt;&gt;"",ROW($K$7:$K$30)-MIN(ROW($K$7:$K$30))+1,""),""),ROW()-ROW(A$32)+1)),"##0"),","),"")</f>
        <v/>
      </c>
      <c r="L40" s="0" t="str">
        <f aca="false" t="array" ref="L40:L40">IFERROR(CONCATENATE((INDEX($N$7:$N$30,SMALL(IF($N$7:$N$30&lt;&gt;"",IF($K$7:$K$30&lt;&gt;"",ROW($K$7:$K$30)-MIN(ROW($K$7:$K$30))+1,""),""),ROW()-ROW(A$32)+1))),","),"")</f>
        <v/>
      </c>
      <c r="M40" s="0" t="str">
        <f aca="false" t="array" ref="M40:M40">IFERROR(CONCATENATE((INDEX($A$7:$A$30,SMALL(IF($N$7:$N$30&lt;&gt;"",IF($K$7:$K$30&lt;&gt;"",ROW($K$7:$K$30)-MIN(ROW($K$7:$K$30))+1,""),""),ROW()-ROW(A$32)+1))),),"")</f>
        <v/>
      </c>
      <c r="Q40" s="0" t="str">
        <f aca="false" t="array" ref="Q40:Q40">IFERROR(CONCATENATE((INDEX($T$7:$T$30,SMALL(IF($T$7:$T$30&lt;&gt;"",IF($Q$7:$Q$30&lt;&gt;"",ROW($Q$7:$Q$30)-MIN(ROW($Q$7:$Q$30))+1,""),""),ROW()-ROW(A$32)+1)))," "),"")</f>
        <v/>
      </c>
      <c r="R40" s="0" t="str">
        <f aca="false" t="array" ref="R40:R40">IFERROR(CONCATENATE(TEXT(INDEX($Q$7:$Q$30,SMALL(IF($T$7:$T$30&lt;&gt;"",IF($Q$7:$Q$30&lt;&gt;"",ROW($Q$7:$Q$30)-MIN(ROW($Q$7:$Q$30))+1,""),""),ROW()-ROW(A$32)+1)),"##0")," "),"")</f>
        <v/>
      </c>
      <c r="S40" s="0" t="str">
        <f aca="false" t="array" ref="S40:S40">IFERROR(CONCATENATE((INDEX($A$7:$A$30,SMALL(IF($T$7:$T$30&lt;&gt;"",IF($Q$7:$Q$30&lt;&gt;"",ROW($Q$7:$Q$30)-MIN(ROW($Q$7:$Q$30))+1,""),""),ROW()-ROW(A$32)+1))),),"")</f>
        <v/>
      </c>
      <c r="W40" s="0" t="str">
        <f aca="false" t="array" ref="W40:W40">IFERROR(CONCATENATE((INDEX($Z$7:$Z$30,SMALL(IF($Z$7:$Z$30&lt;&gt;"",IF($W$7:$W$30&lt;&gt;"",ROW($W$7:$W$30)-MIN(ROW($W$7:$W$30))+1,""),""),ROW()-ROW(A$32)+1)))," "),"")</f>
        <v/>
      </c>
      <c r="X40" s="0" t="str">
        <f aca="false" t="array" ref="X40:X40">IFERROR(CONCATENATE(TEXT(INDEX($W$7:$W$30,SMALL(IF($Z$7:$Z$30&lt;&gt;"",IF($W$7:$W$30&lt;&gt;"",ROW($W$7:$W$30)-MIN(ROW($W$7:$W$30))+1,""),""),ROW()-ROW(A$32)+1)),"##0")," "),"")</f>
        <v/>
      </c>
      <c r="Y40" s="0" t="str">
        <f aca="false" t="array" ref="Y40:Y40">IFERROR(CONCATENATE((INDEX($A$7:$A$30,SMALL(IF($Z$7:$Z$30&lt;&gt;"",IF($W$7:$W$30&lt;&gt;"",ROW($W$7:$W$30)-MIN(ROW($W$7:$W$30))+1,""),""),ROW()-ROW(A$32)+1))),),"")</f>
        <v/>
      </c>
      <c r="AC40" s="0" t="str">
        <f aca="false" t="array" ref="AC40:AC40">IFERROR(CONCATENATE((INDEX($AF$7:$AF$30,SMALL(IF($AF$7:$AF$30&lt;&gt;"",IF($AC$7:$AC$30&lt;&gt;"",ROW($AC$7:$AC$30)-MIN(ROW($AC$7:$AC$30))+1,""),""),ROW()-ROW(A$32)+1))),","),"")</f>
        <v/>
      </c>
      <c r="AD40" s="0" t="str">
        <f aca="false" t="array" ref="AD40:AD40">IFERROR(CONCATENATE(TEXT(INDEX($AC$7:$AC$30,SMALL(IF($AF$7:$AF$30&lt;&gt;"",IF($AC$7:$AC$30&lt;&gt;"",ROW($AC$7:$AC$30)-MIN(ROW($AC$7:$AC$30))+1,""),""),ROW()-ROW(A$32)+1)),"##0"),","),"")</f>
        <v/>
      </c>
      <c r="AE40" s="0" t="str">
        <f aca="false" t="array" ref="AE40:AE40">IFERROR(CONCATENATE((INDEX($A$7:$A$30,SMALL(IF($AF$7:$AF$30&lt;&gt;"",IF($AC$7:$AC$30&lt;&gt;"",ROW($AC$7:$AC$30)-MIN(ROW($AC$7:$AC$30))+1,""),""),ROW()-ROW(A$32)+1))),),"")</f>
        <v/>
      </c>
      <c r="AI40" s="0" t="str">
        <f aca="false" t="array" ref="AI40:AI40">IFERROR(CONCATENATE((INDEX($AL$7:$AL$30,SMALL(IF($AL$7:$AL$30&lt;&gt;"",IF($AI$7:$AI$30&lt;&gt;"",ROW($AI$7:$AI$30)-MIN(ROW($AI$7:$AI$30))+1,""),""),ROW()-ROW(A$32)+1)))," "),"")</f>
        <v/>
      </c>
      <c r="AJ40" s="0" t="str">
        <f aca="false" t="array" ref="AJ40:AJ40">IFERROR(CONCATENATE(TEXT(INDEX($AI$7:$AI$30,SMALL(IF($AL$7:$AL$30&lt;&gt;"",IF($AI$7:$AI$30&lt;&gt;"",ROW($AI$7:$AI$30)-MIN(ROW($AI$7:$AI$30))+1,""),""),ROW()-ROW(A$32)+1)),"##0")," "),"")</f>
        <v/>
      </c>
      <c r="AK40" s="0" t="str">
        <f aca="false" t="array" ref="AK40:AK40">IFERROR(CONCATENATE((INDEX($A$7:$A$30,SMALL(IF($AL$7:$AL$30&lt;&gt;"",IF($AI$7:$AI$30&lt;&gt;"",ROW($AI$7:$AI$30)-MIN(ROW($AI$7:$AI$30))+1,""),""),ROW()-ROW(A$32)+1))),),"")</f>
        <v/>
      </c>
      <c r="AO40" s="0" t="str">
        <f aca="false" t="array" ref="AO40:AO40">IFERROR(CONCATENATE(TEXT(INDEX($AO$7:$AO$30,SMALL(IF($AR$7:$AR$30&lt;&gt;"",IF($AO$7:$AO$30&lt;&gt;"",ROW($AO$7:$AO$30)-MIN(ROW($AO$7:$AO$30))+1,""),""),ROW()-ROW(A$32)+1)),"##0"),),"")</f>
        <v/>
      </c>
      <c r="AP40" s="0" t="str">
        <f aca="false" t="array" ref="AP40:AP40">IFERROR(CONCATENATE((INDEX($AR$7:$AR$30,SMALL(IF($AR$7:$AR$30&lt;&gt;"",IF($AO$7:$AO$30&lt;&gt;"",ROW($AO$7:$AO$30)-MIN(ROW($AO$7:$AO$30))+1,""),""),ROW()-ROW(A$32)+1))),),"")</f>
        <v/>
      </c>
      <c r="AQ40" s="0" t="str">
        <f aca="false" t="array" ref="AQ40:AQ40">IFERROR(CONCATENATE((INDEX($A$7:$A$30,SMALL(IF($AR$7:$AR$30&lt;&gt;"",IF($AO$7:$AO$30&lt;&gt;"",ROW($AO$7:$AO$30)-MIN(ROW($AO$7:$AO$30))+1,""),""),ROW()-ROW(A$32)+1))),),"")</f>
        <v/>
      </c>
    </row>
    <row r="41" customFormat="false" ht="15" hidden="false" customHeight="false" outlineLevel="0" collapsed="false">
      <c r="K41" s="0" t="str">
        <f aca="false" t="array" ref="K41:K41">IFERROR(CONCATENATE(TEXT(INDEX($K$7:$K$30,SMALL(IF($N$7:$N$30&lt;&gt;"",IF($K$7:$K$30&lt;&gt;"",ROW($K$7:$K$30)-MIN(ROW($K$7:$K$30))+1,""),""),ROW()-ROW(A$32)+1)),"##0"),","),"")</f>
        <v/>
      </c>
      <c r="L41" s="0" t="str">
        <f aca="false" t="array" ref="L41:L41">IFERROR(CONCATENATE((INDEX($N$7:$N$30,SMALL(IF($N$7:$N$30&lt;&gt;"",IF($K$7:$K$30&lt;&gt;"",ROW($K$7:$K$30)-MIN(ROW($K$7:$K$30))+1,""),""),ROW()-ROW(A$32)+1))),","),"")</f>
        <v/>
      </c>
      <c r="M41" s="0" t="str">
        <f aca="false" t="array" ref="M41:M41">IFERROR(CONCATENATE((INDEX($A$7:$A$30,SMALL(IF($N$7:$N$30&lt;&gt;"",IF($K$7:$K$30&lt;&gt;"",ROW($K$7:$K$30)-MIN(ROW($K$7:$K$30))+1,""),""),ROW()-ROW(A$32)+1))),),"")</f>
        <v/>
      </c>
      <c r="Q41" s="0" t="str">
        <f aca="false" t="array" ref="Q41:Q41">IFERROR(CONCATENATE((INDEX($T$7:$T$30,SMALL(IF($T$7:$T$30&lt;&gt;"",IF($Q$7:$Q$30&lt;&gt;"",ROW($Q$7:$Q$30)-MIN(ROW($Q$7:$Q$30))+1,""),""),ROW()-ROW(A$32)+1)))," "),"")</f>
        <v/>
      </c>
      <c r="R41" s="0" t="str">
        <f aca="false" t="array" ref="R41:R41">IFERROR(CONCATENATE(TEXT(INDEX($Q$7:$Q$30,SMALL(IF($T$7:$T$30&lt;&gt;"",IF($Q$7:$Q$30&lt;&gt;"",ROW($Q$7:$Q$30)-MIN(ROW($Q$7:$Q$30))+1,""),""),ROW()-ROW(A$32)+1)),"##0")," "),"")</f>
        <v/>
      </c>
      <c r="S41" s="0" t="str">
        <f aca="false" t="array" ref="S41:S41">IFERROR(CONCATENATE((INDEX($A$7:$A$30,SMALL(IF($T$7:$T$30&lt;&gt;"",IF($Q$7:$Q$30&lt;&gt;"",ROW($Q$7:$Q$30)-MIN(ROW($Q$7:$Q$30))+1,""),""),ROW()-ROW(A$32)+1))),),"")</f>
        <v/>
      </c>
      <c r="W41" s="0" t="str">
        <f aca="false" t="array" ref="W41:W41">IFERROR(CONCATENATE((INDEX($Z$7:$Z$30,SMALL(IF($Z$7:$Z$30&lt;&gt;"",IF($W$7:$W$30&lt;&gt;"",ROW($W$7:$W$30)-MIN(ROW($W$7:$W$30))+1,""),""),ROW()-ROW(A$32)+1)))," "),"")</f>
        <v/>
      </c>
      <c r="X41" s="0" t="str">
        <f aca="false" t="array" ref="X41:X41">IFERROR(CONCATENATE(TEXT(INDEX($W$7:$W$30,SMALL(IF($Z$7:$Z$30&lt;&gt;"",IF($W$7:$W$30&lt;&gt;"",ROW($W$7:$W$30)-MIN(ROW($W$7:$W$30))+1,""),""),ROW()-ROW(A$32)+1)),"##0")," "),"")</f>
        <v/>
      </c>
      <c r="Y41" s="0" t="str">
        <f aca="false" t="array" ref="Y41:Y41">IFERROR(CONCATENATE((INDEX($A$7:$A$30,SMALL(IF($Z$7:$Z$30&lt;&gt;"",IF($W$7:$W$30&lt;&gt;"",ROW($W$7:$W$30)-MIN(ROW($W$7:$W$30))+1,""),""),ROW()-ROW(A$32)+1))),),"")</f>
        <v/>
      </c>
      <c r="AC41" s="0" t="str">
        <f aca="false" t="array" ref="AC41:AC41">IFERROR(CONCATENATE((INDEX($AF$7:$AF$30,SMALL(IF($AF$7:$AF$30&lt;&gt;"",IF($AC$7:$AC$30&lt;&gt;"",ROW($AC$7:$AC$30)-MIN(ROW($AC$7:$AC$30))+1,""),""),ROW()-ROW(A$32)+1))),","),"")</f>
        <v/>
      </c>
      <c r="AD41" s="0" t="str">
        <f aca="false" t="array" ref="AD41:AD41">IFERROR(CONCATENATE(TEXT(INDEX($AC$7:$AC$30,SMALL(IF($AF$7:$AF$30&lt;&gt;"",IF($AC$7:$AC$30&lt;&gt;"",ROW($AC$7:$AC$30)-MIN(ROW($AC$7:$AC$30))+1,""),""),ROW()-ROW(A$32)+1)),"##0"),","),"")</f>
        <v/>
      </c>
      <c r="AE41" s="0" t="str">
        <f aca="false" t="array" ref="AE41:AE41">IFERROR(CONCATENATE((INDEX($A$7:$A$30,SMALL(IF($AF$7:$AF$30&lt;&gt;"",IF($AC$7:$AC$30&lt;&gt;"",ROW($AC$7:$AC$30)-MIN(ROW($AC$7:$AC$30))+1,""),""),ROW()-ROW(A$32)+1))),),"")</f>
        <v/>
      </c>
      <c r="AI41" s="0" t="str">
        <f aca="false" t="array" ref="AI41:AI41">IFERROR(CONCATENATE((INDEX($AL$7:$AL$30,SMALL(IF($AL$7:$AL$30&lt;&gt;"",IF($AI$7:$AI$30&lt;&gt;"",ROW($AI$7:$AI$30)-MIN(ROW($AI$7:$AI$30))+1,""),""),ROW()-ROW(A$32)+1)))," "),"")</f>
        <v/>
      </c>
      <c r="AJ41" s="0" t="str">
        <f aca="false" t="array" ref="AJ41:AJ41">IFERROR(CONCATENATE(TEXT(INDEX($AI$7:$AI$30,SMALL(IF($AL$7:$AL$30&lt;&gt;"",IF($AI$7:$AI$30&lt;&gt;"",ROW($AI$7:$AI$30)-MIN(ROW($AI$7:$AI$30))+1,""),""),ROW()-ROW(A$32)+1)),"##0")," "),"")</f>
        <v/>
      </c>
      <c r="AK41" s="0" t="str">
        <f aca="false" t="array" ref="AK41:AK41">IFERROR(CONCATENATE((INDEX($A$7:$A$30,SMALL(IF($AL$7:$AL$30&lt;&gt;"",IF($AI$7:$AI$30&lt;&gt;"",ROW($AI$7:$AI$30)-MIN(ROW($AI$7:$AI$30))+1,""),""),ROW()-ROW(A$32)+1))),),"")</f>
        <v/>
      </c>
      <c r="AO41" s="0" t="str">
        <f aca="false" t="array" ref="AO41:AO41">IFERROR(CONCATENATE(TEXT(INDEX($AO$7:$AO$30,SMALL(IF($AR$7:$AR$30&lt;&gt;"",IF($AO$7:$AO$30&lt;&gt;"",ROW($AO$7:$AO$30)-MIN(ROW($AO$7:$AO$30))+1,""),""),ROW()-ROW(A$32)+1)),"##0"),),"")</f>
        <v/>
      </c>
      <c r="AP41" s="0" t="str">
        <f aca="false" t="array" ref="AP41:AP41">IFERROR(CONCATENATE((INDEX($AR$7:$AR$30,SMALL(IF($AR$7:$AR$30&lt;&gt;"",IF($AO$7:$AO$30&lt;&gt;"",ROW($AO$7:$AO$30)-MIN(ROW($AO$7:$AO$30))+1,""),""),ROW()-ROW(A$32)+1))),),"")</f>
        <v/>
      </c>
      <c r="AQ41" s="0" t="str">
        <f aca="false" t="array" ref="AQ41:AQ41">IFERROR(CONCATENATE((INDEX($A$7:$A$30,SMALL(IF($AR$7:$AR$30&lt;&gt;"",IF($AO$7:$AO$30&lt;&gt;"",ROW($AO$7:$AO$30)-MIN(ROW($AO$7:$AO$30))+1,""),""),ROW()-ROW(A$32)+1))),),"")</f>
        <v/>
      </c>
    </row>
    <row r="42" customFormat="false" ht="15" hidden="false" customHeight="false" outlineLevel="0" collapsed="false">
      <c r="K42" s="0" t="str">
        <f aca="false" t="array" ref="K42:K42">IFERROR(CONCATENATE(TEXT(INDEX($K$7:$K$30,SMALL(IF($N$7:$N$30&lt;&gt;"",IF($K$7:$K$30&lt;&gt;"",ROW($K$7:$K$30)-MIN(ROW($K$7:$K$30))+1,""),""),ROW()-ROW(A$32)+1)),"##0"),","),"")</f>
        <v/>
      </c>
      <c r="L42" s="0" t="str">
        <f aca="false" t="array" ref="L42:L42">IFERROR(CONCATENATE((INDEX($N$7:$N$30,SMALL(IF($N$7:$N$30&lt;&gt;"",IF($K$7:$K$30&lt;&gt;"",ROW($K$7:$K$30)-MIN(ROW($K$7:$K$30))+1,""),""),ROW()-ROW(A$32)+1))),","),"")</f>
        <v/>
      </c>
      <c r="M42" s="0" t="str">
        <f aca="false" t="array" ref="M42:M42">IFERROR(CONCATENATE((INDEX($A$7:$A$30,SMALL(IF($N$7:$N$30&lt;&gt;"",IF($K$7:$K$30&lt;&gt;"",ROW($K$7:$K$30)-MIN(ROW($K$7:$K$30))+1,""),""),ROW()-ROW(A$32)+1))),),"")</f>
        <v/>
      </c>
      <c r="Q42" s="0" t="str">
        <f aca="false" t="array" ref="Q42:Q42">IFERROR(CONCATENATE((INDEX($T$7:$T$30,SMALL(IF($T$7:$T$30&lt;&gt;"",IF($Q$7:$Q$30&lt;&gt;"",ROW($Q$7:$Q$30)-MIN(ROW($Q$7:$Q$30))+1,""),""),ROW()-ROW(A$32)+1)))," "),"")</f>
        <v/>
      </c>
      <c r="R42" s="0" t="str">
        <f aca="false" t="array" ref="R42:R42">IFERROR(CONCATENATE(TEXT(INDEX($Q$7:$Q$30,SMALL(IF($T$7:$T$30&lt;&gt;"",IF($Q$7:$Q$30&lt;&gt;"",ROW($Q$7:$Q$30)-MIN(ROW($Q$7:$Q$30))+1,""),""),ROW()-ROW(A$32)+1)),"##0")," "),"")</f>
        <v/>
      </c>
      <c r="S42" s="0" t="str">
        <f aca="false" t="array" ref="S42:S42">IFERROR(CONCATENATE((INDEX($A$7:$A$30,SMALL(IF($T$7:$T$30&lt;&gt;"",IF($Q$7:$Q$30&lt;&gt;"",ROW($Q$7:$Q$30)-MIN(ROW($Q$7:$Q$30))+1,""),""),ROW()-ROW(A$32)+1))),),"")</f>
        <v/>
      </c>
      <c r="W42" s="0" t="str">
        <f aca="false" t="array" ref="W42:W42">IFERROR(CONCATENATE((INDEX($Z$7:$Z$30,SMALL(IF($Z$7:$Z$30&lt;&gt;"",IF($W$7:$W$30&lt;&gt;"",ROW($W$7:$W$30)-MIN(ROW($W$7:$W$30))+1,""),""),ROW()-ROW(A$32)+1)))," "),"")</f>
        <v/>
      </c>
      <c r="X42" s="0" t="str">
        <f aca="false" t="array" ref="X42:X42">IFERROR(CONCATENATE(TEXT(INDEX($W$7:$W$30,SMALL(IF($Z$7:$Z$30&lt;&gt;"",IF($W$7:$W$30&lt;&gt;"",ROW($W$7:$W$30)-MIN(ROW($W$7:$W$30))+1,""),""),ROW()-ROW(A$32)+1)),"##0")," "),"")</f>
        <v/>
      </c>
      <c r="Y42" s="0" t="str">
        <f aca="false" t="array" ref="Y42:Y42">IFERROR(CONCATENATE((INDEX($A$7:$A$30,SMALL(IF($Z$7:$Z$30&lt;&gt;"",IF($W$7:$W$30&lt;&gt;"",ROW($W$7:$W$30)-MIN(ROW($W$7:$W$30))+1,""),""),ROW()-ROW(A$32)+1))),),"")</f>
        <v/>
      </c>
      <c r="AC42" s="0" t="str">
        <f aca="false" t="array" ref="AC42:AC42">IFERROR(CONCATENATE((INDEX($AF$7:$AF$30,SMALL(IF($AF$7:$AF$30&lt;&gt;"",IF($AC$7:$AC$30&lt;&gt;"",ROW($AC$7:$AC$30)-MIN(ROW($AC$7:$AC$30))+1,""),""),ROW()-ROW(A$32)+1))),","),"")</f>
        <v/>
      </c>
      <c r="AD42" s="0" t="str">
        <f aca="false" t="array" ref="AD42:AD42">IFERROR(CONCATENATE(TEXT(INDEX($AC$7:$AC$30,SMALL(IF($AF$7:$AF$30&lt;&gt;"",IF($AC$7:$AC$30&lt;&gt;"",ROW($AC$7:$AC$30)-MIN(ROW($AC$7:$AC$30))+1,""),""),ROW()-ROW(A$32)+1)),"##0"),","),"")</f>
        <v/>
      </c>
      <c r="AE42" s="0" t="str">
        <f aca="false" t="array" ref="AE42:AE42">IFERROR(CONCATENATE((INDEX($A$7:$A$30,SMALL(IF($AF$7:$AF$30&lt;&gt;"",IF($AC$7:$AC$30&lt;&gt;"",ROW($AC$7:$AC$30)-MIN(ROW($AC$7:$AC$30))+1,""),""),ROW()-ROW(A$32)+1))),),"")</f>
        <v/>
      </c>
      <c r="AI42" s="0" t="str">
        <f aca="false" t="array" ref="AI42:AI42">IFERROR(CONCATENATE((INDEX($AL$7:$AL$30,SMALL(IF($AL$7:$AL$30&lt;&gt;"",IF($AI$7:$AI$30&lt;&gt;"",ROW($AI$7:$AI$30)-MIN(ROW($AI$7:$AI$30))+1,""),""),ROW()-ROW(A$32)+1)))," "),"")</f>
        <v/>
      </c>
      <c r="AJ42" s="0" t="str">
        <f aca="false" t="array" ref="AJ42:AJ42">IFERROR(CONCATENATE(TEXT(INDEX($AI$7:$AI$30,SMALL(IF($AL$7:$AL$30&lt;&gt;"",IF($AI$7:$AI$30&lt;&gt;"",ROW($AI$7:$AI$30)-MIN(ROW($AI$7:$AI$30))+1,""),""),ROW()-ROW(A$32)+1)),"##0")," "),"")</f>
        <v/>
      </c>
      <c r="AK42" s="0" t="str">
        <f aca="false" t="array" ref="AK42:AK42">IFERROR(CONCATENATE((INDEX($A$7:$A$30,SMALL(IF($AL$7:$AL$30&lt;&gt;"",IF($AI$7:$AI$30&lt;&gt;"",ROW($AI$7:$AI$30)-MIN(ROW($AI$7:$AI$30))+1,""),""),ROW()-ROW(A$32)+1))),),"")</f>
        <v/>
      </c>
      <c r="AO42" s="0" t="str">
        <f aca="false" t="array" ref="AO42:AO42">IFERROR(CONCATENATE(TEXT(INDEX($AO$7:$AO$30,SMALL(IF($AR$7:$AR$30&lt;&gt;"",IF($AO$7:$AO$30&lt;&gt;"",ROW($AO$7:$AO$30)-MIN(ROW($AO$7:$AO$30))+1,""),""),ROW()-ROW(A$32)+1)),"##0"),),"")</f>
        <v/>
      </c>
      <c r="AP42" s="0" t="str">
        <f aca="false" t="array" ref="AP42:AP42">IFERROR(CONCATENATE((INDEX($AR$7:$AR$30,SMALL(IF($AR$7:$AR$30&lt;&gt;"",IF($AO$7:$AO$30&lt;&gt;"",ROW($AO$7:$AO$30)-MIN(ROW($AO$7:$AO$30))+1,""),""),ROW()-ROW(A$32)+1))),),"")</f>
        <v/>
      </c>
      <c r="AQ42" s="0" t="str">
        <f aca="false" t="array" ref="AQ42:AQ42">IFERROR(CONCATENATE((INDEX($A$7:$A$30,SMALL(IF($AR$7:$AR$30&lt;&gt;"",IF($AO$7:$AO$30&lt;&gt;"",ROW($AO$7:$AO$30)-MIN(ROW($AO$7:$AO$30))+1,""),""),ROW()-ROW(A$32)+1))),),"")</f>
        <v/>
      </c>
    </row>
    <row r="43" customFormat="false" ht="15" hidden="false" customHeight="false" outlineLevel="0" collapsed="false">
      <c r="K43" s="0" t="str">
        <f aca="false" t="array" ref="K43:K43">IFERROR(CONCATENATE(TEXT(INDEX($K$7:$K$30,SMALL(IF($N$7:$N$30&lt;&gt;"",IF($K$7:$K$30&lt;&gt;"",ROW($K$7:$K$30)-MIN(ROW($K$7:$K$30))+1,""),""),ROW()-ROW(A$32)+1)),"##0"),","),"")</f>
        <v/>
      </c>
      <c r="L43" s="0" t="str">
        <f aca="false" t="array" ref="L43:L43">IFERROR(CONCATENATE((INDEX($N$7:$N$30,SMALL(IF($N$7:$N$30&lt;&gt;"",IF($K$7:$K$30&lt;&gt;"",ROW($K$7:$K$30)-MIN(ROW($K$7:$K$30))+1,""),""),ROW()-ROW(A$32)+1))),","),"")</f>
        <v/>
      </c>
      <c r="M43" s="0" t="str">
        <f aca="false" t="array" ref="M43:M43">IFERROR(CONCATENATE((INDEX($A$7:$A$30,SMALL(IF($N$7:$N$30&lt;&gt;"",IF($K$7:$K$30&lt;&gt;"",ROW($K$7:$K$30)-MIN(ROW($K$7:$K$30))+1,""),""),ROW()-ROW(A$32)+1))),),"")</f>
        <v/>
      </c>
      <c r="Q43" s="0" t="str">
        <f aca="false" t="array" ref="Q43:Q43">IFERROR(CONCATENATE((INDEX($T$7:$T$30,SMALL(IF($T$7:$T$30&lt;&gt;"",IF($Q$7:$Q$30&lt;&gt;"",ROW($Q$7:$Q$30)-MIN(ROW($Q$7:$Q$30))+1,""),""),ROW()-ROW(A$32)+1)))," "),"")</f>
        <v/>
      </c>
      <c r="R43" s="0" t="str">
        <f aca="false" t="array" ref="R43:R43">IFERROR(CONCATENATE(TEXT(INDEX($Q$7:$Q$30,SMALL(IF($T$7:$T$30&lt;&gt;"",IF($Q$7:$Q$30&lt;&gt;"",ROW($Q$7:$Q$30)-MIN(ROW($Q$7:$Q$30))+1,""),""),ROW()-ROW(A$32)+1)),"##0")," "),"")</f>
        <v/>
      </c>
      <c r="S43" s="0" t="str">
        <f aca="false" t="array" ref="S43:S43">IFERROR(CONCATENATE((INDEX($A$7:$A$30,SMALL(IF($T$7:$T$30&lt;&gt;"",IF($Q$7:$Q$30&lt;&gt;"",ROW($Q$7:$Q$30)-MIN(ROW($Q$7:$Q$30))+1,""),""),ROW()-ROW(A$32)+1))),),"")</f>
        <v/>
      </c>
      <c r="W43" s="0" t="str">
        <f aca="false" t="array" ref="W43:W43">IFERROR(CONCATENATE((INDEX($Z$7:$Z$30,SMALL(IF($Z$7:$Z$30&lt;&gt;"",IF($W$7:$W$30&lt;&gt;"",ROW($W$7:$W$30)-MIN(ROW($W$7:$W$30))+1,""),""),ROW()-ROW(A$32)+1)))," "),"")</f>
        <v/>
      </c>
      <c r="X43" s="0" t="str">
        <f aca="false" t="array" ref="X43:X43">IFERROR(CONCATENATE(TEXT(INDEX($W$7:$W$30,SMALL(IF($Z$7:$Z$30&lt;&gt;"",IF($W$7:$W$30&lt;&gt;"",ROW($W$7:$W$30)-MIN(ROW($W$7:$W$30))+1,""),""),ROW()-ROW(A$32)+1)),"##0")," "),"")</f>
        <v/>
      </c>
      <c r="Y43" s="0" t="str">
        <f aca="false" t="array" ref="Y43:Y43">IFERROR(CONCATENATE((INDEX($A$7:$A$30,SMALL(IF($Z$7:$Z$30&lt;&gt;"",IF($W$7:$W$30&lt;&gt;"",ROW($W$7:$W$30)-MIN(ROW($W$7:$W$30))+1,""),""),ROW()-ROW(A$32)+1))),),"")</f>
        <v/>
      </c>
      <c r="AC43" s="0" t="str">
        <f aca="false" t="array" ref="AC43:AC43">IFERROR(CONCATENATE((INDEX($AF$7:$AF$30,SMALL(IF($AF$7:$AF$30&lt;&gt;"",IF($AC$7:$AC$30&lt;&gt;"",ROW($AC$7:$AC$30)-MIN(ROW($AC$7:$AC$30))+1,""),""),ROW()-ROW(A$32)+1))),","),"")</f>
        <v/>
      </c>
      <c r="AD43" s="0" t="str">
        <f aca="false" t="array" ref="AD43:AD43">IFERROR(CONCATENATE(TEXT(INDEX($AC$7:$AC$30,SMALL(IF($AF$7:$AF$30&lt;&gt;"",IF($AC$7:$AC$30&lt;&gt;"",ROW($AC$7:$AC$30)-MIN(ROW($AC$7:$AC$30))+1,""),""),ROW()-ROW(A$32)+1)),"##0"),","),"")</f>
        <v/>
      </c>
      <c r="AE43" s="0" t="str">
        <f aca="false" t="array" ref="AE43:AE43">IFERROR(CONCATENATE((INDEX($A$7:$A$30,SMALL(IF($AF$7:$AF$30&lt;&gt;"",IF($AC$7:$AC$30&lt;&gt;"",ROW($AC$7:$AC$30)-MIN(ROW($AC$7:$AC$30))+1,""),""),ROW()-ROW(A$32)+1))),),"")</f>
        <v/>
      </c>
      <c r="AI43" s="0" t="str">
        <f aca="false" t="array" ref="AI43:AI43">IFERROR(CONCATENATE((INDEX($AL$7:$AL$30,SMALL(IF($AL$7:$AL$30&lt;&gt;"",IF($AI$7:$AI$30&lt;&gt;"",ROW($AI$7:$AI$30)-MIN(ROW($AI$7:$AI$30))+1,""),""),ROW()-ROW(A$32)+1)))," "),"")</f>
        <v/>
      </c>
      <c r="AJ43" s="0" t="str">
        <f aca="false" t="array" ref="AJ43:AJ43">IFERROR(CONCATENATE(TEXT(INDEX($AI$7:$AI$30,SMALL(IF($AL$7:$AL$30&lt;&gt;"",IF($AI$7:$AI$30&lt;&gt;"",ROW($AI$7:$AI$30)-MIN(ROW($AI$7:$AI$30))+1,""),""),ROW()-ROW(A$32)+1)),"##0")," "),"")</f>
        <v/>
      </c>
      <c r="AK43" s="0" t="str">
        <f aca="false" t="array" ref="AK43:AK43">IFERROR(CONCATENATE((INDEX($A$7:$A$30,SMALL(IF($AL$7:$AL$30&lt;&gt;"",IF($AI$7:$AI$30&lt;&gt;"",ROW($AI$7:$AI$30)-MIN(ROW($AI$7:$AI$30))+1,""),""),ROW()-ROW(A$32)+1))),),"")</f>
        <v/>
      </c>
      <c r="AO43" s="0" t="str">
        <f aca="false" t="array" ref="AO43:AO43">IFERROR(CONCATENATE(TEXT(INDEX($AO$7:$AO$30,SMALL(IF($AR$7:$AR$30&lt;&gt;"",IF($AO$7:$AO$30&lt;&gt;"",ROW($AO$7:$AO$30)-MIN(ROW($AO$7:$AO$30))+1,""),""),ROW()-ROW(A$32)+1)),"##0"),),"")</f>
        <v/>
      </c>
      <c r="AP43" s="0" t="str">
        <f aca="false" t="array" ref="AP43:AP43">IFERROR(CONCATENATE((INDEX($AR$7:$AR$30,SMALL(IF($AR$7:$AR$30&lt;&gt;"",IF($AO$7:$AO$30&lt;&gt;"",ROW($AO$7:$AO$30)-MIN(ROW($AO$7:$AO$30))+1,""),""),ROW()-ROW(A$32)+1))),),"")</f>
        <v/>
      </c>
      <c r="AQ43" s="0" t="str">
        <f aca="false" t="array" ref="AQ43:AQ43">IFERROR(CONCATENATE((INDEX($A$7:$A$30,SMALL(IF($AR$7:$AR$30&lt;&gt;"",IF($AO$7:$AO$30&lt;&gt;"",ROW($AO$7:$AO$30)-MIN(ROW($AO$7:$AO$30))+1,""),""),ROW()-ROW(A$32)+1))),),"")</f>
        <v/>
      </c>
    </row>
    <row r="44" customFormat="false" ht="15" hidden="false" customHeight="false" outlineLevel="0" collapsed="false">
      <c r="K44" s="0" t="str">
        <f aca="false" t="array" ref="K44:K44">IFERROR(CONCATENATE(TEXT(INDEX($K$7:$K$30,SMALL(IF($N$7:$N$30&lt;&gt;"",IF($K$7:$K$30&lt;&gt;"",ROW($K$7:$K$30)-MIN(ROW($K$7:$K$30))+1,""),""),ROW()-ROW(A$32)+1)),"##0"),","),"")</f>
        <v/>
      </c>
      <c r="L44" s="0" t="str">
        <f aca="false" t="array" ref="L44:L44">IFERROR(CONCATENATE((INDEX($N$7:$N$30,SMALL(IF($N$7:$N$30&lt;&gt;"",IF($K$7:$K$30&lt;&gt;"",ROW($K$7:$K$30)-MIN(ROW($K$7:$K$30))+1,""),""),ROW()-ROW(A$32)+1))),","),"")</f>
        <v/>
      </c>
      <c r="M44" s="0" t="str">
        <f aca="false" t="array" ref="M44:M44">IFERROR(CONCATENATE((INDEX($A$7:$A$30,SMALL(IF($N$7:$N$30&lt;&gt;"",IF($K$7:$K$30&lt;&gt;"",ROW($K$7:$K$30)-MIN(ROW($K$7:$K$30))+1,""),""),ROW()-ROW(A$32)+1))),),"")</f>
        <v/>
      </c>
      <c r="Q44" s="0" t="str">
        <f aca="false" t="array" ref="Q44:Q44">IFERROR(CONCATENATE((INDEX($T$7:$T$30,SMALL(IF($T$7:$T$30&lt;&gt;"",IF($Q$7:$Q$30&lt;&gt;"",ROW($Q$7:$Q$30)-MIN(ROW($Q$7:$Q$30))+1,""),""),ROW()-ROW(A$32)+1)))," "),"")</f>
        <v/>
      </c>
      <c r="R44" s="0" t="str">
        <f aca="false" t="array" ref="R44:R44">IFERROR(CONCATENATE(TEXT(INDEX($Q$7:$Q$30,SMALL(IF($T$7:$T$30&lt;&gt;"",IF($Q$7:$Q$30&lt;&gt;"",ROW($Q$7:$Q$30)-MIN(ROW($Q$7:$Q$30))+1,""),""),ROW()-ROW(A$32)+1)),"##0")," "),"")</f>
        <v/>
      </c>
      <c r="S44" s="0" t="str">
        <f aca="false" t="array" ref="S44:S44">IFERROR(CONCATENATE((INDEX($A$7:$A$30,SMALL(IF($T$7:$T$30&lt;&gt;"",IF($Q$7:$Q$30&lt;&gt;"",ROW($Q$7:$Q$30)-MIN(ROW($Q$7:$Q$30))+1,""),""),ROW()-ROW(A$32)+1))),),"")</f>
        <v/>
      </c>
      <c r="W44" s="0" t="str">
        <f aca="false" t="array" ref="W44:W44">IFERROR(CONCATENATE((INDEX($Z$7:$Z$30,SMALL(IF($Z$7:$Z$30&lt;&gt;"",IF($W$7:$W$30&lt;&gt;"",ROW($W$7:$W$30)-MIN(ROW($W$7:$W$30))+1,""),""),ROW()-ROW(A$32)+1)))," "),"")</f>
        <v/>
      </c>
      <c r="X44" s="0" t="str">
        <f aca="false" t="array" ref="X44:X44">IFERROR(CONCATENATE(TEXT(INDEX($W$7:$W$30,SMALL(IF($Z$7:$Z$30&lt;&gt;"",IF($W$7:$W$30&lt;&gt;"",ROW($W$7:$W$30)-MIN(ROW($W$7:$W$30))+1,""),""),ROW()-ROW(A$32)+1)),"##0")," "),"")</f>
        <v/>
      </c>
      <c r="Y44" s="0" t="str">
        <f aca="false" t="array" ref="Y44:Y44">IFERROR(CONCATENATE((INDEX($A$7:$A$30,SMALL(IF($Z$7:$Z$30&lt;&gt;"",IF($W$7:$W$30&lt;&gt;"",ROW($W$7:$W$30)-MIN(ROW($W$7:$W$30))+1,""),""),ROW()-ROW(A$32)+1))),),"")</f>
        <v/>
      </c>
      <c r="AC44" s="0" t="str">
        <f aca="false" t="array" ref="AC44:AC44">IFERROR(CONCATENATE((INDEX($AF$7:$AF$30,SMALL(IF($AF$7:$AF$30&lt;&gt;"",IF($AC$7:$AC$30&lt;&gt;"",ROW($AC$7:$AC$30)-MIN(ROW($AC$7:$AC$30))+1,""),""),ROW()-ROW(A$32)+1))),","),"")</f>
        <v/>
      </c>
      <c r="AD44" s="0" t="str">
        <f aca="false" t="array" ref="AD44:AD44">IFERROR(CONCATENATE(TEXT(INDEX($AC$7:$AC$30,SMALL(IF($AF$7:$AF$30&lt;&gt;"",IF($AC$7:$AC$30&lt;&gt;"",ROW($AC$7:$AC$30)-MIN(ROW($AC$7:$AC$30))+1,""),""),ROW()-ROW(A$32)+1)),"##0"),","),"")</f>
        <v/>
      </c>
      <c r="AE44" s="0" t="str">
        <f aca="false" t="array" ref="AE44:AE44">IFERROR(CONCATENATE((INDEX($A$7:$A$30,SMALL(IF($AF$7:$AF$30&lt;&gt;"",IF($AC$7:$AC$30&lt;&gt;"",ROW($AC$7:$AC$30)-MIN(ROW($AC$7:$AC$30))+1,""),""),ROW()-ROW(A$32)+1))),),"")</f>
        <v/>
      </c>
      <c r="AI44" s="0" t="str">
        <f aca="false" t="array" ref="AI44:AI44">IFERROR(CONCATENATE((INDEX($AL$7:$AL$30,SMALL(IF($AL$7:$AL$30&lt;&gt;"",IF($AI$7:$AI$30&lt;&gt;"",ROW($AI$7:$AI$30)-MIN(ROW($AI$7:$AI$30))+1,""),""),ROW()-ROW(A$32)+1)))," "),"")</f>
        <v/>
      </c>
      <c r="AJ44" s="0" t="str">
        <f aca="false" t="array" ref="AJ44:AJ44">IFERROR(CONCATENATE(TEXT(INDEX($AI$7:$AI$30,SMALL(IF($AL$7:$AL$30&lt;&gt;"",IF($AI$7:$AI$30&lt;&gt;"",ROW($AI$7:$AI$30)-MIN(ROW($AI$7:$AI$30))+1,""),""),ROW()-ROW(A$32)+1)),"##0")," "),"")</f>
        <v/>
      </c>
      <c r="AK44" s="0" t="str">
        <f aca="false" t="array" ref="AK44:AK44">IFERROR(CONCATENATE((INDEX($A$7:$A$30,SMALL(IF($AL$7:$AL$30&lt;&gt;"",IF($AI$7:$AI$30&lt;&gt;"",ROW($AI$7:$AI$30)-MIN(ROW($AI$7:$AI$30))+1,""),""),ROW()-ROW(A$32)+1))),),"")</f>
        <v/>
      </c>
      <c r="AO44" s="0" t="str">
        <f aca="false" t="array" ref="AO44:AO44">IFERROR(CONCATENATE(TEXT(INDEX($AO$7:$AO$30,SMALL(IF($AR$7:$AR$30&lt;&gt;"",IF($AO$7:$AO$30&lt;&gt;"",ROW($AO$7:$AO$30)-MIN(ROW($AO$7:$AO$30))+1,""),""),ROW()-ROW(A$32)+1)),"##0"),),"")</f>
        <v/>
      </c>
      <c r="AP44" s="0" t="str">
        <f aca="false" t="array" ref="AP44:AP44">IFERROR(CONCATENATE((INDEX($AR$7:$AR$30,SMALL(IF($AR$7:$AR$30&lt;&gt;"",IF($AO$7:$AO$30&lt;&gt;"",ROW($AO$7:$AO$30)-MIN(ROW($AO$7:$AO$30))+1,""),""),ROW()-ROW(A$32)+1))),),"")</f>
        <v/>
      </c>
      <c r="AQ44" s="0" t="str">
        <f aca="false" t="array" ref="AQ44:AQ44">IFERROR(CONCATENATE((INDEX($A$7:$A$30,SMALL(IF($AR$7:$AR$30&lt;&gt;"",IF($AO$7:$AO$30&lt;&gt;"",ROW($AO$7:$AO$30)-MIN(ROW($AO$7:$AO$30))+1,""),""),ROW()-ROW(A$32)+1))),),"")</f>
        <v/>
      </c>
    </row>
    <row r="45" customFormat="false" ht="15" hidden="false" customHeight="false" outlineLevel="0" collapsed="false">
      <c r="K45" s="0" t="str">
        <f aca="false" t="array" ref="K45:K45">IFERROR(CONCATENATE(TEXT(INDEX($K$7:$K$30,SMALL(IF($N$7:$N$30&lt;&gt;"",IF($K$7:$K$30&lt;&gt;"",ROW($K$7:$K$30)-MIN(ROW($K$7:$K$30))+1,""),""),ROW()-ROW(A$32)+1)),"##0"),","),"")</f>
        <v/>
      </c>
      <c r="L45" s="0" t="str">
        <f aca="false" t="array" ref="L45:L45">IFERROR(CONCATENATE((INDEX($N$7:$N$30,SMALL(IF($N$7:$N$30&lt;&gt;"",IF($K$7:$K$30&lt;&gt;"",ROW($K$7:$K$30)-MIN(ROW($K$7:$K$30))+1,""),""),ROW()-ROW(A$32)+1))),","),"")</f>
        <v/>
      </c>
      <c r="M45" s="0" t="str">
        <f aca="false" t="array" ref="M45:M45">IFERROR(CONCATENATE((INDEX($A$7:$A$30,SMALL(IF($N$7:$N$30&lt;&gt;"",IF($K$7:$K$30&lt;&gt;"",ROW($K$7:$K$30)-MIN(ROW($K$7:$K$30))+1,""),""),ROW()-ROW(A$32)+1))),),"")</f>
        <v/>
      </c>
      <c r="Q45" s="0" t="str">
        <f aca="false" t="array" ref="Q45:Q45">IFERROR(CONCATENATE((INDEX($T$7:$T$30,SMALL(IF($T$7:$T$30&lt;&gt;"",IF($Q$7:$Q$30&lt;&gt;"",ROW($Q$7:$Q$30)-MIN(ROW($Q$7:$Q$30))+1,""),""),ROW()-ROW(A$32)+1)))," "),"")</f>
        <v/>
      </c>
      <c r="R45" s="0" t="str">
        <f aca="false" t="array" ref="R45:R45">IFERROR(CONCATENATE(TEXT(INDEX($Q$7:$Q$30,SMALL(IF($T$7:$T$30&lt;&gt;"",IF($Q$7:$Q$30&lt;&gt;"",ROW($Q$7:$Q$30)-MIN(ROW($Q$7:$Q$30))+1,""),""),ROW()-ROW(A$32)+1)),"##0")," "),"")</f>
        <v/>
      </c>
      <c r="S45" s="0" t="str">
        <f aca="false" t="array" ref="S45:S45">IFERROR(CONCATENATE((INDEX($A$7:$A$30,SMALL(IF($T$7:$T$30&lt;&gt;"",IF($Q$7:$Q$30&lt;&gt;"",ROW($Q$7:$Q$30)-MIN(ROW($Q$7:$Q$30))+1,""),""),ROW()-ROW(A$32)+1))),),"")</f>
        <v/>
      </c>
      <c r="W45" s="0" t="str">
        <f aca="false" t="array" ref="W45:W45">IFERROR(CONCATENATE((INDEX($Z$7:$Z$30,SMALL(IF($Z$7:$Z$30&lt;&gt;"",IF($W$7:$W$30&lt;&gt;"",ROW($W$7:$W$30)-MIN(ROW($W$7:$W$30))+1,""),""),ROW()-ROW(A$32)+1)))," "),"")</f>
        <v/>
      </c>
      <c r="X45" s="0" t="str">
        <f aca="false" t="array" ref="X45:X45">IFERROR(CONCATENATE(TEXT(INDEX($W$7:$W$30,SMALL(IF($Z$7:$Z$30&lt;&gt;"",IF($W$7:$W$30&lt;&gt;"",ROW($W$7:$W$30)-MIN(ROW($W$7:$W$30))+1,""),""),ROW()-ROW(A$32)+1)),"##0")," "),"")</f>
        <v/>
      </c>
      <c r="Y45" s="0" t="str">
        <f aca="false" t="array" ref="Y45:Y45">IFERROR(CONCATENATE((INDEX($A$7:$A$30,SMALL(IF($Z$7:$Z$30&lt;&gt;"",IF($W$7:$W$30&lt;&gt;"",ROW($W$7:$W$30)-MIN(ROW($W$7:$W$30))+1,""),""),ROW()-ROW(A$32)+1))),),"")</f>
        <v/>
      </c>
      <c r="AC45" s="0" t="str">
        <f aca="false" t="array" ref="AC45:AC45">IFERROR(CONCATENATE((INDEX($AF$7:$AF$30,SMALL(IF($AF$7:$AF$30&lt;&gt;"",IF($AC$7:$AC$30&lt;&gt;"",ROW($AC$7:$AC$30)-MIN(ROW($AC$7:$AC$30))+1,""),""),ROW()-ROW(A$32)+1))),","),"")</f>
        <v/>
      </c>
      <c r="AD45" s="0" t="str">
        <f aca="false" t="array" ref="AD45:AD45">IFERROR(CONCATENATE(TEXT(INDEX($AC$7:$AC$30,SMALL(IF($AF$7:$AF$30&lt;&gt;"",IF($AC$7:$AC$30&lt;&gt;"",ROW($AC$7:$AC$30)-MIN(ROW($AC$7:$AC$30))+1,""),""),ROW()-ROW(A$32)+1)),"##0"),","),"")</f>
        <v/>
      </c>
      <c r="AE45" s="0" t="str">
        <f aca="false" t="array" ref="AE45:AE45">IFERROR(CONCATENATE((INDEX($A$7:$A$30,SMALL(IF($AF$7:$AF$30&lt;&gt;"",IF($AC$7:$AC$30&lt;&gt;"",ROW($AC$7:$AC$30)-MIN(ROW($AC$7:$AC$30))+1,""),""),ROW()-ROW(A$32)+1))),),"")</f>
        <v/>
      </c>
      <c r="AI45" s="0" t="str">
        <f aca="false" t="array" ref="AI45:AI45">IFERROR(CONCATENATE((INDEX($AL$7:$AL$30,SMALL(IF($AL$7:$AL$30&lt;&gt;"",IF($AI$7:$AI$30&lt;&gt;"",ROW($AI$7:$AI$30)-MIN(ROW($AI$7:$AI$30))+1,""),""),ROW()-ROW(A$32)+1)))," "),"")</f>
        <v/>
      </c>
      <c r="AJ45" s="0" t="str">
        <f aca="false" t="array" ref="AJ45:AJ45">IFERROR(CONCATENATE(TEXT(INDEX($AI$7:$AI$30,SMALL(IF($AL$7:$AL$30&lt;&gt;"",IF($AI$7:$AI$30&lt;&gt;"",ROW($AI$7:$AI$30)-MIN(ROW($AI$7:$AI$30))+1,""),""),ROW()-ROW(A$32)+1)),"##0")," "),"")</f>
        <v/>
      </c>
      <c r="AK45" s="0" t="str">
        <f aca="false" t="array" ref="AK45:AK45">IFERROR(CONCATENATE((INDEX($A$7:$A$30,SMALL(IF($AL$7:$AL$30&lt;&gt;"",IF($AI$7:$AI$30&lt;&gt;"",ROW($AI$7:$AI$30)-MIN(ROW($AI$7:$AI$30))+1,""),""),ROW()-ROW(A$32)+1))),),"")</f>
        <v/>
      </c>
      <c r="AO45" s="0" t="str">
        <f aca="false" t="array" ref="AO45:AO45">IFERROR(CONCATENATE(TEXT(INDEX($AO$7:$AO$30,SMALL(IF($AR$7:$AR$30&lt;&gt;"",IF($AO$7:$AO$30&lt;&gt;"",ROW($AO$7:$AO$30)-MIN(ROW($AO$7:$AO$30))+1,""),""),ROW()-ROW(A$32)+1)),"##0"),),"")</f>
        <v/>
      </c>
      <c r="AP45" s="0" t="str">
        <f aca="false" t="array" ref="AP45:AP45">IFERROR(CONCATENATE((INDEX($AR$7:$AR$30,SMALL(IF($AR$7:$AR$30&lt;&gt;"",IF($AO$7:$AO$30&lt;&gt;"",ROW($AO$7:$AO$30)-MIN(ROW($AO$7:$AO$30))+1,""),""),ROW()-ROW(A$32)+1))),),"")</f>
        <v/>
      </c>
      <c r="AQ45" s="0" t="str">
        <f aca="false" t="array" ref="AQ45:AQ45">IFERROR(CONCATENATE((INDEX($A$7:$A$30,SMALL(IF($AR$7:$AR$30&lt;&gt;"",IF($AO$7:$AO$30&lt;&gt;"",ROW($AO$7:$AO$30)-MIN(ROW($AO$7:$AO$30))+1,""),""),ROW()-ROW(A$32)+1))),),"")</f>
        <v/>
      </c>
    </row>
    <row r="46" customFormat="false" ht="15" hidden="false" customHeight="false" outlineLevel="0" collapsed="false">
      <c r="K46" s="0" t="str">
        <f aca="false" t="array" ref="K46:K46">IFERROR(CONCATENATE(TEXT(INDEX($K$7:$K$30,SMALL(IF($N$7:$N$30&lt;&gt;"",IF($K$7:$K$30&lt;&gt;"",ROW($K$7:$K$30)-MIN(ROW($K$7:$K$30))+1,""),""),ROW()-ROW(A$32)+1)),"##0"),","),"")</f>
        <v/>
      </c>
      <c r="L46" s="0" t="str">
        <f aca="false" t="array" ref="L46:L46">IFERROR(CONCATENATE((INDEX($N$7:$N$30,SMALL(IF($N$7:$N$30&lt;&gt;"",IF($K$7:$K$30&lt;&gt;"",ROW($K$7:$K$30)-MIN(ROW($K$7:$K$30))+1,""),""),ROW()-ROW(A$32)+1))),","),"")</f>
        <v/>
      </c>
      <c r="M46" s="0" t="str">
        <f aca="false" t="array" ref="M46:M46">IFERROR(CONCATENATE((INDEX($A$7:$A$30,SMALL(IF($N$7:$N$30&lt;&gt;"",IF($K$7:$K$30&lt;&gt;"",ROW($K$7:$K$30)-MIN(ROW($K$7:$K$30))+1,""),""),ROW()-ROW(A$32)+1))),),"")</f>
        <v/>
      </c>
      <c r="Q46" s="0" t="str">
        <f aca="false" t="array" ref="Q46:Q46">IFERROR(CONCATENATE((INDEX($T$7:$T$30,SMALL(IF($T$7:$T$30&lt;&gt;"",IF($Q$7:$Q$30&lt;&gt;"",ROW($Q$7:$Q$30)-MIN(ROW($Q$7:$Q$30))+1,""),""),ROW()-ROW(A$32)+1)))," "),"")</f>
        <v/>
      </c>
      <c r="R46" s="0" t="str">
        <f aca="false" t="array" ref="R46:R46">IFERROR(CONCATENATE(TEXT(INDEX($Q$7:$Q$30,SMALL(IF($T$7:$T$30&lt;&gt;"",IF($Q$7:$Q$30&lt;&gt;"",ROW($Q$7:$Q$30)-MIN(ROW($Q$7:$Q$30))+1,""),""),ROW()-ROW(A$32)+1)),"##0")," "),"")</f>
        <v/>
      </c>
      <c r="S46" s="0" t="str">
        <f aca="false" t="array" ref="S46:S46">IFERROR(CONCATENATE((INDEX($A$7:$A$30,SMALL(IF($T$7:$T$30&lt;&gt;"",IF($Q$7:$Q$30&lt;&gt;"",ROW($Q$7:$Q$30)-MIN(ROW($Q$7:$Q$30))+1,""),""),ROW()-ROW(A$32)+1))),),"")</f>
        <v/>
      </c>
      <c r="W46" s="0" t="str">
        <f aca="false" t="array" ref="W46:W46">IFERROR(CONCATENATE((INDEX($Z$7:$Z$30,SMALL(IF($Z$7:$Z$30&lt;&gt;"",IF($W$7:$W$30&lt;&gt;"",ROW($W$7:$W$30)-MIN(ROW($W$7:$W$30))+1,""),""),ROW()-ROW(A$32)+1)))," "),"")</f>
        <v/>
      </c>
      <c r="X46" s="0" t="str">
        <f aca="false" t="array" ref="X46:X46">IFERROR(CONCATENATE(TEXT(INDEX($W$7:$W$30,SMALL(IF($Z$7:$Z$30&lt;&gt;"",IF($W$7:$W$30&lt;&gt;"",ROW($W$7:$W$30)-MIN(ROW($W$7:$W$30))+1,""),""),ROW()-ROW(A$32)+1)),"##0")," "),"")</f>
        <v/>
      </c>
      <c r="Y46" s="0" t="str">
        <f aca="false" t="array" ref="Y46:Y46">IFERROR(CONCATENATE((INDEX($A$7:$A$30,SMALL(IF($Z$7:$Z$30&lt;&gt;"",IF($W$7:$W$30&lt;&gt;"",ROW($W$7:$W$30)-MIN(ROW($W$7:$W$30))+1,""),""),ROW()-ROW(A$32)+1))),),"")</f>
        <v/>
      </c>
      <c r="AC46" s="0" t="str">
        <f aca="false" t="array" ref="AC46:AC46">IFERROR(CONCATENATE((INDEX($AF$7:$AF$30,SMALL(IF($AF$7:$AF$30&lt;&gt;"",IF($AC$7:$AC$30&lt;&gt;"",ROW($AC$7:$AC$30)-MIN(ROW($AC$7:$AC$30))+1,""),""),ROW()-ROW(A$32)+1))),","),"")</f>
        <v/>
      </c>
      <c r="AD46" s="0" t="str">
        <f aca="false" t="array" ref="AD46:AD46">IFERROR(CONCATENATE(TEXT(INDEX($AC$7:$AC$30,SMALL(IF($AF$7:$AF$30&lt;&gt;"",IF($AC$7:$AC$30&lt;&gt;"",ROW($AC$7:$AC$30)-MIN(ROW($AC$7:$AC$30))+1,""),""),ROW()-ROW(A$32)+1)),"##0"),","),"")</f>
        <v/>
      </c>
      <c r="AE46" s="0" t="str">
        <f aca="false" t="array" ref="AE46:AE46">IFERROR(CONCATENATE((INDEX($A$7:$A$30,SMALL(IF($AF$7:$AF$30&lt;&gt;"",IF($AC$7:$AC$30&lt;&gt;"",ROW($AC$7:$AC$30)-MIN(ROW($AC$7:$AC$30))+1,""),""),ROW()-ROW(A$32)+1))),),"")</f>
        <v/>
      </c>
      <c r="AI46" s="0" t="str">
        <f aca="false" t="array" ref="AI46:AI46">IFERROR(CONCATENATE((INDEX($AL$7:$AL$30,SMALL(IF($AL$7:$AL$30&lt;&gt;"",IF($AI$7:$AI$30&lt;&gt;"",ROW($AI$7:$AI$30)-MIN(ROW($AI$7:$AI$30))+1,""),""),ROW()-ROW(A$32)+1)))," "),"")</f>
        <v/>
      </c>
      <c r="AJ46" s="0" t="str">
        <f aca="false" t="array" ref="AJ46:AJ46">IFERROR(CONCATENATE(TEXT(INDEX($AI$7:$AI$30,SMALL(IF($AL$7:$AL$30&lt;&gt;"",IF($AI$7:$AI$30&lt;&gt;"",ROW($AI$7:$AI$30)-MIN(ROW($AI$7:$AI$30))+1,""),""),ROW()-ROW(A$32)+1)),"##0")," "),"")</f>
        <v/>
      </c>
      <c r="AK46" s="0" t="str">
        <f aca="false" t="array" ref="AK46:AK46">IFERROR(CONCATENATE((INDEX($A$7:$A$30,SMALL(IF($AL$7:$AL$30&lt;&gt;"",IF($AI$7:$AI$30&lt;&gt;"",ROW($AI$7:$AI$30)-MIN(ROW($AI$7:$AI$30))+1,""),""),ROW()-ROW(A$32)+1))),),"")</f>
        <v/>
      </c>
      <c r="AO46" s="0" t="str">
        <f aca="false" t="array" ref="AO46:AO46">IFERROR(CONCATENATE(TEXT(INDEX($AO$7:$AO$30,SMALL(IF($AR$7:$AR$30&lt;&gt;"",IF($AO$7:$AO$30&lt;&gt;"",ROW($AO$7:$AO$30)-MIN(ROW($AO$7:$AO$30))+1,""),""),ROW()-ROW(A$32)+1)),"##0"),),"")</f>
        <v/>
      </c>
      <c r="AP46" s="0" t="str">
        <f aca="false" t="array" ref="AP46:AP46">IFERROR(CONCATENATE((INDEX($AR$7:$AR$30,SMALL(IF($AR$7:$AR$30&lt;&gt;"",IF($AO$7:$AO$30&lt;&gt;"",ROW($AO$7:$AO$30)-MIN(ROW($AO$7:$AO$30))+1,""),""),ROW()-ROW(A$32)+1))),),"")</f>
        <v/>
      </c>
      <c r="AQ46" s="0" t="str">
        <f aca="false" t="array" ref="AQ46:AQ46">IFERROR(CONCATENATE((INDEX($A$7:$A$30,SMALL(IF($AR$7:$AR$30&lt;&gt;"",IF($AO$7:$AO$30&lt;&gt;"",ROW($AO$7:$AO$30)-MIN(ROW($AO$7:$AO$30))+1,""),""),ROW()-ROW(A$32)+1))),),"")</f>
        <v/>
      </c>
    </row>
    <row r="47" customFormat="false" ht="15" hidden="false" customHeight="false" outlineLevel="0" collapsed="false">
      <c r="K47" s="0" t="str">
        <f aca="false" t="array" ref="K47:K47">IFERROR(CONCATENATE(TEXT(INDEX($K$7:$K$30,SMALL(IF($N$7:$N$30&lt;&gt;"",IF($K$7:$K$30&lt;&gt;"",ROW($K$7:$K$30)-MIN(ROW($K$7:$K$30))+1,""),""),ROW()-ROW(A$32)+1)),"##0"),","),"")</f>
        <v/>
      </c>
      <c r="L47" s="0" t="str">
        <f aca="false" t="array" ref="L47:L47">IFERROR(CONCATENATE((INDEX($N$7:$N$30,SMALL(IF($N$7:$N$30&lt;&gt;"",IF($K$7:$K$30&lt;&gt;"",ROW($K$7:$K$30)-MIN(ROW($K$7:$K$30))+1,""),""),ROW()-ROW(A$32)+1))),","),"")</f>
        <v/>
      </c>
      <c r="M47" s="0" t="str">
        <f aca="false" t="array" ref="M47:M47">IFERROR(CONCATENATE((INDEX($A$7:$A$30,SMALL(IF($N$7:$N$30&lt;&gt;"",IF($K$7:$K$30&lt;&gt;"",ROW($K$7:$K$30)-MIN(ROW($K$7:$K$30))+1,""),""),ROW()-ROW(A$32)+1))),),"")</f>
        <v/>
      </c>
      <c r="Q47" s="0" t="str">
        <f aca="false" t="array" ref="Q47:Q47">IFERROR(CONCATENATE((INDEX($T$7:$T$30,SMALL(IF($T$7:$T$30&lt;&gt;"",IF($Q$7:$Q$30&lt;&gt;"",ROW($Q$7:$Q$30)-MIN(ROW($Q$7:$Q$30))+1,""),""),ROW()-ROW(A$32)+1)))," "),"")</f>
        <v/>
      </c>
      <c r="R47" s="0" t="str">
        <f aca="false" t="array" ref="R47:R47">IFERROR(CONCATENATE(TEXT(INDEX($Q$7:$Q$30,SMALL(IF($T$7:$T$30&lt;&gt;"",IF($Q$7:$Q$30&lt;&gt;"",ROW($Q$7:$Q$30)-MIN(ROW($Q$7:$Q$30))+1,""),""),ROW()-ROW(A$32)+1)),"##0")," "),"")</f>
        <v/>
      </c>
      <c r="S47" s="0" t="str">
        <f aca="false" t="array" ref="S47:S47">IFERROR(CONCATENATE((INDEX($A$7:$A$30,SMALL(IF($T$7:$T$30&lt;&gt;"",IF($Q$7:$Q$30&lt;&gt;"",ROW($Q$7:$Q$30)-MIN(ROW($Q$7:$Q$30))+1,""),""),ROW()-ROW(A$32)+1))),),"")</f>
        <v/>
      </c>
      <c r="W47" s="0" t="str">
        <f aca="false" t="array" ref="W47:W47">IFERROR(CONCATENATE((INDEX($Z$7:$Z$30,SMALL(IF($Z$7:$Z$30&lt;&gt;"",IF($W$7:$W$30&lt;&gt;"",ROW($W$7:$W$30)-MIN(ROW($W$7:$W$30))+1,""),""),ROW()-ROW(A$32)+1)))," "),"")</f>
        <v/>
      </c>
      <c r="X47" s="0" t="str">
        <f aca="false" t="array" ref="X47:X47">IFERROR(CONCATENATE(TEXT(INDEX($W$7:$W$30,SMALL(IF($Z$7:$Z$30&lt;&gt;"",IF($W$7:$W$30&lt;&gt;"",ROW($W$7:$W$30)-MIN(ROW($W$7:$W$30))+1,""),""),ROW()-ROW(A$32)+1)),"##0")," "),"")</f>
        <v/>
      </c>
      <c r="Y47" s="0" t="str">
        <f aca="false" t="array" ref="Y47:Y47">IFERROR(CONCATENATE((INDEX($A$7:$A$30,SMALL(IF($Z$7:$Z$30&lt;&gt;"",IF($W$7:$W$30&lt;&gt;"",ROW($W$7:$W$30)-MIN(ROW($W$7:$W$30))+1,""),""),ROW()-ROW(A$32)+1))),),"")</f>
        <v/>
      </c>
      <c r="AC47" s="0" t="str">
        <f aca="false" t="array" ref="AC47:AC47">IFERROR(CONCATENATE((INDEX($AF$7:$AF$30,SMALL(IF($AF$7:$AF$30&lt;&gt;"",IF($AC$7:$AC$30&lt;&gt;"",ROW($AC$7:$AC$30)-MIN(ROW($AC$7:$AC$30))+1,""),""),ROW()-ROW(A$32)+1))),","),"")</f>
        <v/>
      </c>
      <c r="AD47" s="0" t="str">
        <f aca="false" t="array" ref="AD47:AD47">IFERROR(CONCATENATE(TEXT(INDEX($AC$7:$AC$30,SMALL(IF($AF$7:$AF$30&lt;&gt;"",IF($AC$7:$AC$30&lt;&gt;"",ROW($AC$7:$AC$30)-MIN(ROW($AC$7:$AC$30))+1,""),""),ROW()-ROW(A$32)+1)),"##0"),","),"")</f>
        <v/>
      </c>
      <c r="AE47" s="0" t="str">
        <f aca="false" t="array" ref="AE47:AE47">IFERROR(CONCATENATE((INDEX($A$7:$A$30,SMALL(IF($AF$7:$AF$30&lt;&gt;"",IF($AC$7:$AC$30&lt;&gt;"",ROW($AC$7:$AC$30)-MIN(ROW($AC$7:$AC$30))+1,""),""),ROW()-ROW(A$32)+1))),),"")</f>
        <v/>
      </c>
      <c r="AI47" s="0" t="str">
        <f aca="false" t="array" ref="AI47:AI47">IFERROR(CONCATENATE((INDEX($AL$7:$AL$30,SMALL(IF($AL$7:$AL$30&lt;&gt;"",IF($AI$7:$AI$30&lt;&gt;"",ROW($AI$7:$AI$30)-MIN(ROW($AI$7:$AI$30))+1,""),""),ROW()-ROW(A$32)+1)))," "),"")</f>
        <v/>
      </c>
      <c r="AJ47" s="0" t="str">
        <f aca="false" t="array" ref="AJ47:AJ47">IFERROR(CONCATENATE(TEXT(INDEX($AI$7:$AI$30,SMALL(IF($AL$7:$AL$30&lt;&gt;"",IF($AI$7:$AI$30&lt;&gt;"",ROW($AI$7:$AI$30)-MIN(ROW($AI$7:$AI$30))+1,""),""),ROW()-ROW(A$32)+1)),"##0")," "),"")</f>
        <v/>
      </c>
      <c r="AK47" s="0" t="str">
        <f aca="false" t="array" ref="AK47:AK47">IFERROR(CONCATENATE((INDEX($A$7:$A$30,SMALL(IF($AL$7:$AL$30&lt;&gt;"",IF($AI$7:$AI$30&lt;&gt;"",ROW($AI$7:$AI$30)-MIN(ROW($AI$7:$AI$30))+1,""),""),ROW()-ROW(A$32)+1))),),"")</f>
        <v/>
      </c>
      <c r="AO47" s="0" t="str">
        <f aca="false" t="array" ref="AO47:AO47">IFERROR(CONCATENATE(TEXT(INDEX($AO$7:$AO$30,SMALL(IF($AR$7:$AR$30&lt;&gt;"",IF($AO$7:$AO$30&lt;&gt;"",ROW($AO$7:$AO$30)-MIN(ROW($AO$7:$AO$30))+1,""),""),ROW()-ROW(A$32)+1)),"##0"),),"")</f>
        <v/>
      </c>
      <c r="AP47" s="0" t="str">
        <f aca="false" t="array" ref="AP47:AP47">IFERROR(CONCATENATE((INDEX($AR$7:$AR$30,SMALL(IF($AR$7:$AR$30&lt;&gt;"",IF($AO$7:$AO$30&lt;&gt;"",ROW($AO$7:$AO$30)-MIN(ROW($AO$7:$AO$30))+1,""),""),ROW()-ROW(A$32)+1))),),"")</f>
        <v/>
      </c>
      <c r="AQ47" s="0" t="str">
        <f aca="false" t="array" ref="AQ47:AQ47">IFERROR(CONCATENATE((INDEX($A$7:$A$30,SMALL(IF($AR$7:$AR$30&lt;&gt;"",IF($AO$7:$AO$30&lt;&gt;"",ROW($AO$7:$AO$30)-MIN(ROW($AO$7:$AO$30))+1,""),""),ROW()-ROW(A$32)+1))),),"")</f>
        <v/>
      </c>
    </row>
    <row r="48" customFormat="false" ht="15" hidden="false" customHeight="false" outlineLevel="0" collapsed="false">
      <c r="K48" s="0" t="str">
        <f aca="false" t="array" ref="K48:K48">IFERROR(CONCATENATE(TEXT(INDEX($K$7:$K$30,SMALL(IF($N$7:$N$30&lt;&gt;"",IF($K$7:$K$30&lt;&gt;"",ROW($K$7:$K$30)-MIN(ROW($K$7:$K$30))+1,""),""),ROW()-ROW(A$32)+1)),"##0"),","),"")</f>
        <v/>
      </c>
      <c r="L48" s="0" t="str">
        <f aca="false" t="array" ref="L48:L48">IFERROR(CONCATENATE((INDEX($N$7:$N$30,SMALL(IF($N$7:$N$30&lt;&gt;"",IF($K$7:$K$30&lt;&gt;"",ROW($K$7:$K$30)-MIN(ROW($K$7:$K$30))+1,""),""),ROW()-ROW(A$32)+1))),","),"")</f>
        <v/>
      </c>
      <c r="M48" s="0" t="str">
        <f aca="false" t="array" ref="M48:M48">IFERROR(CONCATENATE((INDEX($A$7:$A$30,SMALL(IF($N$7:$N$30&lt;&gt;"",IF($K$7:$K$30&lt;&gt;"",ROW($K$7:$K$30)-MIN(ROW($K$7:$K$30))+1,""),""),ROW()-ROW(A$32)+1))),),"")</f>
        <v/>
      </c>
      <c r="Q48" s="0" t="str">
        <f aca="false" t="array" ref="Q48:Q48">IFERROR(CONCATENATE((INDEX($T$7:$T$30,SMALL(IF($T$7:$T$30&lt;&gt;"",IF($Q$7:$Q$30&lt;&gt;"",ROW($Q$7:$Q$30)-MIN(ROW($Q$7:$Q$30))+1,""),""),ROW()-ROW(A$32)+1)))," "),"")</f>
        <v/>
      </c>
      <c r="R48" s="0" t="str">
        <f aca="false" t="array" ref="R48:R48">IFERROR(CONCATENATE(TEXT(INDEX($Q$7:$Q$30,SMALL(IF($T$7:$T$30&lt;&gt;"",IF($Q$7:$Q$30&lt;&gt;"",ROW($Q$7:$Q$30)-MIN(ROW($Q$7:$Q$30))+1,""),""),ROW()-ROW(A$32)+1)),"##0")," "),"")</f>
        <v/>
      </c>
      <c r="S48" s="0" t="str">
        <f aca="false" t="array" ref="S48:S48">IFERROR(CONCATENATE((INDEX($A$7:$A$30,SMALL(IF($T$7:$T$30&lt;&gt;"",IF($Q$7:$Q$30&lt;&gt;"",ROW($Q$7:$Q$30)-MIN(ROW($Q$7:$Q$30))+1,""),""),ROW()-ROW(A$32)+1))),),"")</f>
        <v/>
      </c>
      <c r="W48" s="0" t="str">
        <f aca="false" t="array" ref="W48:W48">IFERROR(CONCATENATE((INDEX($Z$7:$Z$30,SMALL(IF($Z$7:$Z$30&lt;&gt;"",IF($W$7:$W$30&lt;&gt;"",ROW($W$7:$W$30)-MIN(ROW($W$7:$W$30))+1,""),""),ROW()-ROW(A$32)+1)))," "),"")</f>
        <v/>
      </c>
      <c r="X48" s="0" t="str">
        <f aca="false" t="array" ref="X48:X48">IFERROR(CONCATENATE(TEXT(INDEX($W$7:$W$30,SMALL(IF($Z$7:$Z$30&lt;&gt;"",IF($W$7:$W$30&lt;&gt;"",ROW($W$7:$W$30)-MIN(ROW($W$7:$W$30))+1,""),""),ROW()-ROW(A$32)+1)),"##0")," "),"")</f>
        <v/>
      </c>
      <c r="Y48" s="0" t="str">
        <f aca="false" t="array" ref="Y48:Y48">IFERROR(CONCATENATE((INDEX($A$7:$A$30,SMALL(IF($Z$7:$Z$30&lt;&gt;"",IF($W$7:$W$30&lt;&gt;"",ROW($W$7:$W$30)-MIN(ROW($W$7:$W$30))+1,""),""),ROW()-ROW(A$32)+1))),),"")</f>
        <v/>
      </c>
      <c r="AC48" s="0" t="str">
        <f aca="false" t="array" ref="AC48:AC48">IFERROR(CONCATENATE((INDEX($AF$7:$AF$30,SMALL(IF($AF$7:$AF$30&lt;&gt;"",IF($AC$7:$AC$30&lt;&gt;"",ROW($AC$7:$AC$30)-MIN(ROW($AC$7:$AC$30))+1,""),""),ROW()-ROW(A$32)+1))),","),"")</f>
        <v/>
      </c>
      <c r="AD48" s="0" t="str">
        <f aca="false" t="array" ref="AD48:AD48">IFERROR(CONCATENATE(TEXT(INDEX($AC$7:$AC$30,SMALL(IF($AF$7:$AF$30&lt;&gt;"",IF($AC$7:$AC$30&lt;&gt;"",ROW($AC$7:$AC$30)-MIN(ROW($AC$7:$AC$30))+1,""),""),ROW()-ROW(A$32)+1)),"##0"),","),"")</f>
        <v/>
      </c>
      <c r="AE48" s="0" t="str">
        <f aca="false" t="array" ref="AE48:AE48">IFERROR(CONCATENATE((INDEX($A$7:$A$30,SMALL(IF($AF$7:$AF$30&lt;&gt;"",IF($AC$7:$AC$30&lt;&gt;"",ROW($AC$7:$AC$30)-MIN(ROW($AC$7:$AC$30))+1,""),""),ROW()-ROW(A$32)+1))),),"")</f>
        <v/>
      </c>
      <c r="AI48" s="0" t="str">
        <f aca="false" t="array" ref="AI48:AI48">IFERROR(CONCATENATE((INDEX($AL$7:$AL$30,SMALL(IF($AL$7:$AL$30&lt;&gt;"",IF($AI$7:$AI$30&lt;&gt;"",ROW($AI$7:$AI$30)-MIN(ROW($AI$7:$AI$30))+1,""),""),ROW()-ROW(A$32)+1)))," "),"")</f>
        <v/>
      </c>
      <c r="AJ48" s="0" t="str">
        <f aca="false" t="array" ref="AJ48:AJ48">IFERROR(CONCATENATE(TEXT(INDEX($AI$7:$AI$30,SMALL(IF($AL$7:$AL$30&lt;&gt;"",IF($AI$7:$AI$30&lt;&gt;"",ROW($AI$7:$AI$30)-MIN(ROW($AI$7:$AI$30))+1,""),""),ROW()-ROW(A$32)+1)),"##0")," "),"")</f>
        <v/>
      </c>
      <c r="AK48" s="0" t="str">
        <f aca="false" t="array" ref="AK48:AK48">IFERROR(CONCATENATE((INDEX($A$7:$A$30,SMALL(IF($AL$7:$AL$30&lt;&gt;"",IF($AI$7:$AI$30&lt;&gt;"",ROW($AI$7:$AI$30)-MIN(ROW($AI$7:$AI$30))+1,""),""),ROW()-ROW(A$32)+1))),),"")</f>
        <v/>
      </c>
      <c r="AO48" s="0" t="str">
        <f aca="false" t="array" ref="AO48:AO48">IFERROR(CONCATENATE(TEXT(INDEX($AO$7:$AO$30,SMALL(IF($AR$7:$AR$30&lt;&gt;"",IF($AO$7:$AO$30&lt;&gt;"",ROW($AO$7:$AO$30)-MIN(ROW($AO$7:$AO$30))+1,""),""),ROW()-ROW(A$32)+1)),"##0"),),"")</f>
        <v/>
      </c>
      <c r="AP48" s="0" t="str">
        <f aca="false" t="array" ref="AP48:AP48">IFERROR(CONCATENATE((INDEX($AR$7:$AR$30,SMALL(IF($AR$7:$AR$30&lt;&gt;"",IF($AO$7:$AO$30&lt;&gt;"",ROW($AO$7:$AO$30)-MIN(ROW($AO$7:$AO$30))+1,""),""),ROW()-ROW(A$32)+1))),),"")</f>
        <v/>
      </c>
      <c r="AQ48" s="0" t="str">
        <f aca="false" t="array" ref="AQ48:AQ48">IFERROR(CONCATENATE((INDEX($A$7:$A$30,SMALL(IF($AR$7:$AR$30&lt;&gt;"",IF($AO$7:$AO$30&lt;&gt;"",ROW($AO$7:$AO$30)-MIN(ROW($AO$7:$AO$30))+1,""),""),ROW()-ROW(A$32)+1))),),"")</f>
        <v/>
      </c>
    </row>
    <row r="49" customFormat="false" ht="15" hidden="false" customHeight="false" outlineLevel="0" collapsed="false">
      <c r="K49" s="0" t="str">
        <f aca="false" t="array" ref="K49:K49">IFERROR(CONCATENATE(TEXT(INDEX($K$7:$K$30,SMALL(IF($N$7:$N$30&lt;&gt;"",IF($K$7:$K$30&lt;&gt;"",ROW($K$7:$K$30)-MIN(ROW($K$7:$K$30))+1,""),""),ROW()-ROW(A$32)+1)),"##0"),","),"")</f>
        <v/>
      </c>
      <c r="L49" s="0" t="str">
        <f aca="false" t="array" ref="L49:L49">IFERROR(CONCATENATE((INDEX($N$7:$N$30,SMALL(IF($N$7:$N$30&lt;&gt;"",IF($K$7:$K$30&lt;&gt;"",ROW($K$7:$K$30)-MIN(ROW($K$7:$K$30))+1,""),""),ROW()-ROW(A$32)+1))),","),"")</f>
        <v/>
      </c>
      <c r="M49" s="0" t="str">
        <f aca="false" t="array" ref="M49:M49">IFERROR(CONCATENATE((INDEX($A$7:$A$30,SMALL(IF($N$7:$N$30&lt;&gt;"",IF($K$7:$K$30&lt;&gt;"",ROW($K$7:$K$30)-MIN(ROW($K$7:$K$30))+1,""),""),ROW()-ROW(A$32)+1))),),"")</f>
        <v/>
      </c>
      <c r="Q49" s="0" t="str">
        <f aca="false" t="array" ref="Q49:Q49">IFERROR(CONCATENATE((INDEX($T$7:$T$30,SMALL(IF($T$7:$T$30&lt;&gt;"",IF($Q$7:$Q$30&lt;&gt;"",ROW($Q$7:$Q$30)-MIN(ROW($Q$7:$Q$30))+1,""),""),ROW()-ROW(A$32)+1)))," "),"")</f>
        <v/>
      </c>
      <c r="R49" s="0" t="str">
        <f aca="false" t="array" ref="R49:R49">IFERROR(CONCATENATE(TEXT(INDEX($Q$7:$Q$30,SMALL(IF($T$7:$T$30&lt;&gt;"",IF($Q$7:$Q$30&lt;&gt;"",ROW($Q$7:$Q$30)-MIN(ROW($Q$7:$Q$30))+1,""),""),ROW()-ROW(A$32)+1)),"##0")," "),"")</f>
        <v/>
      </c>
      <c r="S49" s="0" t="str">
        <f aca="false" t="array" ref="S49:S49">IFERROR(CONCATENATE((INDEX($A$7:$A$30,SMALL(IF($T$7:$T$30&lt;&gt;"",IF($Q$7:$Q$30&lt;&gt;"",ROW($Q$7:$Q$30)-MIN(ROW($Q$7:$Q$30))+1,""),""),ROW()-ROW(A$32)+1))),),"")</f>
        <v/>
      </c>
      <c r="W49" s="0" t="str">
        <f aca="false" t="array" ref="W49:W49">IFERROR(CONCATENATE((INDEX($Z$7:$Z$30,SMALL(IF($Z$7:$Z$30&lt;&gt;"",IF($W$7:$W$30&lt;&gt;"",ROW($W$7:$W$30)-MIN(ROW($W$7:$W$30))+1,""),""),ROW()-ROW(A$32)+1)))," "),"")</f>
        <v/>
      </c>
      <c r="X49" s="0" t="str">
        <f aca="false" t="array" ref="X49:X49">IFERROR(CONCATENATE(TEXT(INDEX($W$7:$W$30,SMALL(IF($Z$7:$Z$30&lt;&gt;"",IF($W$7:$W$30&lt;&gt;"",ROW($W$7:$W$30)-MIN(ROW($W$7:$W$30))+1,""),""),ROW()-ROW(A$32)+1)),"##0")," "),"")</f>
        <v/>
      </c>
      <c r="Y49" s="0" t="str">
        <f aca="false" t="array" ref="Y49:Y49">IFERROR(CONCATENATE((INDEX($A$7:$A$30,SMALL(IF($Z$7:$Z$30&lt;&gt;"",IF($W$7:$W$30&lt;&gt;"",ROW($W$7:$W$30)-MIN(ROW($W$7:$W$30))+1,""),""),ROW()-ROW(A$32)+1))),),"")</f>
        <v/>
      </c>
      <c r="AC49" s="0" t="str">
        <f aca="false" t="array" ref="AC49:AC49">IFERROR(CONCATENATE((INDEX($AF$7:$AF$30,SMALL(IF($AF$7:$AF$30&lt;&gt;"",IF($AC$7:$AC$30&lt;&gt;"",ROW($AC$7:$AC$30)-MIN(ROW($AC$7:$AC$30))+1,""),""),ROW()-ROW(A$32)+1))),","),"")</f>
        <v/>
      </c>
      <c r="AD49" s="0" t="str">
        <f aca="false" t="array" ref="AD49:AD49">IFERROR(CONCATENATE(TEXT(INDEX($AC$7:$AC$30,SMALL(IF($AF$7:$AF$30&lt;&gt;"",IF($AC$7:$AC$30&lt;&gt;"",ROW($AC$7:$AC$30)-MIN(ROW($AC$7:$AC$30))+1,""),""),ROW()-ROW(A$32)+1)),"##0"),","),"")</f>
        <v/>
      </c>
      <c r="AE49" s="0" t="str">
        <f aca="false" t="array" ref="AE49:AE49">IFERROR(CONCATENATE((INDEX($A$7:$A$30,SMALL(IF($AF$7:$AF$30&lt;&gt;"",IF($AC$7:$AC$30&lt;&gt;"",ROW($AC$7:$AC$30)-MIN(ROW($AC$7:$AC$30))+1,""),""),ROW()-ROW(A$32)+1))),),"")</f>
        <v/>
      </c>
      <c r="AI49" s="0" t="str">
        <f aca="false" t="array" ref="AI49:AI49">IFERROR(CONCATENATE((INDEX($AL$7:$AL$30,SMALL(IF($AL$7:$AL$30&lt;&gt;"",IF($AI$7:$AI$30&lt;&gt;"",ROW($AI$7:$AI$30)-MIN(ROW($AI$7:$AI$30))+1,""),""),ROW()-ROW(A$32)+1)))," "),"")</f>
        <v/>
      </c>
      <c r="AJ49" s="0" t="str">
        <f aca="false" t="array" ref="AJ49:AJ49">IFERROR(CONCATENATE(TEXT(INDEX($AI$7:$AI$30,SMALL(IF($AL$7:$AL$30&lt;&gt;"",IF($AI$7:$AI$30&lt;&gt;"",ROW($AI$7:$AI$30)-MIN(ROW($AI$7:$AI$30))+1,""),""),ROW()-ROW(A$32)+1)),"##0")," "),"")</f>
        <v/>
      </c>
      <c r="AK49" s="0" t="str">
        <f aca="false" t="array" ref="AK49:AK49">IFERROR(CONCATENATE((INDEX($A$7:$A$30,SMALL(IF($AL$7:$AL$30&lt;&gt;"",IF($AI$7:$AI$30&lt;&gt;"",ROW($AI$7:$AI$30)-MIN(ROW($AI$7:$AI$30))+1,""),""),ROW()-ROW(A$32)+1))),),"")</f>
        <v/>
      </c>
      <c r="AO49" s="0" t="str">
        <f aca="false" t="array" ref="AO49:AO49">IFERROR(CONCATENATE(TEXT(INDEX($AO$7:$AO$30,SMALL(IF($AR$7:$AR$30&lt;&gt;"",IF($AO$7:$AO$30&lt;&gt;"",ROW($AO$7:$AO$30)-MIN(ROW($AO$7:$AO$30))+1,""),""),ROW()-ROW(A$32)+1)),"##0"),),"")</f>
        <v/>
      </c>
      <c r="AP49" s="0" t="str">
        <f aca="false" t="array" ref="AP49:AP49">IFERROR(CONCATENATE((INDEX($AR$7:$AR$30,SMALL(IF($AR$7:$AR$30&lt;&gt;"",IF($AO$7:$AO$30&lt;&gt;"",ROW($AO$7:$AO$30)-MIN(ROW($AO$7:$AO$30))+1,""),""),ROW()-ROW(A$32)+1))),),"")</f>
        <v/>
      </c>
      <c r="AQ49" s="0" t="str">
        <f aca="false" t="array" ref="AQ49:AQ49">IFERROR(CONCATENATE((INDEX($A$7:$A$30,SMALL(IF($AR$7:$AR$30&lt;&gt;"",IF($AO$7:$AO$30&lt;&gt;"",ROW($AO$7:$AO$30)-MIN(ROW($AO$7:$AO$30))+1,""),""),ROW()-ROW(A$32)+1))),),"")</f>
        <v/>
      </c>
    </row>
    <row r="50" customFormat="false" ht="15" hidden="false" customHeight="false" outlineLevel="0" collapsed="false">
      <c r="K50" s="0" t="str">
        <f aca="false" t="array" ref="K50:K50">IFERROR(CONCATENATE(TEXT(INDEX($K$7:$K$30,SMALL(IF($N$7:$N$30&lt;&gt;"",IF($K$7:$K$30&lt;&gt;"",ROW($K$7:$K$30)-MIN(ROW($K$7:$K$30))+1,""),""),ROW()-ROW(A$32)+1)),"##0"),","),"")</f>
        <v/>
      </c>
      <c r="L50" s="0" t="str">
        <f aca="false" t="array" ref="L50:L50">IFERROR(CONCATENATE((INDEX($N$7:$N$30,SMALL(IF($N$7:$N$30&lt;&gt;"",IF($K$7:$K$30&lt;&gt;"",ROW($K$7:$K$30)-MIN(ROW($K$7:$K$30))+1,""),""),ROW()-ROW(A$32)+1))),","),"")</f>
        <v/>
      </c>
      <c r="M50" s="0" t="str">
        <f aca="false" t="array" ref="M50:M50">IFERROR(CONCATENATE((INDEX($A$7:$A$30,SMALL(IF($N$7:$N$30&lt;&gt;"",IF($K$7:$K$30&lt;&gt;"",ROW($K$7:$K$30)-MIN(ROW($K$7:$K$30))+1,""),""),ROW()-ROW(A$32)+1))),),"")</f>
        <v/>
      </c>
      <c r="Q50" s="0" t="str">
        <f aca="false" t="array" ref="Q50:Q50">IFERROR(CONCATENATE((INDEX($T$7:$T$30,SMALL(IF($T$7:$T$30&lt;&gt;"",IF($Q$7:$Q$30&lt;&gt;"",ROW($Q$7:$Q$30)-MIN(ROW($Q$7:$Q$30))+1,""),""),ROW()-ROW(A$32)+1)))," "),"")</f>
        <v/>
      </c>
      <c r="R50" s="0" t="str">
        <f aca="false" t="array" ref="R50:R50">IFERROR(CONCATENATE(TEXT(INDEX($Q$7:$Q$30,SMALL(IF($T$7:$T$30&lt;&gt;"",IF($Q$7:$Q$30&lt;&gt;"",ROW($Q$7:$Q$30)-MIN(ROW($Q$7:$Q$30))+1,""),""),ROW()-ROW(A$32)+1)),"##0")," "),"")</f>
        <v/>
      </c>
      <c r="S50" s="0" t="str">
        <f aca="false" t="array" ref="S50:S50">IFERROR(CONCATENATE((INDEX($A$7:$A$30,SMALL(IF($T$7:$T$30&lt;&gt;"",IF($Q$7:$Q$30&lt;&gt;"",ROW($Q$7:$Q$30)-MIN(ROW($Q$7:$Q$30))+1,""),""),ROW()-ROW(A$32)+1))),),"")</f>
        <v/>
      </c>
      <c r="W50" s="0" t="str">
        <f aca="false" t="array" ref="W50:W50">IFERROR(CONCATENATE((INDEX($Z$7:$Z$30,SMALL(IF($Z$7:$Z$30&lt;&gt;"",IF($W$7:$W$30&lt;&gt;"",ROW($W$7:$W$30)-MIN(ROW($W$7:$W$30))+1,""),""),ROW()-ROW(A$32)+1)))," "),"")</f>
        <v/>
      </c>
      <c r="X50" s="0" t="str">
        <f aca="false" t="array" ref="X50:X50">IFERROR(CONCATENATE(TEXT(INDEX($W$7:$W$30,SMALL(IF($Z$7:$Z$30&lt;&gt;"",IF($W$7:$W$30&lt;&gt;"",ROW($W$7:$W$30)-MIN(ROW($W$7:$W$30))+1,""),""),ROW()-ROW(A$32)+1)),"##0")," "),"")</f>
        <v/>
      </c>
      <c r="Y50" s="0" t="str">
        <f aca="false" t="array" ref="Y50:Y50">IFERROR(CONCATENATE((INDEX($A$7:$A$30,SMALL(IF($Z$7:$Z$30&lt;&gt;"",IF($W$7:$W$30&lt;&gt;"",ROW($W$7:$W$30)-MIN(ROW($W$7:$W$30))+1,""),""),ROW()-ROW(A$32)+1))),),"")</f>
        <v/>
      </c>
      <c r="AC50" s="0" t="str">
        <f aca="false" t="array" ref="AC50:AC50">IFERROR(CONCATENATE((INDEX($AF$7:$AF$30,SMALL(IF($AF$7:$AF$30&lt;&gt;"",IF($AC$7:$AC$30&lt;&gt;"",ROW($AC$7:$AC$30)-MIN(ROW($AC$7:$AC$30))+1,""),""),ROW()-ROW(A$32)+1))),","),"")</f>
        <v/>
      </c>
      <c r="AD50" s="0" t="str">
        <f aca="false" t="array" ref="AD50:AD50">IFERROR(CONCATENATE(TEXT(INDEX($AC$7:$AC$30,SMALL(IF($AF$7:$AF$30&lt;&gt;"",IF($AC$7:$AC$30&lt;&gt;"",ROW($AC$7:$AC$30)-MIN(ROW($AC$7:$AC$30))+1,""),""),ROW()-ROW(A$32)+1)),"##0"),","),"")</f>
        <v/>
      </c>
      <c r="AE50" s="0" t="str">
        <f aca="false" t="array" ref="AE50:AE50">IFERROR(CONCATENATE((INDEX($A$7:$A$30,SMALL(IF($AF$7:$AF$30&lt;&gt;"",IF($AC$7:$AC$30&lt;&gt;"",ROW($AC$7:$AC$30)-MIN(ROW($AC$7:$AC$30))+1,""),""),ROW()-ROW(A$32)+1))),),"")</f>
        <v/>
      </c>
      <c r="AI50" s="0" t="str">
        <f aca="false" t="array" ref="AI50:AI50">IFERROR(CONCATENATE((INDEX($AL$7:$AL$30,SMALL(IF($AL$7:$AL$30&lt;&gt;"",IF($AI$7:$AI$30&lt;&gt;"",ROW($AI$7:$AI$30)-MIN(ROW($AI$7:$AI$30))+1,""),""),ROW()-ROW(A$32)+1)))," "),"")</f>
        <v/>
      </c>
      <c r="AJ50" s="0" t="str">
        <f aca="false" t="array" ref="AJ50:AJ50">IFERROR(CONCATENATE(TEXT(INDEX($AI$7:$AI$30,SMALL(IF($AL$7:$AL$30&lt;&gt;"",IF($AI$7:$AI$30&lt;&gt;"",ROW($AI$7:$AI$30)-MIN(ROW($AI$7:$AI$30))+1,""),""),ROW()-ROW(A$32)+1)),"##0")," "),"")</f>
        <v/>
      </c>
      <c r="AK50" s="0" t="str">
        <f aca="false" t="array" ref="AK50:AK50">IFERROR(CONCATENATE((INDEX($A$7:$A$30,SMALL(IF($AL$7:$AL$30&lt;&gt;"",IF($AI$7:$AI$30&lt;&gt;"",ROW($AI$7:$AI$30)-MIN(ROW($AI$7:$AI$30))+1,""),""),ROW()-ROW(A$32)+1))),),"")</f>
        <v/>
      </c>
      <c r="AO50" s="0" t="str">
        <f aca="false" t="array" ref="AO50:AO50">IFERROR(CONCATENATE(TEXT(INDEX($AO$7:$AO$30,SMALL(IF($AR$7:$AR$30&lt;&gt;"",IF($AO$7:$AO$30&lt;&gt;"",ROW($AO$7:$AO$30)-MIN(ROW($AO$7:$AO$30))+1,""),""),ROW()-ROW(A$32)+1)),"##0"),),"")</f>
        <v/>
      </c>
      <c r="AP50" s="0" t="str">
        <f aca="false" t="array" ref="AP50:AP50">IFERROR(CONCATENATE((INDEX($AR$7:$AR$30,SMALL(IF($AR$7:$AR$30&lt;&gt;"",IF($AO$7:$AO$30&lt;&gt;"",ROW($AO$7:$AO$30)-MIN(ROW($AO$7:$AO$30))+1,""),""),ROW()-ROW(A$32)+1))),),"")</f>
        <v/>
      </c>
      <c r="AQ50" s="0" t="str">
        <f aca="false" t="array" ref="AQ50:AQ50">IFERROR(CONCATENATE((INDEX($A$7:$A$30,SMALL(IF($AR$7:$AR$30&lt;&gt;"",IF($AO$7:$AO$30&lt;&gt;"",ROW($AO$7:$AO$30)-MIN(ROW($AO$7:$AO$30))+1,""),""),ROW()-ROW(A$32)+1))),),"")</f>
        <v/>
      </c>
    </row>
    <row r="51" customFormat="false" ht="15" hidden="false" customHeight="false" outlineLevel="0" collapsed="false">
      <c r="K51" s="0" t="str">
        <f aca="false" t="array" ref="K51:K51">IFERROR(CONCATENATE(TEXT(INDEX($K$7:$K$30,SMALL(IF($N$7:$N$30&lt;&gt;"",IF($K$7:$K$30&lt;&gt;"",ROW($K$7:$K$30)-MIN(ROW($K$7:$K$30))+1,""),""),ROW()-ROW(A$32)+1)),"##0"),","),"")</f>
        <v/>
      </c>
      <c r="L51" s="0" t="str">
        <f aca="false" t="array" ref="L51:L51">IFERROR(CONCATENATE((INDEX($N$7:$N$30,SMALL(IF($N$7:$N$30&lt;&gt;"",IF($K$7:$K$30&lt;&gt;"",ROW($K$7:$K$30)-MIN(ROW($K$7:$K$30))+1,""),""),ROW()-ROW(A$32)+1))),","),"")</f>
        <v/>
      </c>
      <c r="M51" s="0" t="str">
        <f aca="false" t="array" ref="M51:M51">IFERROR(CONCATENATE((INDEX($A$7:$A$30,SMALL(IF($N$7:$N$30&lt;&gt;"",IF($K$7:$K$30&lt;&gt;"",ROW($K$7:$K$30)-MIN(ROW($K$7:$K$30))+1,""),""),ROW()-ROW(A$32)+1))),),"")</f>
        <v/>
      </c>
      <c r="Q51" s="0" t="str">
        <f aca="false" t="array" ref="Q51:Q51">IFERROR(CONCATENATE((INDEX($T$7:$T$30,SMALL(IF($T$7:$T$30&lt;&gt;"",IF($Q$7:$Q$30&lt;&gt;"",ROW($Q$7:$Q$30)-MIN(ROW($Q$7:$Q$30))+1,""),""),ROW()-ROW(A$32)+1)))," "),"")</f>
        <v/>
      </c>
      <c r="R51" s="0" t="str">
        <f aca="false" t="array" ref="R51:R51">IFERROR(CONCATENATE(TEXT(INDEX($Q$7:$Q$30,SMALL(IF($T$7:$T$30&lt;&gt;"",IF($Q$7:$Q$30&lt;&gt;"",ROW($Q$7:$Q$30)-MIN(ROW($Q$7:$Q$30))+1,""),""),ROW()-ROW(A$32)+1)),"##0")," "),"")</f>
        <v/>
      </c>
      <c r="S51" s="0" t="str">
        <f aca="false" t="array" ref="S51:S51">IFERROR(CONCATENATE((INDEX($A$7:$A$30,SMALL(IF($T$7:$T$30&lt;&gt;"",IF($Q$7:$Q$30&lt;&gt;"",ROW($Q$7:$Q$30)-MIN(ROW($Q$7:$Q$30))+1,""),""),ROW()-ROW(A$32)+1))),),"")</f>
        <v/>
      </c>
      <c r="W51" s="0" t="str">
        <f aca="false" t="array" ref="W51:W51">IFERROR(CONCATENATE((INDEX($Z$7:$Z$30,SMALL(IF($Z$7:$Z$30&lt;&gt;"",IF($W$7:$W$30&lt;&gt;"",ROW($W$7:$W$30)-MIN(ROW($W$7:$W$30))+1,""),""),ROW()-ROW(A$32)+1)))," "),"")</f>
        <v/>
      </c>
      <c r="X51" s="0" t="str">
        <f aca="false" t="array" ref="X51:X51">IFERROR(CONCATENATE(TEXT(INDEX($W$7:$W$30,SMALL(IF($Z$7:$Z$30&lt;&gt;"",IF($W$7:$W$30&lt;&gt;"",ROW($W$7:$W$30)-MIN(ROW($W$7:$W$30))+1,""),""),ROW()-ROW(A$32)+1)),"##0")," "),"")</f>
        <v/>
      </c>
      <c r="Y51" s="0" t="str">
        <f aca="false" t="array" ref="Y51:Y51">IFERROR(CONCATENATE((INDEX($A$7:$A$30,SMALL(IF($Z$7:$Z$30&lt;&gt;"",IF($W$7:$W$30&lt;&gt;"",ROW($W$7:$W$30)-MIN(ROW($W$7:$W$30))+1,""),""),ROW()-ROW(A$32)+1))),),"")</f>
        <v/>
      </c>
      <c r="AC51" s="0" t="str">
        <f aca="false" t="array" ref="AC51:AC51">IFERROR(CONCATENATE((INDEX($AF$7:$AF$30,SMALL(IF($AF$7:$AF$30&lt;&gt;"",IF($AC$7:$AC$30&lt;&gt;"",ROW($AC$7:$AC$30)-MIN(ROW($AC$7:$AC$30))+1,""),""),ROW()-ROW(A$32)+1))),","),"")</f>
        <v/>
      </c>
      <c r="AD51" s="0" t="str">
        <f aca="false" t="array" ref="AD51:AD51">IFERROR(CONCATENATE(TEXT(INDEX($AC$7:$AC$30,SMALL(IF($AF$7:$AF$30&lt;&gt;"",IF($AC$7:$AC$30&lt;&gt;"",ROW($AC$7:$AC$30)-MIN(ROW($AC$7:$AC$30))+1,""),""),ROW()-ROW(A$32)+1)),"##0"),","),"")</f>
        <v/>
      </c>
      <c r="AE51" s="0" t="str">
        <f aca="false" t="array" ref="AE51:AE51">IFERROR(CONCATENATE((INDEX($A$7:$A$30,SMALL(IF($AF$7:$AF$30&lt;&gt;"",IF($AC$7:$AC$30&lt;&gt;"",ROW($AC$7:$AC$30)-MIN(ROW($AC$7:$AC$30))+1,""),""),ROW()-ROW(A$32)+1))),),"")</f>
        <v/>
      </c>
      <c r="AI51" s="0" t="str">
        <f aca="false" t="array" ref="AI51:AI51">IFERROR(CONCATENATE((INDEX($AL$7:$AL$30,SMALL(IF($AL$7:$AL$30&lt;&gt;"",IF($AI$7:$AI$30&lt;&gt;"",ROW($AI$7:$AI$30)-MIN(ROW($AI$7:$AI$30))+1,""),""),ROW()-ROW(A$32)+1)))," "),"")</f>
        <v/>
      </c>
      <c r="AJ51" s="0" t="str">
        <f aca="false" t="array" ref="AJ51:AJ51">IFERROR(CONCATENATE(TEXT(INDEX($AI$7:$AI$30,SMALL(IF($AL$7:$AL$30&lt;&gt;"",IF($AI$7:$AI$30&lt;&gt;"",ROW($AI$7:$AI$30)-MIN(ROW($AI$7:$AI$30))+1,""),""),ROW()-ROW(A$32)+1)),"##0")," "),"")</f>
        <v/>
      </c>
      <c r="AK51" s="0" t="str">
        <f aca="false" t="array" ref="AK51:AK51">IFERROR(CONCATENATE((INDEX($A$7:$A$30,SMALL(IF($AL$7:$AL$30&lt;&gt;"",IF($AI$7:$AI$30&lt;&gt;"",ROW($AI$7:$AI$30)-MIN(ROW($AI$7:$AI$30))+1,""),""),ROW()-ROW(A$32)+1))),),"")</f>
        <v/>
      </c>
      <c r="AO51" s="0" t="str">
        <f aca="false" t="array" ref="AO51:AO51">IFERROR(CONCATENATE(TEXT(INDEX($AO$7:$AO$30,SMALL(IF($AR$7:$AR$30&lt;&gt;"",IF($AO$7:$AO$30&lt;&gt;"",ROW($AO$7:$AO$30)-MIN(ROW($AO$7:$AO$30))+1,""),""),ROW()-ROW(A$32)+1)),"##0"),),"")</f>
        <v/>
      </c>
      <c r="AP51" s="0" t="str">
        <f aca="false" t="array" ref="AP51:AP51">IFERROR(CONCATENATE((INDEX($AR$7:$AR$30,SMALL(IF($AR$7:$AR$30&lt;&gt;"",IF($AO$7:$AO$30&lt;&gt;"",ROW($AO$7:$AO$30)-MIN(ROW($AO$7:$AO$30))+1,""),""),ROW()-ROW(A$32)+1))),),"")</f>
        <v/>
      </c>
      <c r="AQ51" s="0" t="str">
        <f aca="false" t="array" ref="AQ51:AQ51">IFERROR(CONCATENATE((INDEX($A$7:$A$30,SMALL(IF($AR$7:$AR$30&lt;&gt;"",IF($AO$7:$AO$30&lt;&gt;"",ROW($AO$7:$AO$30)-MIN(ROW($AO$7:$AO$30))+1,""),""),ROW()-ROW(A$32)+1))),),"")</f>
        <v/>
      </c>
    </row>
    <row r="52" customFormat="false" ht="15" hidden="false" customHeight="false" outlineLevel="0" collapsed="false">
      <c r="K52" s="0" t="str">
        <f aca="false" t="array" ref="K52:K52">IFERROR(CONCATENATE(TEXT(INDEX($K$7:$K$30,SMALL(IF($N$7:$N$30&lt;&gt;"",IF($K$7:$K$30&lt;&gt;"",ROW($K$7:$K$30)-MIN(ROW($K$7:$K$30))+1,""),""),ROW()-ROW(A$32)+1)),"##0"),","),"")</f>
        <v/>
      </c>
      <c r="L52" s="0" t="str">
        <f aca="false" t="array" ref="L52:L52">IFERROR(CONCATENATE((INDEX($N$7:$N$30,SMALL(IF($N$7:$N$30&lt;&gt;"",IF($K$7:$K$30&lt;&gt;"",ROW($K$7:$K$30)-MIN(ROW($K$7:$K$30))+1,""),""),ROW()-ROW(A$32)+1))),","),"")</f>
        <v/>
      </c>
      <c r="M52" s="0" t="str">
        <f aca="false" t="array" ref="M52:M52">IFERROR(CONCATENATE((INDEX($A$7:$A$30,SMALL(IF($N$7:$N$30&lt;&gt;"",IF($K$7:$K$30&lt;&gt;"",ROW($K$7:$K$30)-MIN(ROW($K$7:$K$30))+1,""),""),ROW()-ROW(A$32)+1))),),"")</f>
        <v/>
      </c>
      <c r="Q52" s="0" t="str">
        <f aca="false" t="array" ref="Q52:Q52">IFERROR(CONCATENATE((INDEX($T$7:$T$30,SMALL(IF($T$7:$T$30&lt;&gt;"",IF($Q$7:$Q$30&lt;&gt;"",ROW($Q$7:$Q$30)-MIN(ROW($Q$7:$Q$30))+1,""),""),ROW()-ROW(A$32)+1)))," "),"")</f>
        <v/>
      </c>
      <c r="R52" s="0" t="str">
        <f aca="false" t="array" ref="R52:R52">IFERROR(CONCATENATE(TEXT(INDEX($Q$7:$Q$30,SMALL(IF($T$7:$T$30&lt;&gt;"",IF($Q$7:$Q$30&lt;&gt;"",ROW($Q$7:$Q$30)-MIN(ROW($Q$7:$Q$30))+1,""),""),ROW()-ROW(A$32)+1)),"##0")," "),"")</f>
        <v/>
      </c>
      <c r="S52" s="0" t="str">
        <f aca="false" t="array" ref="S52:S52">IFERROR(CONCATENATE((INDEX($A$7:$A$30,SMALL(IF($T$7:$T$30&lt;&gt;"",IF($Q$7:$Q$30&lt;&gt;"",ROW($Q$7:$Q$30)-MIN(ROW($Q$7:$Q$30))+1,""),""),ROW()-ROW(A$32)+1))),),"")</f>
        <v/>
      </c>
      <c r="W52" s="0" t="str">
        <f aca="false" t="array" ref="W52:W52">IFERROR(CONCATENATE((INDEX($Z$7:$Z$30,SMALL(IF($Z$7:$Z$30&lt;&gt;"",IF($W$7:$W$30&lt;&gt;"",ROW($W$7:$W$30)-MIN(ROW($W$7:$W$30))+1,""),""),ROW()-ROW(A$32)+1)))," "),"")</f>
        <v/>
      </c>
      <c r="X52" s="0" t="str">
        <f aca="false" t="array" ref="X52:X52">IFERROR(CONCATENATE(TEXT(INDEX($W$7:$W$30,SMALL(IF($Z$7:$Z$30&lt;&gt;"",IF($W$7:$W$30&lt;&gt;"",ROW($W$7:$W$30)-MIN(ROW($W$7:$W$30))+1,""),""),ROW()-ROW(A$32)+1)),"##0")," "),"")</f>
        <v/>
      </c>
      <c r="Y52" s="0" t="str">
        <f aca="false" t="array" ref="Y52:Y52">IFERROR(CONCATENATE((INDEX($A$7:$A$30,SMALL(IF($Z$7:$Z$30&lt;&gt;"",IF($W$7:$W$30&lt;&gt;"",ROW($W$7:$W$30)-MIN(ROW($W$7:$W$30))+1,""),""),ROW()-ROW(A$32)+1))),),"")</f>
        <v/>
      </c>
      <c r="AC52" s="0" t="str">
        <f aca="false" t="array" ref="AC52:AC52">IFERROR(CONCATENATE((INDEX($AF$7:$AF$30,SMALL(IF($AF$7:$AF$30&lt;&gt;"",IF($AC$7:$AC$30&lt;&gt;"",ROW($AC$7:$AC$30)-MIN(ROW($AC$7:$AC$30))+1,""),""),ROW()-ROW(A$32)+1))),","),"")</f>
        <v/>
      </c>
      <c r="AD52" s="0" t="str">
        <f aca="false" t="array" ref="AD52:AD52">IFERROR(CONCATENATE(TEXT(INDEX($AC$7:$AC$30,SMALL(IF($AF$7:$AF$30&lt;&gt;"",IF($AC$7:$AC$30&lt;&gt;"",ROW($AC$7:$AC$30)-MIN(ROW($AC$7:$AC$30))+1,""),""),ROW()-ROW(A$32)+1)),"##0"),","),"")</f>
        <v/>
      </c>
      <c r="AE52" s="0" t="str">
        <f aca="false" t="array" ref="AE52:AE52">IFERROR(CONCATENATE((INDEX($A$7:$A$30,SMALL(IF($AF$7:$AF$30&lt;&gt;"",IF($AC$7:$AC$30&lt;&gt;"",ROW($AC$7:$AC$30)-MIN(ROW($AC$7:$AC$30))+1,""),""),ROW()-ROW(A$32)+1))),),"")</f>
        <v/>
      </c>
      <c r="AI52" s="0" t="str">
        <f aca="false" t="array" ref="AI52:AI52">IFERROR(CONCATENATE((INDEX($AL$7:$AL$30,SMALL(IF($AL$7:$AL$30&lt;&gt;"",IF($AI$7:$AI$30&lt;&gt;"",ROW($AI$7:$AI$30)-MIN(ROW($AI$7:$AI$30))+1,""),""),ROW()-ROW(A$32)+1)))," "),"")</f>
        <v/>
      </c>
      <c r="AJ52" s="0" t="str">
        <f aca="false" t="array" ref="AJ52:AJ52">IFERROR(CONCATENATE(TEXT(INDEX($AI$7:$AI$30,SMALL(IF($AL$7:$AL$30&lt;&gt;"",IF($AI$7:$AI$30&lt;&gt;"",ROW($AI$7:$AI$30)-MIN(ROW($AI$7:$AI$30))+1,""),""),ROW()-ROW(A$32)+1)),"##0")," "),"")</f>
        <v/>
      </c>
      <c r="AK52" s="0" t="str">
        <f aca="false" t="array" ref="AK52:AK52">IFERROR(CONCATENATE((INDEX($A$7:$A$30,SMALL(IF($AL$7:$AL$30&lt;&gt;"",IF($AI$7:$AI$30&lt;&gt;"",ROW($AI$7:$AI$30)-MIN(ROW($AI$7:$AI$30))+1,""),""),ROW()-ROW(A$32)+1))),),"")</f>
        <v/>
      </c>
      <c r="AO52" s="0" t="str">
        <f aca="false" t="array" ref="AO52:AO52">IFERROR(CONCATENATE(TEXT(INDEX($AO$7:$AO$30,SMALL(IF($AR$7:$AR$30&lt;&gt;"",IF($AO$7:$AO$30&lt;&gt;"",ROW($AO$7:$AO$30)-MIN(ROW($AO$7:$AO$30))+1,""),""),ROW()-ROW(A$32)+1)),"##0"),),"")</f>
        <v/>
      </c>
      <c r="AP52" s="0" t="str">
        <f aca="false" t="array" ref="AP52:AP52">IFERROR(CONCATENATE((INDEX($AR$7:$AR$30,SMALL(IF($AR$7:$AR$30&lt;&gt;"",IF($AO$7:$AO$30&lt;&gt;"",ROW($AO$7:$AO$30)-MIN(ROW($AO$7:$AO$30))+1,""),""),ROW()-ROW(A$32)+1))),),"")</f>
        <v/>
      </c>
      <c r="AQ52" s="0" t="str">
        <f aca="false" t="array" ref="AQ52:AQ52">IFERROR(CONCATENATE((INDEX($A$7:$A$30,SMALL(IF($AR$7:$AR$30&lt;&gt;"",IF($AO$7:$AO$30&lt;&gt;"",ROW($AO$7:$AO$30)-MIN(ROW($AO$7:$AO$30))+1,""),""),ROW()-ROW(A$32)+1))),),"")</f>
        <v/>
      </c>
    </row>
    <row r="53" customFormat="false" ht="15" hidden="false" customHeight="false" outlineLevel="0" collapsed="false">
      <c r="K53" s="0" t="str">
        <f aca="false" t="array" ref="K53:K53">IFERROR(CONCATENATE(TEXT(INDEX($K$7:$K$30,SMALL(IF($N$7:$N$30&lt;&gt;"",IF($K$7:$K$30&lt;&gt;"",ROW($K$7:$K$30)-MIN(ROW($K$7:$K$30))+1,""),""),ROW()-ROW(A$32)+1)),"##0"),","),"")</f>
        <v/>
      </c>
      <c r="L53" s="0" t="str">
        <f aca="false" t="array" ref="L53:L53">IFERROR(CONCATENATE((INDEX($N$7:$N$30,SMALL(IF($N$7:$N$30&lt;&gt;"",IF($K$7:$K$30&lt;&gt;"",ROW($K$7:$K$30)-MIN(ROW($K$7:$K$30))+1,""),""),ROW()-ROW(A$32)+1))),","),"")</f>
        <v/>
      </c>
      <c r="M53" s="0" t="str">
        <f aca="false" t="array" ref="M53:M53">IFERROR(CONCATENATE((INDEX($A$7:$A$30,SMALL(IF($N$7:$N$30&lt;&gt;"",IF($K$7:$K$30&lt;&gt;"",ROW($K$7:$K$30)-MIN(ROW($K$7:$K$30))+1,""),""),ROW()-ROW(A$32)+1))),),"")</f>
        <v/>
      </c>
      <c r="Q53" s="0" t="str">
        <f aca="false" t="array" ref="Q53:Q53">IFERROR(CONCATENATE((INDEX($T$7:$T$30,SMALL(IF($T$7:$T$30&lt;&gt;"",IF($Q$7:$Q$30&lt;&gt;"",ROW($Q$7:$Q$30)-MIN(ROW($Q$7:$Q$30))+1,""),""),ROW()-ROW(A$32)+1)))," "),"")</f>
        <v/>
      </c>
      <c r="R53" s="0" t="str">
        <f aca="false" t="array" ref="R53:R53">IFERROR(CONCATENATE(TEXT(INDEX($Q$7:$Q$30,SMALL(IF($T$7:$T$30&lt;&gt;"",IF($Q$7:$Q$30&lt;&gt;"",ROW($Q$7:$Q$30)-MIN(ROW($Q$7:$Q$30))+1,""),""),ROW()-ROW(A$32)+1)),"##0")," "),"")</f>
        <v/>
      </c>
      <c r="S53" s="0" t="str">
        <f aca="false" t="array" ref="S53:S53">IFERROR(CONCATENATE((INDEX($A$7:$A$30,SMALL(IF($T$7:$T$30&lt;&gt;"",IF($Q$7:$Q$30&lt;&gt;"",ROW($Q$7:$Q$30)-MIN(ROW($Q$7:$Q$30))+1,""),""),ROW()-ROW(A$32)+1))),),"")</f>
        <v/>
      </c>
      <c r="W53" s="0" t="str">
        <f aca="false" t="array" ref="W53:W53">IFERROR(CONCATENATE((INDEX($Z$7:$Z$30,SMALL(IF($Z$7:$Z$30&lt;&gt;"",IF($W$7:$W$30&lt;&gt;"",ROW($W$7:$W$30)-MIN(ROW($W$7:$W$30))+1,""),""),ROW()-ROW(A$32)+1)))," "),"")</f>
        <v/>
      </c>
      <c r="X53" s="0" t="str">
        <f aca="false" t="array" ref="X53:X53">IFERROR(CONCATENATE(TEXT(INDEX($W$7:$W$30,SMALL(IF($Z$7:$Z$30&lt;&gt;"",IF($W$7:$W$30&lt;&gt;"",ROW($W$7:$W$30)-MIN(ROW($W$7:$W$30))+1,""),""),ROW()-ROW(A$32)+1)),"##0")," "),"")</f>
        <v/>
      </c>
      <c r="Y53" s="0" t="str">
        <f aca="false" t="array" ref="Y53:Y53">IFERROR(CONCATENATE((INDEX($A$7:$A$30,SMALL(IF($Z$7:$Z$30&lt;&gt;"",IF($W$7:$W$30&lt;&gt;"",ROW($W$7:$W$30)-MIN(ROW($W$7:$W$30))+1,""),""),ROW()-ROW(A$32)+1))),),"")</f>
        <v/>
      </c>
      <c r="AC53" s="0" t="str">
        <f aca="false" t="array" ref="AC53:AC53">IFERROR(CONCATENATE((INDEX($AF$7:$AF$30,SMALL(IF($AF$7:$AF$30&lt;&gt;"",IF($AC$7:$AC$30&lt;&gt;"",ROW($AC$7:$AC$30)-MIN(ROW($AC$7:$AC$30))+1,""),""),ROW()-ROW(A$32)+1))),","),"")</f>
        <v/>
      </c>
      <c r="AD53" s="0" t="str">
        <f aca="false" t="array" ref="AD53:AD53">IFERROR(CONCATENATE(TEXT(INDEX($AC$7:$AC$30,SMALL(IF($AF$7:$AF$30&lt;&gt;"",IF($AC$7:$AC$30&lt;&gt;"",ROW($AC$7:$AC$30)-MIN(ROW($AC$7:$AC$30))+1,""),""),ROW()-ROW(A$32)+1)),"##0"),","),"")</f>
        <v/>
      </c>
      <c r="AE53" s="0" t="str">
        <f aca="false" t="array" ref="AE53:AE53">IFERROR(CONCATENATE((INDEX($A$7:$A$30,SMALL(IF($AF$7:$AF$30&lt;&gt;"",IF($AC$7:$AC$30&lt;&gt;"",ROW($AC$7:$AC$30)-MIN(ROW($AC$7:$AC$30))+1,""),""),ROW()-ROW(A$32)+1))),),"")</f>
        <v/>
      </c>
      <c r="AI53" s="0" t="str">
        <f aca="false" t="array" ref="AI53:AI53">IFERROR(CONCATENATE((INDEX($AL$7:$AL$30,SMALL(IF($AL$7:$AL$30&lt;&gt;"",IF($AI$7:$AI$30&lt;&gt;"",ROW($AI$7:$AI$30)-MIN(ROW($AI$7:$AI$30))+1,""),""),ROW()-ROW(A$32)+1)))," "),"")</f>
        <v/>
      </c>
      <c r="AJ53" s="0" t="str">
        <f aca="false" t="array" ref="AJ53:AJ53">IFERROR(CONCATENATE(TEXT(INDEX($AI$7:$AI$30,SMALL(IF($AL$7:$AL$30&lt;&gt;"",IF($AI$7:$AI$30&lt;&gt;"",ROW($AI$7:$AI$30)-MIN(ROW($AI$7:$AI$30))+1,""),""),ROW()-ROW(A$32)+1)),"##0")," "),"")</f>
        <v/>
      </c>
      <c r="AK53" s="0" t="str">
        <f aca="false" t="array" ref="AK53:AK53">IFERROR(CONCATENATE((INDEX($A$7:$A$30,SMALL(IF($AL$7:$AL$30&lt;&gt;"",IF($AI$7:$AI$30&lt;&gt;"",ROW($AI$7:$AI$30)-MIN(ROW($AI$7:$AI$30))+1,""),""),ROW()-ROW(A$32)+1))),),"")</f>
        <v/>
      </c>
      <c r="AO53" s="0" t="str">
        <f aca="false" t="array" ref="AO53:AO53">IFERROR(CONCATENATE(TEXT(INDEX($AO$7:$AO$30,SMALL(IF($AR$7:$AR$30&lt;&gt;"",IF($AO$7:$AO$30&lt;&gt;"",ROW($AO$7:$AO$30)-MIN(ROW($AO$7:$AO$30))+1,""),""),ROW()-ROW(A$32)+1)),"##0"),),"")</f>
        <v/>
      </c>
      <c r="AP53" s="0" t="str">
        <f aca="false" t="array" ref="AP53:AP53">IFERROR(CONCATENATE((INDEX($AR$7:$AR$30,SMALL(IF($AR$7:$AR$30&lt;&gt;"",IF($AO$7:$AO$30&lt;&gt;"",ROW($AO$7:$AO$30)-MIN(ROW($AO$7:$AO$30))+1,""),""),ROW()-ROW(A$32)+1))),),"")</f>
        <v/>
      </c>
      <c r="AQ53" s="0" t="str">
        <f aca="false" t="array" ref="AQ53:AQ53">IFERROR(CONCATENATE((INDEX($A$7:$A$30,SMALL(IF($AR$7:$AR$30&lt;&gt;"",IF($AO$7:$AO$30&lt;&gt;"",ROW($AO$7:$AO$30)-MIN(ROW($AO$7:$AO$30))+1,""),""),ROW()-ROW(A$32)+1))),),"")</f>
        <v/>
      </c>
    </row>
    <row r="54" customFormat="false" ht="15" hidden="false" customHeight="false" outlineLevel="0" collapsed="false">
      <c r="K54" s="0" t="str">
        <f aca="false" t="array" ref="K54:K54">IFERROR(CONCATENATE(TEXT(INDEX($K$7:$K$30,SMALL(IF($N$7:$N$30&lt;&gt;"",IF($K$7:$K$30&lt;&gt;"",ROW($K$7:$K$30)-MIN(ROW($K$7:$K$30))+1,""),""),ROW()-ROW(A$32)+1)),"##0"),","),"")</f>
        <v/>
      </c>
      <c r="L54" s="0" t="str">
        <f aca="false" t="array" ref="L54:L54">IFERROR(CONCATENATE((INDEX($N$7:$N$30,SMALL(IF($N$7:$N$30&lt;&gt;"",IF($K$7:$K$30&lt;&gt;"",ROW($K$7:$K$30)-MIN(ROW($K$7:$K$30))+1,""),""),ROW()-ROW(A$32)+1))),","),"")</f>
        <v/>
      </c>
      <c r="M54" s="0" t="str">
        <f aca="false" t="array" ref="M54:M54">IFERROR(CONCATENATE((INDEX($A$7:$A$30,SMALL(IF($N$7:$N$30&lt;&gt;"",IF($K$7:$K$30&lt;&gt;"",ROW($K$7:$K$30)-MIN(ROW($K$7:$K$30))+1,""),""),ROW()-ROW(A$32)+1))),),"")</f>
        <v/>
      </c>
      <c r="Q54" s="0" t="str">
        <f aca="false" t="array" ref="Q54:Q54">IFERROR(CONCATENATE((INDEX($T$7:$T$30,SMALL(IF($T$7:$T$30&lt;&gt;"",IF($Q$7:$Q$30&lt;&gt;"",ROW($Q$7:$Q$30)-MIN(ROW($Q$7:$Q$30))+1,""),""),ROW()-ROW(A$32)+1)))," "),"")</f>
        <v/>
      </c>
      <c r="R54" s="0" t="str">
        <f aca="false" t="array" ref="R54:R54">IFERROR(CONCATENATE(TEXT(INDEX($Q$7:$Q$30,SMALL(IF($T$7:$T$30&lt;&gt;"",IF($Q$7:$Q$30&lt;&gt;"",ROW($Q$7:$Q$30)-MIN(ROW($Q$7:$Q$30))+1,""),""),ROW()-ROW(A$32)+1)),"##0")," "),"")</f>
        <v/>
      </c>
      <c r="S54" s="0" t="str">
        <f aca="false" t="array" ref="S54:S54">IFERROR(CONCATENATE((INDEX($A$7:$A$30,SMALL(IF($T$7:$T$30&lt;&gt;"",IF($Q$7:$Q$30&lt;&gt;"",ROW($Q$7:$Q$30)-MIN(ROW($Q$7:$Q$30))+1,""),""),ROW()-ROW(A$32)+1))),),"")</f>
        <v/>
      </c>
      <c r="W54" s="0" t="str">
        <f aca="false" t="array" ref="W54:W54">IFERROR(CONCATENATE((INDEX($Z$7:$Z$30,SMALL(IF($Z$7:$Z$30&lt;&gt;"",IF($W$7:$W$30&lt;&gt;"",ROW($W$7:$W$30)-MIN(ROW($W$7:$W$30))+1,""),""),ROW()-ROW(A$32)+1)))," "),"")</f>
        <v/>
      </c>
      <c r="X54" s="0" t="str">
        <f aca="false" t="array" ref="X54:X54">IFERROR(CONCATENATE(TEXT(INDEX($W$7:$W$30,SMALL(IF($Z$7:$Z$30&lt;&gt;"",IF($W$7:$W$30&lt;&gt;"",ROW($W$7:$W$30)-MIN(ROW($W$7:$W$30))+1,""),""),ROW()-ROW(A$32)+1)),"##0")," "),"")</f>
        <v/>
      </c>
      <c r="Y54" s="0" t="str">
        <f aca="false" t="array" ref="Y54:Y54">IFERROR(CONCATENATE((INDEX($A$7:$A$30,SMALL(IF($Z$7:$Z$30&lt;&gt;"",IF($W$7:$W$30&lt;&gt;"",ROW($W$7:$W$30)-MIN(ROW($W$7:$W$30))+1,""),""),ROW()-ROW(A$32)+1))),),"")</f>
        <v/>
      </c>
      <c r="AC54" s="0" t="str">
        <f aca="false" t="array" ref="AC54:AC54">IFERROR(CONCATENATE((INDEX($AF$7:$AF$30,SMALL(IF($AF$7:$AF$30&lt;&gt;"",IF($AC$7:$AC$30&lt;&gt;"",ROW($AC$7:$AC$30)-MIN(ROW($AC$7:$AC$30))+1,""),""),ROW()-ROW(A$32)+1))),","),"")</f>
        <v/>
      </c>
      <c r="AD54" s="0" t="str">
        <f aca="false" t="array" ref="AD54:AD54">IFERROR(CONCATENATE(TEXT(INDEX($AC$7:$AC$30,SMALL(IF($AF$7:$AF$30&lt;&gt;"",IF($AC$7:$AC$30&lt;&gt;"",ROW($AC$7:$AC$30)-MIN(ROW($AC$7:$AC$30))+1,""),""),ROW()-ROW(A$32)+1)),"##0"),","),"")</f>
        <v/>
      </c>
      <c r="AE54" s="0" t="str">
        <f aca="false" t="array" ref="AE54:AE54">IFERROR(CONCATENATE((INDEX($A$7:$A$30,SMALL(IF($AF$7:$AF$30&lt;&gt;"",IF($AC$7:$AC$30&lt;&gt;"",ROW($AC$7:$AC$30)-MIN(ROW($AC$7:$AC$30))+1,""),""),ROW()-ROW(A$32)+1))),),"")</f>
        <v/>
      </c>
      <c r="AI54" s="0" t="str">
        <f aca="false" t="array" ref="AI54:AI54">IFERROR(CONCATENATE((INDEX($AL$7:$AL$30,SMALL(IF($AL$7:$AL$30&lt;&gt;"",IF($AI$7:$AI$30&lt;&gt;"",ROW($AI$7:$AI$30)-MIN(ROW($AI$7:$AI$30))+1,""),""),ROW()-ROW(A$32)+1)))," "),"")</f>
        <v/>
      </c>
      <c r="AJ54" s="0" t="str">
        <f aca="false" t="array" ref="AJ54:AJ54">IFERROR(CONCATENATE(TEXT(INDEX($AI$7:$AI$30,SMALL(IF($AL$7:$AL$30&lt;&gt;"",IF($AI$7:$AI$30&lt;&gt;"",ROW($AI$7:$AI$30)-MIN(ROW($AI$7:$AI$30))+1,""),""),ROW()-ROW(A$32)+1)),"##0")," "),"")</f>
        <v/>
      </c>
      <c r="AK54" s="0" t="str">
        <f aca="false" t="array" ref="AK54:AK54">IFERROR(CONCATENATE((INDEX($A$7:$A$30,SMALL(IF($AL$7:$AL$30&lt;&gt;"",IF($AI$7:$AI$30&lt;&gt;"",ROW($AI$7:$AI$30)-MIN(ROW($AI$7:$AI$30))+1,""),""),ROW()-ROW(A$32)+1))),),"")</f>
        <v/>
      </c>
      <c r="AO54" s="0" t="str">
        <f aca="false" t="array" ref="AO54:AO54">IFERROR(CONCATENATE(TEXT(INDEX($AO$7:$AO$30,SMALL(IF($AR$7:$AR$30&lt;&gt;"",IF($AO$7:$AO$30&lt;&gt;"",ROW($AO$7:$AO$30)-MIN(ROW($AO$7:$AO$30))+1,""),""),ROW()-ROW(A$32)+1)),"##0"),),"")</f>
        <v/>
      </c>
      <c r="AP54" s="0" t="str">
        <f aca="false" t="array" ref="AP54:AP54">IFERROR(CONCATENATE((INDEX($AR$7:$AR$30,SMALL(IF($AR$7:$AR$30&lt;&gt;"",IF($AO$7:$AO$30&lt;&gt;"",ROW($AO$7:$AO$30)-MIN(ROW($AO$7:$AO$30))+1,""),""),ROW()-ROW(A$32)+1))),),"")</f>
        <v/>
      </c>
      <c r="AQ54" s="0" t="str">
        <f aca="false" t="array" ref="AQ54:AQ54">IFERROR(CONCATENATE((INDEX($A$7:$A$30,SMALL(IF($AR$7:$AR$30&lt;&gt;"",IF($AO$7:$AO$30&lt;&gt;"",ROW($AO$7:$AO$30)-MIN(ROW($AO$7:$AO$30))+1,""),""),ROW()-ROW(A$32)+1))),),"")</f>
        <v/>
      </c>
    </row>
    <row r="55" customFormat="false" ht="15" hidden="false" customHeight="false" outlineLevel="0" collapsed="false">
      <c r="K55" s="0" t="str">
        <f aca="false" t="array" ref="K55:K55">IFERROR(CONCATENATE(TEXT(INDEX($K$7:$K$30,SMALL(IF($N$7:$N$30&lt;&gt;"",IF($K$7:$K$30&lt;&gt;"",ROW($K$7:$K$30)-MIN(ROW($K$7:$K$30))+1,""),""),ROW()-ROW(A$32)+1)),"##0"),","),"")</f>
        <v/>
      </c>
      <c r="L55" s="0" t="str">
        <f aca="false" t="array" ref="L55:L55">IFERROR(CONCATENATE((INDEX($N$7:$N$30,SMALL(IF($N$7:$N$30&lt;&gt;"",IF($K$7:$K$30&lt;&gt;"",ROW($K$7:$K$30)-MIN(ROW($K$7:$K$30))+1,""),""),ROW()-ROW(A$32)+1))),","),"")</f>
        <v/>
      </c>
      <c r="M55" s="0" t="str">
        <f aca="false" t="array" ref="M55:M55">IFERROR(CONCATENATE((INDEX($A$7:$A$30,SMALL(IF($N$7:$N$30&lt;&gt;"",IF($K$7:$K$30&lt;&gt;"",ROW($K$7:$K$30)-MIN(ROW($K$7:$K$30))+1,""),""),ROW()-ROW(A$32)+1))),),"")</f>
        <v/>
      </c>
      <c r="Q55" s="0" t="str">
        <f aca="false" t="array" ref="Q55:Q55">IFERROR(CONCATENATE((INDEX($T$7:$T$30,SMALL(IF($T$7:$T$30&lt;&gt;"",IF($Q$7:$Q$30&lt;&gt;"",ROW($Q$7:$Q$30)-MIN(ROW($Q$7:$Q$30))+1,""),""),ROW()-ROW(A$32)+1)))," "),"")</f>
        <v/>
      </c>
      <c r="R55" s="0" t="str">
        <f aca="false" t="array" ref="R55:R55">IFERROR(CONCATENATE(TEXT(INDEX($Q$7:$Q$30,SMALL(IF($T$7:$T$30&lt;&gt;"",IF($Q$7:$Q$30&lt;&gt;"",ROW($Q$7:$Q$30)-MIN(ROW($Q$7:$Q$30))+1,""),""),ROW()-ROW(A$32)+1)),"##0")," "),"")</f>
        <v/>
      </c>
      <c r="S55" s="0" t="str">
        <f aca="false" t="array" ref="S55:S55">IFERROR(CONCATENATE((INDEX($A$7:$A$30,SMALL(IF($T$7:$T$30&lt;&gt;"",IF($Q$7:$Q$30&lt;&gt;"",ROW($Q$7:$Q$30)-MIN(ROW($Q$7:$Q$30))+1,""),""),ROW()-ROW(A$32)+1))),),"")</f>
        <v/>
      </c>
      <c r="W55" s="0" t="str">
        <f aca="false" t="array" ref="W55:W55">IFERROR(CONCATENATE((INDEX($Z$7:$Z$30,SMALL(IF($Z$7:$Z$30&lt;&gt;"",IF($W$7:$W$30&lt;&gt;"",ROW($W$7:$W$30)-MIN(ROW($W$7:$W$30))+1,""),""),ROW()-ROW(A$32)+1)))," "),"")</f>
        <v/>
      </c>
      <c r="X55" s="0" t="str">
        <f aca="false" t="array" ref="X55:X55">IFERROR(CONCATENATE(TEXT(INDEX($W$7:$W$30,SMALL(IF($Z$7:$Z$30&lt;&gt;"",IF($W$7:$W$30&lt;&gt;"",ROW($W$7:$W$30)-MIN(ROW($W$7:$W$30))+1,""),""),ROW()-ROW(A$32)+1)),"##0")," "),"")</f>
        <v/>
      </c>
      <c r="Y55" s="0" t="str">
        <f aca="false" t="array" ref="Y55:Y55">IFERROR(CONCATENATE((INDEX($A$7:$A$30,SMALL(IF($Z$7:$Z$30&lt;&gt;"",IF($W$7:$W$30&lt;&gt;"",ROW($W$7:$W$30)-MIN(ROW($W$7:$W$30))+1,""),""),ROW()-ROW(A$32)+1))),),"")</f>
        <v/>
      </c>
      <c r="AC55" s="0" t="str">
        <f aca="false" t="array" ref="AC55:AC55">IFERROR(CONCATENATE((INDEX($AF$7:$AF$30,SMALL(IF($AF$7:$AF$30&lt;&gt;"",IF($AC$7:$AC$30&lt;&gt;"",ROW($AC$7:$AC$30)-MIN(ROW($AC$7:$AC$30))+1,""),""),ROW()-ROW(A$32)+1))),","),"")</f>
        <v/>
      </c>
      <c r="AD55" s="0" t="str">
        <f aca="false" t="array" ref="AD55:AD55">IFERROR(CONCATENATE(TEXT(INDEX($AC$7:$AC$30,SMALL(IF($AF$7:$AF$30&lt;&gt;"",IF($AC$7:$AC$30&lt;&gt;"",ROW($AC$7:$AC$30)-MIN(ROW($AC$7:$AC$30))+1,""),""),ROW()-ROW(A$32)+1)),"##0"),","),"")</f>
        <v/>
      </c>
      <c r="AE55" s="0" t="str">
        <f aca="false" t="array" ref="AE55:AE55">IFERROR(CONCATENATE((INDEX($A$7:$A$30,SMALL(IF($AF$7:$AF$30&lt;&gt;"",IF($AC$7:$AC$30&lt;&gt;"",ROW($AC$7:$AC$30)-MIN(ROW($AC$7:$AC$30))+1,""),""),ROW()-ROW(A$32)+1))),),"")</f>
        <v/>
      </c>
      <c r="AI55" s="0" t="str">
        <f aca="false" t="array" ref="AI55:AI55">IFERROR(CONCATENATE((INDEX($AL$7:$AL$30,SMALL(IF($AL$7:$AL$30&lt;&gt;"",IF($AI$7:$AI$30&lt;&gt;"",ROW($AI$7:$AI$30)-MIN(ROW($AI$7:$AI$30))+1,""),""),ROW()-ROW(A$32)+1)))," "),"")</f>
        <v/>
      </c>
      <c r="AJ55" s="0" t="str">
        <f aca="false" t="array" ref="AJ55:AJ55">IFERROR(CONCATENATE(TEXT(INDEX($AI$7:$AI$30,SMALL(IF($AL$7:$AL$30&lt;&gt;"",IF($AI$7:$AI$30&lt;&gt;"",ROW($AI$7:$AI$30)-MIN(ROW($AI$7:$AI$30))+1,""),""),ROW()-ROW(A$32)+1)),"##0")," "),"")</f>
        <v/>
      </c>
      <c r="AK55" s="0" t="str">
        <f aca="false" t="array" ref="AK55:AK55">IFERROR(CONCATENATE((INDEX($A$7:$A$30,SMALL(IF($AL$7:$AL$30&lt;&gt;"",IF($AI$7:$AI$30&lt;&gt;"",ROW($AI$7:$AI$30)-MIN(ROW($AI$7:$AI$30))+1,""),""),ROW()-ROW(A$32)+1))),),"")</f>
        <v/>
      </c>
      <c r="AO55" s="0" t="str">
        <f aca="false" t="array" ref="AO55:AO55">IFERROR(CONCATENATE(TEXT(INDEX($AO$7:$AO$30,SMALL(IF($AR$7:$AR$30&lt;&gt;"",IF($AO$7:$AO$30&lt;&gt;"",ROW($AO$7:$AO$30)-MIN(ROW($AO$7:$AO$30))+1,""),""),ROW()-ROW(A$32)+1)),"##0"),),"")</f>
        <v/>
      </c>
      <c r="AP55" s="0" t="str">
        <f aca="false" t="array" ref="AP55:AP55">IFERROR(CONCATENATE((INDEX($AR$7:$AR$30,SMALL(IF($AR$7:$AR$30&lt;&gt;"",IF($AO$7:$AO$30&lt;&gt;"",ROW($AO$7:$AO$30)-MIN(ROW($AO$7:$AO$30))+1,""),""),ROW()-ROW(A$32)+1))),),"")</f>
        <v/>
      </c>
      <c r="AQ55" s="0" t="str">
        <f aca="false" t="array" ref="AQ55:AQ55">IFERROR(CONCATENATE((INDEX($A$7:$A$30,SMALL(IF($AR$7:$AR$30&lt;&gt;"",IF($AO$7:$AO$30&lt;&gt;"",ROW($AO$7:$AO$30)-MIN(ROW($AO$7:$AO$30))+1,""),""),ROW()-ROW(A$32)+1))),),"")</f>
        <v/>
      </c>
    </row>
  </sheetData>
  <mergeCells count="7">
    <mergeCell ref="A5:I5"/>
    <mergeCell ref="J5:O5"/>
    <mergeCell ref="P5:U5"/>
    <mergeCell ref="V5:AA5"/>
    <mergeCell ref="AB5:AG5"/>
    <mergeCell ref="AH5:AM5"/>
    <mergeCell ref="AN5:AS5"/>
  </mergeCells>
  <conditionalFormatting sqref="AD10">
    <cfRule type="cellIs" priority="2" operator="lessThanOrEqual" aboveAverage="0" equalAverage="0" bottom="0" percent="0" rank="0" text="" dxfId="0">
      <formula>H10</formula>
    </cfRule>
  </conditionalFormatting>
  <conditionalFormatting sqref="AD11">
    <cfRule type="cellIs" priority="3" operator="lessThanOrEqual" aboveAverage="0" equalAverage="0" bottom="0" percent="0" rank="0" text="" dxfId="0">
      <formula>H11</formula>
    </cfRule>
  </conditionalFormatting>
  <conditionalFormatting sqref="AD14">
    <cfRule type="cellIs" priority="4" operator="lessThanOrEqual" aboveAverage="0" equalAverage="0" bottom="0" percent="0" rank="0" text="" dxfId="0">
      <formula>H14</formula>
    </cfRule>
  </conditionalFormatting>
  <conditionalFormatting sqref="AD16">
    <cfRule type="cellIs" priority="5" operator="lessThanOrEqual" aboveAverage="0" equalAverage="0" bottom="0" percent="0" rank="0" text="" dxfId="0">
      <formula>H16</formula>
    </cfRule>
  </conditionalFormatting>
  <conditionalFormatting sqref="AD17">
    <cfRule type="cellIs" priority="6" operator="lessThanOrEqual" aboveAverage="0" equalAverage="0" bottom="0" percent="0" rank="0" text="" dxfId="0">
      <formula>H17</formula>
    </cfRule>
  </conditionalFormatting>
  <conditionalFormatting sqref="AD20">
    <cfRule type="cellIs" priority="7" operator="lessThanOrEqual" aboveAverage="0" equalAverage="0" bottom="0" percent="0" rank="0" text="" dxfId="0">
      <formula>H20</formula>
    </cfRule>
  </conditionalFormatting>
  <conditionalFormatting sqref="AD25">
    <cfRule type="cellIs" priority="8" operator="lessThanOrEqual" aboveAverage="0" equalAverage="0" bottom="0" percent="0" rank="0" text="" dxfId="0">
      <formula>H25</formula>
    </cfRule>
  </conditionalFormatting>
  <conditionalFormatting sqref="AD26">
    <cfRule type="cellIs" priority="9" operator="lessThanOrEqual" aboveAverage="0" equalAverage="0" bottom="0" percent="0" rank="0" text="" dxfId="0">
      <formula>H26</formula>
    </cfRule>
  </conditionalFormatting>
  <conditionalFormatting sqref="AD27">
    <cfRule type="cellIs" priority="10" operator="lessThanOrEqual" aboveAverage="0" equalAverage="0" bottom="0" percent="0" rank="0" text="" dxfId="0">
      <formula>H27</formula>
    </cfRule>
  </conditionalFormatting>
  <conditionalFormatting sqref="AD28">
    <cfRule type="cellIs" priority="11" operator="lessThanOrEqual" aboveAverage="0" equalAverage="0" bottom="0" percent="0" rank="0" text="" dxfId="0">
      <formula>H28</formula>
    </cfRule>
  </conditionalFormatting>
  <conditionalFormatting sqref="AE10">
    <cfRule type="cellIs" priority="12" operator="lessThanOrEqual" aboveAverage="0" equalAverage="0" bottom="0" percent="0" rank="0" text="" dxfId="0">
      <formula>I10</formula>
    </cfRule>
  </conditionalFormatting>
  <conditionalFormatting sqref="AE11">
    <cfRule type="cellIs" priority="13" operator="lessThanOrEqual" aboveAverage="0" equalAverage="0" bottom="0" percent="0" rank="0" text="" dxfId="0">
      <formula>I11</formula>
    </cfRule>
  </conditionalFormatting>
  <conditionalFormatting sqref="AE14">
    <cfRule type="cellIs" priority="14" operator="lessThanOrEqual" aboveAverage="0" equalAverage="0" bottom="0" percent="0" rank="0" text="" dxfId="0">
      <formula>I14</formula>
    </cfRule>
  </conditionalFormatting>
  <conditionalFormatting sqref="AE16">
    <cfRule type="cellIs" priority="15" operator="lessThanOrEqual" aboveAverage="0" equalAverage="0" bottom="0" percent="0" rank="0" text="" dxfId="0">
      <formula>I16</formula>
    </cfRule>
  </conditionalFormatting>
  <conditionalFormatting sqref="AE17">
    <cfRule type="cellIs" priority="16" operator="lessThanOrEqual" aboveAverage="0" equalAverage="0" bottom="0" percent="0" rank="0" text="" dxfId="0">
      <formula>I17</formula>
    </cfRule>
  </conditionalFormatting>
  <conditionalFormatting sqref="AE20">
    <cfRule type="cellIs" priority="17" operator="lessThanOrEqual" aboveAverage="0" equalAverage="0" bottom="0" percent="0" rank="0" text="" dxfId="0">
      <formula>I20</formula>
    </cfRule>
  </conditionalFormatting>
  <conditionalFormatting sqref="AE25">
    <cfRule type="cellIs" priority="18" operator="lessThanOrEqual" aboveAverage="0" equalAverage="0" bottom="0" percent="0" rank="0" text="" dxfId="0">
      <formula>I25</formula>
    </cfRule>
  </conditionalFormatting>
  <conditionalFormatting sqref="AE26">
    <cfRule type="cellIs" priority="19" operator="lessThanOrEqual" aboveAverage="0" equalAverage="0" bottom="0" percent="0" rank="0" text="" dxfId="0">
      <formula>I26</formula>
    </cfRule>
  </conditionalFormatting>
  <conditionalFormatting sqref="AE27">
    <cfRule type="cellIs" priority="20" operator="lessThanOrEqual" aboveAverage="0" equalAverage="0" bottom="0" percent="0" rank="0" text="" dxfId="0">
      <formula>I27</formula>
    </cfRule>
  </conditionalFormatting>
  <conditionalFormatting sqref="AE28">
    <cfRule type="cellIs" priority="21" operator="lessThanOrEqual" aboveAverage="0" equalAverage="0" bottom="0" percent="0" rank="0" text="" dxfId="0">
      <formula>I28</formula>
    </cfRule>
  </conditionalFormatting>
  <conditionalFormatting sqref="AJ10">
    <cfRule type="cellIs" priority="22" operator="lessThanOrEqual" aboveAverage="0" equalAverage="0" bottom="0" percent="0" rank="0" text="" dxfId="0">
      <formula>H10</formula>
    </cfRule>
  </conditionalFormatting>
  <conditionalFormatting sqref="AJ14">
    <cfRule type="cellIs" priority="23" operator="lessThanOrEqual" aboveAverage="0" equalAverage="0" bottom="0" percent="0" rank="0" text="" dxfId="0">
      <formula>H14</formula>
    </cfRule>
  </conditionalFormatting>
  <conditionalFormatting sqref="AJ16">
    <cfRule type="cellIs" priority="24" operator="lessThanOrEqual" aboveAverage="0" equalAverage="0" bottom="0" percent="0" rank="0" text="" dxfId="0">
      <formula>H16</formula>
    </cfRule>
  </conditionalFormatting>
  <conditionalFormatting sqref="AJ25">
    <cfRule type="cellIs" priority="25" operator="lessThanOrEqual" aboveAverage="0" equalAverage="0" bottom="0" percent="0" rank="0" text="" dxfId="0">
      <formula>H25</formula>
    </cfRule>
  </conditionalFormatting>
  <conditionalFormatting sqref="AJ26">
    <cfRule type="cellIs" priority="26" operator="lessThanOrEqual" aboveAverage="0" equalAverage="0" bottom="0" percent="0" rank="0" text="" dxfId="0">
      <formula>H26</formula>
    </cfRule>
  </conditionalFormatting>
  <conditionalFormatting sqref="AJ27">
    <cfRule type="cellIs" priority="27" operator="lessThanOrEqual" aboveAverage="0" equalAverage="0" bottom="0" percent="0" rank="0" text="" dxfId="0">
      <formula>H27</formula>
    </cfRule>
  </conditionalFormatting>
  <conditionalFormatting sqref="AK10">
    <cfRule type="cellIs" priority="28" operator="lessThanOrEqual" aboveAverage="0" equalAverage="0" bottom="0" percent="0" rank="0" text="" dxfId="0">
      <formula>I10</formula>
    </cfRule>
  </conditionalFormatting>
  <conditionalFormatting sqref="AK14">
    <cfRule type="cellIs" priority="29" operator="lessThanOrEqual" aboveAverage="0" equalAverage="0" bottom="0" percent="0" rank="0" text="" dxfId="0">
      <formula>I14</formula>
    </cfRule>
  </conditionalFormatting>
  <conditionalFormatting sqref="AK16">
    <cfRule type="cellIs" priority="30" operator="lessThanOrEqual" aboveAverage="0" equalAverage="0" bottom="0" percent="0" rank="0" text="" dxfId="0">
      <formula>I16</formula>
    </cfRule>
  </conditionalFormatting>
  <conditionalFormatting sqref="AK25">
    <cfRule type="cellIs" priority="31" operator="lessThanOrEqual" aboveAverage="0" equalAverage="0" bottom="0" percent="0" rank="0" text="" dxfId="0">
      <formula>I25</formula>
    </cfRule>
  </conditionalFormatting>
  <conditionalFormatting sqref="AK26">
    <cfRule type="cellIs" priority="32" operator="lessThanOrEqual" aboveAverage="0" equalAverage="0" bottom="0" percent="0" rank="0" text="" dxfId="0">
      <formula>I26</formula>
    </cfRule>
  </conditionalFormatting>
  <conditionalFormatting sqref="AK27">
    <cfRule type="cellIs" priority="33" operator="lessThanOrEqual" aboveAverage="0" equalAverage="0" bottom="0" percent="0" rank="0" text="" dxfId="0">
      <formula>I27</formula>
    </cfRule>
  </conditionalFormatting>
  <conditionalFormatting sqref="AP15">
    <cfRule type="cellIs" priority="34" operator="lessThanOrEqual" aboveAverage="0" equalAverage="0" bottom="0" percent="0" rank="0" text="" dxfId="0">
      <formula>H15</formula>
    </cfRule>
  </conditionalFormatting>
  <conditionalFormatting sqref="AP22">
    <cfRule type="cellIs" priority="35" operator="lessThanOrEqual" aboveAverage="0" equalAverage="0" bottom="0" percent="0" rank="0" text="" dxfId="0">
      <formula>H22</formula>
    </cfRule>
  </conditionalFormatting>
  <conditionalFormatting sqref="AQ15">
    <cfRule type="cellIs" priority="36" operator="lessThanOrEqual" aboveAverage="0" equalAverage="0" bottom="0" percent="0" rank="0" text="" dxfId="0">
      <formula>I15</formula>
    </cfRule>
  </conditionalFormatting>
  <conditionalFormatting sqref="AQ22">
    <cfRule type="cellIs" priority="37" operator="lessThanOrEqual" aboveAverage="0" equalAverage="0" bottom="0" percent="0" rank="0" text="" dxfId="0">
      <formula>I22</formula>
    </cfRule>
  </conditionalFormatting>
  <conditionalFormatting sqref="L10">
    <cfRule type="cellIs" priority="38" operator="lessThanOrEqual" aboveAverage="0" equalAverage="0" bottom="0" percent="0" rank="0" text="" dxfId="0">
      <formula>H10</formula>
    </cfRule>
  </conditionalFormatting>
  <conditionalFormatting sqref="L11">
    <cfRule type="cellIs" priority="39" operator="lessThanOrEqual" aboveAverage="0" equalAverage="0" bottom="0" percent="0" rank="0" text="" dxfId="0">
      <formula>H11</formula>
    </cfRule>
  </conditionalFormatting>
  <conditionalFormatting sqref="L14">
    <cfRule type="cellIs" priority="40" operator="lessThanOrEqual" aboveAverage="0" equalAverage="0" bottom="0" percent="0" rank="0" text="" dxfId="0">
      <formula>H14</formula>
    </cfRule>
  </conditionalFormatting>
  <conditionalFormatting sqref="L16">
    <cfRule type="cellIs" priority="41" operator="lessThanOrEqual" aboveAverage="0" equalAverage="0" bottom="0" percent="0" rank="0" text="" dxfId="0">
      <formula>H16</formula>
    </cfRule>
  </conditionalFormatting>
  <conditionalFormatting sqref="L17">
    <cfRule type="cellIs" priority="42" operator="lessThanOrEqual" aboveAverage="0" equalAverage="0" bottom="0" percent="0" rank="0" text="" dxfId="0">
      <formula>H17</formula>
    </cfRule>
  </conditionalFormatting>
  <conditionalFormatting sqref="L20">
    <cfRule type="cellIs" priority="43" operator="lessThanOrEqual" aboveAverage="0" equalAverage="0" bottom="0" percent="0" rank="0" text="" dxfId="0">
      <formula>H20</formula>
    </cfRule>
  </conditionalFormatting>
  <conditionalFormatting sqref="L22">
    <cfRule type="cellIs" priority="44" operator="lessThanOrEqual" aboveAverage="0" equalAverage="0" bottom="0" percent="0" rank="0" text="" dxfId="0">
      <formula>H22</formula>
    </cfRule>
  </conditionalFormatting>
  <conditionalFormatting sqref="L24">
    <cfRule type="cellIs" priority="45" operator="lessThanOrEqual" aboveAverage="0" equalAverage="0" bottom="0" percent="0" rank="0" text="" dxfId="0">
      <formula>H24</formula>
    </cfRule>
  </conditionalFormatting>
  <conditionalFormatting sqref="L25">
    <cfRule type="cellIs" priority="46" operator="lessThanOrEqual" aboveAverage="0" equalAverage="0" bottom="0" percent="0" rank="0" text="" dxfId="0">
      <formula>H25</formula>
    </cfRule>
  </conditionalFormatting>
  <conditionalFormatting sqref="L26">
    <cfRule type="cellIs" priority="47" operator="lessThanOrEqual" aboveAverage="0" equalAverage="0" bottom="0" percent="0" rank="0" text="" dxfId="0">
      <formula>H26</formula>
    </cfRule>
  </conditionalFormatting>
  <conditionalFormatting sqref="L27">
    <cfRule type="cellIs" priority="48" operator="lessThanOrEqual" aboveAverage="0" equalAverage="0" bottom="0" percent="0" rank="0" text="" dxfId="0">
      <formula>H27</formula>
    </cfRule>
  </conditionalFormatting>
  <conditionalFormatting sqref="L28">
    <cfRule type="cellIs" priority="49" operator="lessThanOrEqual" aboveAverage="0" equalAverage="0" bottom="0" percent="0" rank="0" text="" dxfId="0">
      <formula>H28</formula>
    </cfRule>
  </conditionalFormatting>
  <conditionalFormatting sqref="L9">
    <cfRule type="cellIs" priority="50" operator="lessThanOrEqual" aboveAverage="0" equalAverage="0" bottom="0" percent="0" rank="0" text="" dxfId="0">
      <formula>H9</formula>
    </cfRule>
  </conditionalFormatting>
  <conditionalFormatting sqref="M10">
    <cfRule type="cellIs" priority="51" operator="lessThanOrEqual" aboveAverage="0" equalAverage="0" bottom="0" percent="0" rank="0" text="" dxfId="0">
      <formula>I10</formula>
    </cfRule>
  </conditionalFormatting>
  <conditionalFormatting sqref="M11">
    <cfRule type="cellIs" priority="52" operator="lessThanOrEqual" aboveAverage="0" equalAverage="0" bottom="0" percent="0" rank="0" text="" dxfId="0">
      <formula>I11</formula>
    </cfRule>
  </conditionalFormatting>
  <conditionalFormatting sqref="M14">
    <cfRule type="cellIs" priority="53" operator="lessThanOrEqual" aboveAverage="0" equalAverage="0" bottom="0" percent="0" rank="0" text="" dxfId="0">
      <formula>I14</formula>
    </cfRule>
  </conditionalFormatting>
  <conditionalFormatting sqref="M16">
    <cfRule type="cellIs" priority="54" operator="lessThanOrEqual" aboveAverage="0" equalAverage="0" bottom="0" percent="0" rank="0" text="" dxfId="0">
      <formula>I16</formula>
    </cfRule>
  </conditionalFormatting>
  <conditionalFormatting sqref="M17">
    <cfRule type="cellIs" priority="55" operator="lessThanOrEqual" aboveAverage="0" equalAverage="0" bottom="0" percent="0" rank="0" text="" dxfId="0">
      <formula>I17</formula>
    </cfRule>
  </conditionalFormatting>
  <conditionalFormatting sqref="M20">
    <cfRule type="cellIs" priority="56" operator="lessThanOrEqual" aboveAverage="0" equalAverage="0" bottom="0" percent="0" rank="0" text="" dxfId="0">
      <formula>I20</formula>
    </cfRule>
  </conditionalFormatting>
  <conditionalFormatting sqref="M22">
    <cfRule type="cellIs" priority="57" operator="lessThanOrEqual" aboveAverage="0" equalAverage="0" bottom="0" percent="0" rank="0" text="" dxfId="0">
      <formula>I22</formula>
    </cfRule>
  </conditionalFormatting>
  <conditionalFormatting sqref="M24">
    <cfRule type="cellIs" priority="58" operator="lessThanOrEqual" aboveAverage="0" equalAverage="0" bottom="0" percent="0" rank="0" text="" dxfId="0">
      <formula>I24</formula>
    </cfRule>
  </conditionalFormatting>
  <conditionalFormatting sqref="M25">
    <cfRule type="cellIs" priority="59" operator="lessThanOrEqual" aboveAverage="0" equalAverage="0" bottom="0" percent="0" rank="0" text="" dxfId="0">
      <formula>I25</formula>
    </cfRule>
  </conditionalFormatting>
  <conditionalFormatting sqref="M26">
    <cfRule type="cellIs" priority="60" operator="lessThanOrEqual" aboveAverage="0" equalAverage="0" bottom="0" percent="0" rank="0" text="" dxfId="0">
      <formula>I26</formula>
    </cfRule>
  </conditionalFormatting>
  <conditionalFormatting sqref="M27">
    <cfRule type="cellIs" priority="61" operator="lessThanOrEqual" aboveAverage="0" equalAverage="0" bottom="0" percent="0" rank="0" text="" dxfId="0">
      <formula>I27</formula>
    </cfRule>
  </conditionalFormatting>
  <conditionalFormatting sqref="M28">
    <cfRule type="cellIs" priority="62" operator="lessThanOrEqual" aboveAverage="0" equalAverage="0" bottom="0" percent="0" rank="0" text="" dxfId="0">
      <formula>I28</formula>
    </cfRule>
  </conditionalFormatting>
  <conditionalFormatting sqref="M9">
    <cfRule type="cellIs" priority="63" operator="lessThanOrEqual" aboveAverage="0" equalAverage="0" bottom="0" percent="0" rank="0" text="" dxfId="0">
      <formula>I9</formula>
    </cfRule>
  </conditionalFormatting>
  <conditionalFormatting sqref="R10">
    <cfRule type="cellIs" priority="64" operator="lessThanOrEqual" aboveAverage="0" equalAverage="0" bottom="0" percent="0" rank="0" text="" dxfId="0">
      <formula>H10</formula>
    </cfRule>
  </conditionalFormatting>
  <conditionalFormatting sqref="R11">
    <cfRule type="cellIs" priority="65" operator="lessThanOrEqual" aboveAverage="0" equalAverage="0" bottom="0" percent="0" rank="0" text="" dxfId="0">
      <formula>H11</formula>
    </cfRule>
  </conditionalFormatting>
  <conditionalFormatting sqref="R14">
    <cfRule type="cellIs" priority="66" operator="lessThanOrEqual" aboveAverage="0" equalAverage="0" bottom="0" percent="0" rank="0" text="" dxfId="0">
      <formula>H14</formula>
    </cfRule>
  </conditionalFormatting>
  <conditionalFormatting sqref="R17">
    <cfRule type="cellIs" priority="67" operator="lessThanOrEqual" aboveAverage="0" equalAverage="0" bottom="0" percent="0" rank="0" text="" dxfId="0">
      <formula>H17</formula>
    </cfRule>
  </conditionalFormatting>
  <conditionalFormatting sqref="R20">
    <cfRule type="cellIs" priority="68" operator="lessThanOrEqual" aboveAverage="0" equalAverage="0" bottom="0" percent="0" rank="0" text="" dxfId="0">
      <formula>H20</formula>
    </cfRule>
  </conditionalFormatting>
  <conditionalFormatting sqref="R25">
    <cfRule type="cellIs" priority="69" operator="lessThanOrEqual" aboveAverage="0" equalAverage="0" bottom="0" percent="0" rank="0" text="" dxfId="0">
      <formula>H25</formula>
    </cfRule>
  </conditionalFormatting>
  <conditionalFormatting sqref="R26">
    <cfRule type="cellIs" priority="70" operator="lessThanOrEqual" aboveAverage="0" equalAverage="0" bottom="0" percent="0" rank="0" text="" dxfId="0">
      <formula>H26</formula>
    </cfRule>
  </conditionalFormatting>
  <conditionalFormatting sqref="R27">
    <cfRule type="cellIs" priority="71" operator="lessThanOrEqual" aboveAverage="0" equalAverage="0" bottom="0" percent="0" rank="0" text="" dxfId="0">
      <formula>H27</formula>
    </cfRule>
  </conditionalFormatting>
  <conditionalFormatting sqref="R28">
    <cfRule type="cellIs" priority="72" operator="lessThanOrEqual" aboveAverage="0" equalAverage="0" bottom="0" percent="0" rank="0" text="" dxfId="0">
      <formula>H28</formula>
    </cfRule>
  </conditionalFormatting>
  <conditionalFormatting sqref="S10">
    <cfRule type="cellIs" priority="73" operator="lessThanOrEqual" aboveAverage="0" equalAverage="0" bottom="0" percent="0" rank="0" text="" dxfId="0">
      <formula>I10</formula>
    </cfRule>
  </conditionalFormatting>
  <conditionalFormatting sqref="S11">
    <cfRule type="cellIs" priority="74" operator="lessThanOrEqual" aboveAverage="0" equalAverage="0" bottom="0" percent="0" rank="0" text="" dxfId="0">
      <formula>I11</formula>
    </cfRule>
  </conditionalFormatting>
  <conditionalFormatting sqref="S14">
    <cfRule type="cellIs" priority="75" operator="lessThanOrEqual" aboveAverage="0" equalAverage="0" bottom="0" percent="0" rank="0" text="" dxfId="0">
      <formula>I14</formula>
    </cfRule>
  </conditionalFormatting>
  <conditionalFormatting sqref="S17">
    <cfRule type="cellIs" priority="76" operator="lessThanOrEqual" aboveAverage="0" equalAverage="0" bottom="0" percent="0" rank="0" text="" dxfId="0">
      <formula>I17</formula>
    </cfRule>
  </conditionalFormatting>
  <conditionalFormatting sqref="S20">
    <cfRule type="cellIs" priority="77" operator="lessThanOrEqual" aboveAverage="0" equalAverage="0" bottom="0" percent="0" rank="0" text="" dxfId="0">
      <formula>I20</formula>
    </cfRule>
  </conditionalFormatting>
  <conditionalFormatting sqref="S25">
    <cfRule type="cellIs" priority="78" operator="lessThanOrEqual" aboveAverage="0" equalAverage="0" bottom="0" percent="0" rank="0" text="" dxfId="0">
      <formula>I25</formula>
    </cfRule>
  </conditionalFormatting>
  <conditionalFormatting sqref="S26">
    <cfRule type="cellIs" priority="79" operator="lessThanOrEqual" aboveAverage="0" equalAverage="0" bottom="0" percent="0" rank="0" text="" dxfId="0">
      <formula>I26</formula>
    </cfRule>
  </conditionalFormatting>
  <conditionalFormatting sqref="S27">
    <cfRule type="cellIs" priority="80" operator="lessThanOrEqual" aboveAverage="0" equalAverage="0" bottom="0" percent="0" rank="0" text="" dxfId="0">
      <formula>I27</formula>
    </cfRule>
  </conditionalFormatting>
  <conditionalFormatting sqref="S28">
    <cfRule type="cellIs" priority="81" operator="lessThanOrEqual" aboveAverage="0" equalAverage="0" bottom="0" percent="0" rank="0" text="" dxfId="0">
      <formula>I28</formula>
    </cfRule>
  </conditionalFormatting>
  <conditionalFormatting sqref="X10">
    <cfRule type="cellIs" priority="82" operator="lessThanOrEqual" aboveAverage="0" equalAverage="0" bottom="0" percent="0" rank="0" text="" dxfId="0">
      <formula>H10</formula>
    </cfRule>
  </conditionalFormatting>
  <conditionalFormatting sqref="X11">
    <cfRule type="cellIs" priority="83" operator="lessThanOrEqual" aboveAverage="0" equalAverage="0" bottom="0" percent="0" rank="0" text="" dxfId="0">
      <formula>H11</formula>
    </cfRule>
  </conditionalFormatting>
  <conditionalFormatting sqref="X14">
    <cfRule type="cellIs" priority="84" operator="lessThanOrEqual" aboveAverage="0" equalAverage="0" bottom="0" percent="0" rank="0" text="" dxfId="0">
      <formula>H14</formula>
    </cfRule>
  </conditionalFormatting>
  <conditionalFormatting sqref="X16">
    <cfRule type="cellIs" priority="85" operator="lessThanOrEqual" aboveAverage="0" equalAverage="0" bottom="0" percent="0" rank="0" text="" dxfId="0">
      <formula>H16</formula>
    </cfRule>
  </conditionalFormatting>
  <conditionalFormatting sqref="X17">
    <cfRule type="cellIs" priority="86" operator="lessThanOrEqual" aboveAverage="0" equalAverage="0" bottom="0" percent="0" rank="0" text="" dxfId="0">
      <formula>H17</formula>
    </cfRule>
  </conditionalFormatting>
  <conditionalFormatting sqref="X20">
    <cfRule type="cellIs" priority="87" operator="lessThanOrEqual" aboveAverage="0" equalAverage="0" bottom="0" percent="0" rank="0" text="" dxfId="0">
      <formula>H20</formula>
    </cfRule>
  </conditionalFormatting>
  <conditionalFormatting sqref="X22">
    <cfRule type="cellIs" priority="88" operator="lessThanOrEqual" aboveAverage="0" equalAverage="0" bottom="0" percent="0" rank="0" text="" dxfId="0">
      <formula>H22</formula>
    </cfRule>
  </conditionalFormatting>
  <conditionalFormatting sqref="X24">
    <cfRule type="cellIs" priority="89" operator="lessThanOrEqual" aboveAverage="0" equalAverage="0" bottom="0" percent="0" rank="0" text="" dxfId="0">
      <formula>H24</formula>
    </cfRule>
  </conditionalFormatting>
  <conditionalFormatting sqref="X25">
    <cfRule type="cellIs" priority="90" operator="lessThanOrEqual" aboveAverage="0" equalAverage="0" bottom="0" percent="0" rank="0" text="" dxfId="0">
      <formula>H25</formula>
    </cfRule>
  </conditionalFormatting>
  <conditionalFormatting sqref="X26">
    <cfRule type="cellIs" priority="91" operator="lessThanOrEqual" aboveAverage="0" equalAverage="0" bottom="0" percent="0" rank="0" text="" dxfId="0">
      <formula>H26</formula>
    </cfRule>
  </conditionalFormatting>
  <conditionalFormatting sqref="X27">
    <cfRule type="cellIs" priority="92" operator="lessThanOrEqual" aboveAverage="0" equalAverage="0" bottom="0" percent="0" rank="0" text="" dxfId="0">
      <formula>H27</formula>
    </cfRule>
  </conditionalFormatting>
  <conditionalFormatting sqref="X28">
    <cfRule type="cellIs" priority="93" operator="lessThanOrEqual" aboveAverage="0" equalAverage="0" bottom="0" percent="0" rank="0" text="" dxfId="0">
      <formula>H28</formula>
    </cfRule>
  </conditionalFormatting>
  <conditionalFormatting sqref="X9">
    <cfRule type="cellIs" priority="94" operator="lessThanOrEqual" aboveAverage="0" equalAverage="0" bottom="0" percent="0" rank="0" text="" dxfId="0">
      <formula>H9</formula>
    </cfRule>
  </conditionalFormatting>
  <conditionalFormatting sqref="Y10">
    <cfRule type="cellIs" priority="95" operator="lessThanOrEqual" aboveAverage="0" equalAverage="0" bottom="0" percent="0" rank="0" text="" dxfId="0">
      <formula>I10</formula>
    </cfRule>
  </conditionalFormatting>
  <conditionalFormatting sqref="Y11">
    <cfRule type="cellIs" priority="96" operator="lessThanOrEqual" aboveAverage="0" equalAverage="0" bottom="0" percent="0" rank="0" text="" dxfId="0">
      <formula>I11</formula>
    </cfRule>
  </conditionalFormatting>
  <conditionalFormatting sqref="Y14">
    <cfRule type="cellIs" priority="97" operator="lessThanOrEqual" aboveAverage="0" equalAverage="0" bottom="0" percent="0" rank="0" text="" dxfId="0">
      <formula>I14</formula>
    </cfRule>
  </conditionalFormatting>
  <conditionalFormatting sqref="Y16">
    <cfRule type="cellIs" priority="98" operator="lessThanOrEqual" aboveAverage="0" equalAverage="0" bottom="0" percent="0" rank="0" text="" dxfId="0">
      <formula>I16</formula>
    </cfRule>
  </conditionalFormatting>
  <conditionalFormatting sqref="Y17">
    <cfRule type="cellIs" priority="99" operator="lessThanOrEqual" aboveAverage="0" equalAverage="0" bottom="0" percent="0" rank="0" text="" dxfId="0">
      <formula>I17</formula>
    </cfRule>
  </conditionalFormatting>
  <conditionalFormatting sqref="Y20">
    <cfRule type="cellIs" priority="100" operator="lessThanOrEqual" aboveAverage="0" equalAverage="0" bottom="0" percent="0" rank="0" text="" dxfId="0">
      <formula>I20</formula>
    </cfRule>
  </conditionalFormatting>
  <conditionalFormatting sqref="Y22">
    <cfRule type="cellIs" priority="101" operator="lessThanOrEqual" aboveAverage="0" equalAverage="0" bottom="0" percent="0" rank="0" text="" dxfId="0">
      <formula>I22</formula>
    </cfRule>
  </conditionalFormatting>
  <conditionalFormatting sqref="Y24">
    <cfRule type="cellIs" priority="102" operator="lessThanOrEqual" aboveAverage="0" equalAverage="0" bottom="0" percent="0" rank="0" text="" dxfId="0">
      <formula>I24</formula>
    </cfRule>
  </conditionalFormatting>
  <conditionalFormatting sqref="Y25">
    <cfRule type="cellIs" priority="103" operator="lessThanOrEqual" aboveAverage="0" equalAverage="0" bottom="0" percent="0" rank="0" text="" dxfId="0">
      <formula>I25</formula>
    </cfRule>
  </conditionalFormatting>
  <conditionalFormatting sqref="Y26">
    <cfRule type="cellIs" priority="104" operator="lessThanOrEqual" aboveAverage="0" equalAverage="0" bottom="0" percent="0" rank="0" text="" dxfId="0">
      <formula>I26</formula>
    </cfRule>
  </conditionalFormatting>
  <conditionalFormatting sqref="Y27">
    <cfRule type="cellIs" priority="105" operator="lessThanOrEqual" aboveAverage="0" equalAverage="0" bottom="0" percent="0" rank="0" text="" dxfId="0">
      <formula>I27</formula>
    </cfRule>
  </conditionalFormatting>
  <conditionalFormatting sqref="Y28">
    <cfRule type="cellIs" priority="106" operator="lessThanOrEqual" aboveAverage="0" equalAverage="0" bottom="0" percent="0" rank="0" text="" dxfId="0">
      <formula>I28</formula>
    </cfRule>
  </conditionalFormatting>
  <conditionalFormatting sqref="Y9">
    <cfRule type="cellIs" priority="107" operator="lessThanOrEqual" aboveAverage="0" equalAverage="0" bottom="0" percent="0" rank="0" text="" dxfId="0">
      <formula>I9</formula>
    </cfRule>
  </conditionalFormatting>
  <hyperlinks>
    <hyperlink ref="O8" r:id="rId2" display="Link"/>
    <hyperlink ref="AA8" r:id="rId3" display="Link"/>
    <hyperlink ref="O9" r:id="rId4" display="Link"/>
    <hyperlink ref="U9" r:id="rId5" display="Link"/>
    <hyperlink ref="AA9" r:id="rId6" display="Link"/>
    <hyperlink ref="AG9" r:id="rId7" display="Link"/>
    <hyperlink ref="AM9" r:id="rId8" display="Link"/>
    <hyperlink ref="O10" r:id="rId9" display="Link"/>
    <hyperlink ref="U10" r:id="rId10" display="Link"/>
    <hyperlink ref="AA10" r:id="rId11" display="Link"/>
    <hyperlink ref="AG10" r:id="rId12" display="Link"/>
    <hyperlink ref="AM10" r:id="rId13" display="Link"/>
    <hyperlink ref="O11" r:id="rId14" display="Link"/>
    <hyperlink ref="AA11" r:id="rId15" display="Link"/>
    <hyperlink ref="O12" r:id="rId16" display="Link"/>
    <hyperlink ref="U12" r:id="rId17" display="Link"/>
    <hyperlink ref="AA12" r:id="rId18" display="Link"/>
    <hyperlink ref="AG12" r:id="rId19" display="Link"/>
    <hyperlink ref="O13" r:id="rId20" display="Link"/>
    <hyperlink ref="AA13" r:id="rId21" display="Link"/>
    <hyperlink ref="O14" r:id="rId22" display="Link"/>
    <hyperlink ref="U14" r:id="rId23" display="Link"/>
    <hyperlink ref="AA14" r:id="rId24" display="Link"/>
    <hyperlink ref="AG14" r:id="rId25" display="Link"/>
    <hyperlink ref="AM14" r:id="rId26" display="Link"/>
    <hyperlink ref="O15" r:id="rId27" display="Link"/>
    <hyperlink ref="U15" r:id="rId28" display="Link"/>
    <hyperlink ref="AA15" r:id="rId29" display="Link"/>
    <hyperlink ref="AG15" r:id="rId30" display="Link"/>
    <hyperlink ref="O16" r:id="rId31" display="Link"/>
    <hyperlink ref="U16" r:id="rId32" display="Link"/>
    <hyperlink ref="AA16" r:id="rId33" display="Link"/>
    <hyperlink ref="AG16" r:id="rId34" display="Link"/>
    <hyperlink ref="AM16" r:id="rId35" display="Link"/>
    <hyperlink ref="O17" r:id="rId36" display="Link"/>
    <hyperlink ref="U17" r:id="rId37" display="Link"/>
    <hyperlink ref="AA17" r:id="rId38" display="Link"/>
    <hyperlink ref="AG17" r:id="rId39" display="Link"/>
    <hyperlink ref="AM17" r:id="rId40" display="Link"/>
    <hyperlink ref="O18" r:id="rId41" display="Link"/>
    <hyperlink ref="U18" r:id="rId42" display="Link"/>
    <hyperlink ref="AA18" r:id="rId43" display="Link"/>
    <hyperlink ref="AG18" r:id="rId44" display="Link"/>
    <hyperlink ref="AM18" r:id="rId45" display="Link"/>
    <hyperlink ref="O19" r:id="rId46" display="Link"/>
    <hyperlink ref="U19" r:id="rId47" display="Link"/>
    <hyperlink ref="AA19" r:id="rId48" display="Link"/>
    <hyperlink ref="AG19" r:id="rId49" display="Link"/>
    <hyperlink ref="AM19" r:id="rId50" display="Link"/>
    <hyperlink ref="O20" r:id="rId51" display="Link"/>
    <hyperlink ref="U20" r:id="rId52" display="Link"/>
    <hyperlink ref="AA20" r:id="rId53" display="Link"/>
    <hyperlink ref="AG20" r:id="rId54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2017-08-15T14:02:58Z</dcterms:created>
  <dc:creator/>
  <dc:description/>
  <dc:language>en-US</dc:language>
  <cp:lastModifiedBy/>
  <dcterms:modified xsi:type="dcterms:W3CDTF">2017-08-15T11:06:41Z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