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Ember\Downloads\"/>
    </mc:Choice>
  </mc:AlternateContent>
  <xr:revisionPtr revIDLastSave="0" documentId="13_ncr:1_{6D9D519D-D9FF-4599-9319-F6739B7725B5}" xr6:coauthVersionLast="47" xr6:coauthVersionMax="48" xr10:uidLastSave="{00000000-0000-0000-0000-000000000000}"/>
  <bookViews>
    <workbookView xWindow="-120" yWindow="-120" windowWidth="29040" windowHeight="15840" activeTab="1" xr2:uid="{00000000-000D-0000-FFFF-FFFF00000000}"/>
  </bookViews>
  <sheets>
    <sheet name="Routes" sheetId="1" r:id="rId1"/>
    <sheet name="Heritage sites" sheetId="2" r:id="rId2"/>
    <sheet name="Flora&amp;Fauna" sheetId="3" r:id="rId3"/>
    <sheet name="Wiki" sheetId="4" r:id="rId4"/>
    <sheet name="Calculations" sheetId="5" r:id="rId5"/>
  </sheets>
  <definedNames>
    <definedName name="_xlnm._FilterDatabase" localSheetId="0" hidden="1">Routes!$B$2:$AE$2</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5" i="5" l="1"/>
  <c r="N154" i="1"/>
  <c r="L154" i="1"/>
  <c r="N146" i="1"/>
  <c r="L146" i="1"/>
  <c r="H9" i="5" l="1"/>
  <c r="G18" i="5" s="1"/>
  <c r="H6" i="5"/>
  <c r="H3" i="5"/>
  <c r="Q16" i="1"/>
  <c r="Q4" i="1" l="1"/>
  <c r="K592" i="1"/>
  <c r="N592" i="1" s="1"/>
  <c r="K609" i="1"/>
  <c r="N609" i="1" s="1"/>
  <c r="K610" i="1"/>
  <c r="N610" i="1" s="1"/>
  <c r="K611" i="1"/>
  <c r="N611" i="1" s="1"/>
  <c r="K612" i="1"/>
  <c r="N612" i="1" s="1"/>
  <c r="K613" i="1"/>
  <c r="N613" i="1" s="1"/>
  <c r="K614" i="1"/>
  <c r="N614" i="1" s="1"/>
  <c r="K615" i="1"/>
  <c r="N615" i="1" s="1"/>
  <c r="K616" i="1"/>
  <c r="N616" i="1" s="1"/>
  <c r="K617" i="1"/>
  <c r="N617" i="1" s="1"/>
  <c r="K618" i="1"/>
  <c r="N618" i="1" s="1"/>
  <c r="K619" i="1"/>
  <c r="N619" i="1" s="1"/>
  <c r="K620" i="1"/>
  <c r="N620" i="1" s="1"/>
  <c r="K594" i="1"/>
  <c r="N594" i="1" s="1"/>
  <c r="K595" i="1"/>
  <c r="N595" i="1" s="1"/>
  <c r="K596" i="1"/>
  <c r="N596" i="1" s="1"/>
  <c r="K597" i="1"/>
  <c r="N597" i="1" s="1"/>
  <c r="K598" i="1"/>
  <c r="N598" i="1" s="1"/>
  <c r="K599" i="1"/>
  <c r="N599" i="1" s="1"/>
  <c r="K600" i="1"/>
  <c r="N600" i="1" s="1"/>
  <c r="K601" i="1"/>
  <c r="N601" i="1" s="1"/>
  <c r="K602" i="1"/>
  <c r="N602" i="1" s="1"/>
  <c r="K603" i="1"/>
  <c r="N603" i="1" s="1"/>
  <c r="K604" i="1"/>
  <c r="N604" i="1" s="1"/>
  <c r="K605" i="1"/>
  <c r="N605" i="1" s="1"/>
  <c r="K606" i="1"/>
  <c r="N606" i="1" s="1"/>
  <c r="K607" i="1"/>
  <c r="N607" i="1" s="1"/>
  <c r="K575" i="1"/>
  <c r="N575" i="1" s="1"/>
  <c r="K576" i="1"/>
  <c r="N576" i="1" s="1"/>
  <c r="K577" i="1"/>
  <c r="N577" i="1" s="1"/>
  <c r="K578" i="1"/>
  <c r="N578" i="1" s="1"/>
  <c r="K579" i="1"/>
  <c r="N579" i="1" s="1"/>
  <c r="K580" i="1"/>
  <c r="N580" i="1" s="1"/>
  <c r="K581" i="1"/>
  <c r="N581" i="1" s="1"/>
  <c r="K582" i="1"/>
  <c r="N582" i="1" s="1"/>
  <c r="K583" i="1"/>
  <c r="N583" i="1" s="1"/>
  <c r="K584" i="1"/>
  <c r="N584" i="1" s="1"/>
  <c r="K585" i="1"/>
  <c r="N585" i="1" s="1"/>
  <c r="K586" i="1"/>
  <c r="N586" i="1" s="1"/>
  <c r="K587" i="1"/>
  <c r="N587" i="1" s="1"/>
  <c r="K588" i="1"/>
  <c r="N588" i="1" s="1"/>
  <c r="K589" i="1"/>
  <c r="N589" i="1" s="1"/>
  <c r="K590" i="1"/>
  <c r="N590" i="1" s="1"/>
  <c r="K608" i="1"/>
  <c r="N608" i="1" s="1"/>
  <c r="K593" i="1"/>
  <c r="N593" i="1" s="1"/>
  <c r="N561" i="1"/>
  <c r="L561" i="1"/>
  <c r="N558" i="1"/>
  <c r="Q564" i="1"/>
  <c r="L564" i="1"/>
  <c r="N563" i="1"/>
  <c r="L563" i="1"/>
  <c r="N562" i="1"/>
  <c r="L562" i="1"/>
  <c r="N560" i="1"/>
  <c r="L560" i="1"/>
  <c r="N559" i="1"/>
  <c r="L559" i="1"/>
  <c r="Q558" i="1"/>
  <c r="L558" i="1"/>
  <c r="Q533" i="1"/>
  <c r="L533" i="1"/>
  <c r="N532" i="1"/>
  <c r="L532" i="1"/>
  <c r="N531" i="1"/>
  <c r="L531" i="1"/>
  <c r="M8" i="1"/>
  <c r="N8" i="1" s="1"/>
  <c r="L8" i="1"/>
  <c r="L6" i="1"/>
  <c r="M6" i="1"/>
  <c r="N6" i="1" s="1"/>
  <c r="Q524" i="1"/>
  <c r="L524" i="1"/>
  <c r="N523" i="1"/>
  <c r="L523" i="1"/>
  <c r="N522" i="1"/>
  <c r="L522" i="1"/>
  <c r="Q520" i="1"/>
  <c r="L520" i="1"/>
  <c r="N519" i="1"/>
  <c r="L519" i="1"/>
  <c r="N518" i="1"/>
  <c r="L518" i="1"/>
  <c r="N553" i="1"/>
  <c r="Q556" i="1"/>
  <c r="L556" i="1"/>
  <c r="N555" i="1"/>
  <c r="L555" i="1"/>
  <c r="N554" i="1"/>
  <c r="L554" i="1"/>
  <c r="Q553" i="1"/>
  <c r="L553" i="1"/>
  <c r="Q551" i="1"/>
  <c r="L551" i="1"/>
  <c r="N550" i="1"/>
  <c r="L550" i="1"/>
  <c r="N549" i="1"/>
  <c r="L549" i="1"/>
  <c r="Q548" i="1"/>
  <c r="N548" i="1"/>
  <c r="L548" i="1"/>
  <c r="Q546" i="1"/>
  <c r="L546" i="1"/>
  <c r="N545" i="1"/>
  <c r="L545" i="1"/>
  <c r="Q543" i="1"/>
  <c r="L543" i="1"/>
  <c r="N542" i="1"/>
  <c r="L542" i="1"/>
  <c r="N541" i="1"/>
  <c r="L541" i="1"/>
  <c r="N540" i="1"/>
  <c r="L540" i="1"/>
  <c r="N539" i="1"/>
  <c r="L539" i="1"/>
  <c r="Q537" i="1"/>
  <c r="L537" i="1"/>
  <c r="N536" i="1"/>
  <c r="L536" i="1"/>
  <c r="N535" i="1"/>
  <c r="L535" i="1"/>
  <c r="Q529" i="1"/>
  <c r="L529" i="1"/>
  <c r="Q528" i="1"/>
  <c r="L528" i="1"/>
  <c r="N527" i="1"/>
  <c r="L527" i="1"/>
  <c r="N510" i="1"/>
  <c r="Q516" i="1"/>
  <c r="L516" i="1"/>
  <c r="Q515" i="1"/>
  <c r="L515" i="1"/>
  <c r="N514" i="1"/>
  <c r="L514" i="1"/>
  <c r="N513" i="1"/>
  <c r="L513" i="1"/>
  <c r="N512" i="1"/>
  <c r="L512" i="1"/>
  <c r="N511" i="1"/>
  <c r="L511" i="1"/>
  <c r="Q510" i="1"/>
  <c r="L510" i="1"/>
  <c r="N505" i="1"/>
  <c r="L505" i="1"/>
  <c r="N504" i="1"/>
  <c r="L504" i="1"/>
  <c r="Q508" i="1"/>
  <c r="L508" i="1"/>
  <c r="Q507" i="1"/>
  <c r="L507" i="1"/>
  <c r="N506" i="1"/>
  <c r="L506" i="1"/>
  <c r="N503" i="1"/>
  <c r="L503" i="1"/>
  <c r="N502" i="1"/>
  <c r="L502" i="1"/>
  <c r="Q501" i="1"/>
  <c r="N501" i="1"/>
  <c r="L501" i="1"/>
  <c r="N498" i="1"/>
  <c r="L498" i="1"/>
  <c r="N497" i="1"/>
  <c r="L497" i="1"/>
  <c r="N495" i="1"/>
  <c r="Q499" i="1"/>
  <c r="L499" i="1"/>
  <c r="N496" i="1"/>
  <c r="L496" i="1"/>
  <c r="Q495" i="1"/>
  <c r="L495" i="1"/>
  <c r="Q493" i="1"/>
  <c r="L493" i="1"/>
  <c r="N492" i="1"/>
  <c r="L492" i="1"/>
  <c r="N491" i="1"/>
  <c r="L491" i="1"/>
  <c r="N489" i="1"/>
  <c r="L489" i="1"/>
  <c r="N488" i="1"/>
  <c r="L488" i="1"/>
  <c r="Q486" i="1"/>
  <c r="L486" i="1"/>
  <c r="N485" i="1"/>
  <c r="L485" i="1"/>
  <c r="N484" i="1"/>
  <c r="L484" i="1"/>
  <c r="N479" i="1"/>
  <c r="Q482" i="1"/>
  <c r="L482" i="1"/>
  <c r="N481" i="1"/>
  <c r="L481" i="1"/>
  <c r="N480" i="1"/>
  <c r="L480" i="1"/>
  <c r="Q479" i="1"/>
  <c r="L479" i="1"/>
  <c r="Q361" i="1" l="1"/>
  <c r="L361" i="1"/>
  <c r="N360" i="1"/>
  <c r="L360" i="1"/>
  <c r="N359" i="1"/>
  <c r="L359" i="1"/>
  <c r="N358" i="1"/>
  <c r="L358" i="1"/>
  <c r="N357" i="1"/>
  <c r="L357" i="1"/>
  <c r="N356" i="1"/>
  <c r="L356" i="1"/>
  <c r="Q355" i="1"/>
  <c r="N355" i="1"/>
  <c r="L355" i="1"/>
  <c r="L477" i="1"/>
  <c r="L476" i="1"/>
  <c r="Q477" i="1"/>
  <c r="Q476" i="1"/>
  <c r="N475" i="1"/>
  <c r="L475" i="1"/>
  <c r="N474" i="1"/>
  <c r="L474" i="1"/>
  <c r="N442" i="1"/>
  <c r="Q442" i="1"/>
  <c r="L442" i="1"/>
  <c r="N444" i="1"/>
  <c r="L444" i="1"/>
  <c r="N443" i="1"/>
  <c r="L443" i="1"/>
  <c r="N445" i="1"/>
  <c r="L445" i="1"/>
  <c r="Q446" i="1"/>
  <c r="L446" i="1"/>
  <c r="Q452" i="1"/>
  <c r="L452" i="1"/>
  <c r="Q453" i="1"/>
  <c r="L453" i="1"/>
  <c r="N451" i="1"/>
  <c r="L451" i="1"/>
  <c r="N450" i="1"/>
  <c r="L450" i="1"/>
  <c r="N449" i="1"/>
  <c r="L449" i="1"/>
  <c r="Q448" i="1"/>
  <c r="N448" i="1"/>
  <c r="L448" i="1"/>
  <c r="Q472" i="1"/>
  <c r="L472" i="1"/>
  <c r="N469" i="1"/>
  <c r="L469" i="1"/>
  <c r="N468" i="1"/>
  <c r="L468" i="1"/>
  <c r="N460" i="1"/>
  <c r="N461" i="1"/>
  <c r="N466" i="1"/>
  <c r="Q471" i="1"/>
  <c r="L471" i="1"/>
  <c r="N470" i="1"/>
  <c r="L470" i="1"/>
  <c r="N467" i="1"/>
  <c r="L467" i="1"/>
  <c r="Q466" i="1"/>
  <c r="L466" i="1"/>
  <c r="Q464" i="1"/>
  <c r="L464" i="1"/>
  <c r="N463" i="1"/>
  <c r="L463" i="1"/>
  <c r="N462" i="1"/>
  <c r="L462" i="1"/>
  <c r="Q461" i="1"/>
  <c r="L461" i="1"/>
  <c r="Q460" i="1"/>
  <c r="L460" i="1"/>
  <c r="N458" i="1"/>
  <c r="L458" i="1"/>
  <c r="N456" i="1"/>
  <c r="L456" i="1"/>
  <c r="N455" i="1"/>
  <c r="L455" i="1"/>
  <c r="Q436" i="1"/>
  <c r="N436" i="1"/>
  <c r="L436" i="1"/>
  <c r="Q440" i="1"/>
  <c r="L440" i="1"/>
  <c r="N439" i="1"/>
  <c r="L439" i="1"/>
  <c r="N438" i="1"/>
  <c r="L438" i="1"/>
  <c r="N437" i="1"/>
  <c r="L437" i="1"/>
  <c r="Q435" i="1"/>
  <c r="N435" i="1"/>
  <c r="L435" i="1"/>
  <c r="Q433" i="1"/>
  <c r="L433" i="1"/>
  <c r="N432" i="1"/>
  <c r="L432" i="1"/>
  <c r="N431" i="1"/>
  <c r="L431" i="1"/>
  <c r="Q430" i="1"/>
  <c r="N430" i="1"/>
  <c r="L430" i="1"/>
  <c r="N428" i="1"/>
  <c r="L428" i="1"/>
  <c r="N427" i="1"/>
  <c r="L427" i="1"/>
  <c r="N426" i="1"/>
  <c r="L426" i="1"/>
  <c r="Q424" i="1"/>
  <c r="L424" i="1"/>
  <c r="N423" i="1"/>
  <c r="L423" i="1"/>
  <c r="Q422" i="1"/>
  <c r="N422" i="1"/>
  <c r="L422" i="1"/>
  <c r="Q420" i="1"/>
  <c r="L420" i="1"/>
  <c r="N419" i="1"/>
  <c r="L419" i="1"/>
  <c r="Q418" i="1"/>
  <c r="N418" i="1"/>
  <c r="L418" i="1"/>
  <c r="Q73" i="1"/>
  <c r="L73" i="1"/>
  <c r="N72" i="1"/>
  <c r="L72" i="1"/>
  <c r="N415" i="1"/>
  <c r="L415" i="1"/>
  <c r="N414" i="1"/>
  <c r="L414" i="1"/>
  <c r="N413" i="1"/>
  <c r="L413" i="1"/>
  <c r="N412" i="1"/>
  <c r="L412" i="1"/>
  <c r="N410" i="1"/>
  <c r="L410" i="1"/>
  <c r="Q408" i="1"/>
  <c r="L408" i="1"/>
  <c r="N407" i="1"/>
  <c r="L407" i="1"/>
  <c r="N406" i="1"/>
  <c r="L406" i="1"/>
  <c r="N405" i="1"/>
  <c r="L405" i="1"/>
  <c r="N404" i="1"/>
  <c r="L404" i="1"/>
  <c r="Q337" i="1"/>
  <c r="L337" i="1"/>
  <c r="N336" i="1"/>
  <c r="L336" i="1"/>
  <c r="N335" i="1"/>
  <c r="L335" i="1"/>
  <c r="N334" i="1"/>
  <c r="L334" i="1"/>
  <c r="N333" i="1"/>
  <c r="L333" i="1"/>
  <c r="Q398" i="1"/>
  <c r="Q391" i="1"/>
  <c r="Q376" i="1"/>
  <c r="Q370" i="1"/>
  <c r="Q318" i="1"/>
  <c r="Q305" i="1"/>
  <c r="Q287" i="1"/>
  <c r="Q281" i="1"/>
  <c r="Q269" i="1"/>
  <c r="Q262" i="1"/>
  <c r="Q239" i="1"/>
  <c r="Q231" i="1"/>
  <c r="Q223" i="1"/>
  <c r="Q217" i="1"/>
  <c r="Q201" i="1"/>
  <c r="Q192" i="1"/>
  <c r="Q191" i="1"/>
  <c r="Q190" i="1"/>
  <c r="Q183" i="1"/>
  <c r="L178" i="1"/>
  <c r="Q178" i="1"/>
  <c r="Q160" i="1"/>
  <c r="Q159" i="1"/>
  <c r="Q158" i="1"/>
  <c r="Q152" i="1"/>
  <c r="Q151" i="1"/>
  <c r="Q150" i="1"/>
  <c r="Q144" i="1"/>
  <c r="Q143" i="1"/>
  <c r="Q142" i="1"/>
  <c r="Q116" i="1"/>
  <c r="Q115" i="1"/>
  <c r="Q114" i="1"/>
  <c r="Q108" i="1"/>
  <c r="Q99" i="1"/>
  <c r="Q98" i="1"/>
  <c r="Q83" i="1"/>
  <c r="Q82" i="1"/>
  <c r="Q76" i="1"/>
  <c r="Q40" i="1"/>
  <c r="Q30" i="1"/>
  <c r="Q29" i="1"/>
  <c r="Q19" i="1"/>
  <c r="Q14" i="1"/>
  <c r="Q12" i="1"/>
  <c r="N398" i="1" l="1"/>
  <c r="N399" i="1"/>
  <c r="L399" i="1"/>
  <c r="Q402" i="1"/>
  <c r="L402" i="1"/>
  <c r="N401" i="1"/>
  <c r="L401" i="1"/>
  <c r="N400" i="1"/>
  <c r="L400" i="1"/>
  <c r="L398" i="1"/>
  <c r="N366" i="1"/>
  <c r="L366" i="1"/>
  <c r="Q368" i="1"/>
  <c r="L368" i="1"/>
  <c r="N367" i="1"/>
  <c r="L367" i="1"/>
  <c r="N365" i="1"/>
  <c r="L365" i="1"/>
  <c r="N364" i="1"/>
  <c r="L364" i="1"/>
  <c r="N351" i="1"/>
  <c r="L351" i="1"/>
  <c r="N350" i="1"/>
  <c r="L350" i="1"/>
  <c r="Q353" i="1"/>
  <c r="L353" i="1"/>
  <c r="N352" i="1"/>
  <c r="L352" i="1"/>
  <c r="N349" i="1"/>
  <c r="L349" i="1"/>
  <c r="N347" i="1"/>
  <c r="L347" i="1"/>
  <c r="N346" i="1"/>
  <c r="L346" i="1"/>
  <c r="Q344" i="1"/>
  <c r="L344" i="1"/>
  <c r="N343" i="1"/>
  <c r="L343" i="1"/>
  <c r="N342" i="1"/>
  <c r="L342" i="1"/>
  <c r="N341" i="1"/>
  <c r="L341" i="1"/>
  <c r="N340" i="1"/>
  <c r="L340" i="1"/>
  <c r="N339" i="1"/>
  <c r="L339" i="1"/>
  <c r="Q396" i="1"/>
  <c r="L396" i="1"/>
  <c r="N391" i="1"/>
  <c r="Q395" i="1"/>
  <c r="L395" i="1"/>
  <c r="N394" i="1"/>
  <c r="L394" i="1"/>
  <c r="N393" i="1"/>
  <c r="L393" i="1"/>
  <c r="N392" i="1"/>
  <c r="L392" i="1"/>
  <c r="L391" i="1"/>
  <c r="N389" i="1"/>
  <c r="L389" i="1"/>
  <c r="N388" i="1"/>
  <c r="L388" i="1"/>
  <c r="Q386" i="1"/>
  <c r="L386" i="1"/>
  <c r="N385" i="1"/>
  <c r="L385" i="1"/>
  <c r="N384" i="1"/>
  <c r="L384" i="1"/>
  <c r="Q382" i="1"/>
  <c r="L382" i="1"/>
  <c r="N381" i="1"/>
  <c r="L381" i="1"/>
  <c r="N380" i="1"/>
  <c r="L380" i="1"/>
  <c r="N379" i="1"/>
  <c r="L379" i="1"/>
  <c r="N378" i="1"/>
  <c r="L378" i="1"/>
  <c r="N377" i="1"/>
  <c r="L377" i="1"/>
  <c r="N376" i="1"/>
  <c r="L376" i="1"/>
  <c r="L330" i="1"/>
  <c r="Q330" i="1"/>
  <c r="L331" i="1"/>
  <c r="Q331" i="1"/>
  <c r="N324" i="1"/>
  <c r="L324" i="1"/>
  <c r="N327" i="1"/>
  <c r="L327" i="1"/>
  <c r="L325" i="1"/>
  <c r="Q329" i="1"/>
  <c r="L329" i="1"/>
  <c r="N328" i="1"/>
  <c r="L328" i="1"/>
  <c r="N326" i="1"/>
  <c r="L326" i="1"/>
  <c r="N325" i="1"/>
  <c r="Q322" i="1"/>
  <c r="L322" i="1"/>
  <c r="N321" i="1"/>
  <c r="L321" i="1"/>
  <c r="N320" i="1"/>
  <c r="L320" i="1"/>
  <c r="N319" i="1"/>
  <c r="L319" i="1"/>
  <c r="N318" i="1"/>
  <c r="L318" i="1"/>
  <c r="L372" i="1"/>
  <c r="N372" i="1"/>
  <c r="N370" i="1"/>
  <c r="Q374" i="1"/>
  <c r="L374" i="1"/>
  <c r="N373" i="1"/>
  <c r="L373" i="1"/>
  <c r="N371" i="1"/>
  <c r="L371" i="1"/>
  <c r="L370" i="1"/>
  <c r="Q316" i="1"/>
  <c r="L316" i="1"/>
  <c r="N315" i="1"/>
  <c r="L315" i="1"/>
  <c r="N314" i="1"/>
  <c r="L314" i="1"/>
  <c r="N311" i="1"/>
  <c r="N310" i="1"/>
  <c r="Q312" i="1"/>
  <c r="L312" i="1"/>
  <c r="L311" i="1"/>
  <c r="L310" i="1"/>
  <c r="N305" i="1"/>
  <c r="L305" i="1"/>
  <c r="Q308" i="1"/>
  <c r="L308" i="1"/>
  <c r="N307" i="1"/>
  <c r="L307" i="1"/>
  <c r="N306" i="1"/>
  <c r="L306" i="1"/>
  <c r="Q303" i="1"/>
  <c r="L303" i="1"/>
  <c r="N302" i="1"/>
  <c r="L302" i="1"/>
  <c r="N301" i="1"/>
  <c r="L301" i="1"/>
  <c r="Q299" i="1"/>
  <c r="L299" i="1"/>
  <c r="N298" i="1"/>
  <c r="L298" i="1"/>
  <c r="N297" i="1"/>
  <c r="L297" i="1"/>
  <c r="N295" i="1" l="1"/>
  <c r="L295" i="1"/>
  <c r="N294" i="1"/>
  <c r="L294" i="1"/>
  <c r="N287" i="1"/>
  <c r="N283" i="1"/>
  <c r="L283" i="1"/>
  <c r="N281" i="1"/>
  <c r="Q292" i="1"/>
  <c r="L292" i="1"/>
  <c r="N291" i="1"/>
  <c r="L291" i="1"/>
  <c r="N290" i="1"/>
  <c r="L290" i="1"/>
  <c r="N289" i="1"/>
  <c r="L289" i="1"/>
  <c r="N288" i="1"/>
  <c r="L288" i="1"/>
  <c r="L287" i="1"/>
  <c r="Q285" i="1"/>
  <c r="L285" i="1"/>
  <c r="N284" i="1"/>
  <c r="L284" i="1"/>
  <c r="N282" i="1"/>
  <c r="L282" i="1"/>
  <c r="L281" i="1"/>
  <c r="Q279" i="1"/>
  <c r="L279" i="1"/>
  <c r="Q278" i="1"/>
  <c r="L278" i="1"/>
  <c r="N277" i="1"/>
  <c r="L277" i="1"/>
  <c r="N276" i="1"/>
  <c r="L276" i="1"/>
  <c r="Q274" i="1"/>
  <c r="L274" i="1"/>
  <c r="N273" i="1"/>
  <c r="L273" i="1"/>
  <c r="N272" i="1"/>
  <c r="L272" i="1"/>
  <c r="N271" i="1"/>
  <c r="L271" i="1"/>
  <c r="N270" i="1"/>
  <c r="L270" i="1"/>
  <c r="N269" i="1"/>
  <c r="L269" i="1"/>
  <c r="N262" i="1"/>
  <c r="L262" i="1"/>
  <c r="N265" i="1"/>
  <c r="L265" i="1"/>
  <c r="Q267" i="1"/>
  <c r="L267" i="1"/>
  <c r="N266" i="1"/>
  <c r="L266" i="1"/>
  <c r="N264" i="1"/>
  <c r="L264" i="1"/>
  <c r="N263" i="1"/>
  <c r="L263" i="1"/>
  <c r="N260" i="1"/>
  <c r="L260" i="1"/>
  <c r="Q258" i="1"/>
  <c r="L258" i="1"/>
  <c r="Q259" i="1"/>
  <c r="L259" i="1"/>
  <c r="Q257" i="1"/>
  <c r="L257" i="1"/>
  <c r="N256" i="1"/>
  <c r="L256" i="1"/>
  <c r="N255" i="1"/>
  <c r="L255" i="1"/>
  <c r="L239" i="1"/>
  <c r="N239" i="1"/>
  <c r="L240" i="1"/>
  <c r="N240" i="1"/>
  <c r="L241" i="1"/>
  <c r="N241" i="1"/>
  <c r="L242" i="1"/>
  <c r="N242" i="1"/>
  <c r="L243" i="1"/>
  <c r="Q243" i="1"/>
  <c r="L244" i="1"/>
  <c r="Q244" i="1"/>
  <c r="L245" i="1"/>
  <c r="N245" i="1"/>
  <c r="Q253" i="1"/>
  <c r="L253" i="1"/>
  <c r="N252" i="1"/>
  <c r="L252" i="1"/>
  <c r="N251" i="1"/>
  <c r="L251" i="1"/>
  <c r="Q249" i="1"/>
  <c r="L249" i="1"/>
  <c r="N248" i="1"/>
  <c r="L248" i="1"/>
  <c r="N247" i="1"/>
  <c r="L247" i="1"/>
  <c r="N234" i="1"/>
  <c r="L234" i="1"/>
  <c r="N237" i="1"/>
  <c r="L237" i="1"/>
  <c r="Q236" i="1"/>
  <c r="N231" i="1"/>
  <c r="N224" i="1"/>
  <c r="N226" i="1"/>
  <c r="L236" i="1"/>
  <c r="N235" i="1"/>
  <c r="L235" i="1"/>
  <c r="N233" i="1"/>
  <c r="L233" i="1"/>
  <c r="N232" i="1"/>
  <c r="L232" i="1"/>
  <c r="L231" i="1"/>
  <c r="N225" i="1" l="1"/>
  <c r="L225" i="1"/>
  <c r="N229" i="1"/>
  <c r="L229" i="1"/>
  <c r="Q228" i="1"/>
  <c r="L228" i="1"/>
  <c r="Q227" i="1"/>
  <c r="L227" i="1"/>
  <c r="L226" i="1"/>
  <c r="L224" i="1"/>
  <c r="N223" i="1"/>
  <c r="L223" i="1"/>
  <c r="N217" i="1"/>
  <c r="Q221" i="1"/>
  <c r="L221" i="1"/>
  <c r="Q220" i="1"/>
  <c r="L220" i="1"/>
  <c r="N219" i="1"/>
  <c r="L219" i="1"/>
  <c r="N218" i="1"/>
  <c r="L218" i="1"/>
  <c r="L217" i="1"/>
  <c r="Q215" i="1"/>
  <c r="L215" i="1"/>
  <c r="Q214" i="1"/>
  <c r="L214" i="1"/>
  <c r="N213" i="1"/>
  <c r="L213" i="1"/>
  <c r="N212" i="1"/>
  <c r="L212" i="1"/>
  <c r="N211" i="1"/>
  <c r="L211" i="1"/>
  <c r="N210" i="1"/>
  <c r="L210" i="1"/>
  <c r="N201" i="1"/>
  <c r="N202" i="1"/>
  <c r="L202" i="1"/>
  <c r="Q208" i="1"/>
  <c r="L208" i="1"/>
  <c r="Q207" i="1"/>
  <c r="L207" i="1"/>
  <c r="N206" i="1"/>
  <c r="L206" i="1"/>
  <c r="N205" i="1"/>
  <c r="L205" i="1"/>
  <c r="N204" i="1"/>
  <c r="L204" i="1"/>
  <c r="N203" i="1"/>
  <c r="L203" i="1"/>
  <c r="L201" i="1"/>
  <c r="L198" i="1"/>
  <c r="Q198" i="1"/>
  <c r="L199" i="1"/>
  <c r="Q199" i="1"/>
  <c r="N195" i="1"/>
  <c r="L195" i="1"/>
  <c r="N194" i="1"/>
  <c r="L194" i="1"/>
  <c r="Q197" i="1"/>
  <c r="L197" i="1"/>
  <c r="N196" i="1"/>
  <c r="L196" i="1"/>
  <c r="N193" i="1"/>
  <c r="L193" i="1"/>
  <c r="L192" i="1"/>
  <c r="L191" i="1"/>
  <c r="L190" i="1"/>
  <c r="K188" i="1"/>
  <c r="L188" i="1" s="1"/>
  <c r="N188" i="1"/>
  <c r="N135" i="1"/>
  <c r="L135" i="1"/>
  <c r="N137" i="1"/>
  <c r="L137" i="1"/>
  <c r="Q140" i="1"/>
  <c r="L140" i="1"/>
  <c r="Q139" i="1"/>
  <c r="L139" i="1"/>
  <c r="N138" i="1"/>
  <c r="L138" i="1"/>
  <c r="N136" i="1"/>
  <c r="L136" i="1"/>
  <c r="L127" i="1"/>
  <c r="N127" i="1"/>
  <c r="L128" i="1"/>
  <c r="N128" i="1"/>
  <c r="N130" i="1"/>
  <c r="L130" i="1"/>
  <c r="N129" i="1"/>
  <c r="L129" i="1"/>
  <c r="Q133" i="1"/>
  <c r="L133" i="1"/>
  <c r="Q132" i="1"/>
  <c r="L132" i="1"/>
  <c r="N131" i="1"/>
  <c r="L131" i="1"/>
  <c r="N126" i="1"/>
  <c r="L126" i="1"/>
  <c r="Q124" i="1"/>
  <c r="L124" i="1"/>
  <c r="Q123" i="1"/>
  <c r="L123" i="1"/>
  <c r="N122" i="1"/>
  <c r="L122" i="1"/>
  <c r="N121" i="1"/>
  <c r="L121" i="1"/>
  <c r="L184" i="1"/>
  <c r="N184" i="1"/>
  <c r="L185" i="1"/>
  <c r="N185" i="1"/>
  <c r="L186" i="1"/>
  <c r="Q186" i="1"/>
  <c r="N183" i="1"/>
  <c r="L183" i="1"/>
  <c r="N178" i="1"/>
  <c r="Q181" i="1"/>
  <c r="L181" i="1"/>
  <c r="N180" i="1"/>
  <c r="L180" i="1"/>
  <c r="N179" i="1"/>
  <c r="L179" i="1"/>
  <c r="N173" i="1"/>
  <c r="L173" i="1"/>
  <c r="Q176" i="1"/>
  <c r="L176" i="1"/>
  <c r="N175" i="1"/>
  <c r="L175" i="1"/>
  <c r="N174" i="1"/>
  <c r="L174" i="1"/>
  <c r="N172" i="1"/>
  <c r="L172" i="1"/>
  <c r="N171" i="1"/>
  <c r="L171" i="1"/>
  <c r="N167" i="1"/>
  <c r="L167" i="1"/>
  <c r="L166" i="1"/>
  <c r="N166" i="1"/>
  <c r="Q169" i="1"/>
  <c r="L169" i="1"/>
  <c r="N168" i="1"/>
  <c r="L168" i="1"/>
  <c r="N165" i="1"/>
  <c r="L165" i="1"/>
  <c r="N159" i="1"/>
  <c r="N160" i="1"/>
  <c r="N158" i="1"/>
  <c r="Q163" i="1"/>
  <c r="L163" i="1"/>
  <c r="N162" i="1"/>
  <c r="L162" i="1"/>
  <c r="N161" i="1"/>
  <c r="L161" i="1"/>
  <c r="L160" i="1"/>
  <c r="L159" i="1"/>
  <c r="L158" i="1"/>
  <c r="Q156" i="1"/>
  <c r="L156" i="1"/>
  <c r="N155" i="1"/>
  <c r="L155" i="1"/>
  <c r="N153" i="1"/>
  <c r="L153" i="1"/>
  <c r="L152" i="1"/>
  <c r="L151" i="1"/>
  <c r="L150" i="1"/>
  <c r="Q148" i="1"/>
  <c r="L148" i="1"/>
  <c r="N147" i="1"/>
  <c r="L147" i="1"/>
  <c r="N145" i="1"/>
  <c r="L145" i="1"/>
  <c r="L144" i="1"/>
  <c r="L143" i="1"/>
  <c r="L142" i="1"/>
  <c r="L115" i="1"/>
  <c r="L114" i="1"/>
  <c r="Q119" i="1"/>
  <c r="L119" i="1"/>
  <c r="N118" i="1"/>
  <c r="L118" i="1"/>
  <c r="N117" i="1"/>
  <c r="L117" i="1"/>
  <c r="L116" i="1"/>
  <c r="Q112" i="1"/>
  <c r="Q111" i="1"/>
  <c r="L111" i="1"/>
  <c r="N110" i="1"/>
  <c r="L110" i="1"/>
  <c r="N109" i="1"/>
  <c r="L109" i="1"/>
  <c r="L108" i="1"/>
  <c r="N101" i="1"/>
  <c r="L101" i="1"/>
  <c r="L99" i="1"/>
  <c r="L98" i="1"/>
  <c r="Q106" i="1"/>
  <c r="Q105" i="1"/>
  <c r="L105" i="1"/>
  <c r="Q104" i="1"/>
  <c r="L104" i="1"/>
  <c r="N103" i="1"/>
  <c r="L103" i="1"/>
  <c r="N102" i="1"/>
  <c r="L102" i="1"/>
  <c r="N100" i="1"/>
  <c r="L100" i="1"/>
  <c r="Q94" i="1"/>
  <c r="L94" i="1"/>
  <c r="Q93" i="1"/>
  <c r="L93" i="1"/>
  <c r="N92" i="1"/>
  <c r="L92" i="1"/>
  <c r="N88" i="1"/>
  <c r="L88" i="1"/>
  <c r="N89" i="1"/>
  <c r="L89" i="1"/>
  <c r="Q96" i="1"/>
  <c r="Q95" i="1"/>
  <c r="L95" i="1"/>
  <c r="N91" i="1"/>
  <c r="L91" i="1"/>
  <c r="N90" i="1"/>
  <c r="L90" i="1"/>
  <c r="L83" i="1"/>
  <c r="Q86" i="1"/>
  <c r="Q85" i="1"/>
  <c r="L85" i="1"/>
  <c r="N84" i="1"/>
  <c r="L84" i="1"/>
  <c r="L82" i="1"/>
  <c r="N77" i="1"/>
  <c r="Q80" i="1"/>
  <c r="Q79" i="1"/>
  <c r="L79" i="1"/>
  <c r="N78" i="1"/>
  <c r="L78" i="1"/>
  <c r="L77" i="1"/>
  <c r="L76" i="1"/>
  <c r="Q68" i="1"/>
  <c r="L68" i="1"/>
  <c r="N67" i="1"/>
  <c r="L67" i="1"/>
  <c r="N66" i="1"/>
  <c r="L66" i="1"/>
  <c r="N63" i="1"/>
  <c r="L63" i="1"/>
  <c r="N62" i="1"/>
  <c r="L62" i="1"/>
  <c r="Q64" i="1"/>
  <c r="L64" i="1"/>
  <c r="N59" i="1"/>
  <c r="L59" i="1"/>
  <c r="N58" i="1"/>
  <c r="L58" i="1"/>
  <c r="Q60" i="1"/>
  <c r="L60" i="1"/>
  <c r="Q48" i="1"/>
  <c r="L48" i="1"/>
  <c r="N55" i="1"/>
  <c r="L55" i="1"/>
  <c r="N54" i="1"/>
  <c r="L54" i="1"/>
  <c r="Q56" i="1"/>
  <c r="L56" i="1"/>
  <c r="N42" i="1"/>
  <c r="L42" i="1"/>
  <c r="N41" i="1"/>
  <c r="L41" i="1"/>
  <c r="N40" i="1"/>
  <c r="L40" i="1"/>
  <c r="Q43" i="1"/>
  <c r="Q52" i="1"/>
  <c r="L52" i="1"/>
  <c r="L51" i="1"/>
  <c r="N51" i="1"/>
  <c r="N50" i="1"/>
  <c r="L50" i="1"/>
  <c r="L46" i="1"/>
  <c r="N46" i="1"/>
  <c r="N47" i="1"/>
  <c r="L47" i="1"/>
  <c r="N35" i="1"/>
  <c r="L35" i="1"/>
  <c r="N36" i="1"/>
  <c r="L36" i="1"/>
  <c r="Q38" i="1"/>
  <c r="L43" i="1"/>
  <c r="L38" i="1"/>
  <c r="N31" i="1"/>
  <c r="N32" i="1"/>
  <c r="N29" i="1"/>
  <c r="N30" i="1"/>
  <c r="N18" i="1"/>
  <c r="L29" i="1"/>
  <c r="L30" i="1"/>
  <c r="Q33" i="1"/>
  <c r="L33" i="1"/>
  <c r="L32" i="1"/>
  <c r="L31" i="1"/>
  <c r="Q27" i="1"/>
  <c r="N25" i="1"/>
  <c r="N26" i="1"/>
  <c r="L26" i="1"/>
  <c r="L27" i="1"/>
  <c r="N5" i="1"/>
  <c r="Q22" i="1"/>
  <c r="L22" i="1"/>
  <c r="N20" i="1"/>
  <c r="L20" i="1"/>
  <c r="N21" i="1"/>
  <c r="L21" i="1"/>
  <c r="L14" i="1"/>
  <c r="L15" i="1"/>
  <c r="L16" i="1"/>
  <c r="L19" i="1"/>
  <c r="L24" i="1"/>
  <c r="L25" i="1"/>
  <c r="L37" i="1"/>
  <c r="Q11" i="1" l="1"/>
  <c r="L5" i="1"/>
  <c r="L7" i="1"/>
  <c r="L9" i="1"/>
  <c r="L10" i="1"/>
  <c r="L11" i="1"/>
  <c r="L12" i="1"/>
  <c r="L4" i="1"/>
  <c r="N37" i="1"/>
  <c r="N15" i="1" l="1"/>
  <c r="N7" i="1"/>
  <c r="N10" i="1"/>
  <c r="N9" i="1"/>
  <c r="K591" i="1"/>
  <c r="N591" i="1" s="1"/>
</calcChain>
</file>

<file path=xl/sharedStrings.xml><?xml version="1.0" encoding="utf-8"?>
<sst xmlns="http://schemas.openxmlformats.org/spreadsheetml/2006/main" count="5079" uniqueCount="1274">
  <si>
    <t>Route code</t>
  </si>
  <si>
    <t>Region</t>
  </si>
  <si>
    <t>FROM</t>
  </si>
  <si>
    <t>TO</t>
  </si>
  <si>
    <t>notes</t>
  </si>
  <si>
    <t>TRANSPORT</t>
  </si>
  <si>
    <t>bus No, road, etc.</t>
  </si>
  <si>
    <t>Distance, 
mi</t>
  </si>
  <si>
    <t>km</t>
  </si>
  <si>
    <t>Time, 
min</t>
  </si>
  <si>
    <t>Health, 
kcal</t>
  </si>
  <si>
    <t>Cost, 
£</t>
  </si>
  <si>
    <t>Tranquility
level 1-5</t>
  </si>
  <si>
    <t>Time Reliability
*****</t>
  </si>
  <si>
    <t>Difficulty 
(mostly flat, 
moderate hills, 
steep hills)</t>
  </si>
  <si>
    <t>Explorer
(instagram, biodiversity, heritage)</t>
  </si>
  <si>
    <t>External links</t>
  </si>
  <si>
    <t>walk: 100 calories per mile</t>
  </si>
  <si>
    <t>bike: 50 calories per mile</t>
  </si>
  <si>
    <t>train: 80g/mile CO2 per person</t>
  </si>
  <si>
    <t>Ullswater</t>
  </si>
  <si>
    <t>Penrith (rail station)</t>
  </si>
  <si>
    <t>Pooley Bridge</t>
  </si>
  <si>
    <t xml:space="preserve">bus </t>
  </si>
  <si>
    <t>No 508 Stagecoach</t>
  </si>
  <si>
    <t>30 min</t>
  </si>
  <si>
    <t xml:space="preserve"> </t>
  </si>
  <si>
    <t>£4.3 Adult Single</t>
  </si>
  <si>
    <t>****</t>
  </si>
  <si>
    <t>Dalemain Mansion &amp; Historic Gardens, Penrith Castle, Saint Paul's Church</t>
  </si>
  <si>
    <t>https://www.stagecoachbus.com/tickets</t>
  </si>
  <si>
    <t>bike</t>
  </si>
  <si>
    <t>via A592</t>
  </si>
  <si>
    <t>33min</t>
  </si>
  <si>
    <t>*****</t>
  </si>
  <si>
    <t>moderate hills</t>
  </si>
  <si>
    <t>e-bike</t>
  </si>
  <si>
    <t>via B5320</t>
  </si>
  <si>
    <t>32min</t>
  </si>
  <si>
    <t>walk</t>
  </si>
  <si>
    <t>1hr 59min</t>
  </si>
  <si>
    <t>1hr 52min</t>
  </si>
  <si>
    <t>car</t>
  </si>
  <si>
    <t>12-18 min</t>
  </si>
  <si>
    <t>£5/day Dunmallard Car Park</t>
  </si>
  <si>
    <t>***</t>
  </si>
  <si>
    <t>14-18 min</t>
  </si>
  <si>
    <t>Glenridding </t>
  </si>
  <si>
    <t>Glenridding is a popular starting point for walkers and climbers going up Helvellyn</t>
  </si>
  <si>
    <t>51 min</t>
  </si>
  <si>
    <t>£5.7 Adult Single</t>
  </si>
  <si>
    <t>1hr 10min</t>
  </si>
  <si>
    <t>23 min</t>
  </si>
  <si>
    <t>steamer</t>
  </si>
  <si>
    <t>1hr 13min</t>
  </si>
  <si>
    <t>£12 adult one way</t>
  </si>
  <si>
    <t>22min</t>
  </si>
  <si>
    <t>44min</t>
  </si>
  <si>
    <t>mostly flat</t>
  </si>
  <si>
    <t>2hr 40min</t>
  </si>
  <si>
    <t>18min</t>
  </si>
  <si>
    <t>Howtown</t>
  </si>
  <si>
    <t>steamer pier</t>
  </si>
  <si>
    <t>35min</t>
  </si>
  <si>
    <t>£8 one way</t>
  </si>
  <si>
    <t>Glenriding Sailing centre, Silver Point, Sandwick Bay</t>
  </si>
  <si>
    <t>56min</t>
  </si>
  <si>
    <t>Glenriding Sailing centre, Place Fell, Silver Point, Sandwick Bay, St Peter's Church, St Martin's Church</t>
  </si>
  <si>
    <t>2hr 58min</t>
  </si>
  <si>
    <t>24min</t>
  </si>
  <si>
    <t>Glenriding Sailing centre, Place Fell</t>
  </si>
  <si>
    <t>Aira Force Waterfall</t>
  </si>
  <si>
    <t>21min</t>
  </si>
  <si>
    <t>Aira Force Waterfall, daffodils, Glenriding Sailing centre, birds(woodpecker and cuckoo)</t>
  </si>
  <si>
    <t>Aira by Ullswater Steamers</t>
  </si>
  <si>
    <t>41min</t>
  </si>
  <si>
    <t>via A592+</t>
  </si>
  <si>
    <t>20min</t>
  </si>
  <si>
    <t>1hr</t>
  </si>
  <si>
    <t>via A592+A591</t>
  </si>
  <si>
    <t>6min</t>
  </si>
  <si>
    <t>** during peak times (bank holidays, school holidays and sunny weekends) car parks are filling up by around 10am</t>
  </si>
  <si>
    <t>Hartsop</t>
  </si>
  <si>
    <t xml:space="preserve">Brothers water </t>
  </si>
  <si>
    <t>Brothers water, Glenriding Sailing centre</t>
  </si>
  <si>
    <t>1hr 6min</t>
  </si>
  <si>
    <t>1hr 11min</t>
  </si>
  <si>
    <t>9min</t>
  </si>
  <si>
    <t>28min</t>
  </si>
  <si>
    <t>Aira Force Waterfall, birds(woodpecker and cuckoo)</t>
  </si>
  <si>
    <t>38min</t>
  </si>
  <si>
    <t>Aira Force Waterfall, birds(woodpecker and cuckoo), Gowbarrow Bay</t>
  </si>
  <si>
    <t>2hr 6min</t>
  </si>
  <si>
    <t>12-16min</t>
  </si>
  <si>
    <t>25min</t>
  </si>
  <si>
    <t>Gale Bay, Ullswater Yacht Club</t>
  </si>
  <si>
    <t>46min</t>
  </si>
  <si>
    <t>Gale Bay, Ullswater Yacht Club, The Cockpit Stone Circle</t>
  </si>
  <si>
    <t>13min</t>
  </si>
  <si>
    <t>7min</t>
  </si>
  <si>
    <t>Dalemain</t>
  </si>
  <si>
    <t>Dalemain Mansion &amp; Historic Gardens</t>
  </si>
  <si>
    <t>55min</t>
  </si>
  <si>
    <t>Dalemain Mansion &amp; Historic Gardens, Deer Park</t>
  </si>
  <si>
    <t>14min</t>
  </si>
  <si>
    <t>first part of the route (0.5 miles) are busy</t>
  </si>
  <si>
    <t xml:space="preserve">Dacre </t>
  </si>
  <si>
    <t>Dacre castle</t>
  </si>
  <si>
    <t>47min</t>
  </si>
  <si>
    <t>Dalemain Mansion &amp; Historic Gardens, Deer Park, Dacre castle, St Andrew's Church</t>
  </si>
  <si>
    <t>15min</t>
  </si>
  <si>
    <t>5min</t>
  </si>
  <si>
    <t>Dalemain Mansion &amp; Historic Gardens, Dacre castle</t>
  </si>
  <si>
    <t>48min</t>
  </si>
  <si>
    <t>Dacre castle, St Andrew's Church</t>
  </si>
  <si>
    <t>16min</t>
  </si>
  <si>
    <t>Askham</t>
  </si>
  <si>
    <t>Askham: Lowther Castle &amp; Gardens</t>
  </si>
  <si>
    <t>Lowther Castle &amp; Gardens</t>
  </si>
  <si>
    <t>23min</t>
  </si>
  <si>
    <t>Martindale</t>
  </si>
  <si>
    <t>Martindale: hill with red deers, St Martin's Church, St Peter's Church</t>
  </si>
  <si>
    <t>hill with red deers, St Martin's Church, St Peter's Church</t>
  </si>
  <si>
    <t>St Martin's Church, St Peter's Church</t>
  </si>
  <si>
    <t>Haweswater</t>
  </si>
  <si>
    <t>Penrith</t>
  </si>
  <si>
    <t>1hr 27min</t>
  </si>
  <si>
    <t>Penrith Castle, Lowther Castle &amp; Gardens, Knipe Hall, Bampton Memorial, Haweswater</t>
  </si>
  <si>
    <t>35-45 min</t>
  </si>
  <si>
    <t>Penrith Castle, Lowther Castle &amp; Gardens, Knipe Hall, Bampton Memorial, Haweswater, bats</t>
  </si>
  <si>
    <t>Windermere</t>
  </si>
  <si>
    <t>Oxenholme</t>
  </si>
  <si>
    <t>41A Kendal + 755 Bowness on Windermere</t>
  </si>
  <si>
    <t>56 min</t>
  </si>
  <si>
    <t>Kendal Leisure Centre, Abbot Hall, Quaker Tapestry Museum, Kendal Museum</t>
  </si>
  <si>
    <t>via National Cycle Rte 6</t>
  </si>
  <si>
    <t>via National Cycle Rte 6 and B5284</t>
  </si>
  <si>
    <t>via A591</t>
  </si>
  <si>
    <t>18-28 min</t>
  </si>
  <si>
    <t>train</t>
  </si>
  <si>
    <t>Northern</t>
  </si>
  <si>
    <t xml:space="preserve">19min </t>
  </si>
  <si>
    <t>£6.6 Off-Peak</t>
  </si>
  <si>
    <t>Kendal</t>
  </si>
  <si>
    <t>18 min</t>
  </si>
  <si>
    <t>Quaker Tapestry Museum, Kendal Museum</t>
  </si>
  <si>
    <t>24 min</t>
  </si>
  <si>
    <t>54min</t>
  </si>
  <si>
    <t>14-22 min</t>
  </si>
  <si>
    <t xml:space="preserve">15 min </t>
  </si>
  <si>
    <t>£5.9 Off-Peak</t>
  </si>
  <si>
    <t>Staveley</t>
  </si>
  <si>
    <t>2hr 20min</t>
  </si>
  <si>
    <t>Kendal Leisure Centre, Abbot Hall, Quaker Tapestry Museum</t>
  </si>
  <si>
    <t>via A5284 and A591</t>
  </si>
  <si>
    <t>2hr 28min</t>
  </si>
  <si>
    <t>via National Rte 6 and National Cycle Rte 6</t>
  </si>
  <si>
    <t>via Natland Rd and National Cycle Rte 6</t>
  </si>
  <si>
    <t>16-22 min</t>
  </si>
  <si>
    <t>via A684 and A591</t>
  </si>
  <si>
    <t>18-24 min</t>
  </si>
  <si>
    <t>via Burneside Rd and A591</t>
  </si>
  <si>
    <t>20-35 min</t>
  </si>
  <si>
    <t xml:space="preserve">13min </t>
  </si>
  <si>
    <t>26 min</t>
  </si>
  <si>
    <t>12 min</t>
  </si>
  <si>
    <t>via Windermere Rd and A591</t>
  </si>
  <si>
    <t>1hr 35min</t>
  </si>
  <si>
    <t>via Burneside Rd</t>
  </si>
  <si>
    <t>1hr 44min</t>
  </si>
  <si>
    <t>via B5284</t>
  </si>
  <si>
    <t>30min</t>
  </si>
  <si>
    <t>10-18 min</t>
  </si>
  <si>
    <t xml:space="preserve">9min </t>
  </si>
  <si>
    <t>1hr 18min</t>
  </si>
  <si>
    <t>via National Cycle Rte 6 and A591</t>
  </si>
  <si>
    <t>A591</t>
  </si>
  <si>
    <t>7-9 min</t>
  </si>
  <si>
    <t xml:space="preserve">6 min </t>
  </si>
  <si>
    <t>Troutbeck Bridge</t>
  </si>
  <si>
    <t>5 min</t>
  </si>
  <si>
    <t>National Trust Footprint, Orrest Head Viewpoint, Queen Adelaide's Hill</t>
  </si>
  <si>
    <t>3 min</t>
  </si>
  <si>
    <t>Troutbeck</t>
  </si>
  <si>
    <t>National Trust - Townend</t>
  </si>
  <si>
    <t>via Bridge Ln</t>
  </si>
  <si>
    <t>36 min</t>
  </si>
  <si>
    <t>National Trust - Townend, Holehird Gardens</t>
  </si>
  <si>
    <t>15 min</t>
  </si>
  <si>
    <t>A592</t>
  </si>
  <si>
    <t>Lakeland Pony Treks</t>
  </si>
  <si>
    <t>National Trust - Townend, Horseriding</t>
  </si>
  <si>
    <t>59 min</t>
  </si>
  <si>
    <t>National Trust - Townend, Lakeland Pony Treks</t>
  </si>
  <si>
    <t>via Bridge Ln and via A592</t>
  </si>
  <si>
    <t>1hr 2min</t>
  </si>
  <si>
    <t xml:space="preserve">8 min </t>
  </si>
  <si>
    <t xml:space="preserve">11 min </t>
  </si>
  <si>
    <t>Horseriding</t>
  </si>
  <si>
    <t>via Green Gate</t>
  </si>
  <si>
    <t>25 min</t>
  </si>
  <si>
    <t xml:space="preserve">9 min </t>
  </si>
  <si>
    <t xml:space="preserve">5 min </t>
  </si>
  <si>
    <t>Brockhole on Windermere -The Lake District Visitor Centre</t>
  </si>
  <si>
    <t>Visitor Centre</t>
  </si>
  <si>
    <t>7 min</t>
  </si>
  <si>
    <t>41 min</t>
  </si>
  <si>
    <t>Brockhole on Windermere -The Lake District Visitor Centre, National Trust Footprint, Orrest Head Viewpoint, Queen Adelaide's Hill</t>
  </si>
  <si>
    <t>10 min</t>
  </si>
  <si>
    <t>4-7 min</t>
  </si>
  <si>
    <t>Waterhead</t>
  </si>
  <si>
    <t>11 min</t>
  </si>
  <si>
    <t>Brockhole on Windermere -The Lake District Visitor Centre, Low Wood Bay Watersports</t>
  </si>
  <si>
    <t>1hr 14min</t>
  </si>
  <si>
    <t>Brockhole on Windermere -The Lake District Visitor Centre, National Trust Footprint, Orrest Head Viewpoint, Queen Adelaide's Hill, Low Wood Bay Watersports, Stagshaw, Conifer forest, Grand fir</t>
  </si>
  <si>
    <t>8-12 min</t>
  </si>
  <si>
    <t>**</t>
  </si>
  <si>
    <t>Ambleside</t>
  </si>
  <si>
    <t>21 min</t>
  </si>
  <si>
    <t>Armitt Library and Museum Centre, The Bridge House, Brockhole on Windermere -The Lake District Visitor Centre, Low Wood Bay Watersports</t>
  </si>
  <si>
    <t>1hr 31min</t>
  </si>
  <si>
    <t>Armitt Library and Museum Centre, The Bridge House,Brockhole on Windermere -The Lake District Visitor Centre, National Trust Footprint, Orrest Head Viewpoint, Queen Adelaide's Hill, Low Wood Bay Watersports, Stagshaw, Conifer forest, Grand fir</t>
  </si>
  <si>
    <t>Stock Ghyll Force</t>
  </si>
  <si>
    <t>waterfall</t>
  </si>
  <si>
    <t>via Stockghyll Ln</t>
  </si>
  <si>
    <t>16 min</t>
  </si>
  <si>
    <t>via Low Gale and Stockghyll Ln</t>
  </si>
  <si>
    <t>20 min</t>
  </si>
  <si>
    <t>13 min</t>
  </si>
  <si>
    <t>via A591 and Stockghyll Ln</t>
  </si>
  <si>
    <t>6 min</t>
  </si>
  <si>
    <t>Armitt Library &amp; Museum Centre</t>
  </si>
  <si>
    <t>via North Road</t>
  </si>
  <si>
    <t>via Stockghyll Ln and A591</t>
  </si>
  <si>
    <t>4 min</t>
  </si>
  <si>
    <t>National Trust - Wray Castle</t>
  </si>
  <si>
    <t>bus + walk</t>
  </si>
  <si>
    <t>49 min</t>
  </si>
  <si>
    <t>via B5286</t>
  </si>
  <si>
    <t>National Trust - Wray Castle, Ambleside Roman fort, Borrans Park</t>
  </si>
  <si>
    <t>54 min</t>
  </si>
  <si>
    <t>3.8 (2.1 walk)</t>
  </si>
  <si>
    <t>Orrest Head Viewpoint</t>
  </si>
  <si>
    <t>Miles Without Stiles 50: Orrest Head</t>
  </si>
  <si>
    <t>45 min</t>
  </si>
  <si>
    <t>https://www.lakedistrict.gov.uk/visiting/things-to-do/walking/mileswithoutstiles/mws50?utm_source=googlemaps&amp;utm_medium=search&amp;utm_campaign=mws</t>
  </si>
  <si>
    <t>Bowness-on-Windermere</t>
  </si>
  <si>
    <t>Windermere Jetty Museum</t>
  </si>
  <si>
    <t>The World of Beatrix Porret Attraction</t>
  </si>
  <si>
    <t>A5074</t>
  </si>
  <si>
    <t>Windermere Jetty Museum, The World of Beatrix Porret Attraction</t>
  </si>
  <si>
    <t>via Thornbarrow Rd and A5074</t>
  </si>
  <si>
    <t>31 min</t>
  </si>
  <si>
    <t>via A5074</t>
  </si>
  <si>
    <t>8 min</t>
  </si>
  <si>
    <t>4-8 min</t>
  </si>
  <si>
    <t>via A591 and Rayrigg Rd/A592</t>
  </si>
  <si>
    <t>via Birthwaite Rd and Rayrigg Rd/A592</t>
  </si>
  <si>
    <t>5-7 min</t>
  </si>
  <si>
    <t>Blackwell</t>
  </si>
  <si>
    <t>The Arts &amp; Crafts House</t>
  </si>
  <si>
    <t xml:space="preserve"> The World of Beatrix Porret Attraction</t>
  </si>
  <si>
    <t>35 min</t>
  </si>
  <si>
    <t>Brant Fell Viewpoint, The World of Beatrix Porret Attraction</t>
  </si>
  <si>
    <t>via A592 and A5074</t>
  </si>
  <si>
    <t>39 min</t>
  </si>
  <si>
    <t>via A592, Longtail Hill/B5285 and A5074</t>
  </si>
  <si>
    <t>5 -7 min</t>
  </si>
  <si>
    <t>Barkbooth Lot CWT Reserve</t>
  </si>
  <si>
    <t>1hr 7min</t>
  </si>
  <si>
    <t>Blackwell, Barkbooth Lot CWT Reserve</t>
  </si>
  <si>
    <t>via Ghyll Head Rd</t>
  </si>
  <si>
    <t>via B5360 and A5074</t>
  </si>
  <si>
    <t>1hr 19min</t>
  </si>
  <si>
    <t>19 min</t>
  </si>
  <si>
    <t>Newby Bridge</t>
  </si>
  <si>
    <t xml:space="preserve">bus + walk </t>
  </si>
  <si>
    <t>37 min</t>
  </si>
  <si>
    <t>Blackwell, Tower Wood, National Trust - Fell foot</t>
  </si>
  <si>
    <t>1hr 57min</t>
  </si>
  <si>
    <t>Blackwell, Tower Wood, Gummer's How (scenic point), National Trust - Fell foot, Millerbeck Light railway</t>
  </si>
  <si>
    <t>34 min</t>
  </si>
  <si>
    <t>via A5074 and A592</t>
  </si>
  <si>
    <t>22 min</t>
  </si>
  <si>
    <t>bus</t>
  </si>
  <si>
    <t>Tower Wood, National Trust - Fell foot</t>
  </si>
  <si>
    <t>Brant Fell Viewpoint, Blackwell, Tower Wood, National Trust - Fell foot, Millerbeck Light railway</t>
  </si>
  <si>
    <t>43 min</t>
  </si>
  <si>
    <t>via A5074 and Fell Foot Brow</t>
  </si>
  <si>
    <t>boat + walk</t>
  </si>
  <si>
    <t>boat to Lakeside</t>
  </si>
  <si>
    <t>Tower Wood, Lakeside</t>
  </si>
  <si>
    <t>Lakeside</t>
  </si>
  <si>
    <t>38 min</t>
  </si>
  <si>
    <t>2hr 52min</t>
  </si>
  <si>
    <t>Winderemere (lake), Stott Park Bobbin Mill</t>
  </si>
  <si>
    <t>ferry+ bike</t>
  </si>
  <si>
    <t>Far Sawrey - Bowness-on-Windermere ferry, B5285</t>
  </si>
  <si>
    <t>53 min</t>
  </si>
  <si>
    <t>Winderemere (lake)</t>
  </si>
  <si>
    <t xml:space="preserve">via A5074 and A592 </t>
  </si>
  <si>
    <t>Winderemere (lake), Tower Wood, National Trust - Fell foot, Millerbeck Light railway</t>
  </si>
  <si>
    <t>National Trust - Fell foot, Tower Wood, Winderemere (lake)</t>
  </si>
  <si>
    <t>ferry + walk</t>
  </si>
  <si>
    <t>2hr 37min</t>
  </si>
  <si>
    <t>bus+walk</t>
  </si>
  <si>
    <t>2hr 21min</t>
  </si>
  <si>
    <t>42 min</t>
  </si>
  <si>
    <t>car (ferry)</t>
  </si>
  <si>
    <t>via B5285 + Far Sawrey - Bowness-on-Windermere ferry</t>
  </si>
  <si>
    <t>A590</t>
  </si>
  <si>
    <t>River Leven</t>
  </si>
  <si>
    <t>Stott Park Bobbin Mill</t>
  </si>
  <si>
    <t>Producer of bobbins for local industries, with original machinery and a Victorian steam engine.</t>
  </si>
  <si>
    <t>National Trust - Hill Top</t>
  </si>
  <si>
    <t>Beatrix Potter's 17th-century farmhouse</t>
  </si>
  <si>
    <t>walk+ferry</t>
  </si>
  <si>
    <t>via B5285</t>
  </si>
  <si>
    <t>bike+ferry</t>
  </si>
  <si>
    <t>29 min</t>
  </si>
  <si>
    <t>via A591 and B5286</t>
  </si>
  <si>
    <t>26-35 min</t>
  </si>
  <si>
    <t>walk+ferry + bus</t>
  </si>
  <si>
    <t xml:space="preserve">Far Sawrey - Bowness-on-Windermere ferry + bus 525 </t>
  </si>
  <si>
    <t>2 hr</t>
  </si>
  <si>
    <t>505+525</t>
  </si>
  <si>
    <t>B5286</t>
  </si>
  <si>
    <t>2hr 25min</t>
  </si>
  <si>
    <t>National Trust - Wray Castle, Ambleside Roman fort, Borrans Park, Latterbarrow, National Trust - Hill Top</t>
  </si>
  <si>
    <t>A593</t>
  </si>
  <si>
    <t>2hr 54min</t>
  </si>
  <si>
    <t>46 min</t>
  </si>
  <si>
    <t>Ambleside Roman fort, Borrans Park, Harrowslack - National Trust, National Trust - Hill Top</t>
  </si>
  <si>
    <t>via B5286 and B5285</t>
  </si>
  <si>
    <t>18-22 min</t>
  </si>
  <si>
    <t>B5285</t>
  </si>
  <si>
    <t>National Trust - Hill Top, Stott Park Bobbin Mill</t>
  </si>
  <si>
    <t>2hr 9min</t>
  </si>
  <si>
    <t>via B5285</t>
  </si>
  <si>
    <t>National Trust - Claife Viewing Station and Windermere West Shore</t>
  </si>
  <si>
    <t>viaA592 and B5285</t>
  </si>
  <si>
    <t>17 min</t>
  </si>
  <si>
    <t>viaA592 and B5285 + Far Sawrey - Bowness-on-Windermere ferry</t>
  </si>
  <si>
    <t>bus+ferry</t>
  </si>
  <si>
    <t>505/555/599 + 6 + ferry</t>
  </si>
  <si>
    <t>B5286 and B5285</t>
  </si>
  <si>
    <t>2hr 23min</t>
  </si>
  <si>
    <t>6 + ferry</t>
  </si>
  <si>
    <t>1hr 3min</t>
  </si>
  <si>
    <t>2hr 3min</t>
  </si>
  <si>
    <t>Claife Heights</t>
  </si>
  <si>
    <t>9 min</t>
  </si>
  <si>
    <t>Esthwaite Water</t>
  </si>
  <si>
    <t>Esthwaite Water Trout Fishery</t>
  </si>
  <si>
    <t>National Trust - Claife Viewing Station</t>
  </si>
  <si>
    <t>525 to Beechmount</t>
  </si>
  <si>
    <t>50 min</t>
  </si>
  <si>
    <t>8-10 min</t>
  </si>
  <si>
    <t>National Trust - Beatrix Potter Gallery and Hawkshead</t>
  </si>
  <si>
    <t>Latterbarrow</t>
  </si>
  <si>
    <t>https://www.countryfile.com/go-outdoors/walks/walk-hawkshead-and-latterbarrow-cumbria/</t>
  </si>
  <si>
    <t>14 min</t>
  </si>
  <si>
    <t>Hawkshead</t>
  </si>
  <si>
    <t>1hr 40min</t>
  </si>
  <si>
    <t xml:space="preserve">via Bog Ln </t>
  </si>
  <si>
    <t>1hr 50min</t>
  </si>
  <si>
    <t>Main St</t>
  </si>
  <si>
    <t>2hr 57min</t>
  </si>
  <si>
    <t>3hr</t>
  </si>
  <si>
    <t>via Rusland Cross</t>
  </si>
  <si>
    <t>3hr 21min</t>
  </si>
  <si>
    <t>27 min</t>
  </si>
  <si>
    <t>via  Rusland Cross and B5285</t>
  </si>
  <si>
    <t>Grizedale</t>
  </si>
  <si>
    <t>Go Ape Grizedale (Treetop Challenge, Zip Trek, Segways, High Ropes)</t>
  </si>
  <si>
    <t>via Main St</t>
  </si>
  <si>
    <t>via Vicarage Ln</t>
  </si>
  <si>
    <t>Rydal</t>
  </si>
  <si>
    <t>Rydal Mount House and Gardens</t>
  </si>
  <si>
    <t>32 min</t>
  </si>
  <si>
    <t>via Under Loughrigg</t>
  </si>
  <si>
    <t>40 min</t>
  </si>
  <si>
    <t>via Nook Ln and A591</t>
  </si>
  <si>
    <t xml:space="preserve">Rydal </t>
  </si>
  <si>
    <t>Rydal Cave</t>
  </si>
  <si>
    <t>Grasmere</t>
  </si>
  <si>
    <t>A591 and B5287</t>
  </si>
  <si>
    <t>1hr 30min</t>
  </si>
  <si>
    <t>via Nook Ln</t>
  </si>
  <si>
    <t>Elterwater</t>
  </si>
  <si>
    <t>via A593</t>
  </si>
  <si>
    <t>1hr 21min</t>
  </si>
  <si>
    <t>B5343</t>
  </si>
  <si>
    <t>1hr 29min</t>
  </si>
  <si>
    <t>via Vicarage Rd</t>
  </si>
  <si>
    <t>1hr 24min</t>
  </si>
  <si>
    <t>via A591</t>
  </si>
  <si>
    <t>via A593 and B5343</t>
  </si>
  <si>
    <t>12-14 min</t>
  </si>
  <si>
    <t>Coniston Water</t>
  </si>
  <si>
    <t>Coniston</t>
  </si>
  <si>
    <t>2hr 45min</t>
  </si>
  <si>
    <t>The Ruskin Museum, Small leaf lime, National Trust - Tarn Hows, Elterwater, Grand Fir, Faeryland Grasmere</t>
  </si>
  <si>
    <t>via Red Bank and A593</t>
  </si>
  <si>
    <t>2hr 51min</t>
  </si>
  <si>
    <t>A591 and A593</t>
  </si>
  <si>
    <t>27min</t>
  </si>
  <si>
    <t>The Ruskin Museum, National Trust - Tarn Hows, Ambleside, Faeryland Grasmere</t>
  </si>
  <si>
    <t>The Ruskin Museum, National Trust - Beatrix Potter Gallery and Hawkshead</t>
  </si>
  <si>
    <t>via Vicarage Ln and B5285</t>
  </si>
  <si>
    <t>1hr 38min</t>
  </si>
  <si>
    <t>Armitt Library and Museum Centre, The Bridge House, The Ruskin Museum</t>
  </si>
  <si>
    <t>2hr 33min</t>
  </si>
  <si>
    <t>Armitt Library and Museum Centre, The Bridge House, Ambleside Roman Fort, Grand Fir, Small leaf lime, The Ruskin Museum</t>
  </si>
  <si>
    <t>via Vicarage Ln and A593</t>
  </si>
  <si>
    <t>2hr 44min</t>
  </si>
  <si>
    <t>Brantwood</t>
  </si>
  <si>
    <t>a house museum of John Ruskin</t>
  </si>
  <si>
    <t>Coniston Boating Centre</t>
  </si>
  <si>
    <t>https://www.conistonboatingcentre.co.uk/?utm_source=Google%20My%20Business&amp;utm_medium=Referral&amp;utm_campaign=Google_mybusiness</t>
  </si>
  <si>
    <t>via Lake Rd</t>
  </si>
  <si>
    <t>via Lake Rd</t>
  </si>
  <si>
    <t>Water Park Lakeland Adventure Centre</t>
  </si>
  <si>
    <t>X12 to Silver Howe</t>
  </si>
  <si>
    <t>The Ruskin Museum, Water Park Lakeland Adventure Centre</t>
  </si>
  <si>
    <t>via E of Lake</t>
  </si>
  <si>
    <t>The Ruskin Museum, Water Park Lakeland Adventure Centre, Brantwood, Red kite, Dodgson Wood</t>
  </si>
  <si>
    <t>via A593 and A5084</t>
  </si>
  <si>
    <t>The Ruskin Museum,Water Park Lakeland Adventure Centre, Small leaf lime</t>
  </si>
  <si>
    <t>via A5084</t>
  </si>
  <si>
    <t>National Trust - Tarn Hows</t>
  </si>
  <si>
    <t>Popular, rustic nature area with walks around a picturesque lake bordered by conifer woods.</t>
  </si>
  <si>
    <t>The Ruskin Museum, National Trust - Tarn Hows</t>
  </si>
  <si>
    <t>The Ruskin Museum, Small leaf lime, National Trust - Tarn Hows</t>
  </si>
  <si>
    <t>Coniston Copper Mines</t>
  </si>
  <si>
    <t>Coniston Copper Mines, Lichens, Small leaf lime, The Ryskin Museum</t>
  </si>
  <si>
    <t>via Yewdale Rd/A593</t>
  </si>
  <si>
    <t>Coniston Copper Mines, The Ryskin Museum</t>
  </si>
  <si>
    <t>The Old Man of Coniston</t>
  </si>
  <si>
    <t>steep hills</t>
  </si>
  <si>
    <t>The Old Man of Coniston, Lichens, Small leaf lime, The Ryskin Museum</t>
  </si>
  <si>
    <t>Dow Crag</t>
  </si>
  <si>
    <t>1hr 55min</t>
  </si>
  <si>
    <t>Dow Crag, The Old Man of Coniston, Lichens, Small leaf lime, The Ryskin Museum</t>
  </si>
  <si>
    <t>2hr 2min</t>
  </si>
  <si>
    <t>Derwentwater</t>
  </si>
  <si>
    <t>Keswick </t>
  </si>
  <si>
    <t>X4 gold, X5 gold</t>
  </si>
  <si>
    <t>Derwentwater Pencil Museum, Puzzling Place, Keswick Museum, Penrith Castle</t>
  </si>
  <si>
    <t>via Regional Rte 71</t>
  </si>
  <si>
    <t>1hr 53min</t>
  </si>
  <si>
    <t>Derwentwater Pencil Museum, Puzzling Place, Keswick Museum, Threlkeld Quarry &amp; Mining Museum, Penrith Castle</t>
  </si>
  <si>
    <t>via A66</t>
  </si>
  <si>
    <t xml:space="preserve">Ambleside </t>
  </si>
  <si>
    <t>44 min</t>
  </si>
  <si>
    <t>Derwentwater Pencil Museum, Puzzling Place, Keswick Museum, Thirlmere, Wordsworth Grasmere, Armitt Library and Museum Centre, The Bridge House</t>
  </si>
  <si>
    <t>Derwentwater Pencil Museum, Puzzling Place, Keswick Museum, Thirlmere, Wythburn Church, Wordsworth Daffodil Garden, Wordsworth Grasmere, Badger, Rydal Mount and Gardens, Armitt Library and Museum Centre, The Bridge House</t>
  </si>
  <si>
    <t>28-40 min</t>
  </si>
  <si>
    <t>Friars Crag</t>
  </si>
  <si>
    <t>Lake Rd</t>
  </si>
  <si>
    <t>Friars Crag, Athlantick oak, Peregrine Falcon, Derwentwater</t>
  </si>
  <si>
    <t>via Borrowdale Rd and Lake Rd</t>
  </si>
  <si>
    <t>Lodore Falls</t>
  </si>
  <si>
    <t>78 Borrowdale Bus</t>
  </si>
  <si>
    <t>Derwentwater, Derwentwater Pencil Museum, Puzzling Place, Keswick Museum, Lodore Falls</t>
  </si>
  <si>
    <t>B5289</t>
  </si>
  <si>
    <t>Derwentwater, Derwentwater Pencil Museum, Puzzling Place, Keswick Museum, Friars Crag, Athlantick oak, Peregrine Falcon, Ashness Bridge, Surprise View, Lodore Falls, Otter</t>
  </si>
  <si>
    <t>Rosthwaite</t>
  </si>
  <si>
    <t>Derwentwater, Derwentwater Pencil Museum, Puzzling Place, Keswick Museum, Bowder Stone</t>
  </si>
  <si>
    <t>77A</t>
  </si>
  <si>
    <t>2hr</t>
  </si>
  <si>
    <t>Derwentwater, Derwentwater Pencil Museum, Puzzling Place, Keswick Museum, Friars Crag, Athlantick oak, Peregrine Falcon, Ashness Bridge, Surprise View, Lodore Falls, Otter, Bowder Stone</t>
  </si>
  <si>
    <t>via Regional Rte 71/A5271/A591 and B5289</t>
  </si>
  <si>
    <t>Thirlmere</t>
  </si>
  <si>
    <t>Thirlmere, Derwentwater Pencil Museum, Puzzling Place, Keswick Museum</t>
  </si>
  <si>
    <t xml:space="preserve">2hr 15 min </t>
  </si>
  <si>
    <t>via B5322 and A591</t>
  </si>
  <si>
    <t>2hr 48min</t>
  </si>
  <si>
    <t>via Old Coach Rd and B5322</t>
  </si>
  <si>
    <t>Threlkeld Quarry &amp; Mining Museum</t>
  </si>
  <si>
    <t>Derwentwater Pencil Museum, Puzzling Place, Keswick Museum, Threlkeld Quarry &amp; Mining Museum</t>
  </si>
  <si>
    <t>via A5271/A591</t>
  </si>
  <si>
    <t xml:space="preserve">1hr 35 min </t>
  </si>
  <si>
    <t>Derwentwater Pencil Museum, Puzzling Place, Keswick Museum, Athlantic oak, Threlkeld Quarry &amp; Mining Museum</t>
  </si>
  <si>
    <t>via Burns</t>
  </si>
  <si>
    <t>1hr 56min</t>
  </si>
  <si>
    <t>A591 and A66</t>
  </si>
  <si>
    <t>A66</t>
  </si>
  <si>
    <t>10-14 min</t>
  </si>
  <si>
    <t>Galleny Force Waterfall</t>
  </si>
  <si>
    <t>47 min</t>
  </si>
  <si>
    <t>Eagle Crag</t>
  </si>
  <si>
    <t>Hiking area</t>
  </si>
  <si>
    <t>Galleny Force Waterfall, Eagle Crag</t>
  </si>
  <si>
    <t>The North Lakes</t>
  </si>
  <si>
    <t>Bassenthwaite</t>
  </si>
  <si>
    <t>X4 gold</t>
  </si>
  <si>
    <t>Derwentwater, Derwentwater Pencil Museum, Puzzling Place, Little Crosthwaite, Mirehouse and Gardens</t>
  </si>
  <si>
    <t>2hr 16min</t>
  </si>
  <si>
    <t>Peregrine Falcons, Derwentwater, Derwentwater Pencil Museum, Puzzling Place, Otter, Red Squirrel, Osprey, Little Crosthwaite, Mirehouse and Gardens</t>
  </si>
  <si>
    <t>Mirehouse &amp; Gardens</t>
  </si>
  <si>
    <t>Mirehouse &amp; Gardens, Bassenthwaite Lake</t>
  </si>
  <si>
    <t xml:space="preserve">1hr </t>
  </si>
  <si>
    <t>Mirehouse &amp; Gardens, Bassenthwaite Lake, St Bega's Church, Red Squirrel, Osprey, Bassenwaite Lake National Nature Reserve</t>
  </si>
  <si>
    <t>via School Rd and A591</t>
  </si>
  <si>
    <t>Whitewater Dash</t>
  </si>
  <si>
    <t>via The Ave</t>
  </si>
  <si>
    <t>Buttermere </t>
  </si>
  <si>
    <t>St. James Buttermere</t>
  </si>
  <si>
    <t>St. James Buttermere, Red Squirrel, Dale Head, Otter</t>
  </si>
  <si>
    <t>57 min</t>
  </si>
  <si>
    <t>Moss Force Waterfall</t>
  </si>
  <si>
    <t>Moss Force Waterfall, St. James Buttermere, Red Squirrel</t>
  </si>
  <si>
    <t>Moss Force Waterfall, St. James Buttermere</t>
  </si>
  <si>
    <t>Scale Force Waterfall</t>
  </si>
  <si>
    <t>48 min</t>
  </si>
  <si>
    <t>Scale Force Waterfall, St. James Buttermere, Red Squirrel</t>
  </si>
  <si>
    <t>Crummock South Beach</t>
  </si>
  <si>
    <t>Crummock South Beach, St. James Buttermere, Red Squirrel</t>
  </si>
  <si>
    <t xml:space="preserve"> Crummock South Beach, St. James Buttermere, Red Squirrel</t>
  </si>
  <si>
    <t>2 min</t>
  </si>
  <si>
    <t>Crummock South Beach, St. James Buttermere</t>
  </si>
  <si>
    <t>Loweswater</t>
  </si>
  <si>
    <t>Loweswater, St. James Buttermere</t>
  </si>
  <si>
    <t>1hr 32min</t>
  </si>
  <si>
    <t>Red deer, Red Squirrel, Loweswater, Holme Force Waterfall, Moss Force Waterfall, St. James Buttermere</t>
  </si>
  <si>
    <t>1hr 37min</t>
  </si>
  <si>
    <t>28 min</t>
  </si>
  <si>
    <t>Cockermouth</t>
  </si>
  <si>
    <t>X5 gold + 77</t>
  </si>
  <si>
    <t>1hr 26min</t>
  </si>
  <si>
    <t>Loweswater, Castlegate House Gallery</t>
  </si>
  <si>
    <t>via B5292 and B5289</t>
  </si>
  <si>
    <t>2hr 32min</t>
  </si>
  <si>
    <t>Red deer, Red Squirrel, Loweswater, Holme Force Waterfall, Low Hall The Lakes, Castlegate House Gallery</t>
  </si>
  <si>
    <t>A5086</t>
  </si>
  <si>
    <t>2hr 34min</t>
  </si>
  <si>
    <t>via B5292 and Regional Rte 71</t>
  </si>
  <si>
    <t>via A5086, B5292 and Regional Rte 71</t>
  </si>
  <si>
    <t>55 min</t>
  </si>
  <si>
    <t>B5292 and B5289</t>
  </si>
  <si>
    <t>20-22 min</t>
  </si>
  <si>
    <t>Castlegate House Gallery, Bassenthwaite Lake</t>
  </si>
  <si>
    <t>via B5291</t>
  </si>
  <si>
    <t>Castlegate House Gallery, Watch Hill, Setmurthy, Bassenthwaite Lake, Lake District Wildlife Park</t>
  </si>
  <si>
    <t>via Peil Wyke Castle Inn</t>
  </si>
  <si>
    <t>2hr 49min</t>
  </si>
  <si>
    <t>via Isel Rd</t>
  </si>
  <si>
    <t>16-20 min</t>
  </si>
  <si>
    <t>Ennerdale Water</t>
  </si>
  <si>
    <t>2hr 4min</t>
  </si>
  <si>
    <t>Red deer, Roe deer, Ennerdale water,  Red Squirrel, Holme Force Waterfall, Loweswater</t>
  </si>
  <si>
    <t>via Regional Rte 71</t>
  </si>
  <si>
    <t>via Cauda Brow</t>
  </si>
  <si>
    <t>Ennerdale water, Loweswater</t>
  </si>
  <si>
    <t>Moss Force Waterfall, St. James Buttermere, Red Squirrel, Red Pike, High Stile, Red deer, Roe deer, Ennerdale water</t>
  </si>
  <si>
    <t>Moss Force Waterfall, St. James Buttermere, Ennerdale water</t>
  </si>
  <si>
    <t>Wastwater </t>
  </si>
  <si>
    <t>Ravenglass</t>
  </si>
  <si>
    <t>Ravenglass is the only coastal town in the National Park</t>
  </si>
  <si>
    <t>via Saltcoats</t>
  </si>
  <si>
    <t>Ravenglass Roman Bath House, Muncaster Castle, Muncaster fell, Woodland, Wasdale Hall Lodge, Wastwater</t>
  </si>
  <si>
    <t>via Kirklands</t>
  </si>
  <si>
    <t>Ravenglass Roman Bath House, Muncaster Castle, Woodland, Wasdale Hall Lodge, Wastwater</t>
  </si>
  <si>
    <t>A595</t>
  </si>
  <si>
    <t>Muncaster Castle</t>
  </si>
  <si>
    <t>Ravenglass Roman Bath House, Muncaster Castle</t>
  </si>
  <si>
    <t>Wasdale Head</t>
  </si>
  <si>
    <t>Wastwater, Bowderdale, Ritson's Force</t>
  </si>
  <si>
    <t>Wastwater, Ritson's Force</t>
  </si>
  <si>
    <t>Eskdale</t>
  </si>
  <si>
    <t>1hr 51min</t>
  </si>
  <si>
    <t>via A595 and Kirklands</t>
  </si>
  <si>
    <t>Other</t>
  </si>
  <si>
    <t>Broughton-in-Furness</t>
  </si>
  <si>
    <t>via Austhwaite Brow</t>
  </si>
  <si>
    <t xml:space="preserve">Stanley Ghyll Waterfall, Devoke water, Great Worm Crag, </t>
  </si>
  <si>
    <t>Ulverston</t>
  </si>
  <si>
    <t>Ulverstone Leisure Centre, Sir John Barrow Monument, River Leven, Lakeland Motor Museum, St Mary church, Millerbeck Light Railway</t>
  </si>
  <si>
    <t>12-16 min</t>
  </si>
  <si>
    <t>Grange-over-Sands</t>
  </si>
  <si>
    <t>X6</t>
  </si>
  <si>
    <t>Lakeland Motor Museum, St Mary church, Millerbeck Light Railway</t>
  </si>
  <si>
    <t>via B5271 and A590</t>
  </si>
  <si>
    <t>2hr 10min</t>
  </si>
  <si>
    <t>10-16 min</t>
  </si>
  <si>
    <t>Sizergh (National Trust)</t>
  </si>
  <si>
    <t>755, X6, 530, 555</t>
  </si>
  <si>
    <t>Kendal Leisure Centre, Abbot Hall, Quaker Tapestry Museum, Sizergh (National Trust)</t>
  </si>
  <si>
    <t>via Natland Rd and Hawes Ln</t>
  </si>
  <si>
    <t>Kendal Leisure Centre, Abbot Hall, Quaker Tapestry Museum, Kendal Leisure Centre, Sizergh (National Trust)</t>
  </si>
  <si>
    <t>A6</t>
  </si>
  <si>
    <t>via Brigsteer Rd</t>
  </si>
  <si>
    <t>1hr 33min</t>
  </si>
  <si>
    <t>via A6 and A591</t>
  </si>
  <si>
    <t>via A6 and A591</t>
  </si>
  <si>
    <t>Coast to Coast Path</t>
  </si>
  <si>
    <t>https://www.coasttocoast.uk/lake-district/</t>
  </si>
  <si>
    <t xml:space="preserve">St Bees </t>
  </si>
  <si>
    <t>Ennerdale Bridge</t>
  </si>
  <si>
    <t>Fleswick Bay, St. Bees Head Heritage Coast, Blakeley Raise Stone Circle</t>
  </si>
  <si>
    <t>Red deer, Roe deer, Pillar, Red Pike, High Stile, Haystacks, Otter</t>
  </si>
  <si>
    <t>Galleny Force Waterfall, Eagle Crag, Barrowdale Yews (tree)</t>
  </si>
  <si>
    <t>Patterdale</t>
  </si>
  <si>
    <t>Seat Sandal, Fairfield Peak, St Sunday Crag</t>
  </si>
  <si>
    <t>Hawswater</t>
  </si>
  <si>
    <t>Angle Tarn, bats, Haweswater, badger</t>
  </si>
  <si>
    <t>Raisbeck</t>
  </si>
  <si>
    <t>bats, Haweswater, badger, Shap Abbey, Gamelands Stone Circle</t>
  </si>
  <si>
    <t>Miles Without Stiles</t>
  </si>
  <si>
    <t>https://www.lakedistrict.gov.uk/visiting/things-to-do/walking/mileswithoutstiles</t>
  </si>
  <si>
    <t>1. Pooley Bridge to Gale Bay</t>
  </si>
  <si>
    <t>2. Brothers Water</t>
  </si>
  <si>
    <t>3. Kentmere</t>
  </si>
  <si>
    <t>5. Bowness to Cockshott Point</t>
  </si>
  <si>
    <t>6. Windermere's Western Shore</t>
  </si>
  <si>
    <t>7. Red Nab to Wray Castle</t>
  </si>
  <si>
    <t>part of 6.</t>
  </si>
  <si>
    <t>8. Brockhole</t>
  </si>
  <si>
    <t>9. White Moss Common</t>
  </si>
  <si>
    <t>10. Grasmere Riverside</t>
  </si>
  <si>
    <t>11. Elterwater to Skelwith Bridge</t>
  </si>
  <si>
    <t>12. Blea Tarn</t>
  </si>
  <si>
    <t>13. Tarn Hows</t>
  </si>
  <si>
    <t>14. High Yewdale</t>
  </si>
  <si>
    <t>15. Yewdale Bridleway</t>
  </si>
  <si>
    <t>16. Monk Coniston</t>
  </si>
  <si>
    <t>17. Coniston to Torver Jetty</t>
  </si>
  <si>
    <t>18. Broughton Railway</t>
  </si>
  <si>
    <t>19. Dalegarth to St Catherine's Church, Eskdale</t>
  </si>
  <si>
    <t>20. Walls Drive, Ravenglass</t>
  </si>
  <si>
    <t>21. Ravenglass to Saltcoats</t>
  </si>
  <si>
    <t>22. Calder Bridge</t>
  </si>
  <si>
    <t>23. Ennerdale Views</t>
  </si>
  <si>
    <t>24. Ennerdale Forest Road</t>
  </si>
  <si>
    <t>25. Buttermere Lakeshore</t>
  </si>
  <si>
    <t>26. Loweswater</t>
  </si>
  <si>
    <t>27. Dubwath Silver Meadows and Ouse Bridge</t>
  </si>
  <si>
    <t>28. The Howk, Caldbeck</t>
  </si>
  <si>
    <t>29. Mirehouse to St Bega's Church</t>
  </si>
  <si>
    <t>30. Braithwaite to Force Crag Mine</t>
  </si>
  <si>
    <t>31. Portinscale Riverbank Loop</t>
  </si>
  <si>
    <t>32. Stair Riverside</t>
  </si>
  <si>
    <t>33. Catbells</t>
  </si>
  <si>
    <t>34. Derwentwater Lakeshore</t>
  </si>
  <si>
    <t>36. Friar's Crag</t>
  </si>
  <si>
    <t>37. Keswick to Threlkeld Railway Trail</t>
  </si>
  <si>
    <t>38. Latrigg</t>
  </si>
  <si>
    <t>40. Staveley Riverside</t>
  </si>
  <si>
    <t>41. Loughrigg Tarn Circuit</t>
  </si>
  <si>
    <t>42. Lanthwaite Wood, Crummock Water</t>
  </si>
  <si>
    <t>43. New Dungeon Ghyll to Elterwater</t>
  </si>
  <si>
    <t>44. High Tilberthwaite to Little Langdale and Slater Bridge</t>
  </si>
  <si>
    <t>45. White Moss Common to Steps End</t>
  </si>
  <si>
    <t>46. Clappersgate to Wray Castle</t>
  </si>
  <si>
    <t>47. Wray Castle to Loanthwaite</t>
  </si>
  <si>
    <t>48. Hawkshead to Loanthwaite Lane</t>
  </si>
  <si>
    <t>50. Orrest Head</t>
  </si>
  <si>
    <t>Code</t>
  </si>
  <si>
    <t>Name</t>
  </si>
  <si>
    <t>Location</t>
  </si>
  <si>
    <t>Open hours</t>
  </si>
  <si>
    <t>Cost</t>
  </si>
  <si>
    <t>Membership body and perks</t>
  </si>
  <si>
    <t>Description</t>
  </si>
  <si>
    <t>Link</t>
  </si>
  <si>
    <t>H1001</t>
  </si>
  <si>
    <t>Sun - Fr 
10:30am - 3pm</t>
  </si>
  <si>
    <t>£8.5 Gardens, £13.50 Dalemain Mansion Tour</t>
  </si>
  <si>
    <t>RHS Member: £0 Gardens, £4.50 Dalemain Mansion Tour</t>
  </si>
  <si>
    <t>14th-century country house features large gardens and hosts an annual marmalade festival. Dalemain is one of the most beautiful and impressive stately houses in the North West of England. The finely dressed pink stone of its Georgian façade glows magnificently in the sunlight. Yet hidden behind the ordered geometry of its Palladian architecture is the story of its past.</t>
  </si>
  <si>
    <t>https://www.dalemain.com/</t>
  </si>
  <si>
    <t>H1002</t>
  </si>
  <si>
    <t>Dacre Castle</t>
  </si>
  <si>
    <t>Dacre</t>
  </si>
  <si>
    <t>Private</t>
  </si>
  <si>
    <t>Dacre Castle is a moated tower house in the village of Dacre. It was constructed in the mid-14th century, probably by Margaret Multon, against the background of the threat of Scottish invasion and raids, and was held in the Dacre family until the 17th century.</t>
  </si>
  <si>
    <t>https://www.visitcumbria.com/pen/dacre-castle/</t>
  </si>
  <si>
    <t>H1003</t>
  </si>
  <si>
    <t>Sun - Sat 
10am - 4pm</t>
  </si>
  <si>
    <t xml:space="preserve">Adult £12.00;
</t>
  </si>
  <si>
    <t>My Cumbria Card Holder - Two for one offer; Annual Passholder, Historic Houses Association, Royal Horticultural Society - Free; English Heritage£9.60</t>
  </si>
  <si>
    <t>Imposing castle ruins, its gardens, cafe and shop, home to the Earls of Lonsdale in medieval times.</t>
  </si>
  <si>
    <t>http://www.lowthercastle.org/</t>
  </si>
  <si>
    <t>H1004</t>
  </si>
  <si>
    <t>during peak times (bank holidays, school holidays and sunny weekends) car parks are filling up by around 10am</t>
  </si>
  <si>
    <t>An 18th-century pleasure ground, Aira Force was the backdrop for William Wordsworth’s poem ‘Somnambulist’ – a Gothic tale of love and tragedy. There are so many woodland trails to discover in this landscape of contrasts. Quiet glades give way to dramatic waterfalls, with Aira Beck thundering down a 65-foot drop past ferns and rocks.</t>
  </si>
  <si>
    <t>H1005</t>
  </si>
  <si>
    <t>Scenic 70-ft. waterfall in a wooded area with a viewpoint &amp; industrial heritage.</t>
  </si>
  <si>
    <t>https://www.visitcumbria.com/amb/stock-ghyll-force/</t>
  </si>
  <si>
    <t>H1006</t>
  </si>
  <si>
    <t>Wed– Sat 10:30am – 4:30pm</t>
  </si>
  <si>
    <t>Adults £6 including gift aid
Students £4
Children (under 16) Free</t>
  </si>
  <si>
    <t>Friends of the Armitt Free
Museum Association and Art Fund Members Free</t>
  </si>
  <si>
    <t>Unusual museum, gallery and library devoted to the extensive cultural heritage of the Lake District.</t>
  </si>
  <si>
    <t>http://www.armitt.com/</t>
  </si>
  <si>
    <t>H1007</t>
  </si>
  <si>
    <t>The Bridge House</t>
  </si>
  <si>
    <t>Temporarily closed</t>
  </si>
  <si>
    <t>Tiny, whimsical 17th-century stone house, open for visits, on a bridge over Stock Beck River.</t>
  </si>
  <si>
    <t>https://www.nationaltrust.org.uk/ambleside/features/bridge-house---a-17th-century-survivor</t>
  </si>
  <si>
    <t>H1008</t>
  </si>
  <si>
    <t xml:space="preserve">The grounds and Cafe are open, Castle temp closed </t>
  </si>
  <si>
    <t>Adult £5.4
Child £2.7
Family £13.5
Entry to the grounds are free.</t>
  </si>
  <si>
    <t>If you're not a National Trust (or National Trust for Scotland) member then you'll need to pay for parking.</t>
  </si>
  <si>
    <t>Neo-gothic 1800s castle featuring a kid-friendly interior with play rooms, plus lakeside grounds.</t>
  </si>
  <si>
    <t>https://www.nationaltrust.org.uk/wray-castle</t>
  </si>
  <si>
    <t>H1009</t>
  </si>
  <si>
    <t>Ambleside Roman Fort</t>
  </si>
  <si>
    <t>Open any reasonable time during daylight hours</t>
  </si>
  <si>
    <t>Free</t>
  </si>
  <si>
    <t>Set amid quiet farm fields, this area provides the remains of a Roman fort built in the 2nd century.</t>
  </si>
  <si>
    <t>http://www.english-heritage.org.uk/visit/places/ambleside-roman-fort/?utm_source=Google%20Business&amp;utm_campaign=Local%20Listings&amp;utm_medium=Google%20Business%20Profiles&amp;utm_content=ambleside%20roman%20fort</t>
  </si>
  <si>
    <t>H1010</t>
  </si>
  <si>
    <t>Holehird Gardens</t>
  </si>
  <si>
    <t>Admission is by donation</t>
  </si>
  <si>
    <t>Expansive hillside gardens featuring stunning landscaping &amp; Victorian-style greenhouses.</t>
  </si>
  <si>
    <t>http://www.holehirdgardens.org.uk/</t>
  </si>
  <si>
    <t>H1011</t>
  </si>
  <si>
    <t>https://www.lakedistrict.gov.uk/orresthead?utm_source=googlemaps&amp;utm_medium=search&amp;utm_campaign=mws</t>
  </si>
  <si>
    <t>H1012</t>
  </si>
  <si>
    <t>Stagshaw Gardens</t>
  </si>
  <si>
    <t>Open 24 hours</t>
  </si>
  <si>
    <t>Tranquil woodland garden featuring walking paths through trees, shrubs &amp; flowers.</t>
  </si>
  <si>
    <t>https://www.nationaltrust.org.uk/ambleside/features/escape-to-stagshaw-gardens</t>
  </si>
  <si>
    <t>H1013</t>
  </si>
  <si>
    <t>Adult £9
Child (15+) £4.5
Child (4+) £0
Student £7
Family (1adult, 3children) £15.5
Family (2adults, 3children) £24.5</t>
  </si>
  <si>
    <t xml:space="preserve"> National Art Pass</t>
  </si>
  <si>
    <t>Large, late-19th-century house full of furniture and objects by Arts and Crafts movement designers.</t>
  </si>
  <si>
    <t>https://www.blackwell.org.uk/?utm_source=googlemybusiness&amp;utm_medium=organic&amp;utm_campaign=googlemybusiness</t>
  </si>
  <si>
    <t>H1014</t>
  </si>
  <si>
    <t>Windermere Jetty Museum - Stories of boats and steam</t>
  </si>
  <si>
    <t>Adult £9
Child (15+) £4.5
Child (4+) £0
Student £7
Family (1adult, 3children) £15.5
Family (2adults, 3children) £24.6</t>
  </si>
  <si>
    <t>Family activities &amp; displays of heritage boats at a lakeside museum with steam-launch tours.</t>
  </si>
  <si>
    <t>https://www.windermerejetty.org/?utm_source=googlemybusiness&amp;utm_medium=organic&amp;utm_campaign=googlemybusiness</t>
  </si>
  <si>
    <t>H1015</t>
  </si>
  <si>
    <t>National reserve</t>
  </si>
  <si>
    <t>https://www.cumbriawildlifetrust.org.uk/nature-reserves/barkbooth-lot</t>
  </si>
  <si>
    <t>H1016</t>
  </si>
  <si>
    <t>Wed– Sat 10am – 5pm</t>
  </si>
  <si>
    <t xml:space="preserve">Adult £10
Child £6
</t>
  </si>
  <si>
    <t>English Heritage Member: £0</t>
  </si>
  <si>
    <t>Producer of bobbins for local industries, with original machinery and a Victorian steam engine. The story of the Bobbin Mill is brought to life with tours and an exhibition. Visitors can also see the journey from tree to bobbin first hand during production on the original belt driven machinery. A hands-on family trail with dressing up for children helps visitors to imagine what it was like to work at the mill.</t>
  </si>
  <si>
    <t xml:space="preserve">http://www.english-heritage.org.uk/visit/places/stott-park-bobbin-mill/?utm_source=Google%20Business&amp;utm_campaign=Local%20Listings&amp;utm_medium=Google%20Business%20Profiles&amp;utm_content=stott%20park%20bobbin%20mill </t>
  </si>
  <si>
    <t>H1017</t>
  </si>
  <si>
    <t>Hill Top - Beatrix Potter's farmhouse home</t>
  </si>
  <si>
    <t>Near Sawrey, Ambleside LA22 0LF</t>
  </si>
  <si>
    <t>Th - Fr 10am - 4pm, Sat - Wed 10am - 5pm</t>
  </si>
  <si>
    <t xml:space="preserve">Adult £14
Child £7
Family £35
Family(1adult) £21
</t>
  </si>
  <si>
    <t>Free entry for National Trust members</t>
  </si>
  <si>
    <t>Beatrix Potter's 17th-century farmhouse: a time-capsule of her life</t>
  </si>
  <si>
    <t xml:space="preserve">http://www.nationaltrust.org.uk/hill-top/ </t>
  </si>
  <si>
    <t>H1018</t>
  </si>
  <si>
    <t>Beatrix Potter Gallery and Hawkshead</t>
  </si>
  <si>
    <t>Sun - Th 10:30am  - 4pm</t>
  </si>
  <si>
    <t xml:space="preserve">Adult £8.5
Child £4.25
Family £21.25
Family(1adult) £12.75
</t>
  </si>
  <si>
    <t>Beatrix Potter's original artwork on display in a 17th-century house</t>
  </si>
  <si>
    <t>https://www.nationaltrust.org.uk/beatrix-potter-gallery-and-hawkshead</t>
  </si>
  <si>
    <t>H1019</t>
  </si>
  <si>
    <t>24 hours</t>
  </si>
  <si>
    <t>Hill peak</t>
  </si>
  <si>
    <t>H1020</t>
  </si>
  <si>
    <t>April-Dec every day 10:30am-5pm</t>
  </si>
  <si>
    <t>House and gardens Adult £9.50, students£7.70, free for children (16 and under)</t>
  </si>
  <si>
    <t>Former home of artist John Ruskin, now a house museum with period furniture, gardens &amp; art displays.</t>
  </si>
  <si>
    <t>http://www.brantwood.org.uk/</t>
  </si>
  <si>
    <t>H1021</t>
  </si>
  <si>
    <t>https://www.nationaltrust.org.uk/tarn-hows-and-coniston</t>
  </si>
  <si>
    <t>H1022</t>
  </si>
  <si>
    <t>National Trust - Allan Bank and Grasmere</t>
  </si>
  <si>
    <t>Tue-Th, Sat-Sun 10am  - 4:30pm</t>
  </si>
  <si>
    <t xml:space="preserve">Adult £6.5
Child £3.25
Family £16.25
Family(1adult) £9.75
</t>
  </si>
  <si>
    <t>Elegant 1800s villa &amp; gardens once home to William Wordsworth, with a woodland walk &amp; red squirrels.</t>
  </si>
  <si>
    <t>http://www.nationaltrust.org.uk/allan-bank-and-grasmere</t>
  </si>
  <si>
    <t>H1023</t>
  </si>
  <si>
    <t>Wordsworth Grasmere</t>
  </si>
  <si>
    <t>Tue-Sun 10am - 5pm</t>
  </si>
  <si>
    <t xml:space="preserve">Adult £12, Concession £8.50, Children £5 (16 and under) </t>
  </si>
  <si>
    <t>Free entry available for Patrons and Friends of Wordsworth Grasmere, National Art Pass Holders</t>
  </si>
  <si>
    <t>Former home of poet William Wordsworth, with a museum, guided tours, gardens &amp; a tea room.</t>
  </si>
  <si>
    <t>http://wordsworth.org.uk/</t>
  </si>
  <si>
    <t>H1024</t>
  </si>
  <si>
    <t>The Ruskin Museum</t>
  </si>
  <si>
    <t>Sun - Sat 
10am - 4:30pm</t>
  </si>
  <si>
    <t xml:space="preserve">Adult £6.5
Child £3.25
Family £16.25
</t>
  </si>
  <si>
    <t>Free Entry for holders of the Museums Association card</t>
  </si>
  <si>
    <t>Engaging collection with exhibits relating to John Ruskin and Donald Campbell, plus local heritage.</t>
  </si>
  <si>
    <t>http://www.ruskinmuseum.com/</t>
  </si>
  <si>
    <t>H1025</t>
  </si>
  <si>
    <t>Ashness Bridge</t>
  </si>
  <si>
    <t>Derwetwater</t>
  </si>
  <si>
    <t>Keswich</t>
  </si>
  <si>
    <t>Small stone packhorse bridge over a stream with picturesque lake views.</t>
  </si>
  <si>
    <t>H1026</t>
  </si>
  <si>
    <t>Bowder Stone</t>
  </si>
  <si>
    <t>Enormous glacial rock resting at a seemingly precarious angle, with a metal staircase to the top.</t>
  </si>
  <si>
    <t>https://www.nationaltrust.org.uk/borrowdale-and-derwent-water/features/the-bowder-stone</t>
  </si>
  <si>
    <t>H1027</t>
  </si>
  <si>
    <t>Powerful falls with several drops over huge rocks, reached by a short path through a wooded valley.</t>
  </si>
  <si>
    <t>https://www.visitcumbria.com/kes/lodore-falls/</t>
  </si>
  <si>
    <t>H1028</t>
  </si>
  <si>
    <t xml:space="preserve">House and gardens: Adult £9
Child £4
Family £24
</t>
  </si>
  <si>
    <t>Tranquil Cumbrian manor home with a park, plus strong literary and artistic connections.</t>
  </si>
  <si>
    <t>http://www.mirehouse.com/</t>
  </si>
  <si>
    <t>H1029</t>
  </si>
  <si>
    <t>Ravenglass Roman Bath House</t>
  </si>
  <si>
    <t>Heritage building</t>
  </si>
  <si>
    <t>http://www.english-heritage.org.uk/visit/places/ravenglass-roman-bath-house/?utm_source=Google%20Business&amp;utm_campaign=Local%20Listings&amp;utm_medium=Google%20Business%20Profiles&amp;utm_content=ravenglass%20roman%20bath%20house</t>
  </si>
  <si>
    <t>H1030</t>
  </si>
  <si>
    <t>Eastern Lakes, near Ravenglass</t>
  </si>
  <si>
    <t>Castle 12pm-4pm,
Gardens 10:30am-5pm
Hawk&amp;Owl Centr 10:30am-4:30pm</t>
  </si>
  <si>
    <t xml:space="preserve">Castle+gardens+Hawk&amp;Owl Centre: Adult £17.10
Child (3-15years) £8.55
</t>
  </si>
  <si>
    <t>Muncaster has been owned by the Pennington family since the land was given to their ancestor Alan de Penitone in 1208. It’s grown from a medieval fortified tower-house or ‘pele’ tower, with many additions up to the late nineteenth century. Henry VI sought refuge here during the Wars of the Roses and left a glass drinking-bowl behind, saying if it remained unbroken the Penningtons would thrive. It’s still intact and is known as the ‘Luck of Muncaster’</t>
  </si>
  <si>
    <t>https://www.muncaster.co.uk/</t>
  </si>
  <si>
    <t>H1031</t>
  </si>
  <si>
    <t>Townend Farmhouse</t>
  </si>
  <si>
    <t>South Westen Lake District, near Windermere</t>
  </si>
  <si>
    <t>Tue - Fr
10am - 4pm</t>
  </si>
  <si>
    <t xml:space="preserve">Adult £8.8
Child £4.25
Family £21.25
Family(1adult) £12.75
</t>
  </si>
  <si>
    <t>This perfectly preserved seventeenth century house gives you a glimpse into the life of a comfortably-off farming family. It was built in 1626 for George Browne, a newly-married ‘statesman’ farmer, whose family continued to live here for over 300 years. The house was extended in the late 1600s, but has hardly changed since that time. It includes some beautiful carved furniture made for the Brownes</t>
  </si>
  <si>
    <t>http://www.nationaltrust.org.uk/townend</t>
  </si>
  <si>
    <t>H1032</t>
  </si>
  <si>
    <t>Sizergh Castle and gardens</t>
  </si>
  <si>
    <t>South Lake District, near Kendal</t>
  </si>
  <si>
    <t>Sun - Sat 
10am - 3:30pm</t>
  </si>
  <si>
    <t xml:space="preserve">Adult £13
Child £6.5
Family £32.50
Family(1adult) £19.5
</t>
  </si>
  <si>
    <t>Originally built by the Strickland family in c.1350, and then extended to become a grand Elizabethan residence, the Strickland family are still in residence. It houses an important collection of extremely rare carved oak furniture from the Elizabethan period along with portraits of the family through the years, managed by the National Trust parts of the castle and the gardens are open to visitors.</t>
  </si>
  <si>
    <t>http://www.nationaltrust.org.uk/sizergh</t>
  </si>
  <si>
    <t>H1033</t>
  </si>
  <si>
    <t>Central Lake District, between Ambleside and Grasmere.</t>
  </si>
  <si>
    <t>Sun - Sat 
9:30am - 5pm</t>
  </si>
  <si>
    <t xml:space="preserve">House and gardens: £7.5
</t>
  </si>
  <si>
    <t>Rydal Mount dates from the 16th Centuary and was William Wordsworth’s best loved family home from 1813 to his death in 1850 at the age of 80. The house continues to be owned by the Wordsworth family and retains the feel of a lived in family home, along with a 5 acre garden still in keeping with how William Wordsworth designed it. Rydal Mount has glorious views of Windermere, Rydal Water and the surrounding fells</t>
  </si>
  <si>
    <t>http://www.rydalmount.co.uk/</t>
  </si>
  <si>
    <t>H1034</t>
  </si>
  <si>
    <t>Shap Abbey</t>
  </si>
  <si>
    <t>Western Lake District, near Shap</t>
  </si>
  <si>
    <t>Free to visit</t>
  </si>
  <si>
    <t>These lonely ruins are the remains of the once-powerful Shap Abbey. Built around 1200, it housed a thriving monastic community. The church, chapter-house and living areas were grouped around a square cloister. Outside are traces of guest rooms, stables, workshops and the Abbey mill. Henry VIII closed the Abbey in 1540 and it slowly decayed. Some of its stone was used to build Shap Market Hall. Managed by English Heritage.</t>
  </si>
  <si>
    <t>http://www.english-heritage.org.uk/visit/places/shap-abbey/?utm_source=Google%20Business&amp;utm_campaign=Local%20Listings&amp;utm_medium=Google%20Business%20Profiles&amp;utm_content=shap%20abbey</t>
  </si>
  <si>
    <t>Type</t>
  </si>
  <si>
    <t>Recommended Location</t>
  </si>
  <si>
    <t>Most likely to be seen (time of day/year)</t>
  </si>
  <si>
    <t>FA1001</t>
  </si>
  <si>
    <t>Osprey</t>
  </si>
  <si>
    <t>Raptor</t>
  </si>
  <si>
    <t>Dodd Woods</t>
  </si>
  <si>
    <t>Keswick</t>
  </si>
  <si>
    <t>Large Raptor whose diet consists entirely of fish</t>
  </si>
  <si>
    <t>May - August</t>
  </si>
  <si>
    <t>https://www.forestryengland.uk/dodd-wood/osprey-viewpoints-dodd-wood</t>
  </si>
  <si>
    <t>FA1002</t>
  </si>
  <si>
    <t>Peregrine Falcon</t>
  </si>
  <si>
    <t>Derwent Water</t>
  </si>
  <si>
    <t>The fastest animal in the world, with a maximum recorded speed of 242 mph</t>
  </si>
  <si>
    <t>year round</t>
  </si>
  <si>
    <t>FA1003</t>
  </si>
  <si>
    <t>Red Kite</t>
  </si>
  <si>
    <t>Grizdale</t>
  </si>
  <si>
    <t>Southern lakes</t>
  </si>
  <si>
    <t>Once hunted to near extinction in the Uk, Red kites are being re-introduced in the lake district</t>
  </si>
  <si>
    <t>Year round</t>
  </si>
  <si>
    <t>https://www.bbc.co.uk/news/uk-england-cumbria-18073449</t>
  </si>
  <si>
    <t>FA1004</t>
  </si>
  <si>
    <t>Woodpecker</t>
  </si>
  <si>
    <t>Bird</t>
  </si>
  <si>
    <t>Aria Force</t>
  </si>
  <si>
    <t>While often illusive to the eye, you may be able to hear the rhythmic drumming of their beak on wood</t>
  </si>
  <si>
    <t>FA1005</t>
  </si>
  <si>
    <t>Cuckoo</t>
  </si>
  <si>
    <t>If visiting in spring, keep an ear out for their iconic "Cuckoo" birdsong</t>
  </si>
  <si>
    <t>March to August</t>
  </si>
  <si>
    <t>FA1006</t>
  </si>
  <si>
    <t>Otter</t>
  </si>
  <si>
    <t>Small Mammal</t>
  </si>
  <si>
    <t>A semi-aquatic mammal that can often be seen playing in the rivers around the district</t>
  </si>
  <si>
    <t>FA1007</t>
  </si>
  <si>
    <t>Badger</t>
  </si>
  <si>
    <t>Badger bar</t>
  </si>
  <si>
    <t>A nocturnal predator with distinctive black and white stripes</t>
  </si>
  <si>
    <t>After Dark - Year round</t>
  </si>
  <si>
    <t>https://www.cumbriawildlifetrust.org.uk/wildlife/cams/badger-cam</t>
  </si>
  <si>
    <t>FA1008</t>
  </si>
  <si>
    <t>Red Squirrel</t>
  </si>
  <si>
    <t>The small red squirrel that is native to the UK, you may see road signs encouraging you to slow down while in their habitat</t>
  </si>
  <si>
    <t>FA1009</t>
  </si>
  <si>
    <t>Red Deer</t>
  </si>
  <si>
    <t>Large Mammal</t>
  </si>
  <si>
    <t>Ennerdale Valley</t>
  </si>
  <si>
    <t>Western Lakes</t>
  </si>
  <si>
    <t>The Uk's Largest deer. During Autunm males will fight over territory using their large antlers</t>
  </si>
  <si>
    <t>Early morning - year round</t>
  </si>
  <si>
    <t>FA1010</t>
  </si>
  <si>
    <t>Roe Deer</t>
  </si>
  <si>
    <t>The Uk's most common deer, generally small and solitary</t>
  </si>
  <si>
    <t>FA1011</t>
  </si>
  <si>
    <t>Herdwick Sheep</t>
  </si>
  <si>
    <t>Hill top farm (National trust)</t>
  </si>
  <si>
    <t>A breed of sheep native to Cumbria and popularised by Beatrix Potter</t>
  </si>
  <si>
    <t>https://www.nationaltrust.org.uk/beatrix-potter-gallery-and-hawkshead/features/beatrix-potter-the-farmer</t>
  </si>
  <si>
    <t>FA1012</t>
  </si>
  <si>
    <t>Skylark</t>
  </si>
  <si>
    <t>Scafell Pike</t>
  </si>
  <si>
    <t>Skylarks are a ground nesting bird, so be sure to stay on paths so to not disturb their habitat</t>
  </si>
  <si>
    <t>FA1013</t>
  </si>
  <si>
    <t>Bats</t>
  </si>
  <si>
    <t>Bat</t>
  </si>
  <si>
    <t xml:space="preserve">Haweswater </t>
  </si>
  <si>
    <t>The lake distinct supports 8 species of bats, who can often be seen feeding on insects over open water</t>
  </si>
  <si>
    <t>Conifer forest</t>
  </si>
  <si>
    <t>Tree - Pine</t>
  </si>
  <si>
    <t>High Close</t>
  </si>
  <si>
    <t>A collection of rare conifers grown as part of the International Conifer Conservation Programme</t>
  </si>
  <si>
    <t>Grand Fir</t>
  </si>
  <si>
    <t>Skelghyll Wood</t>
  </si>
  <si>
    <t>At 58m tall, the Grand Fir is the tallest tree in Cumbria</t>
  </si>
  <si>
    <t>Barrowdale Yews</t>
  </si>
  <si>
    <t>Seathwaite</t>
  </si>
  <si>
    <t>Barrowdale</t>
  </si>
  <si>
    <t>A collection of ancient yew trees celebrated in Wordsworth’s 1803 poem ‘Yew Trees’.</t>
  </si>
  <si>
    <t>Juniper</t>
  </si>
  <si>
    <t>Berry</t>
  </si>
  <si>
    <t>Scout Scar</t>
  </si>
  <si>
    <t>southern lakes</t>
  </si>
  <si>
    <t>The berry that flavours Gin and regularly used as a flavour while cooking.</t>
  </si>
  <si>
    <t xml:space="preserve">Bilberries  </t>
  </si>
  <si>
    <t xml:space="preserve">Grisdale </t>
  </si>
  <si>
    <t>A small and wild relative to the blueberry. Often used in jams and  pies</t>
  </si>
  <si>
    <t>Late summer - Autunm</t>
  </si>
  <si>
    <t>Daffodils</t>
  </si>
  <si>
    <t>Flower</t>
  </si>
  <si>
    <t>Glencoyne Bay</t>
  </si>
  <si>
    <t>Daffodils along the western coast of Ullswater inspired William Wordsworth's most famous poem</t>
  </si>
  <si>
    <t>Spring</t>
  </si>
  <si>
    <t xml:space="preserve">lichens </t>
  </si>
  <si>
    <t>Moss</t>
  </si>
  <si>
    <t>Coniston Copper Mine</t>
  </si>
  <si>
    <t>The metal rich veins and heaps of slag from their mining over centuries produce a unique environment for rare lichens to grow</t>
  </si>
  <si>
    <t xml:space="preserve">Atlantic Oakwood </t>
  </si>
  <si>
    <t>Tree</t>
  </si>
  <si>
    <t>The last remnants of a once giant forest that spanned the western coast of Britain and Ireland. Receives enough rainfall to qualify as a temperate rainforest</t>
  </si>
  <si>
    <t xml:space="preserve">Year round - But Visit in Autumn for the leaves tuning </t>
  </si>
  <si>
    <t>Small Leaf lime</t>
  </si>
  <si>
    <t>Remnant of ancient Celtic woodlands, Small leaf lime would often be cut down in favour of growing more profitable trees. If you see small leaf lime you know that the woods have be untouched for centuries</t>
  </si>
  <si>
    <t xml:space="preserve">Penrith  </t>
  </si>
  <si>
    <t>Penrith is a town in Cumbria’s Eden Valley, England, less than 3 miles (5 km) outside the Lake District National Park. It’s known for the massive 14th-century Penrith Castle, set on a grassy meadow. Nearby, the Penrith Museum houses Roman pottery and objects reflecting local history. The nearest lake is Ullswater. Just 6 miles to the south-west this is the Lake District’s second largest lake and offers a variety of watersports and other outdoor activities.</t>
  </si>
  <si>
    <t>https://www.visitlakedistrict.com/explore/areas-of-cumbria/eden-valley-and-north-pennines/towns-and-villages/penrith</t>
  </si>
  <si>
    <t>Ullswater is the second largest lake in the English Lake District, being about 7 miles long and 0.75 miles wide, with a maximum depth a little over 60 metres. It was scooped out by a glacier in the Last Ice Age. This lovely lake is surrounded by stunning mountain scenery to its south, softening to the gentle hills of the north. There are dramatic views from both sides of the lake, by foot or by vehicle.</t>
  </si>
  <si>
    <t>https://www.lakedistrict.gov.uk/visiting/places-to-go/explore-ullswater-glenridding-and-pooley-bridge
https://www.ullswater-steamers.co.uk/
https://www.ullswater.co.uk/</t>
  </si>
  <si>
    <t>Pooley Bridge is a village in the Eden District of the northwestern English county of Cumbria, within the traditional borders of Westmorland. There is a pier from which ferries (known as the Ullswater 'Steamers') provide connections to Glenridding and Howtown. Pooley Bridge was formerly known as Pooley or Pool How meaning the hill by the pool or stream. The village is popular with tourists, especially during the summer, and has several hotels, guest houses and camping sites. Pooley Bridge straddles the River Eamont at the head of Ullswater in the picturesque Eden Valley. The town's two wide main streets are lined with greystone houses and a number of teashops, all overlooking the lake. A popular way to explore the area is to take a boat from Pooley Bridge, leave the boat at Howtown, and then walk to Glenridding and catch the boat back to Pooley Bridge. This was one of Wordsworth's favourite walks and offers views of the lake and Helvellyn.</t>
  </si>
  <si>
    <t>https://www.visitcumbria.com/pen/pooley-bridge/
https://www.visitlakedistrict.com/explore/pooley-bridge-p1212411</t>
  </si>
  <si>
    <t>Glenridding</t>
  </si>
  <si>
    <t>Glenriddingis a small village at the foot of Ullswater. It is a popular starting point for walkers and climbers going up Helvellyn. England's third highest mountain includes Striding and Swirral Edges. Glenridding is home to the Ullswater 'Steamers', a leisure boat trip company which operates five vessels from the pier at Glenridding. You can also hire rowing boats and bicycles in the summer or hire canoes and kayaks from the Sailing Centre in the village. There are a selection of shops, two hotels, bed and breakfast and self catering properties in the village, many that are family and dog-friendly. There is also a campsite.</t>
  </si>
  <si>
    <t xml:space="preserve">https://www.lakedistrict.gov.uk/visiting/places-to-go/explore-ullswater-glenridding-and-pooley-bridge
https://www.visitcumbria.com/pen/glenridding/ </t>
  </si>
  <si>
    <t>Howtown is a hamlet in Cumbria, England, situated at a small harbour on the east shore of Ullswater in the Lake District. It lies within the civil parish of Martindale. Howtown is about three and a half miles from Pooley Bridge and is best reached by water. The Ullswater 'Steamers' regularly stop there on their way from Glenridding at the southern end of Ullswater to Pooley Bridge at the northern end of the lake. The name Howtown means "farmstead on the hill". The place name is from the Old Norse word haugr, meaning "hill" or "mound", and the Old English word tūn, meaning "town".</t>
  </si>
  <si>
    <t xml:space="preserve"> https://en.wikipedia.org/wiki/Howtown </t>
  </si>
  <si>
    <t>Hartsop is a small village in the English Lake District. It lies in the Patterdale valley, near Brothers Water, Hayeswater and Kirkstone Pass. It consists of 17th-century grey stone cottages, like so many of its neighbours. Hartsop retains its historic image, in that, in common with a number of other small Cumbrian villages, it had houses with spinning galleries. It was also a lead mining community. Hartsop Hall, in the care of the National Trust, is located on the far side of the valley from the village. The hall dates from the 16th century, formerly the home of the de Lancasters; in the 17th century it passed into the ownership of Sir John Lowther, a member of the family that later became Earls of Lonsdale. After that, it became used as an ordinary farmhouse. Local history relates that when the hall was extended in the 18th century, it was built across an ancient right-of-way, a right which at least one dalesman insisted on exercising, by walking through the hall. Hartsop is a popular starting point for hill walkers climbing on the High Street range and the Helvellyn range. The village is overlooked by Brock Crags and Hartsop Dodd. Hartsop is part of the civil parish of Patterdale.</t>
  </si>
  <si>
    <t>https://www.lakedistrict.gov.uk/planning/conservationareas/hartsopca 
https://en.wikipedia.org/wiki/Hartsop</t>
  </si>
  <si>
    <t>Dalemain is a country house around 5 miles south-west of Penrith in Cumbria, England. It is a Grade I listed building. Dalemain is part of the Lake District UNESCO World Heritage Site. Dalemain Historic House and Gardens, home to the annual “World’s Original Marmalade Awards &amp; Festival”, is a fine stately home with a beautiful Georgian facade of dressed pink stone. It stands in 5 acres of landscaped gardens and parkland, and both the house and the gardens are open to the public.</t>
  </si>
  <si>
    <t xml:space="preserve">https://en.wikipedia.org/wiki/Dalemain
https://www.visitlakedistrict.com/things-to-do/dalemain-mansion-and-historic-gardens-p1215221
https://www.dalemain.com/ </t>
  </si>
  <si>
    <t xml:space="preserve">Dacre is a small village, civil parish and electoral ward in the Lake District National Park in the Eden District of Cumbria, England, and historically in Cumberland. Dacre is situated about 5 miles (8 km) west of Penrith and contains St Andrew's Parish Church, an ancient castle, and the Horse &amp; Farrier pub. Nearby is the small stately home of Dalemain. Dacre Beck is a major tributary of the River Eamont. Although Dacre is a small place in itself, its civil parish is quite large and includes the villages and hamlets of Stainton, Redhills, Newbiggin, Great Blencow and Soulby. </t>
  </si>
  <si>
    <t>https://en.wikipedia.org/wiki/Dacre,_Cumbria</t>
  </si>
  <si>
    <t>Askham is a village and civil parish in the Eden district of Cumbria, England. It is in the historic county of Westmorland. It is situated in the eastern edge of the Lake District National Park, 4 miles (6.4 km) south of Penrith.[3] Nearby are the remains of Lowther Castle, the site of the annual Lowther Show, a three-day event of country pursuits.</t>
  </si>
  <si>
    <t>https://en.wikipedia.org/wiki/Askham,_Cumbria
https://www.visitlakedistrict.com/information/safer-lakes-lowther-and-askham</t>
  </si>
  <si>
    <t>Martindale is a valley, village and civil parish in Cumbria, England, situated within the Lake District National Park between the lakes of Ullswater and Haweswater. The valley is served by a narrow minor road which runs as far as the farm of Dale Head. This road commences at Howtown, a hamlet on the shore of Ullswater that forms part of the civil parish but is not in the valley of Martindale, and passes over a mountain pass or hause into the valley. The upper part of Martindale around The Nab is a deer reserve which is home to the oldest native red deer herd in England.</t>
  </si>
  <si>
    <t>https://en.wikipedia.org/wiki/Martindale,_Cumbria
https://www.andrewswalks.co.uk/martindale.html</t>
  </si>
  <si>
    <t>Haweswater is a reservoir valley, flooded in 1935 to create a long, curving body of water running south-west to north-east. It is now one of the largest lakes at 4 miles long and 1/2 mile wide, and has a maximum depth of 200 feet. Haweswater is the most easterly of the lakes, and has no settlements on its shores. It is a tranquil, less visited corner of the Lake District lying on the region’s north-east edge. Its lack of farms and inbye grazing along the reservoir’s entire length lends most of Haweswater a sense of wilderness.</t>
  </si>
  <si>
    <t>https://www.visitcumbria.com/pen/haweswater/
https://en.wikipedia.org/wiki/Haweswater_Reservoir</t>
  </si>
  <si>
    <t>‘Oxenholme The Lake District’ railway station, located just outside Kendal, is a junction between the West Coast Main Line and the The lakes Line branch Line to Windermere station. Oxenholme is known as the Gateway to the Lakes. It is within walking distance of Kendal, a pretty Lakeland town which has plenty of local services and shops catering to the many tourists as well as the locals in the area.</t>
  </si>
  <si>
    <t>https://www.visitcumbria.com/sl/oxenholme-station/
https://en.wikipedia.org/wiki/Oxenholme</t>
  </si>
  <si>
    <t>Windermere lake</t>
  </si>
  <si>
    <t>Windermere is the largest natural lake in England. More than 11 miles (18 km) in length, and almost 1 mile (1.5 km) at its widest, it is a ribbon lake formed in a glacial trough after the retreat of ice at the start of the current interglacial period. It has been one of the country's most popular places for holidays and summer homes since the arrival of the Kendal and Windermere Railway's branch line in 1847. Windermere and the surrounding area is arguably the most famous and popular area in the whole of the Lake District. There are a range of activities, attractions, places of interest and things to do around the lake, and on it</t>
  </si>
  <si>
    <t>https://en.wikipedia.org/wiki/Windermere
https://www.windermereinfo.co.uk/
https://www.windermereinfo.co.uk/</t>
  </si>
  <si>
    <t>Windermere is also the name of a small town, which lies just over a mile from the lake shore. It's separate from the town of Bowness-on-Windermere, which is one of the busiest place along the shoreline and the main jetties for cruise boats.</t>
  </si>
  <si>
    <t>https://www.windermereinfo.co.uk/</t>
  </si>
  <si>
    <t xml:space="preserve">Keswick </t>
  </si>
  <si>
    <t>Wastwater</t>
  </si>
  <si>
    <t>Kendal is a market town and civil parish in the South Lakeland district of Cumbria, England, 8 miles (13 km) south-east of Windermere and 19 miles (31 km) north of Lancaster. Historically in Westmorland, it lies within the dale of the River Kent, from which its name is derived. It is the third largest town in Cumbria after Carlisle and Barrow-in-Furness. Kendal is known as a centre for shopping, for its festival and historic sights, including Kendal Castle, and as the home of Kendal Mint Cake. The town's grey limestone buildings have earned it the sobriquet "Auld Grey Town".</t>
  </si>
  <si>
    <t>https://en.wikipedia.org/wiki/Kendal
https://www.visitcumbria.com/sl/kendal/
https://www.visitlakedistrict.com/explore/kendal-p1212081</t>
  </si>
  <si>
    <t>54.326°N 2.745°W</t>
  </si>
  <si>
    <t>Coordinates</t>
  </si>
  <si>
    <t>54.375°N 2.818°W</t>
  </si>
  <si>
    <t>https://en.wikipedia.org/wiki/Staveley,_Cumbria
http://www.wordsworthcountry.com/information/staveley.htm
https://www.staveleyvillage.co.uk/
https://thesva.org/</t>
  </si>
  <si>
    <t>The village of Staveley is situated a few miles to the north west of Kendal and at the entrance to the Kentmere Valley, one of the finest walkers and mountain bikers' territory to be found in England. The relatively gentle scarps of Reston Scar, Spy Crag and Lily Fell overlook Staveley and mark the beginning of an additional chain of hills known as the Kentmere Round. Staveley is well positioned just off the busy A591 bypass with the added benefits of a neat well-kept railway station on the Oxenholme to Windermere branch line and a bus service operating from Abbey Square to Windermere and Keswick and to Kendal and Lancaster.</t>
  </si>
  <si>
    <t>54.3938°N 2.9194°W</t>
  </si>
  <si>
    <t>Troutbeck Bridge is a village in South Lakeland, Cumbria, England. It is situated 1 mile (1.5 kilometres) north of Windermere on the A591 road running through the Lake District and was historically in the county of Westmorland. Troutbeck Bridge takes its name from where the road crosses the Trout Beck.</t>
  </si>
  <si>
    <t>https://en.wikipedia.org/wiki/Troutbeck_Bridge</t>
  </si>
  <si>
    <t>54.418°N 2.913°W</t>
  </si>
  <si>
    <t>Troutbeck is a village and former civil parish, now in the parish of Lakes, in South Lakeland district in Cumbria, England. It is 3 miles (5 km) north of Windermere town, and west of the A592 road. It is a conservation area and includes the National Trust property of Townend. Beatrix Potter used to live in the village at Troutbeck Park Farm, where she bred herdwick sheep. The property, and the sheep are now the property of the National Trust.</t>
  </si>
  <si>
    <t>https://en.wikipedia.org/wiki/Troutbeck,_South_Lakeland
http://www.troutbeck.org/our_village_intro.html</t>
  </si>
  <si>
    <t>54.42540924541746, -2.8965904311992943</t>
  </si>
  <si>
    <t>https://lakesriding.ecpro.co.uk/</t>
  </si>
  <si>
    <t>Lakeland Pony Treks is set on the edge of Limefitt Holiday Park based in the historic valley of Troutbeck only two miles away from the town of Windermere. Lakeland Pony Treks has a selection of horse rides to suit every age and ability. All beginner rides are off-road amongst the lovely scenery of the Troutbeck Valley.</t>
  </si>
  <si>
    <t>54.40180021337821, -2.9411807623985897</t>
  </si>
  <si>
    <t>https://www.brockhole.co.uk/?utm_source=Google%20My%20Business&amp;utm_medium=Referral&amp;utm_campaign=Google_mybusiness</t>
  </si>
  <si>
    <t xml:space="preserve">Located between Windermere and Ambleside, Brockhole on Windermere is the perfect place for all the family. It has a variety of outdoor (but covered) activities, an adventure playground, water sports, and boat hire. 
Opening times:
Visitors Centre, Café &amp; Shop: 10am - 5pm
Gardens, grounds, carpark: 9am - 7.30pm
Boat Hire and Activities: 10am-5pm
TreeTop Trek and Nets: 10am - 4pm
The Gaddum Restaurant: 12-3pm. Closed Mondays
</t>
  </si>
  <si>
    <t>Windermere Lake ends a mile short of Ambleside at Waterhead, and can come as a shock to boat passengers expecting to be in the town. Crowded around the bay are boats, hotels, cafes, tourist shops, and places selling food for the ducks and swans.</t>
  </si>
  <si>
    <t>54.420994631851116, -2.961929007580409</t>
  </si>
  <si>
    <t>https://www.visitcumbria.com/amb/waterhead-pier/</t>
  </si>
  <si>
    <t>54.428762857575514, -2.9605465044717008</t>
  </si>
  <si>
    <t xml:space="preserve">Ambleside, a small town in the Lake District, has now become a major tourist resort with shops, restaurants, cinema and a large selection of places to stay. It is very popular with walkers and climbers and is one of the best bases for exploring the Lake District. It marks the head (and sits on the east side of the northern headwater) of Windermere, England's largest natural lake. In the Lake District National Park, it is south of the highest road pass in the Lake District, Kirkstone Pass and both places are the meeting point of well-marked paths and mountain hiking trails. </t>
  </si>
  <si>
    <t>https://en.wikipedia.org/wiki/Ambleside
https://www.visitcumbria.com/amb/ambleside/
https://www.visitlakedistrict.com/explore/areas-of-cumbria/the-lake-district/towns-and-villages/ambleside</t>
  </si>
  <si>
    <t>54.3644°N 2.9181°W</t>
  </si>
  <si>
    <t>Bowness-on-Windermere is a sprawling tourist town on the shore of Windermere, about halfway along the 10.5 mile length of the lake between Waterhead at the North end, and Lakeside at the South end. Now the Lake District’s most popular visitor destination, Bowness-on-Windermere is busy for much of the year. People come to enjoy the lake for sailing and watersports, or just to relax and enjoy the atmosphere of the area and the town’s delightful setting. See all places to stay around Bowness-on-Windermere.</t>
  </si>
  <si>
    <t>https://en.wikipedia.org/wiki/Bowness-on-Windermere
https://www.visitlakedistrict.com/explore/areas-of-cumbria/the-lake-district/towns-and-villages/windermere-and-bowness
https://www.visitcumbria.com/amb/bowness-on-windermere/</t>
  </si>
  <si>
    <t>Blackwell is a large house in the English Lake District, designed in the Arts and Crafts style by Baillie Scott. It was built in 1898–1900, as a holiday home for Sir Edward Holt, a wealthy Manchester brewer. It is near the town of Bowness-on-Windermere with views looking over Windermere and across to the Coniston Fells.
Blackwell has survived with almost all its original decorative features intact, and is listed Grade I as an outstanding example of British domestic architecture. The house is furnished with original furniture and objects from the period. The gardens were designed by Thomas Mawson in a series of terraces. Flowers and herbs border the terraces, which form sun traps on the south side of the house.
The house has been open to visitors since 2001 and hosts regular exhibitions</t>
  </si>
  <si>
    <t>54.3431°N 2.9236°W</t>
  </si>
  <si>
    <t>https://en.wikipedia.org/wiki/Blackwell_(historic_house)
https://www.visitcumbria.com/amb/blackwell/
https://lakelandarts.org.uk/blackwell/</t>
  </si>
  <si>
    <t>Newby Bridge, once a part of Lancashire, is a small village adjoining the River Leven at the southern end of Lake Windermere. It got its name from the five-arched stone bridge built across the river in 1651. It caters mainly for the passing tourist trade, and has a railway station on the preserved Lakeside &amp; Haverthwaite Railway. Newby Bridge is a convenient base to explore the Furness peninsula and southern Lakeland areas.</t>
  </si>
  <si>
    <t>https://en.wikipedia.org/wiki/Newby_Bridge
https://www.visitcumbria.com/sl/newby-bridge/</t>
  </si>
  <si>
    <t>54.2672°N 2.9688°W</t>
  </si>
  <si>
    <t>54.278°N 2.957°W</t>
  </si>
  <si>
    <t>https://en.wikipedia.org/wiki/Lakeside,_Cumbria
https://www.visitlakedistrict.com/things-to-do/lakeside-and-haverthwaite-railway-lakeside-pier-p1393791</t>
  </si>
  <si>
    <t xml:space="preserve">Lakeside is a village at the south end of Windermere, England. It was established as a steamer pier for services along the lake when the Lakeside branch of the Furness Railway reached it in 1869. The steamers still call at Lakeside and the railway is now a steam-hauled heritage railway, operated as the Lakeside &amp; Haverthwaite Railway. Lakeside is the starting point for a captivating train journey with historic steam and diesel engines. The short branch line will whisk you into nostalgia and the green and charming Leven Valley. </t>
  </si>
  <si>
    <t>54°21′N 2°59′W</t>
  </si>
  <si>
    <t>https://en.wikipedia.org/wiki/Esthwaite_Water
https://www.esthwaitewater.com/
https://www.thelakedistrict.org/where-to-go/lakes/esthwaite-water/</t>
  </si>
  <si>
    <t>54.35156770988624, -2.982785403049543</t>
  </si>
  <si>
    <t>https://www.esthwaitewater.com/</t>
  </si>
  <si>
    <t>Esthwaite Water is one of the smaller lakes in the Lake District National Park. It is situated between the much larger lakes of Windermere and Coniston Water. To the north is the village of Hawkshead and to the west is Grizedale Forest. The lake covers around 280 acres (1.1 km2) and is known for its excellent fishing, particularly trout and pike. It has been designated as a site of special scientific interest. 
Beatrix Potter’s favourite lake, Esthwaite Water, is thought to have inspired her creation of the character Jeremy Fisher, and was recently featured in the national news thanks to its private owner’s unusual decision to sell the lake on the auction site eBay. Whilst access to the land around the lake is restricted, there is plenty for visitors to do.</t>
  </si>
  <si>
    <t>The Esthwaite Water Trout Fishery offers a self-driven boat tour of the lake where hunting Osprey are an almost daily sight, and the lake is also renowned for its trout stock, with everything you need to get started available at the Fishery shop.</t>
  </si>
  <si>
    <t>54.38400601815745, -2.974209347561328</t>
  </si>
  <si>
    <t>https://www.cumbriawildlifetrust.org.uk/nature-reserves/latterbarrow
https://en.wikipedia.org/wiki/Latterbarrow</t>
  </si>
  <si>
    <t xml:space="preserve">Latterbarrow is a hill in the English Lake District, east of Hawkshead, Cumbria. Latterbarrow is home to an amazing variety of plants with over 200 species recorded. The underlying limestone rock, combined with a mix of grassland, ash and hazel woodland and scrub provides a variety of habitats. Yew and the rare Lancastrian whitebeam are particular features of the woodland, but the flower-rich grassland steals the show.  Ash and hazel woodland covers about half of the nature reserve. With early-purple orchid and cowslips opening the sequence in May, greater butterfly and fragrant orchids follow in June, and the display becomes even more colourful in July. By varying the timing of the grazing, flowers set seed periodically, which ensures the continuing diversity in the grassland. The resulting abundance of nectar makes Latterbarrow a haven for insect life. </t>
  </si>
  <si>
    <t>54.375°N 2.999°W</t>
  </si>
  <si>
    <t>https://en.wikipedia.org/wiki/Hawkshead
https://www.visitlakedistrict.com/explore/areas-of-cumbria/the-lake-district/towns-and-villages/hawkshead
https://www.visitcumbria.com/amb/hawkshead/</t>
  </si>
  <si>
    <t>Hawkshead is a village and civil parish in Cumbria, England, just north of Esthwaite Water. Hawkshead is marked by a jumbled collection of stone houses, old arches and squares that enchanted both William Wordsworth – who went to school here – and later Beatrix Potter, who lived at Hill Top – a five-minute drive away at Sawrey. The village is largely given over to tourism – there’s no shortage of teashops, inns and gift shops to enjoy.</t>
  </si>
  <si>
    <t>54.342°N 3.022°W</t>
  </si>
  <si>
    <t>https://en.wikipedia.org/wiki/Grizedale
https://www.forestryengland.uk/grizedale
https://www.visitcumbria.com/sl/grizedale-forest/
https://www.visitlakedistrict.com/things-to-do/grizedale-forest-and-visitor-centre-p1211031</t>
  </si>
  <si>
    <t xml:space="preserve">Grizedale is a hamlet in the Lake District of North West England, in the middle of the Grizedale Forest. Nestling right in the heart of the Lake District between Windermere and Coniston, Grizedale Forest offers a full range of activities from gentle walks to swinging through the trees with GoApe, from a leisurely meal in the café to exhilarating mountain bike trails. The forest is notable for its sculptures. It used to be the home of Grizedale Arts, a contemporary arts residency and commissioning agency.
</t>
  </si>
  <si>
    <t>54.33868980147862, -3.0203868483031178</t>
  </si>
  <si>
    <t>https://goape.co.uk/locations/grizedale</t>
  </si>
  <si>
    <t>Adventure-activity chain venue where groups explore the forest canopy via a treetop rope course. Grizedale Forest is a haven for zip wire lovers. Each of the high ropes courses offer seriously long flights but the king of forest flying is Zip Trekking Adventure – a spine-tingling 3km aerial adventure.</t>
  </si>
  <si>
    <t>54.433°N 2.983°W</t>
  </si>
  <si>
    <t xml:space="preserve">https://en.wikipedia.org/wiki/Rydal,_Cumbria
https://www.rydalmount.co.uk/
https://www.visitcumbria.com/amb/rydal-village/
</t>
  </si>
  <si>
    <t>54.44341998990169, -2.993955825577096</t>
  </si>
  <si>
    <t>Rydal is a small village strung along the main road between Grasmere and Ambleside. The nearby lake – Rydal Water, was a favourite with William Wordsworth, who lived at Rydal Mount from 1813 to 1850. Rydal Mount &amp; Gardens - Wordsworth's rustic family home with displays of his work and portraits plus lake views and gardens. 
Rydal Water lies between Nab Scar and Loughrigg Fell. This small lake often has beautiful reflections to the west of Loughrigg fell. On the western side of the lake is a footpath up to Loughrigg Terrace and its huge cave, formed by quarrying. Rydal Water is increasingly popular for wild swimming.</t>
  </si>
  <si>
    <t>Located on the slopes of Loughrigg Fell, Rydal Caves is one of the great free things to do in the Lake District. It is a man-made cave on the site of a former slate quarry, with stepping stones leading to a dry interior.</t>
  </si>
  <si>
    <t>https://www.visitlakedistrict.com/things-to-do/rydal-cave-p1368191</t>
  </si>
  <si>
    <t>54.45809°N 3.024588°W</t>
  </si>
  <si>
    <t>https://en.wikipedia.org/wiki/Grasmere_(village)
https://www.visitcumbria.com/amb/grasmere/
https://www.lakedistrict.gov.uk/visiting/places-to-go/explore-grasmere-and-rydal</t>
  </si>
  <si>
    <t>Grasmere is a village and tourist destination in Cumbria, England, in the centre of the Lake District, named after its adjacent lake. It has links with the Lake Poets: William and Dorothy Wordsworth lived in Grasmere for 14 years and called it "the loveliest spot that man hath ever found."
Nestling at the foot of some spectacular fells and with its own lake, this village has many shops, pubs and cafes. You can also visit Wordsworth's grave in the churchyard and buy the legendary Grasmere Gingerbread. With no motor boats, this quieter lake is great for swimming and rowing. In the summer you can hire rowing boats on the lake.</t>
  </si>
  <si>
    <t>54.434222°N 3.037741°W</t>
  </si>
  <si>
    <t>https://en.wikipedia.org/wiki/Elterwater
https://www.visitcumbria.com/amb/elterwater/
https://www.visitlakedistrict.com/things-to-do/elterwater-p1212971</t>
  </si>
  <si>
    <t>Elterwater is a village in the English Lake District and the county of Cumbria. The village lies half a mile (800 m) north-west of the lake of Elter Water, from which it derives its name. Both are situated in the valley of Great Langdale. Elterwater boasts fantastic views of the nearby Langdale Pikes in the heart of the Lake District. Elterwater Bridge is a Grade II listed structure dating to at least the 18th century. The river Brathay which provides outflow from Elterwater, flows south to join Lake Windermere, near Ambleside.</t>
  </si>
  <si>
    <t>https://www.conistonboatingcentre.co.uk/</t>
  </si>
  <si>
    <t xml:space="preserve">Coniston Water in the English county of Cumbria is the third-largest lake in the Lake District by volume (after Windermere and Ullswater), and the fifth-largest by area. It is five miles long by half a mile wide (8 km by 800 m), has a maximum depth of 184 feet (56 m), and covers an area of 1.89 square miles (4.9 km2). The lake has an elevation of 143 feet (44 m) above sea level. Above its western shore, the mountain of the Old Man of Coniston towers above the lake and the village. The lake is about half a mile down from the village, where you can hire boats and bikes from Coniston Boating Centre. The lake is ideal for kayaking and canoeing and there are a number of good sites for launching and recovery. There are various boats for hire, from small canoes and kayaks to large personal craft. </t>
  </si>
  <si>
    <t xml:space="preserve">https://en.wikipedia.org/wiki/Coniston_Water 
https://www.visitcumbria.com/amb/coniston-water/
https://www.lakedistrict.gov.uk/visiting/places-to-go/explore-around-coniston
</t>
  </si>
  <si>
    <t>54.368°N 3.073°W</t>
  </si>
  <si>
    <t>https://en.wikipedia.org/wiki/Coniston,_Cumbria
https://www.visitcumbria.com/amb/coniston/</t>
  </si>
  <si>
    <t>54°21′N 3°04′W</t>
  </si>
  <si>
    <t>Coniston is a village and civil parish in the Furness region of Cumbria, England. It is in the southern part of the Lake District National Park, between Coniston Water, the third longest lake in the Lake District, and Coniston Old Man. Coniston is a popular spot for hill-walking and rock-climbing; there are fine walks to be had on the nearby Furness Fells and Grizedale Forest, and some of the finest rock in the Lake District on the eastern face of Dow Crag, 3 miles (4.8 km) from the village. The Grizedale Stages rally also takes place in Coniston, using the surrounding Grizedale and Broughton Moor (or Postlethwaite Allotment) forests.
There is Ruskin Museum in the centre of Coniston village.</t>
  </si>
  <si>
    <t>Coniston Boating Centre has motor boats, rowing boats, kayaks, open top Canadian canoes, paddle boards and sailing dinghies. It also has bikes, mountain bike, and fat tyre electric bikes.</t>
  </si>
  <si>
    <t>http://www.waterparkadventure.co.uk/</t>
  </si>
  <si>
    <t>Waterpark is ideally situated at the southern end of Coniston Water and has easy access to the M6 via the Kendal turning</t>
  </si>
  <si>
    <t>54.30323101251669, -3.085446095465806</t>
  </si>
  <si>
    <t>54°22′39″N 3°05′43″W</t>
  </si>
  <si>
    <t>https://en.wikipedia.org/wiki/Coniston_copper_mines
https://www.lakedistrict.gov.uk/learning/archaeologyhistory/coniston-copper</t>
  </si>
  <si>
    <t>The Coniston copper mines were a copper mining operation in Lancashire, England. It was functional for hundreds of years in Coppermines Valley above Coniston Water. Today there are industrial remains of the industry. Mining for copper in the valley dates back to the 16th century and the area continued to be mined until the 1950s. In 1982 the buildings in the valley were purchased by The Coppermines Lakes Cottages founder Philip Johnston who set about a comprehensive scheme of rebuilding, restoration and conservation. The buildings were sympathetically restored from the original Victorian sawmill.</t>
  </si>
  <si>
    <t>The Old Man of Coniston is a fell in the Furness Fells in the Cumbria, English Lake District and is the highest point (county top) of the historic county of Lancashire. It is at least 2,632.62 feet (802.42 m) high, and lies to the west of the village of Coniston and the lake, Coniston Water. The fell is sometimes known by the alternative name of Coniston Old Man, or simply The Old Man. The mountain is popular with tourists and fell-walkers with a number of well-marked paths to the summit. The mountain has also seen extensive copper and slate mining activity for eight hundred years, and the remains of abandoned mines and spoil tips are a significant feature of the north-east slopes.</t>
  </si>
  <si>
    <t>https://en.wikipedia.org/wiki/Old_Man_of_Coniston</t>
  </si>
  <si>
    <t>54°22′12″N 3°07′08″W</t>
  </si>
  <si>
    <t>Dow Crag is a fell in the English Lake District near Coniston, Cumbria. The eastern face is one of the many rock faces in the Lake District used for rock climbing. The name Dow Crag originally applied specifically to the eastern face which looks down upon the tarn of Goat's Water, the fell itself having no need for a name before the inception of hill walking in the 19th century. As with many fells the name of a prominent feature was then applied to the whole mass. Dow was originally named Doe and still locally pronounced as "Doe".</t>
  </si>
  <si>
    <t>54°22′10″N 3°08′15″W</t>
  </si>
  <si>
    <t>https://en.wikipedia.org/wiki/Dow_Crag</t>
  </si>
  <si>
    <t>54°35′N 3°09′W</t>
  </si>
  <si>
    <t>Derwentwater is one of the principal bodies of water in the Lake District National Park in north west England. The lake occupies part of Borrowdale and lies immediately south of the town of Keswick. It is both fed and drained by the River Derwent. It measures approximately three miles (five kilometres) long by 1 mile (1.5 kilometres) wide and is some 72 feet (22 metres) deep. There are several islands within the lake, one of which is inhabited. Derwentwater is a place of scenic value. It is surrounded by hills (known locally as fells), and many of the slopes facing Derwentwater are extensively wooded. There are seven lakeside marinas, the most popular stops being Keswick, Portinscale and the Lodore Falls, from which boats may be hired. Recreational walking is a major tourist activity in the area and there is an extensive network of footpaths in the hills and woods surrounding the lake.</t>
  </si>
  <si>
    <t>https://en.wikipedia.org/wiki/Derwentwater
https://www.visitcumbria.com/kes/derwentwater/</t>
  </si>
  <si>
    <t>54°29′56″N 3°07′15″W</t>
  </si>
  <si>
    <t>https://en.wikipedia.org/wiki/Eagle_Crag</t>
  </si>
  <si>
    <t>Eagle Crag is a fell in the Lake District in Cumbria, England, it is situated near the village of Stonethwaite where the valleys of Langstrath and Greenup join. Impressive walls of crag look down upon Stonethwaite, making Eagle Crag the most arresting sight from that settlement. It can be climbed direct by the average walker, picking a route between the rock faces.</t>
  </si>
  <si>
    <t>54°32′N 3°04′W</t>
  </si>
  <si>
    <t xml:space="preserve">Thirlmere is a reservoir in the Borough of Allerdale in Cumbria and the English Lake District. The Helvellyn ridge lies to the east of Thirlmere. To the west of Thirlmere are a number of fells; for instance, Armboth Fell and Raven Crag both of which give views of the lake and of Helvellyn beyond. Thirlmere, at 3.5 miles long, 1.2 mile wide and 158 feet deep, was originally two smaller lakes, which were purchased by Manchester City Corporation Waterworks in 1889. The area was dammed with a dam whose greatest height is 104 feet, and the area became one vast reservoir. </t>
  </si>
  <si>
    <t>https://en.wikipedia.org/wiki/Thirlmere
https://www.visitcumbria.com/kes/thirlmere/</t>
  </si>
  <si>
    <t>54.523522°N 3.146982°W</t>
  </si>
  <si>
    <t>Rosthwaite is a village situated 6 miles south of Keswick in the beautiful Borrowdale Valley beyond Derwentwater. It is ringed with mountains and located between the river Derwent and Stonethwaite Beck. Rosthwaite is host to many interesting post-glacial geographical features. The town nestles underneath the How, a large roche moutonnée, with a smaller roche moutonnée being further to the west. Near to and within Rosthwaite is also a set of terminal moraines which show the staggered retreat of the Stonethwaite Glacier.</t>
  </si>
  <si>
    <t>https://en.wikipedia.org/wiki/Rosthwaite,_Allerdale
https://www.keswick.org/explore/villagesaroundkeswick/rosthwaite</t>
  </si>
  <si>
    <t>Friars Crag is a promontory overlooking Derwentwater near Keswick, Cumbria. Friars Crag is only a short walk from the town centre and well worth visiting as the view over Derwentwater to the jaws of Borrowdale is amazing. Just back from the Crag is a monument erected in 1900 in recognition of the writer and artist John Ruskin's first visit to Keswick in 1824. Years later he observed that the view from the Crag was one or the finest in Europe. He is also reputed to have said when he first saw Keswick that 'it was a place almost too beautiful to live in'.</t>
  </si>
  <si>
    <t>https://en.wikipedia.org/wiki/Friars'_Crag
https://www.keswick.org/explore/not-to-miss/friars-crag</t>
  </si>
  <si>
    <t>54.590252260020875, -3.1380753181918277</t>
  </si>
  <si>
    <t>Keswick is a market town in northwest England’s Lake District National Park, surrounded by mountains like Skiddaw. In town, The Cumberland Pencil Museum documents the history of pencils, and the Keswick Museum &amp; Art Gallery displays local artefacts. On a hilltop east of town, Castlerigg Stone Circle dates back to the Neolithic era. Vast Derwent Water lake is south of town, with boat tours and the Theatre by the Lake.</t>
  </si>
  <si>
    <t>54.5999°N 3.1293°W</t>
  </si>
  <si>
    <t>https://en.wikipedia.org/wiki/Keswick,_Cumbria
https://www.visitlakedistrict.com/explore/areas-of-cumbria/the-lake-district/towns-and-villages/keswick
https://www.visitcumbria.com/kes/keswick/
https://www.keswick.org/</t>
  </si>
  <si>
    <t>54°39′N 3°13′W</t>
  </si>
  <si>
    <t xml:space="preserve">https://en.wikipedia.org/wiki/Bassenthwaite_Lake
https://www.visitlakedistrict.com/explore/areas-of-cumbria/the-lake-district/towns-and-villages/bassenthwaite
</t>
  </si>
  <si>
    <t>Bassenthwaite Lake is one of the largest water bodies in the English Lake District. It is long and narrow, approximately 4 miles (6.4 km) long and 0.75 miles (1 km) wide. It is the only body of water in the Lake District to use the word "lake" in its name, all the others being "waters" (for example, Derwentwater), "meres" (for example, Windermere) or "tarns" (for example, Dock Tarn). It is fed by, and drains into, the River Derwent. The lake lies at the foot of Skiddaw, near the town of Keswick. Bassenthwaite is home to the vendace, a rare and endangered fish species found only here and in Derwentwater. This wildlife-rich body of water is fringed with a mosaic of reed beds, fen marshland, woodlands and wildflower meadows, and is perhaps best known for the spectacular sight of ospreys diving into the waters for fish.</t>
  </si>
  <si>
    <t>54.67267593043067, -3.1236626606094258</t>
  </si>
  <si>
    <t>Whitewater Dash is a spectacular waterfall on the Dash Beck in the Cumberland Lake District, east of Bassenthwaite. It is reckoned one of the finest waterfalls in Lakeland. The fall, sometimes called ‘Dash Falls’, is found in the narrow dale between Little Calva to the east and Bakestall, a subsidiary fell of mighty Skiddaw, to the west. It is just below the head of the valley Dash Beck, which begins on the felltop in Candleseaves Bog. The water gathered from the bog into a new river here tumbles in a long series of cascades down the precipitous sides of the fells towards the comparatively lower ground beneath, in which lies Bassenthwaite Lake. The dramatic course of the beck turns the water into a white ribbon and Wainwright called it the finest succession of falls in Lakeland. Nevertheless, the remote location leaves the fall relatively unvisited and unspoiled.</t>
  </si>
  <si>
    <t>https://wikishire.co.uk/wiki/Whitewater_Dash</t>
  </si>
  <si>
    <t>54°32′N 3°16′W</t>
  </si>
  <si>
    <t>Buttermere is a lake in the Lake District in North West England. It is 1.24 miles (2 km) long, 620 yards (570 m) wide and 75 feet (23 m) deep. The classic combination of lakes and mountains has made this popular with visitors since the beginning of tourism in the Lake District. The adjacent village of Buttermere takes its name from the lake. Owned by the National Trust, it forms part of its Buttermere and Ennerdale property.</t>
  </si>
  <si>
    <t>https://en.wikipedia.org/wiki/Buttermere
https://www.visitcumbria.com/cm/buttermere-lake/</t>
  </si>
  <si>
    <t>54.548597935602004, -3.2864774954658063</t>
  </si>
  <si>
    <t xml:space="preserve">Crummock South Beach has a stunning views on the lake. Crummock Water is a lake in the Lake District in Cumbria, North West England situated between Buttermere to the south and Loweswater to the north. Crummock Water is 2.5 miles (4.0 km) long, 0.6 miles (0.97 km) wide and 140 feet (43 m) deep. The River Cocker is considered to start at the north of the lake, before then flowing into Lorton Vale. </t>
  </si>
  <si>
    <t>https://en.wikipedia.org/wiki/Crummock_Water
https://www.nationaltrust.org.uk/buttermere-valley/features/crummock-water</t>
  </si>
  <si>
    <t>54°34′57″N 3°21′19″W</t>
  </si>
  <si>
    <t>Loweswater is one of the smaller lakes in the English Lake District.  It is unique in that it is the only Lake District lake where the water flows back into the park and away from the sea. The village of Loweswater is situated to the east of the lake. Loweswater is owned by the National Trust. Every year Loweswater is the venue for the Loweswater show, which features traditional Cumbrian sports and has competitions to win farmers' produce</t>
  </si>
  <si>
    <t>https://en.wikipedia.org/wiki/Loweswater
https://www.nationaltrust.org.uk/buttermere-valley/features/loweswater
https://www.visitcumbria.com/cm/loweswater-lake/</t>
  </si>
  <si>
    <t>54.6613°N 3.3620°W</t>
  </si>
  <si>
    <t>Cockermouth is a beautiful Georgian market town on the edge of the Lake District National Park. The town is located at the junction of the Derwent &amp; Cocker Rivers. It is one of only 51 towns in Great Britain designated as a ‘Gem’ town and is, therefore, recommended for preservation by the state as part of our national heritage.</t>
  </si>
  <si>
    <t>https://en.wikipedia.org/wiki/Cockermouth
https://www.visitcumbria.com/cm/cockermouth/</t>
  </si>
  <si>
    <t>54°31′12″N 3°22′34″W</t>
  </si>
  <si>
    <t>Ennerdale Water is the most westerly lake in the Lake District National Park in Cumbria, England. It is a glacial lake, with a maximum depth of 150 feet (45 metres), and is ½ mile to a mile (700 to 1,500 metres) wide and 2½ miles (3.9 kilometres) long. The lake lies in the eponymous valley of Ennerdale, surrounded by some of the highest and best-known fells in Cumbria including: Great Gable (899 m), Green Gable, Brandreth, High Crag, Steeple and Pillar. To the west of the lake lies the hamlet of Ennerdale Bridge.</t>
  </si>
  <si>
    <t>https://en.wikipedia.org/wiki/Ennerdale_Water
https://www.visitcumbria.com/wc/ennerdale-water/</t>
  </si>
  <si>
    <t>54.354°N 3.411°W</t>
  </si>
  <si>
    <t>Ravenglass is a coastal village in the Copeland District in Cumbria, England. It is between Barrow-in-Furness and Whitehaven, located at the estuary of three rivers: the Esk, Mite and Irt.</t>
  </si>
  <si>
    <t>https://en.wikipedia.org/wiki/Ravenglass
https://www.visitcumbria.com/wc/ravenglass/
https://ravenglass-railway.co.uk/</t>
  </si>
  <si>
    <t>54°26′30″N 3°17′30″W</t>
  </si>
  <si>
    <t xml:space="preserve"> Wastwater is a lake located in Wasdale, a valley in the western part of the Lake District National Park, England. Wastwater is perhaps the most awe-inspiring of all the lakes. Surrounded by mountains, Red Pike, Kirk Fell, Great Gable and Scafell Pike – England’s highest mountain. Extending the length of the south-east side of the lake are the Screes, consisting of millions of fragments of broken rock and rising from the floor of the lake to a height of almost 2000 feet, giving the lake an ominous appearance.</t>
  </si>
  <si>
    <t>https://en.wikipedia.org/wiki/Wast_Water
https://www.visitcumbria.com/wc/wastwater/</t>
  </si>
  <si>
    <t>54.466°N 3.25°W</t>
  </si>
  <si>
    <t>https://en.wikipedia.org/wiki/Wasdale_Head
https://www.visitcumbria.com/wc/wasdale-head/
https://www.nationaltrust.org.uk/wasdale</t>
  </si>
  <si>
    <t>Wasdale Head is a scattered agricultural hamlet in the Lake District National Park in Cumbria, England. Wasdale Head claims to be home of the highest mountain (Scafell Pike), deepest lake (Wastwater) and smallest church. Wasdale Head is a popular starting point for the ascent of Scafell Pike.</t>
  </si>
  <si>
    <t>54.3912°N 3.2663°W</t>
  </si>
  <si>
    <t>https://en.wikipedia.org/wiki/Eskdale,_Cumbria
https://www.visitcumbria.com/wc/eskdale/</t>
  </si>
  <si>
    <t>Eskdale is a glacial valley and civil parish in the western Lake District National Park in Cumbria, England. One of the Lake District's most popular tourist attractions, the Ravenglass and Eskdale Railway, runs through the valley. It is very popular with tourists, being close to Scafell – England’s highest mountain. The valley is notable as being one of few major valleys in the Lake District not to have its own lake, although several tarns are perched above the valley sides.</t>
  </si>
  <si>
    <t>54.278°N 3.214°W</t>
  </si>
  <si>
    <t>https://en.wikipedia.org/wiki/Broughton-in-Furness
https://www.visitcumbria.com/sl/broughton-in-furness/</t>
  </si>
  <si>
    <t>Broughton in Furness is a market town in the civil parish of Broughton West in the South Lakeland district of Cumbria, England. The history of Broughton-in-Furness dates back to the 11th Century, with the oldest building thought to be St Mary’s Church, first built in Saxon times.  The town provides an ideal base for a walking or climbing holiday, with ample opportunity to explore the rugged beauty of the Duddon Valley and the quieter Lake District fells.</t>
  </si>
  <si>
    <t>54.193°N 3.090°W</t>
  </si>
  <si>
    <t>https://en.wikipedia.org/wiki/Ulverston
https://www.visitcumbria.com/sl/ulverston/</t>
  </si>
  <si>
    <t>Ulverston is a fine market town in the centre of the Furness peninsula, with old buildings and a labyrinth of cobbled streets, and is the start of the 70 mile Cumbrian Way. It is the birthplace of Stan Laurel, and home to the world’s only Laurel and Hardy Museum. It has the world’s shortest, widest and deepest canal, and is just a mile and a half from the sea at Morecambe Bay.</t>
  </si>
  <si>
    <t>54.190°N 2.915°W</t>
  </si>
  <si>
    <t>https://en.wikipedia.org/wiki/Grange-over-Sands/
https://www.visitcumbria.com/sl/grange-over-sands/</t>
  </si>
  <si>
    <t>Grange-over-Sands is a quiet seaside retreat on the Southern tip of the Cartmel peninsula, between the mountains and the sea, and only 7 miles from Windermere. Grange is a pretty resort with an Edwardian flavour and a mild climate.</t>
  </si>
  <si>
    <t>Raisbeck is a hamlet in the civil parish of Orton, in the Eden district, in the county of Cumbria, England. Northwest of the hamlet is the Gamelands stone circle.</t>
  </si>
  <si>
    <t>54.462°N 2.548°W</t>
  </si>
  <si>
    <t>https://en.wikipedia.org/wiki/Raisbeck</t>
  </si>
  <si>
    <t>54°31′08″N 2°48′17″W</t>
  </si>
  <si>
    <t>Haweswater is a reservoir in the valley of Mardale, Cumbria in the Lake District, England. Haweswater is now one of the largest lakes at 4 miles long and 1/2 mile wide, and has a maximum depth of 200 feet. It is the most easterly of the lakes, and has no settlements on its shores. It supplies about 25% of the North West's water supply.</t>
  </si>
  <si>
    <t>https://en.wikipedia.org/wiki/Haweswater_Reservoir
https://www.visitcumbria.com/pen/haweswater/</t>
  </si>
  <si>
    <t>Patterdale (Saint Patrick's Dale) is a small village and civil parish in the eastern part of the English Lake District. The poet William Wordsworth lived in youth near Patterdale. The village is now the start point for a number of popular hill-walks, most notably the Striding Edge path up to Helvellyn. Other fells that can be reached from the valley include Place Fell, High Street, Glenridding Dodd, most of the peaks in the Helvellyn range, Fairfield and St Sunday Crag, and Red Screes and Stony Cove Pike at the very end of the valley, standing either side of the Kirkstone Pass which is the road to Ambleside.</t>
  </si>
  <si>
    <t>54.53296°N 2.93490°W</t>
  </si>
  <si>
    <t>https://en.wikipedia.org/wiki/Patterdale 
https://www.visitcumbria.com/pen/patterdale/</t>
  </si>
  <si>
    <t>54.530°N 3.438°W</t>
  </si>
  <si>
    <t>Ennerdale Bridge is a small village on the winding road that leads from Cleator Moor to Ennerdale Water, and is a collection of largely modern dwellings spanning the River Ehen. Ennerdale Water is the most westerly of the lakes, and the most remote, so it offers, even in high season, a place to escape. It is the only lake that does not have a road running alongside it. Ennerdale Bridge appear in many versions of the Coast to Coast Walk and is 13 miles (21 km) from its western end.</t>
  </si>
  <si>
    <t>https://en.wikipedia.org/wiki/Ennerdale_Bridge
https://www.visitcumbria.com/wc/ennerdale-bridge/</t>
  </si>
  <si>
    <t>54.492°N 3.590°W</t>
  </si>
  <si>
    <t>St Bees is a village that sits beneath St Bees Head, the only Heritage Coast between Scotland and Wales and the most westerly point of Northern England. There is a long sandy beach with a promenade and visitor facilities, and it’s the most popular beach resort on the Cumbrian Coast. It’s also the start of the Wainwright Coast to Coast Walk to Robin Hood’s Bay, and is on the England Coast Path. St Bees is only a few miles from the English Lake District National Park, now a UNESCO World Heritage site, making it an ideal base to explore the Western Lakes and the Cumbrian Coast.</t>
  </si>
  <si>
    <t>https://en.wikipedia.org/wiki/St_Bees
https://www.stbees.org.uk/</t>
  </si>
  <si>
    <t>54.61197°N 2.82058°W</t>
  </si>
  <si>
    <t>54.5775°N 2.8751°W</t>
  </si>
  <si>
    <t>54.6648°N 2.7548°W</t>
  </si>
  <si>
    <t>54.544°N 2.953°W</t>
  </si>
  <si>
    <t>54.569732°N 2.862544°W</t>
  </si>
  <si>
    <t>54.510°N 2.919°W</t>
  </si>
  <si>
    <t>54.636121533376105, -2.803409676614534</t>
  </si>
  <si>
    <t>54.6305673914506, -2.839471206713283</t>
  </si>
  <si>
    <t>54.60°N 02.76°W</t>
  </si>
  <si>
    <t>54.56200025083957, -2.8773646459133695</t>
  </si>
  <si>
    <t>54.30163°N 2.72373°W</t>
  </si>
  <si>
    <t>54.381111878533794, -2.9081639055137694</t>
  </si>
  <si>
    <t>54.37771262055409, -2.937003017008516</t>
  </si>
  <si>
    <t>H1035</t>
  </si>
  <si>
    <t>H1036</t>
  </si>
  <si>
    <t>H1037</t>
  </si>
  <si>
    <t>H1038</t>
  </si>
  <si>
    <t>H1039</t>
  </si>
  <si>
    <t>H1040</t>
  </si>
  <si>
    <t>Scale Force is considered the highest waterfall in the English Lake District. The total height is 170 feet (51.8m). It lies on the stream Scale Beck. The waterfall (or force) is hidden in a deep gorge on the northern flank of Red Pike. It lies south of Crummock Water and is near the village of Buttermere.</t>
  </si>
  <si>
    <t>54.5432°N 3.3135°W</t>
  </si>
  <si>
    <t xml:space="preserve"> Buttermere</t>
  </si>
  <si>
    <t>https://www.visitcumbria.com/cm/scale-force/</t>
  </si>
  <si>
    <t>Moss Force is approximately 100 metres (328 ft) high, standing on Moss Beck which flows off the fell of Robinson. The Beck rises at a height of 540 metres, flowing across a boggy area known as Buttermere Moss before plunging down from a height of 420 metres in three distinct sections to form Moss Force. The top section, which is also the highest cascade, is split by an outcrop of rock and falls into a small pool surrounded by a few Rowan trees, then continues downwards through two smaller cascades. The middle cascade falls into a larger pool which has scattered Juniper around it. The bottom cascade is smallest of the three, after which the Beck enters a small wooded gorge containing further smaller falls. The Beck then levels out in the bottom of the Newlands Valley as it is joined by High Hole Beck and becomes Keskadale Beck.</t>
  </si>
  <si>
    <t>54.5458°N 3.2488°W</t>
  </si>
  <si>
    <t>https://en.wikipedia.org/wiki/Moss_Force</t>
  </si>
  <si>
    <t>Borrowdale</t>
  </si>
  <si>
    <t>54.5106590320643, -3.1113449541072082</t>
  </si>
  <si>
    <t>Galleny Force Waterfall is a great place for spending time outdoors for the whole family. The area around the force is known locally as Fairy Glen. It is a magical place, with plunge pools in deep gorges, and boulders and trees. Fairy Glen is one of the best spots for wild swimming in the Lake District.</t>
  </si>
  <si>
    <t>54.3510°N 2.9423°W</t>
  </si>
  <si>
    <t>22 hours</t>
  </si>
  <si>
    <t>Built in the 1790s and later expanded,  Claife Viewing Station had windows tinted with coloured glass, designed to recreate the landscape under different seasonal conditions. Yellow created a summer landscape, orange an autumn one, light green for spring, dark blue for moonlight and so on.</t>
  </si>
  <si>
    <t>54°22′05″N 2°57′07″W</t>
  </si>
  <si>
    <t>https://www.nationaltrust.org.uk/claife-viewing-station-and-windermere-west-shore
https://www.visitcumbria.com/amb/claife-viewing-station/</t>
  </si>
  <si>
    <t>Claife Heights is an upland area in the Lake District, near to Windermere in Cumbria, England. It has a topographic prominence of 177 metres (581 ft) so is classified as a Marilyn (a hill with prominence of at least 150m).</t>
  </si>
  <si>
    <t xml:space="preserve"> 54.6130789°N 3.0470752°W</t>
  </si>
  <si>
    <t>The Threlkeld Quarry and Mining Museum is located in Threlkeld three miles (4.8 km) east of Keswick, in the heart of the Lake District. It is suited for families, school classes, and enthusiasts. It includes a quarry with a unique collection of historic machinery, such as locomotives and cranes, an underground tour of a realistic mine, a comprehensive geological and mining museum, and mineral panning.</t>
  </si>
  <si>
    <t>Threlkeld</t>
  </si>
  <si>
    <t>https://www.threlkeldquarryandminingmuseum.co.uk/</t>
  </si>
  <si>
    <t>Sun - Sat 10 am - 5 pm, with last admission at 4 pm.</t>
  </si>
  <si>
    <t>The museum and train ride
Adults - £7.50   Children under 16 - £4.00</t>
  </si>
  <si>
    <t xml:space="preserve"> 54.6346°N 2.8116°W</t>
  </si>
  <si>
    <t>54.6316°N 2.8365°W</t>
  </si>
  <si>
    <t xml:space="preserve"> 54°36′21″N 2°44′25″W</t>
  </si>
  <si>
    <t> 54.576303°N 2.930905°W</t>
  </si>
  <si>
    <t xml:space="preserve"> 54°25′54″N 2°58′15″W</t>
  </si>
  <si>
    <t>54.4343°N 2.9633°W</t>
  </si>
  <si>
    <t>54.433783759543346, -2.960950079554839</t>
  </si>
  <si>
    <t>54°24′02″N 2°57′51″W</t>
  </si>
  <si>
    <t>54.4223°N 2.9688°W</t>
  </si>
  <si>
    <t xml:space="preserve"> 54.3993°N 2.9096°W</t>
  </si>
  <si>
    <t>54.386315694096, -2.902784450624186</t>
  </si>
  <si>
    <t>54.41753467375422, -2.9557302759797</t>
  </si>
  <si>
    <t>54.343306675696496, -2.922632831021816</t>
  </si>
  <si>
    <t>54.37092767905619, -2.9214581617025255</t>
  </si>
  <si>
    <t>54.308785368021205, -2.899794477045075</t>
  </si>
  <si>
    <t>54.28552973527435, -2.9653109077272233</t>
  </si>
  <si>
    <t>54.351796467189516, -2.9690808141196072</t>
  </si>
  <si>
    <t>54.37517876600737, -2.9981838291745913</t>
  </si>
  <si>
    <t>54.383543648447024, -2.9752715040317943</t>
  </si>
  <si>
    <t>54.35409037087305, -3.0564166322264037</t>
  </si>
  <si>
    <t>54.53014174800885, -2.6997719169517658</t>
  </si>
  <si>
    <t>54.44901564562364, -2.9813532426668847</t>
  </si>
  <si>
    <t>54.28428290565917, -2.7708336254845847</t>
  </si>
  <si>
    <t>54.41261172644639, -2.914490315679046</t>
  </si>
  <si>
    <t>54.354849408764856, -3.380021894801025</t>
  </si>
  <si>
    <t>54.350813128141304, -3.40366483102162</t>
  </si>
  <si>
    <t>54.64480288487481, -3.190660664111143</t>
  </si>
  <si>
    <t>54.558037567033814, -3.137674587020655</t>
  </si>
  <si>
    <t>54.53752012222165, -3.1541300347088232</t>
  </si>
  <si>
    <t>54.56779197739805, -3.1301390846592474</t>
  </si>
  <si>
    <t>54.37020958081558, -3.075542211987637</t>
  </si>
  <si>
    <t>54.454539896503945, -3.015735927325979</t>
  </si>
  <si>
    <t>54.4602926794646, -3.029241575194372</t>
  </si>
  <si>
    <t>54.38180448719229, -3.0335251420721403</t>
  </si>
  <si>
    <t>CO2 avoided, 
gr</t>
  </si>
  <si>
    <t>CO2 emitted, 
gr</t>
  </si>
  <si>
    <t>steamer, bus: kcal = walking part of the route</t>
  </si>
  <si>
    <t>car: 228g/mile CO2 per car</t>
  </si>
  <si>
    <t>kcal:</t>
  </si>
  <si>
    <t>CO2:</t>
  </si>
  <si>
    <t>Cost of travel:</t>
  </si>
  <si>
    <t>UK gallon</t>
  </si>
  <si>
    <t>Litre</t>
  </si>
  <si>
    <t>Petrol</t>
  </si>
  <si>
    <t>Diesel</t>
  </si>
  <si>
    <t>Miles</t>
  </si>
  <si>
    <t>MPG</t>
  </si>
  <si>
    <t>Cost of travel = price of fuel in gallons*(distance in miles / average MPG mi per gallon)</t>
  </si>
  <si>
    <t>Cost, £</t>
  </si>
  <si>
    <t>https://www.fleetnews.co.uk/costs/fuel-cost-calculator/</t>
  </si>
  <si>
    <t>busy road, new Eamont Way path in development</t>
  </si>
  <si>
    <t>busy road</t>
  </si>
  <si>
    <t>busy  use Ullswater Way</t>
  </si>
  <si>
    <t>Emma comments</t>
  </si>
  <si>
    <t>Ullswater Way</t>
  </si>
  <si>
    <t>Use Ullswater Way Dalemain Loop</t>
  </si>
  <si>
    <t>Dacre castle (not open to the public)</t>
  </si>
  <si>
    <t>Use footpaths not A592</t>
  </si>
  <si>
    <r>
      <t>via A592</t>
    </r>
    <r>
      <rPr>
        <sz val="11"/>
        <color rgb="FF00B050"/>
        <rFont val="Calibri"/>
        <family val="2"/>
        <scheme val="minor"/>
      </rPr>
      <t xml:space="preserve"> </t>
    </r>
    <r>
      <rPr>
        <sz val="11"/>
        <color rgb="FFFF0000"/>
        <rFont val="Calibri"/>
        <family val="2"/>
        <scheme val="minor"/>
      </rPr>
      <t>footpaths</t>
    </r>
  </si>
  <si>
    <r>
      <t>via A592</t>
    </r>
    <r>
      <rPr>
        <sz val="11"/>
        <color rgb="FFFF0000"/>
        <rFont val="Calibri"/>
        <family val="2"/>
        <scheme val="minor"/>
      </rPr>
      <t xml:space="preserve"> Ullswater Way</t>
    </r>
  </si>
  <si>
    <t>footpaths</t>
  </si>
  <si>
    <t>use NCN cycle route</t>
  </si>
  <si>
    <r>
      <rPr>
        <strike/>
        <sz val="11"/>
        <color rgb="FF00B050"/>
        <rFont val="Calibri"/>
        <family val="2"/>
        <scheme val="minor"/>
      </rPr>
      <t>via A591</t>
    </r>
    <r>
      <rPr>
        <sz val="11"/>
        <color rgb="FF00B050"/>
        <rFont val="Calibri"/>
        <family val="2"/>
        <scheme val="minor"/>
      </rPr>
      <t xml:space="preserve">  </t>
    </r>
    <r>
      <rPr>
        <sz val="11"/>
        <color rgb="FFFF0000"/>
        <rFont val="Calibri"/>
        <family val="2"/>
        <scheme val="minor"/>
      </rPr>
      <t>NCN cycle route</t>
    </r>
  </si>
  <si>
    <t>use NCN or footpaths</t>
  </si>
  <si>
    <t>NCN or Dalesway footpaths</t>
  </si>
  <si>
    <t>OK as footway on A591 here</t>
  </si>
  <si>
    <r>
      <rPr>
        <sz val="11"/>
        <color rgb="FFFF0000"/>
        <rFont val="Calibri"/>
        <family val="2"/>
        <scheme val="minor"/>
      </rPr>
      <t>footway on</t>
    </r>
    <r>
      <rPr>
        <sz val="11"/>
        <color rgb="FF00B050"/>
        <rFont val="Calibri"/>
        <family val="2"/>
        <scheme val="minor"/>
      </rPr>
      <t xml:space="preserve"> A591</t>
    </r>
  </si>
  <si>
    <t>not recommended</t>
  </si>
  <si>
    <t>OK as footways but footpaths more enjoyable, two options?</t>
  </si>
  <si>
    <t>not recommended, although safe as footways. Public footpath option may be better</t>
  </si>
  <si>
    <t>footpath</t>
  </si>
  <si>
    <r>
      <rPr>
        <strike/>
        <sz val="11"/>
        <color rgb="FF00B050"/>
        <rFont val="Calibri"/>
        <family val="2"/>
        <scheme val="minor"/>
      </rPr>
      <t xml:space="preserve">via A591 </t>
    </r>
    <r>
      <rPr>
        <sz val="11"/>
        <color rgb="FFFF0000"/>
        <rFont val="Calibri"/>
        <family val="2"/>
        <scheme val="minor"/>
      </rPr>
      <t>NCN or Dalesway footpaths</t>
    </r>
  </si>
  <si>
    <r>
      <t>via A592</t>
    </r>
    <r>
      <rPr>
        <sz val="11"/>
        <color rgb="FFFF0000"/>
        <rFont val="Calibri"/>
        <family val="2"/>
        <scheme val="minor"/>
      </rPr>
      <t xml:space="preserve"> Ullswater Way Dalemain Loop</t>
    </r>
  </si>
  <si>
    <t>high hills</t>
  </si>
  <si>
    <r>
      <t>Dalemain Mansion &amp; Historic Gardens, Penrith Castle, daffodils, Glenriding Sailing centre</t>
    </r>
    <r>
      <rPr>
        <sz val="11"/>
        <color rgb="FFFF0000"/>
        <rFont val="Calibri"/>
        <family val="2"/>
        <scheme val="minor"/>
      </rPr>
      <t>, Aira Force</t>
    </r>
  </si>
  <si>
    <r>
      <t>Dalemain Mansion &amp; Historic Gardens, Penrith Castle, daffodils, Glenriding Sailing centre, birds(woodpecker and cuckoo)</t>
    </r>
    <r>
      <rPr>
        <sz val="11"/>
        <color rgb="FFFF0000"/>
        <rFont val="Calibri"/>
        <family val="2"/>
        <scheme val="minor"/>
      </rPr>
      <t>, Aira Force</t>
    </r>
  </si>
  <si>
    <t>daffodils, Glenriding Sailing centre, Sandwick Bay, Silver Point, Norfolk Island, Aira Force</t>
  </si>
  <si>
    <t>daffodils, Glenriding Sailing centre, Aira Force</t>
  </si>
  <si>
    <t>daffodils, Glenriding Sailing centre, birds(woodpecker and cuckoo), Aira Force</t>
  </si>
  <si>
    <t>Jim comments</t>
  </si>
  <si>
    <t>Add Aira Force on list of sights</t>
  </si>
  <si>
    <t>40 min by car</t>
  </si>
  <si>
    <r>
      <rPr>
        <strike/>
        <sz val="11"/>
        <color rgb="FF00B050"/>
        <rFont val="Calibri"/>
        <family val="2"/>
        <scheme val="minor"/>
      </rPr>
      <t>via A592</t>
    </r>
    <r>
      <rPr>
        <sz val="11"/>
        <color rgb="FF00B050"/>
        <rFont val="Calibri"/>
        <family val="2"/>
        <scheme val="minor"/>
      </rPr>
      <t xml:space="preserve"> </t>
    </r>
    <r>
      <rPr>
        <sz val="11"/>
        <color rgb="FFFF0000"/>
        <rFont val="Calibri"/>
        <family val="2"/>
        <scheme val="minor"/>
      </rPr>
      <t>footpath</t>
    </r>
  </si>
  <si>
    <r>
      <rPr>
        <sz val="11"/>
        <color rgb="FFFF0000"/>
        <rFont val="Calibri"/>
        <family val="2"/>
        <scheme val="minor"/>
      </rPr>
      <t>footpath</t>
    </r>
    <r>
      <rPr>
        <sz val="11"/>
        <color rgb="FF00B050"/>
        <rFont val="Calibri"/>
        <family val="2"/>
        <scheme val="minor"/>
      </rPr>
      <t xml:space="preserve"> &amp; Cross Gate</t>
    </r>
  </si>
  <si>
    <r>
      <rPr>
        <strike/>
        <sz val="11"/>
        <color rgb="FF00B050"/>
        <rFont val="Calibri"/>
        <family val="2"/>
        <scheme val="minor"/>
      </rPr>
      <t>via B5320</t>
    </r>
    <r>
      <rPr>
        <sz val="11"/>
        <color rgb="FF00B050"/>
        <rFont val="Calibri"/>
        <family val="2"/>
        <scheme val="minor"/>
      </rPr>
      <t xml:space="preserve"> </t>
    </r>
    <r>
      <rPr>
        <sz val="11"/>
        <color rgb="FFFF0000"/>
        <rFont val="Calibri"/>
        <family val="2"/>
        <scheme val="minor"/>
      </rPr>
      <t>footpath</t>
    </r>
  </si>
  <si>
    <t>via Widewath Farm Rd</t>
  </si>
  <si>
    <t>Widewath Farm Road</t>
  </si>
  <si>
    <t>Should the destination be Mardale Head, Haweswater rather than RSPB Haweswater with the latter being a place to visit enroute?</t>
  </si>
  <si>
    <t>Mardale Head, Haweswater</t>
  </si>
  <si>
    <t>Input</t>
  </si>
  <si>
    <t>Pence per litre</t>
  </si>
  <si>
    <t>Pence per gallon</t>
  </si>
  <si>
    <t>Marker</t>
  </si>
  <si>
    <t>marker_castle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</si>
</sst>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164" formatCode="0.0"/>
  </numFmts>
  <fonts count="31" x14ac:knownFonts="1">
    <font>
      <sz val="11"/>
      <color theme="1"/>
      <name val="Calibri"/>
      <family val="2"/>
      <scheme val="minor"/>
    </font>
    <font>
      <b/>
      <sz val="11"/>
      <color theme="1"/>
      <name val="Calibri"/>
      <family val="2"/>
      <scheme val="minor"/>
    </font>
    <font>
      <sz val="11"/>
      <color theme="5" tint="-0.499984740745262"/>
      <name val="Calibri"/>
      <family val="2"/>
      <scheme val="minor"/>
    </font>
    <font>
      <sz val="11"/>
      <color rgb="FF00B050"/>
      <name val="Calibri"/>
      <family val="2"/>
      <scheme val="minor"/>
    </font>
    <font>
      <sz val="11"/>
      <color rgb="FF7030A0"/>
      <name val="Calibri"/>
      <family val="2"/>
      <scheme val="minor"/>
    </font>
    <font>
      <sz val="11"/>
      <color rgb="FF0070C0"/>
      <name val="Calibri"/>
      <family val="2"/>
      <scheme val="minor"/>
    </font>
    <font>
      <u/>
      <sz val="11"/>
      <color theme="10"/>
      <name val="Calibri"/>
      <family val="2"/>
      <scheme val="minor"/>
    </font>
    <font>
      <sz val="11"/>
      <color rgb="FF000000"/>
      <name val="Calibri"/>
      <family val="2"/>
      <scheme val="minor"/>
    </font>
    <font>
      <sz val="11"/>
      <color rgb="FF000000"/>
      <name val="Calibri"/>
      <charset val="1"/>
    </font>
    <font>
      <sz val="11"/>
      <color rgb="FF000000"/>
      <name val="Calibri"/>
      <family val="2"/>
      <charset val="1"/>
    </font>
    <font>
      <sz val="10"/>
      <color theme="1"/>
      <name val="Roboto"/>
      <charset val="1"/>
    </font>
    <font>
      <sz val="11"/>
      <name val="Calibri"/>
      <family val="2"/>
      <scheme val="minor"/>
    </font>
    <font>
      <sz val="11"/>
      <name val="Calibri"/>
      <family val="2"/>
    </font>
    <font>
      <sz val="8"/>
      <name val="Calibri"/>
      <family val="2"/>
      <scheme val="minor"/>
    </font>
    <font>
      <sz val="11"/>
      <color rgb="FF444444"/>
      <name val="Calibri"/>
      <family val="2"/>
      <charset val="1"/>
    </font>
    <font>
      <sz val="8"/>
      <color theme="1"/>
      <name val="Calibri"/>
      <family val="2"/>
      <scheme val="minor"/>
    </font>
    <font>
      <sz val="11"/>
      <color rgb="FF000000"/>
      <name val="Calibri"/>
      <family val="2"/>
    </font>
    <font>
      <sz val="11"/>
      <color rgb="FF7030A0"/>
      <name val="Calibri"/>
      <family val="2"/>
    </font>
    <font>
      <sz val="11"/>
      <color rgb="FFFF0000"/>
      <name val="Calibri"/>
      <family val="2"/>
      <scheme val="minor"/>
    </font>
    <font>
      <sz val="11"/>
      <color theme="10"/>
      <name val="Calibri"/>
      <family val="2"/>
      <scheme val="minor"/>
    </font>
    <font>
      <strike/>
      <sz val="11"/>
      <color rgb="FF00B050"/>
      <name val="Calibri"/>
      <family val="2"/>
      <scheme val="minor"/>
    </font>
    <font>
      <b/>
      <sz val="11"/>
      <color rgb="FFFF0000"/>
      <name val="Calibri"/>
      <family val="2"/>
      <scheme val="minor"/>
    </font>
    <font>
      <sz val="11"/>
      <color rgb="FFFF0000"/>
      <name val="Calibri"/>
      <family val="2"/>
    </font>
    <font>
      <u/>
      <sz val="11"/>
      <color rgb="FFFF0000"/>
      <name val="Calibri"/>
      <family val="2"/>
      <scheme val="minor"/>
    </font>
    <font>
      <strike/>
      <sz val="11"/>
      <color rgb="FFFF0000"/>
      <name val="Calibri"/>
      <family val="2"/>
      <scheme val="minor"/>
    </font>
    <font>
      <strike/>
      <sz val="11"/>
      <color theme="1"/>
      <name val="Calibri"/>
      <family val="2"/>
      <scheme val="minor"/>
    </font>
    <font>
      <strike/>
      <sz val="8"/>
      <color theme="1"/>
      <name val="Calibri"/>
      <family val="2"/>
      <scheme val="minor"/>
    </font>
    <font>
      <strike/>
      <sz val="11"/>
      <color rgb="FF000000"/>
      <name val="Calibri"/>
      <family val="2"/>
    </font>
    <font>
      <strike/>
      <sz val="11"/>
      <color rgb="FF444444"/>
      <name val="Calibri"/>
      <family val="2"/>
    </font>
    <font>
      <strike/>
      <sz val="11"/>
      <color rgb="FF000000"/>
      <name val="Calibri"/>
      <family val="2"/>
      <scheme val="minor"/>
    </font>
    <font>
      <strike/>
      <sz val="11"/>
      <color theme="5" tint="-0.499984740745262"/>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rgb="FFF8CBAD"/>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59999389629810485"/>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horizontal="center" vertical="top"/>
    </xf>
    <xf numFmtId="0" fontId="0" fillId="0" borderId="0" xfId="0" applyAlignment="1">
      <alignment horizontal="left"/>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3" fillId="0" borderId="0" xfId="0" applyFont="1" applyAlignment="1">
      <alignment horizontal="center"/>
    </xf>
    <xf numFmtId="0" fontId="3" fillId="0" borderId="0" xfId="0" applyFont="1"/>
    <xf numFmtId="0" fontId="4" fillId="0" borderId="0" xfId="0" applyFont="1" applyAlignment="1">
      <alignment horizontal="center"/>
    </xf>
    <xf numFmtId="0" fontId="4" fillId="0" borderId="0" xfId="0" applyFont="1"/>
    <xf numFmtId="0" fontId="1" fillId="2" borderId="1" xfId="0" applyFont="1" applyFill="1" applyBorder="1" applyAlignment="1">
      <alignment horizontal="left" vertical="top"/>
    </xf>
    <xf numFmtId="0" fontId="1" fillId="2" borderId="1" xfId="0" applyFont="1" applyFill="1" applyBorder="1" applyAlignment="1">
      <alignment horizontal="center" vertical="top"/>
    </xf>
    <xf numFmtId="0" fontId="5" fillId="0" borderId="0" xfId="0" applyFont="1" applyAlignment="1">
      <alignment horizontal="center"/>
    </xf>
    <xf numFmtId="0" fontId="5" fillId="0" borderId="0" xfId="0" applyFont="1"/>
    <xf numFmtId="0" fontId="4" fillId="0" borderId="0" xfId="0" applyFont="1" applyAlignment="1">
      <alignment horizontal="left"/>
    </xf>
    <xf numFmtId="0" fontId="3" fillId="0" borderId="0" xfId="0" applyFont="1" applyAlignment="1">
      <alignment horizontal="left"/>
    </xf>
    <xf numFmtId="0" fontId="5" fillId="0" borderId="0" xfId="0" applyFont="1" applyAlignment="1">
      <alignment horizontal="left"/>
    </xf>
    <xf numFmtId="0" fontId="6" fillId="0" borderId="0" xfId="1"/>
    <xf numFmtId="0" fontId="0" fillId="0" borderId="0" xfId="0" applyAlignment="1">
      <alignment wrapText="1"/>
    </xf>
    <xf numFmtId="0" fontId="0" fillId="0" borderId="0" xfId="0" applyAlignment="1">
      <alignment horizontal="center" vertical="center"/>
    </xf>
    <xf numFmtId="0" fontId="7" fillId="0" borderId="0" xfId="0" applyFont="1"/>
    <xf numFmtId="0" fontId="0" fillId="0" borderId="0" xfId="0" applyAlignment="1">
      <alignment vertical="top" wrapText="1"/>
    </xf>
    <xf numFmtId="8" fontId="0" fillId="0" borderId="0" xfId="0" applyNumberFormat="1" applyAlignment="1">
      <alignment horizontal="left"/>
    </xf>
    <xf numFmtId="0" fontId="1" fillId="2" borderId="1" xfId="0" applyFont="1" applyFill="1" applyBorder="1" applyAlignment="1">
      <alignment horizontal="left" vertical="top" wrapText="1"/>
    </xf>
    <xf numFmtId="164" fontId="2" fillId="0" borderId="0" xfId="0" applyNumberFormat="1" applyFont="1" applyAlignment="1">
      <alignment horizontal="left"/>
    </xf>
    <xf numFmtId="164" fontId="4" fillId="0" borderId="0" xfId="0" applyNumberFormat="1" applyFont="1" applyAlignment="1">
      <alignment horizontal="left"/>
    </xf>
    <xf numFmtId="164" fontId="3" fillId="0" borderId="0" xfId="0" applyNumberFormat="1" applyFont="1" applyAlignment="1">
      <alignment horizontal="left"/>
    </xf>
    <xf numFmtId="0" fontId="3" fillId="0" borderId="0" xfId="0" applyFont="1" applyAlignment="1">
      <alignment horizontal="left" wrapText="1"/>
    </xf>
    <xf numFmtId="164" fontId="0" fillId="0" borderId="0" xfId="0" applyNumberFormat="1" applyAlignment="1">
      <alignment horizontal="left"/>
    </xf>
    <xf numFmtId="164" fontId="5" fillId="0" borderId="0" xfId="0" applyNumberFormat="1" applyFont="1" applyAlignment="1">
      <alignment horizontal="left"/>
    </xf>
    <xf numFmtId="0" fontId="7" fillId="0" borderId="0" xfId="0" applyFont="1" applyAlignment="1">
      <alignment horizontal="left"/>
    </xf>
    <xf numFmtId="8" fontId="3" fillId="0" borderId="0" xfId="0" applyNumberFormat="1" applyFont="1" applyAlignment="1">
      <alignment horizontal="left"/>
    </xf>
    <xf numFmtId="0" fontId="7" fillId="3" borderId="0" xfId="0" applyFont="1" applyFill="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6" fillId="0" borderId="0" xfId="1" applyAlignment="1">
      <alignment horizontal="left" vertical="top" wrapText="1"/>
    </xf>
    <xf numFmtId="0" fontId="10" fillId="0" borderId="0" xfId="0" applyFont="1" applyAlignment="1">
      <alignment horizontal="left" vertical="top" wrapText="1"/>
    </xf>
    <xf numFmtId="0" fontId="11" fillId="0" borderId="0" xfId="0" applyFont="1"/>
    <xf numFmtId="0" fontId="12" fillId="0" borderId="0" xfId="0" applyFont="1"/>
    <xf numFmtId="0" fontId="11" fillId="0" borderId="0" xfId="0" applyFont="1" applyAlignment="1">
      <alignment horizontal="left"/>
    </xf>
    <xf numFmtId="164" fontId="11" fillId="0" borderId="0" xfId="0" applyNumberFormat="1" applyFont="1" applyAlignment="1">
      <alignment horizontal="left"/>
    </xf>
    <xf numFmtId="1" fontId="4" fillId="0" borderId="0" xfId="0" applyNumberFormat="1" applyFont="1" applyAlignment="1">
      <alignment horizontal="left"/>
    </xf>
    <xf numFmtId="0" fontId="6" fillId="0" borderId="0" xfId="1" applyFill="1"/>
    <xf numFmtId="0" fontId="9" fillId="0" borderId="0" xfId="0" applyFont="1"/>
    <xf numFmtId="1" fontId="3" fillId="0" borderId="0" xfId="0" applyNumberFormat="1" applyFont="1" applyAlignment="1">
      <alignment horizontal="left"/>
    </xf>
    <xf numFmtId="1" fontId="1" fillId="2" borderId="1" xfId="0" applyNumberFormat="1" applyFont="1" applyFill="1" applyBorder="1" applyAlignment="1">
      <alignment horizontal="left" vertical="top" wrapText="1"/>
    </xf>
    <xf numFmtId="1" fontId="0" fillId="0" borderId="0" xfId="0" applyNumberFormat="1" applyAlignment="1">
      <alignment horizontal="left"/>
    </xf>
    <xf numFmtId="1" fontId="2" fillId="0" borderId="0" xfId="0" applyNumberFormat="1" applyFont="1" applyAlignment="1">
      <alignment horizontal="left"/>
    </xf>
    <xf numFmtId="1" fontId="5" fillId="0" borderId="0" xfId="0" applyNumberFormat="1" applyFont="1" applyAlignment="1">
      <alignment horizontal="left"/>
    </xf>
    <xf numFmtId="0" fontId="14" fillId="0" borderId="0" xfId="0" applyFont="1"/>
    <xf numFmtId="164" fontId="3" fillId="0" borderId="0" xfId="0" applyNumberFormat="1" applyFont="1" applyFill="1" applyAlignment="1">
      <alignment horizontal="left"/>
    </xf>
    <xf numFmtId="0" fontId="15" fillId="0" borderId="0" xfId="0" applyFont="1"/>
    <xf numFmtId="0" fontId="16" fillId="0" borderId="0" xfId="0" applyFont="1" applyBorder="1" applyAlignment="1"/>
    <xf numFmtId="0" fontId="17" fillId="0" borderId="0" xfId="0" applyFont="1" applyBorder="1" applyAlignment="1"/>
    <xf numFmtId="0" fontId="0" fillId="4" borderId="0" xfId="0" applyFill="1"/>
    <xf numFmtId="0" fontId="0" fillId="4" borderId="0" xfId="0" applyFill="1" applyAlignment="1">
      <alignment wrapText="1"/>
    </xf>
    <xf numFmtId="0" fontId="7" fillId="5" borderId="0" xfId="0" applyFont="1" applyFill="1" applyAlignment="1">
      <alignment horizontal="left" vertical="top" wrapText="1"/>
    </xf>
    <xf numFmtId="0" fontId="0" fillId="5" borderId="0" xfId="0" applyFill="1" applyAlignment="1">
      <alignment vertical="top"/>
    </xf>
    <xf numFmtId="0" fontId="0" fillId="0" borderId="0" xfId="0" applyAlignment="1">
      <alignment vertical="top"/>
    </xf>
    <xf numFmtId="0" fontId="6" fillId="0" borderId="0" xfId="1" applyAlignment="1">
      <alignment vertical="top" wrapText="1"/>
    </xf>
    <xf numFmtId="0" fontId="19" fillId="0" borderId="0" xfId="1" applyFont="1" applyAlignment="1">
      <alignment horizontal="left" vertical="top" wrapText="1"/>
    </xf>
    <xf numFmtId="0" fontId="0" fillId="5" borderId="0" xfId="0" applyFill="1"/>
    <xf numFmtId="0" fontId="0" fillId="6" borderId="0" xfId="0" applyFill="1"/>
    <xf numFmtId="0" fontId="0" fillId="7" borderId="0" xfId="0" applyFill="1"/>
    <xf numFmtId="0" fontId="1" fillId="0" borderId="2" xfId="0" applyFont="1" applyFill="1" applyBorder="1"/>
    <xf numFmtId="0" fontId="1" fillId="0" borderId="2" xfId="0" applyFont="1" applyBorder="1"/>
    <xf numFmtId="0" fontId="1" fillId="0" borderId="0" xfId="0" applyFont="1"/>
    <xf numFmtId="164" fontId="1" fillId="4" borderId="2" xfId="0" applyNumberFormat="1" applyFont="1" applyFill="1" applyBorder="1"/>
    <xf numFmtId="0" fontId="18" fillId="0" borderId="0" xfId="0" applyFont="1"/>
    <xf numFmtId="0" fontId="18" fillId="0" borderId="0" xfId="0" applyFont="1" applyAlignment="1">
      <alignment horizontal="center"/>
    </xf>
    <xf numFmtId="0" fontId="20" fillId="0" borderId="0" xfId="0" applyFont="1" applyAlignment="1">
      <alignment horizontal="left"/>
    </xf>
    <xf numFmtId="0" fontId="21" fillId="2" borderId="1" xfId="0" applyFont="1" applyFill="1" applyBorder="1" applyAlignment="1">
      <alignment horizontal="left" vertical="top"/>
    </xf>
    <xf numFmtId="0" fontId="22" fillId="0" borderId="0" xfId="0" applyFont="1"/>
    <xf numFmtId="0" fontId="23" fillId="0" borderId="0" xfId="1" applyFont="1"/>
    <xf numFmtId="0" fontId="18" fillId="0" borderId="0" xfId="0" applyFont="1" applyAlignment="1">
      <alignment horizontal="left"/>
    </xf>
    <xf numFmtId="0" fontId="20" fillId="0" borderId="0" xfId="0" applyFont="1" applyAlignment="1">
      <alignment horizontal="center"/>
    </xf>
    <xf numFmtId="164" fontId="20" fillId="0" borderId="0" xfId="0" applyNumberFormat="1" applyFont="1" applyAlignment="1">
      <alignment horizontal="left"/>
    </xf>
    <xf numFmtId="1" fontId="20" fillId="0" borderId="0" xfId="0" applyNumberFormat="1" applyFont="1" applyAlignment="1">
      <alignment horizontal="left"/>
    </xf>
    <xf numFmtId="8" fontId="20" fillId="0" borderId="0" xfId="0" applyNumberFormat="1" applyFont="1" applyAlignment="1">
      <alignment horizontal="left"/>
    </xf>
    <xf numFmtId="0" fontId="25" fillId="0" borderId="0" xfId="0" applyFont="1" applyAlignment="1">
      <alignment horizontal="left"/>
    </xf>
    <xf numFmtId="0" fontId="25" fillId="0" borderId="0" xfId="0" applyFont="1"/>
    <xf numFmtId="0" fontId="26" fillId="0" borderId="0" xfId="0" applyFont="1"/>
    <xf numFmtId="0" fontId="27" fillId="0" borderId="0" xfId="0" applyFont="1" applyBorder="1" applyAlignment="1"/>
    <xf numFmtId="0" fontId="28" fillId="0" borderId="0" xfId="0" applyFont="1"/>
    <xf numFmtId="0" fontId="18" fillId="5" borderId="0" xfId="0" applyFont="1" applyFill="1"/>
    <xf numFmtId="0" fontId="24" fillId="0" borderId="0" xfId="0" applyFont="1"/>
    <xf numFmtId="0" fontId="29" fillId="0" borderId="0" xfId="0" applyFont="1" applyAlignment="1">
      <alignment horizontal="left"/>
    </xf>
    <xf numFmtId="0" fontId="29" fillId="0" borderId="0" xfId="0" applyFont="1"/>
    <xf numFmtId="0" fontId="30" fillId="0" borderId="0" xfId="0" applyFont="1"/>
    <xf numFmtId="0" fontId="0" fillId="0" borderId="0" xfId="0" applyFont="1" applyAlignment="1">
      <alignment horizontal="left"/>
    </xf>
    <xf numFmtId="0" fontId="0" fillId="0" borderId="0" xfId="0" applyFill="1"/>
    <xf numFmtId="0" fontId="0" fillId="7" borderId="3" xfId="0" applyFill="1" applyBorder="1"/>
    <xf numFmtId="0" fontId="0" fillId="7" borderId="0" xfId="0" applyFill="1" applyBorder="1"/>
    <xf numFmtId="0" fontId="0" fillId="0" borderId="0" xfId="0" applyFill="1" applyBorder="1"/>
    <xf numFmtId="0" fontId="0" fillId="8" borderId="0" xfId="0" applyFill="1" applyBorder="1" applyAlignment="1">
      <alignment horizontal="center"/>
    </xf>
    <xf numFmtId="0" fontId="0" fillId="0" borderId="0" xfId="0" applyFill="1" applyAlignment="1">
      <alignment horizontal="center" vertical="center" textRotation="90"/>
    </xf>
    <xf numFmtId="0" fontId="16" fillId="9" borderId="0" xfId="0" applyFont="1" applyFill="1" applyBorder="1" applyAlignment="1"/>
    <xf numFmtId="0" fontId="0" fillId="7" borderId="0" xfId="0" applyFill="1" applyAlignment="1">
      <alignment horizontal="right" vertical="center" textRotation="9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oasttocoast.uk/lake-district/" TargetMode="External"/><Relationship Id="rId2" Type="http://schemas.openxmlformats.org/officeDocument/2006/relationships/hyperlink" Target="https://www.lakedistrict.gov.uk/visiting/things-to-do/walking/mileswithoutstiles" TargetMode="External"/><Relationship Id="rId1" Type="http://schemas.openxmlformats.org/officeDocument/2006/relationships/hyperlink" Target="https://www.lakedistrict.gov.uk/visiting/things-to-do/walking/mileswithoutstiles/mws50?utm_source=googlemaps&amp;utm_medium=search&amp;utm_campaign=mws"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english-heritage.org.uk/visit/places/ambleside-roman-fort/?utm_source=Google%20Business&amp;utm_campaign=Local%20Listings&amp;utm_medium=Google%20Business%20Profiles&amp;utm_content=ambleside%20roman%20fort" TargetMode="External"/><Relationship Id="rId13" Type="http://schemas.openxmlformats.org/officeDocument/2006/relationships/hyperlink" Target="https://www.windermerejetty.org/?utm_source=googlemybusiness&amp;utm_medium=organic&amp;utm_campaign=googlemybusiness" TargetMode="External"/><Relationship Id="rId18" Type="http://schemas.openxmlformats.org/officeDocument/2006/relationships/hyperlink" Target="https://geohack.toolforge.org/geohack.php?pagename=Claife_Heights&amp;params=54.368_N_2.952_W_type:mountain_scale:100000" TargetMode="External"/><Relationship Id="rId3" Type="http://schemas.openxmlformats.org/officeDocument/2006/relationships/hyperlink" Target="https://www.dalemain.com/" TargetMode="External"/><Relationship Id="rId21" Type="http://schemas.openxmlformats.org/officeDocument/2006/relationships/hyperlink" Target="https://geohack.toolforge.org/geohack.php?pagename=Wray_Castle&amp;params=54.4006345_N_2.9641913_W_type:landmark_region:GB" TargetMode="External"/><Relationship Id="rId7" Type="http://schemas.openxmlformats.org/officeDocument/2006/relationships/hyperlink" Target="https://www.nationaltrust.org.uk/wray-castle" TargetMode="External"/><Relationship Id="rId12" Type="http://schemas.openxmlformats.org/officeDocument/2006/relationships/hyperlink" Target="https://www.blackwell.org.uk/?utm_source=googlemybusiness&amp;utm_medium=organic&amp;utm_campaign=googlemybusiness" TargetMode="External"/><Relationship Id="rId17" Type="http://schemas.openxmlformats.org/officeDocument/2006/relationships/hyperlink" Target="https://geohack.toolforge.org/geohack.php?pagename=Moss_Force&amp;params=54.5458_N_3.2488_W_scale:5000_region:GB" TargetMode="External"/><Relationship Id="rId2" Type="http://schemas.openxmlformats.org/officeDocument/2006/relationships/hyperlink" Target="http://www.lowthercastle.org/" TargetMode="External"/><Relationship Id="rId16" Type="http://schemas.openxmlformats.org/officeDocument/2006/relationships/hyperlink" Target="http://www.english-heritage.org.uk/visit/places/stott-park-bobbin-mill/?utm_source=Google%20Business&amp;utm_campaign=Local%20Listings&amp;utm_medium=Google%20Business%20Profiles&amp;utm_content=stott%20park%20bobbin%20mill" TargetMode="External"/><Relationship Id="rId20" Type="http://schemas.openxmlformats.org/officeDocument/2006/relationships/hyperlink" Target="https://geohack.toolforge.org/geohack.php?pagename=Aira_Force&amp;params=54.576303_N_2.930905_W_" TargetMode="External"/><Relationship Id="rId1" Type="http://schemas.openxmlformats.org/officeDocument/2006/relationships/hyperlink" Target="https://www.visitcumbria.com/pen/dacre-castle/" TargetMode="External"/><Relationship Id="rId6" Type="http://schemas.openxmlformats.org/officeDocument/2006/relationships/hyperlink" Target="https://www.nationaltrust.org.uk/ambleside/features/bridge-house---a-17th-century-survivor" TargetMode="External"/><Relationship Id="rId11" Type="http://schemas.openxmlformats.org/officeDocument/2006/relationships/hyperlink" Target="https://www.nationaltrust.org.uk/ambleside/features/escape-to-stagshaw-gardens" TargetMode="External"/><Relationship Id="rId5" Type="http://schemas.openxmlformats.org/officeDocument/2006/relationships/hyperlink" Target="http://www.armitt.com/" TargetMode="External"/><Relationship Id="rId15" Type="http://schemas.openxmlformats.org/officeDocument/2006/relationships/hyperlink" Target="http://www.nationaltrust.org.uk/hill-top/" TargetMode="External"/><Relationship Id="rId23" Type="http://schemas.openxmlformats.org/officeDocument/2006/relationships/printerSettings" Target="../printerSettings/printerSettings2.bin"/><Relationship Id="rId10" Type="http://schemas.openxmlformats.org/officeDocument/2006/relationships/hyperlink" Target="https://www.lakedistrict.gov.uk/orresthead?utm_source=googlemaps&amp;utm_medium=search&amp;utm_campaign=mws" TargetMode="External"/><Relationship Id="rId19" Type="http://schemas.openxmlformats.org/officeDocument/2006/relationships/hyperlink" Target="https://geohack.toolforge.org/geohack.php?pagename=Dacre_Castle&amp;params=54.6316_N_2.8365_W_type:landmark_region:GB" TargetMode="External"/><Relationship Id="rId4" Type="http://schemas.openxmlformats.org/officeDocument/2006/relationships/hyperlink" Target="https://www.visitcumbria.com/amb/stock-ghyll-force/" TargetMode="External"/><Relationship Id="rId9" Type="http://schemas.openxmlformats.org/officeDocument/2006/relationships/hyperlink" Target="http://www.holehirdgardens.org.uk/" TargetMode="External"/><Relationship Id="rId14" Type="http://schemas.openxmlformats.org/officeDocument/2006/relationships/hyperlink" Target="https://www.cumbriawildlifetrust.org.uk/nature-reserves/barkbooth-lot" TargetMode="External"/><Relationship Id="rId22" Type="http://schemas.openxmlformats.org/officeDocument/2006/relationships/hyperlink" Target="https://geohack.toolforge.org/geohack.php?pagename=Ambleside_Roman_Fort&amp;params=54.4223_N_2.9688_W_type:landmark_region:GB-E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cumbriawildlifetrust.org.uk/wildlife/cams/badger-cam" TargetMode="External"/><Relationship Id="rId2" Type="http://schemas.openxmlformats.org/officeDocument/2006/relationships/hyperlink" Target="https://www.bbc.co.uk/news/uk-england-cumbria-18073449" TargetMode="External"/><Relationship Id="rId1" Type="http://schemas.openxmlformats.org/officeDocument/2006/relationships/hyperlink" Target="https://www.forestryengland.uk/dodd-wood/osprey-viewpoints-dodd-wood" TargetMode="External"/><Relationship Id="rId4" Type="http://schemas.openxmlformats.org/officeDocument/2006/relationships/hyperlink" Target="https://www.nationaltrust.org.uk/beatrix-potter-gallery-and-hawkshead/features/beatrix-potter-the-farmer"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eohack.toolforge.org/geohack.php?pagename=Elterwater&amp;params=54.434222_N_3.037741_W_region:GB_type:city" TargetMode="External"/><Relationship Id="rId21" Type="http://schemas.openxmlformats.org/officeDocument/2006/relationships/hyperlink" Target="https://en.wikipedia.org/wiki/Grizedale" TargetMode="External"/><Relationship Id="rId42" Type="http://schemas.openxmlformats.org/officeDocument/2006/relationships/hyperlink" Target="https://en.wikipedia.org/wiki/Bassenthwaite_Lake" TargetMode="External"/><Relationship Id="rId47" Type="http://schemas.openxmlformats.org/officeDocument/2006/relationships/hyperlink" Target="https://en.wikipedia.org/wiki/Cockermouth" TargetMode="External"/><Relationship Id="rId63" Type="http://schemas.openxmlformats.org/officeDocument/2006/relationships/hyperlink" Target="https://geohack.toolforge.org/geohack.php?pagename=Ennerdale_Bridge&amp;params=54.53_N_3.438_W_region:GB_type:city(220)" TargetMode="External"/><Relationship Id="rId68" Type="http://schemas.openxmlformats.org/officeDocument/2006/relationships/hyperlink" Target="https://geohack.toolforge.org/geohack.php?pagename=Penrith,_Cumbria&amp;params=54.6648_N_2.7548_W_region:GB_type:city(15181)" TargetMode="External"/><Relationship Id="rId2" Type="http://schemas.openxmlformats.org/officeDocument/2006/relationships/hyperlink" Target="https://www.visitcumbria.com/pen/pooley-bridge/" TargetMode="External"/><Relationship Id="rId16" Type="http://schemas.openxmlformats.org/officeDocument/2006/relationships/hyperlink" Target="https://geohack.toolforge.org/geohack.php?pagename=Newby_Bridge&amp;params=54.2672_N_2.9688_W_region:GB_type:city" TargetMode="External"/><Relationship Id="rId29" Type="http://schemas.openxmlformats.org/officeDocument/2006/relationships/hyperlink" Target="https://geohack.toolforge.org/geohack.php?pagename=Coniston,_Cumbria&amp;params=54.368_N_3.073_W_region:GB_type:city(928)" TargetMode="External"/><Relationship Id="rId11" Type="http://schemas.openxmlformats.org/officeDocument/2006/relationships/hyperlink" Target="https://en.wikipedia.org/wiki/Staveley,_Cumbria" TargetMode="External"/><Relationship Id="rId24" Type="http://schemas.openxmlformats.org/officeDocument/2006/relationships/hyperlink" Target="https://www.visitlakedistrict.com/things-to-do/rydal-cave-p1368191" TargetMode="External"/><Relationship Id="rId32" Type="http://schemas.openxmlformats.org/officeDocument/2006/relationships/hyperlink" Target="https://en.wikipedia.org/wiki/Coniston_copper_mines" TargetMode="External"/><Relationship Id="rId37" Type="http://schemas.openxmlformats.org/officeDocument/2006/relationships/hyperlink" Target="https://en.wikipedia.org/wiki/Derwentwater" TargetMode="External"/><Relationship Id="rId40" Type="http://schemas.openxmlformats.org/officeDocument/2006/relationships/hyperlink" Target="https://en.wikipedia.org/wiki/Thirlmere" TargetMode="External"/><Relationship Id="rId45" Type="http://schemas.openxmlformats.org/officeDocument/2006/relationships/hyperlink" Target="https://www.nationaltrust.org.uk/buttermere-valley/features/crummock-water" TargetMode="External"/><Relationship Id="rId53" Type="http://schemas.openxmlformats.org/officeDocument/2006/relationships/hyperlink" Target="https://en.wikipedia.org/wiki/Wasdale_Head" TargetMode="External"/><Relationship Id="rId58" Type="http://schemas.openxmlformats.org/officeDocument/2006/relationships/hyperlink" Target="https://geohack.toolforge.org/geohack.php?pagename=Raisbeck&amp;params=54.462_N_2.548_W_region:GB_type:city" TargetMode="External"/><Relationship Id="rId66" Type="http://schemas.openxmlformats.org/officeDocument/2006/relationships/hyperlink" Target="https://geohack.toolforge.org/geohack.php?pagename=Pooley_Bridge&amp;params=54.61197_N_2.82058_W_region:GB_type:city" TargetMode="External"/><Relationship Id="rId74" Type="http://schemas.openxmlformats.org/officeDocument/2006/relationships/hyperlink" Target="https://geohack.toolforge.org/geohack.php?pagename=Oxenholme&amp;params=54.30163_N_2.72373_W_region:GB_type:city" TargetMode="External"/><Relationship Id="rId5" Type="http://schemas.openxmlformats.org/officeDocument/2006/relationships/hyperlink" Target="https://en.wikipedia.org/wiki/Askham,_Cumbria" TargetMode="External"/><Relationship Id="rId61" Type="http://schemas.openxmlformats.org/officeDocument/2006/relationships/hyperlink" Target="https://en.wikipedia.org/wiki/Patterdale" TargetMode="External"/><Relationship Id="rId19" Type="http://schemas.openxmlformats.org/officeDocument/2006/relationships/hyperlink" Target="https://www.cumbriawildlifetrust.org.uk/nature-reserves/latterbarrow" TargetMode="External"/><Relationship Id="rId14" Type="http://schemas.openxmlformats.org/officeDocument/2006/relationships/hyperlink" Target="https://www.visitcumbria.com/amb/waterhead-pier/" TargetMode="External"/><Relationship Id="rId22" Type="http://schemas.openxmlformats.org/officeDocument/2006/relationships/hyperlink" Target="https://goape.co.uk/locations/grizedale" TargetMode="External"/><Relationship Id="rId27" Type="http://schemas.openxmlformats.org/officeDocument/2006/relationships/hyperlink" Target="https://www.lakedistrict.gov.uk/visiting/places-to-go/explore-around-coniston" TargetMode="External"/><Relationship Id="rId30" Type="http://schemas.openxmlformats.org/officeDocument/2006/relationships/hyperlink" Target="https://geohack.toolforge.org/geohack.php?pagename=Coniston_Water&amp;params=54_21_N_3_04_W_region:GB_type:waterbody" TargetMode="External"/><Relationship Id="rId35" Type="http://schemas.openxmlformats.org/officeDocument/2006/relationships/hyperlink" Target="https://en.wikipedia.org/wiki/Dow_Crag" TargetMode="External"/><Relationship Id="rId43" Type="http://schemas.openxmlformats.org/officeDocument/2006/relationships/hyperlink" Target="https://wikishire.co.uk/wiki/Whitewater_Dash" TargetMode="External"/><Relationship Id="rId48" Type="http://schemas.openxmlformats.org/officeDocument/2006/relationships/hyperlink" Target="https://en.wikipedia.org/wiki/Ennerdale_Water" TargetMode="External"/><Relationship Id="rId56" Type="http://schemas.openxmlformats.org/officeDocument/2006/relationships/hyperlink" Target="https://geohack.toolforge.org/geohack.php?pagename=Ulverston&amp;params=54.193_N_3.09_W_region:GB_type:city(11678)" TargetMode="External"/><Relationship Id="rId64" Type="http://schemas.openxmlformats.org/officeDocument/2006/relationships/hyperlink" Target="https://geohack.toolforge.org/geohack.php?pagename=St_Bees&amp;params=54.492_N_3.59_W_region:GB_type:city(1801)" TargetMode="External"/><Relationship Id="rId69" Type="http://schemas.openxmlformats.org/officeDocument/2006/relationships/hyperlink" Target="https://geohack.toolforge.org/geohack.php?pagename=Glenridding&amp;params=54.544_N_2.953_W_region:GB_type:city" TargetMode="External"/><Relationship Id="rId8" Type="http://schemas.openxmlformats.org/officeDocument/2006/relationships/hyperlink" Target="https://en.wikipedia.org/wiki/Windermere" TargetMode="External"/><Relationship Id="rId51" Type="http://schemas.openxmlformats.org/officeDocument/2006/relationships/hyperlink" Target="https://geohack.toolforge.org/geohack.php?pagename=Wast_Water&amp;params=54_26_30_N_3_17_30_W_region:GB_type:waterbody" TargetMode="External"/><Relationship Id="rId72" Type="http://schemas.openxmlformats.org/officeDocument/2006/relationships/hyperlink" Target="https://geohack.toolforge.org/geohack.php?pagename=Askham,_Cumbria&amp;params=54.6_N_2.76_W_region:GB_type:city(356)" TargetMode="External"/><Relationship Id="rId3" Type="http://schemas.openxmlformats.org/officeDocument/2006/relationships/hyperlink" Target="https://www.lakedistrict.gov.uk/visiting/places-to-go/explore-ullswater-glenridding-and-pooley-bridge" TargetMode="External"/><Relationship Id="rId12" Type="http://schemas.openxmlformats.org/officeDocument/2006/relationships/hyperlink" Target="https://geohack.toolforge.org/geohack.php?pagename=Troutbeck_Bridge&amp;params=54.3938_N_2.9194_W_region:GB_type:city" TargetMode="External"/><Relationship Id="rId17" Type="http://schemas.openxmlformats.org/officeDocument/2006/relationships/hyperlink" Target="https://geohack.toolforge.org/geohack.php?pagename=Lakeside,_Cumbria&amp;params=54.278_N_2.957_W_region:GB_type:city" TargetMode="External"/><Relationship Id="rId25" Type="http://schemas.openxmlformats.org/officeDocument/2006/relationships/hyperlink" Target="https://geohack.toolforge.org/geohack.php?pagename=Grasmere_(village)&amp;params=54.45809_N_3.024588_W_region:GB_type:city" TargetMode="External"/><Relationship Id="rId33" Type="http://schemas.openxmlformats.org/officeDocument/2006/relationships/hyperlink" Target="https://en.wikipedia.org/wiki/Old_Man_of_Coniston" TargetMode="External"/><Relationship Id="rId38" Type="http://schemas.openxmlformats.org/officeDocument/2006/relationships/hyperlink" Target="https://geohack.toolforge.org/geohack.php?pagename=Eagle_Crag&amp;params=54.49902_N_3.12097_W_type:mountain_scale:100000" TargetMode="External"/><Relationship Id="rId46" Type="http://schemas.openxmlformats.org/officeDocument/2006/relationships/hyperlink" Target="https://en.wikipedia.org/wiki/Loweswater" TargetMode="External"/><Relationship Id="rId59" Type="http://schemas.openxmlformats.org/officeDocument/2006/relationships/hyperlink" Target="https://en.wikipedia.org/wiki/Raisbeck" TargetMode="External"/><Relationship Id="rId67" Type="http://schemas.openxmlformats.org/officeDocument/2006/relationships/hyperlink" Target="https://geohack.toolforge.org/geohack.php?pagename=Ullswater&amp;params=54.5775_N_2.8751_W_region:GB_type:waterbody" TargetMode="External"/><Relationship Id="rId20" Type="http://schemas.openxmlformats.org/officeDocument/2006/relationships/hyperlink" Target="https://geohack.toolforge.org/geohack.php?pagename=Hawkshead&amp;params=54.375_N_2.999_W_region:GB_type:city(519)" TargetMode="External"/><Relationship Id="rId41" Type="http://schemas.openxmlformats.org/officeDocument/2006/relationships/hyperlink" Target="https://geohack.toolforge.org/geohack.php?pagename=Rosthwaite,_Allerdale&amp;params=54.523522_N_3.146982_W_region:GB_type:city" TargetMode="External"/><Relationship Id="rId54" Type="http://schemas.openxmlformats.org/officeDocument/2006/relationships/hyperlink" Target="https://en.wikipedia.org/wiki/Broughton-in-Furness" TargetMode="External"/><Relationship Id="rId62" Type="http://schemas.openxmlformats.org/officeDocument/2006/relationships/hyperlink" Target="https://geohack.toolforge.org/geohack.php?pagename=Patterdale&amp;params=54.53296_N_2.9349_W_region:GB_type:city(501)" TargetMode="External"/><Relationship Id="rId70" Type="http://schemas.openxmlformats.org/officeDocument/2006/relationships/hyperlink" Target="https://geohack.toolforge.org/geohack.php?pagename=Howtown&amp;params=54.569732_N_2.862544_W_region:GB_type:city" TargetMode="External"/><Relationship Id="rId75" Type="http://schemas.openxmlformats.org/officeDocument/2006/relationships/printerSettings" Target="../printerSettings/printerSettings3.bin"/><Relationship Id="rId1" Type="http://schemas.openxmlformats.org/officeDocument/2006/relationships/hyperlink" Target="https://www.visitlakedistrict.com/explore/areas-of-cumbria/eden-valley-and-north-pennines/towns-and-villages/penrith" TargetMode="External"/><Relationship Id="rId6" Type="http://schemas.openxmlformats.org/officeDocument/2006/relationships/hyperlink" Target="https://en.wikipedia.org/wiki/Martindale,_Cumbria" TargetMode="External"/><Relationship Id="rId15" Type="http://schemas.openxmlformats.org/officeDocument/2006/relationships/hyperlink" Target="https://geohack.toolforge.org/geohack.php?pagename=Bowness-on-Windermere&amp;params=54.3644_N_2.9181_W_region:GB_type:city(3814)" TargetMode="External"/><Relationship Id="rId23" Type="http://schemas.openxmlformats.org/officeDocument/2006/relationships/hyperlink" Target="https://geohack.toolforge.org/geohack.php?pagename=Rydal,_Cumbria&amp;params=54.433_N_2.983_W_region:GB_type:city" TargetMode="External"/><Relationship Id="rId28" Type="http://schemas.openxmlformats.org/officeDocument/2006/relationships/hyperlink" Target="https://www.conistonboatingcentre.co.uk/" TargetMode="External"/><Relationship Id="rId36" Type="http://schemas.openxmlformats.org/officeDocument/2006/relationships/hyperlink" Target="https://geohack.toolforge.org/geohack.php?pagename=Derwentwater&amp;params=54_35_N_3_09_W_region:GB_type:waterbody" TargetMode="External"/><Relationship Id="rId49" Type="http://schemas.openxmlformats.org/officeDocument/2006/relationships/hyperlink" Target="https://geohack.toolforge.org/geohack.php?pagename=Ravenglass&amp;params=54.354_N_3.411_W_region:GB_type:city" TargetMode="External"/><Relationship Id="rId57" Type="http://schemas.openxmlformats.org/officeDocument/2006/relationships/hyperlink" Target="https://geohack.toolforge.org/geohack.php?pagename=Grange-over-Sands&amp;params=54.19_N_2.915_W_region:GB_type:city(4114)" TargetMode="External"/><Relationship Id="rId10" Type="http://schemas.openxmlformats.org/officeDocument/2006/relationships/hyperlink" Target="https://geohack.toolforge.org/geohack.php?pagename=Staveley,_Cumbria&amp;params=54.375_N_2.818_W_region:GB_type:city(1147)" TargetMode="External"/><Relationship Id="rId31" Type="http://schemas.openxmlformats.org/officeDocument/2006/relationships/hyperlink" Target="http://www.waterparkadventure.co.uk/" TargetMode="External"/><Relationship Id="rId44" Type="http://schemas.openxmlformats.org/officeDocument/2006/relationships/hyperlink" Target="https://en.wikipedia.org/wiki/Buttermere" TargetMode="External"/><Relationship Id="rId52" Type="http://schemas.openxmlformats.org/officeDocument/2006/relationships/hyperlink" Target="https://en.wikipedia.org/wiki/Wast_Water" TargetMode="External"/><Relationship Id="rId60" Type="http://schemas.openxmlformats.org/officeDocument/2006/relationships/hyperlink" Target="https://geohack.toolforge.org/geohack.php?pagename=Haweswater_Reservoir&amp;params=54_31_08_N_2_48_17_W_region:GB_type:waterbody_source:dewiki" TargetMode="External"/><Relationship Id="rId65" Type="http://schemas.openxmlformats.org/officeDocument/2006/relationships/hyperlink" Target="https://en.wikipedia.org/wiki/St_Bees" TargetMode="External"/><Relationship Id="rId73" Type="http://schemas.openxmlformats.org/officeDocument/2006/relationships/hyperlink" Target="https://geohack.toolforge.org/geohack.php?pagename=Haweswater_Reservoir&amp;params=54_31_08_N_2_48_17_W_region:GB_type:waterbody_source:dewiki" TargetMode="External"/><Relationship Id="rId4" Type="http://schemas.openxmlformats.org/officeDocument/2006/relationships/hyperlink" Target="https://en.wikipedia.org/wiki/Dacre,_Cumbria" TargetMode="External"/><Relationship Id="rId9" Type="http://schemas.openxmlformats.org/officeDocument/2006/relationships/hyperlink" Target="https://www.windermereinfo.co.uk/" TargetMode="External"/><Relationship Id="rId13" Type="http://schemas.openxmlformats.org/officeDocument/2006/relationships/hyperlink" Target="https://geohack.toolforge.org/geohack.php?pagename=Troutbeck,_South_Lakeland&amp;params=54.418_N_2.913_W_region:GB_type:city" TargetMode="External"/><Relationship Id="rId18" Type="http://schemas.openxmlformats.org/officeDocument/2006/relationships/hyperlink" Target="https://geohack.toolforge.org/geohack.php?pagename=Esthwaite_Water&amp;params=54_21_N_2_59_W_region:GB_type:waterbody" TargetMode="External"/><Relationship Id="rId39" Type="http://schemas.openxmlformats.org/officeDocument/2006/relationships/hyperlink" Target="https://geohack.toolforge.org/geohack.php?pagename=Thirlmere&amp;params=54_32_N_3_04_W_region:GB_type:waterbody" TargetMode="External"/><Relationship Id="rId34" Type="http://schemas.openxmlformats.org/officeDocument/2006/relationships/hyperlink" Target="https://geohack.toolforge.org/geohack.php?pagename=Old_Man_of_Coniston&amp;params=54.37_N_3.119_W_type:mountain_region:GB-CMA" TargetMode="External"/><Relationship Id="rId50" Type="http://schemas.openxmlformats.org/officeDocument/2006/relationships/hyperlink" Target="https://en.wikipedia.org/wiki/Ravenglass" TargetMode="External"/><Relationship Id="rId55" Type="http://schemas.openxmlformats.org/officeDocument/2006/relationships/hyperlink" Target="https://geohack.toolforge.org/geohack.php?pagename=Broughton-in-Furness&amp;params=54.278_N_3.214_W_region:GB_type:city(529)" TargetMode="External"/><Relationship Id="rId7" Type="http://schemas.openxmlformats.org/officeDocument/2006/relationships/hyperlink" Target="https://www.visitcumbria.com/pen/haweswater/" TargetMode="External"/><Relationship Id="rId71" Type="http://schemas.openxmlformats.org/officeDocument/2006/relationships/hyperlink" Target="https://geohack.toolforge.org/geohack.php?pagename=Hartsop&amp;params=54.51_N_2.919_W_region:GB_type:city"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fleetnews.co.uk/costs/fuel-cost-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E620"/>
  <sheetViews>
    <sheetView topLeftCell="H1" zoomScale="80" zoomScaleNormal="80" workbookViewId="0">
      <selection activeCell="S10" sqref="S10"/>
    </sheetView>
  </sheetViews>
  <sheetFormatPr defaultRowHeight="15" outlineLevelCol="1" x14ac:dyDescent="0.25"/>
  <cols>
    <col min="1" max="1" width="1.5703125" style="53" bestFit="1" customWidth="1"/>
    <col min="2" max="2" width="6.5703125" style="20" customWidth="1"/>
    <col min="3" max="3" width="13.140625" customWidth="1"/>
    <col min="4" max="4" width="18.7109375" customWidth="1"/>
    <col min="5" max="5" width="18.140625" customWidth="1"/>
    <col min="6" max="6" width="16.42578125" customWidth="1" outlineLevel="1"/>
    <col min="7" max="7" width="9.5703125" style="70" customWidth="1" outlineLevel="1"/>
    <col min="8" max="8" width="9.42578125" style="70" customWidth="1" outlineLevel="1"/>
    <col min="9" max="9" width="13.28515625" customWidth="1"/>
    <col min="10" max="10" width="19.28515625" style="3" customWidth="1" outlineLevel="1"/>
    <col min="11" max="11" width="9.140625" style="3" customWidth="1"/>
    <col min="12" max="12" width="6.140625" style="3" customWidth="1" outlineLevel="1"/>
    <col min="13" max="13" width="10.28515625" style="3" customWidth="1"/>
    <col min="14" max="14" width="7.140625" style="48" customWidth="1"/>
    <col min="15" max="15" width="10" style="3" customWidth="1"/>
    <col min="16" max="17" width="8.5703125" style="48" customWidth="1"/>
    <col min="18" max="18" width="10" style="3" customWidth="1"/>
    <col min="19" max="19" width="11.140625" style="3" customWidth="1"/>
    <col min="20" max="20" width="14.140625" style="3" customWidth="1"/>
    <col min="21" max="21" width="20.28515625" style="3" customWidth="1"/>
    <col min="22" max="22" width="49" style="21" customWidth="1"/>
    <col min="23" max="23" width="20.140625" customWidth="1"/>
  </cols>
  <sheetData>
    <row r="2" spans="1:31" ht="44.25" customHeight="1" x14ac:dyDescent="0.25">
      <c r="B2" s="11" t="s">
        <v>0</v>
      </c>
      <c r="C2" s="11" t="s">
        <v>1</v>
      </c>
      <c r="D2" s="11" t="s">
        <v>2</v>
      </c>
      <c r="E2" s="11" t="s">
        <v>3</v>
      </c>
      <c r="F2" s="11" t="s">
        <v>4</v>
      </c>
      <c r="G2" s="73" t="s">
        <v>1233</v>
      </c>
      <c r="H2" s="73" t="s">
        <v>1259</v>
      </c>
      <c r="I2" s="12" t="s">
        <v>5</v>
      </c>
      <c r="J2" s="11" t="s">
        <v>6</v>
      </c>
      <c r="K2" s="24" t="s">
        <v>7</v>
      </c>
      <c r="L2" s="24" t="s">
        <v>8</v>
      </c>
      <c r="M2" s="24" t="s">
        <v>9</v>
      </c>
      <c r="N2" s="47" t="s">
        <v>10</v>
      </c>
      <c r="O2" s="24" t="s">
        <v>11</v>
      </c>
      <c r="P2" s="47" t="s">
        <v>1214</v>
      </c>
      <c r="Q2" s="47" t="s">
        <v>1215</v>
      </c>
      <c r="R2" s="24" t="s">
        <v>12</v>
      </c>
      <c r="S2" s="24" t="s">
        <v>13</v>
      </c>
      <c r="T2" s="24" t="s">
        <v>14</v>
      </c>
      <c r="U2" s="24" t="s">
        <v>15</v>
      </c>
      <c r="W2" s="2" t="s">
        <v>16</v>
      </c>
      <c r="AE2" s="19"/>
    </row>
    <row r="3" spans="1:31" ht="14.25" customHeight="1" x14ac:dyDescent="0.25">
      <c r="A3" s="53">
        <v>0</v>
      </c>
      <c r="B3" s="54"/>
      <c r="C3" t="s">
        <v>20</v>
      </c>
    </row>
    <row r="4" spans="1:31" x14ac:dyDescent="0.25">
      <c r="A4" s="53">
        <v>0</v>
      </c>
      <c r="B4" s="54">
        <v>1</v>
      </c>
      <c r="C4" t="s">
        <v>20</v>
      </c>
      <c r="D4" t="s">
        <v>21</v>
      </c>
      <c r="E4" t="s">
        <v>22</v>
      </c>
      <c r="I4" s="4" t="s">
        <v>23</v>
      </c>
      <c r="J4" s="5" t="s">
        <v>24</v>
      </c>
      <c r="K4" s="5">
        <v>6</v>
      </c>
      <c r="L4" s="25">
        <f>K4*1.60934</f>
        <v>9.6560400000000008</v>
      </c>
      <c r="M4" s="5" t="s">
        <v>25</v>
      </c>
      <c r="N4" s="49" t="s">
        <v>26</v>
      </c>
      <c r="O4" s="5" t="s">
        <v>27</v>
      </c>
      <c r="P4" s="49"/>
      <c r="Q4" s="49">
        <f>K4*63</f>
        <v>378</v>
      </c>
      <c r="R4" s="5">
        <v>2</v>
      </c>
      <c r="S4" s="5" t="s">
        <v>28</v>
      </c>
      <c r="T4" s="5"/>
      <c r="U4" s="5">
        <v>3</v>
      </c>
      <c r="V4" s="21" t="s">
        <v>29</v>
      </c>
      <c r="W4" s="6" t="s">
        <v>30</v>
      </c>
      <c r="X4" t="s">
        <v>26</v>
      </c>
    </row>
    <row r="5" spans="1:31" x14ac:dyDescent="0.25">
      <c r="A5" s="53">
        <v>0</v>
      </c>
      <c r="B5" s="54">
        <v>2</v>
      </c>
      <c r="C5" t="s">
        <v>20</v>
      </c>
      <c r="D5" t="s">
        <v>21</v>
      </c>
      <c r="E5" t="s">
        <v>22</v>
      </c>
      <c r="I5" s="9" t="s">
        <v>31</v>
      </c>
      <c r="J5" s="15" t="s">
        <v>32</v>
      </c>
      <c r="K5" s="15">
        <v>6</v>
      </c>
      <c r="L5" s="26">
        <f t="shared" ref="L5:L38" si="0">K5*1.60934</f>
        <v>9.6560400000000008</v>
      </c>
      <c r="M5" s="15" t="s">
        <v>33</v>
      </c>
      <c r="N5" s="43">
        <f>K5*50</f>
        <v>300</v>
      </c>
      <c r="O5" s="15"/>
      <c r="P5" s="43"/>
      <c r="Q5" s="43"/>
      <c r="R5" s="15">
        <v>2</v>
      </c>
      <c r="S5" s="15" t="s">
        <v>34</v>
      </c>
      <c r="T5" s="15" t="s">
        <v>35</v>
      </c>
      <c r="U5" s="5">
        <v>3</v>
      </c>
      <c r="V5" s="21" t="s">
        <v>29</v>
      </c>
      <c r="W5" s="10"/>
    </row>
    <row r="6" spans="1:31" x14ac:dyDescent="0.25">
      <c r="A6" s="53">
        <v>0</v>
      </c>
      <c r="B6" s="54">
        <v>2</v>
      </c>
      <c r="C6" t="s">
        <v>20</v>
      </c>
      <c r="D6" t="s">
        <v>21</v>
      </c>
      <c r="E6" t="s">
        <v>22</v>
      </c>
      <c r="I6" s="9" t="s">
        <v>36</v>
      </c>
      <c r="J6" s="15" t="s">
        <v>32</v>
      </c>
      <c r="K6" s="15">
        <v>6</v>
      </c>
      <c r="L6" s="26">
        <f t="shared" si="0"/>
        <v>9.6560400000000008</v>
      </c>
      <c r="M6" s="43">
        <f>K6*3.2</f>
        <v>19.200000000000003</v>
      </c>
      <c r="N6" s="43">
        <f>5*M6</f>
        <v>96.000000000000014</v>
      </c>
      <c r="O6" s="15"/>
      <c r="P6" s="43"/>
      <c r="Q6" s="43"/>
      <c r="R6" s="15">
        <v>2</v>
      </c>
      <c r="S6" s="15" t="s">
        <v>34</v>
      </c>
      <c r="T6" s="15" t="s">
        <v>35</v>
      </c>
      <c r="U6" s="5">
        <v>3</v>
      </c>
      <c r="V6" s="21" t="s">
        <v>29</v>
      </c>
      <c r="W6" s="10"/>
    </row>
    <row r="7" spans="1:31" x14ac:dyDescent="0.25">
      <c r="A7" s="53">
        <v>0</v>
      </c>
      <c r="B7" s="54">
        <v>1</v>
      </c>
      <c r="C7" t="s">
        <v>20</v>
      </c>
      <c r="D7" t="s">
        <v>21</v>
      </c>
      <c r="E7" t="s">
        <v>22</v>
      </c>
      <c r="I7" s="9" t="s">
        <v>31</v>
      </c>
      <c r="J7" s="15" t="s">
        <v>37</v>
      </c>
      <c r="K7" s="15">
        <v>5.7</v>
      </c>
      <c r="L7" s="26">
        <f t="shared" si="0"/>
        <v>9.1732379999999996</v>
      </c>
      <c r="M7" s="15" t="s">
        <v>38</v>
      </c>
      <c r="N7" s="43">
        <f>K7*50</f>
        <v>285</v>
      </c>
      <c r="O7" s="15"/>
      <c r="P7" s="43"/>
      <c r="Q7" s="43"/>
      <c r="R7" s="15">
        <v>2</v>
      </c>
      <c r="S7" s="15" t="s">
        <v>34</v>
      </c>
      <c r="T7" s="15" t="s">
        <v>35</v>
      </c>
      <c r="U7" s="5">
        <v>3</v>
      </c>
      <c r="V7" s="21" t="s">
        <v>29</v>
      </c>
      <c r="W7" s="10"/>
    </row>
    <row r="8" spans="1:31" x14ac:dyDescent="0.25">
      <c r="A8" s="53">
        <v>0</v>
      </c>
      <c r="B8" s="54">
        <v>1</v>
      </c>
      <c r="C8" t="s">
        <v>20</v>
      </c>
      <c r="D8" t="s">
        <v>21</v>
      </c>
      <c r="E8" t="s">
        <v>22</v>
      </c>
      <c r="I8" s="9" t="s">
        <v>36</v>
      </c>
      <c r="J8" s="15" t="s">
        <v>37</v>
      </c>
      <c r="K8" s="15">
        <v>5.7</v>
      </c>
      <c r="L8" s="26">
        <f t="shared" ref="L8" si="1">K8*1.60934</f>
        <v>9.1732379999999996</v>
      </c>
      <c r="M8" s="43">
        <f>K8*3.2</f>
        <v>18.240000000000002</v>
      </c>
      <c r="N8" s="43">
        <f>5*M8</f>
        <v>91.200000000000017</v>
      </c>
      <c r="O8" s="15"/>
      <c r="P8" s="43"/>
      <c r="Q8" s="43"/>
      <c r="R8" s="15">
        <v>2</v>
      </c>
      <c r="S8" s="15" t="s">
        <v>34</v>
      </c>
      <c r="T8" s="15" t="s">
        <v>35</v>
      </c>
      <c r="U8" s="5">
        <v>3</v>
      </c>
      <c r="V8" s="21" t="s">
        <v>29</v>
      </c>
      <c r="W8" s="10"/>
    </row>
    <row r="9" spans="1:31" x14ac:dyDescent="0.25">
      <c r="A9" s="53">
        <v>0</v>
      </c>
      <c r="B9" s="54">
        <v>2</v>
      </c>
      <c r="C9" t="s">
        <v>20</v>
      </c>
      <c r="D9" t="s">
        <v>21</v>
      </c>
      <c r="E9" t="s">
        <v>22</v>
      </c>
      <c r="F9" s="70"/>
      <c r="G9" s="86" t="s">
        <v>1230</v>
      </c>
      <c r="H9" s="86"/>
      <c r="I9" s="7" t="s">
        <v>39</v>
      </c>
      <c r="J9" s="72" t="s">
        <v>32</v>
      </c>
      <c r="K9" s="16">
        <v>6</v>
      </c>
      <c r="L9" s="27">
        <f t="shared" si="0"/>
        <v>9.6560400000000008</v>
      </c>
      <c r="M9" s="28" t="s">
        <v>40</v>
      </c>
      <c r="N9" s="46">
        <f>K9*100</f>
        <v>600</v>
      </c>
      <c r="O9" s="16"/>
      <c r="P9" s="46"/>
      <c r="Q9" s="46"/>
      <c r="R9" s="16">
        <v>2</v>
      </c>
      <c r="S9" s="16" t="s">
        <v>34</v>
      </c>
      <c r="T9" s="16" t="s">
        <v>35</v>
      </c>
      <c r="U9" s="5">
        <v>3</v>
      </c>
      <c r="V9" s="21" t="s">
        <v>29</v>
      </c>
      <c r="W9" s="8"/>
    </row>
    <row r="10" spans="1:31" ht="15.75" customHeight="1" x14ac:dyDescent="0.25">
      <c r="A10" s="53">
        <v>0</v>
      </c>
      <c r="B10" s="54">
        <v>1</v>
      </c>
      <c r="C10" t="s">
        <v>20</v>
      </c>
      <c r="D10" t="s">
        <v>21</v>
      </c>
      <c r="E10" t="s">
        <v>22</v>
      </c>
      <c r="F10" s="70"/>
      <c r="G10" s="86" t="s">
        <v>1231</v>
      </c>
      <c r="H10" s="86"/>
      <c r="I10" s="7" t="s">
        <v>39</v>
      </c>
      <c r="J10" s="72" t="s">
        <v>37</v>
      </c>
      <c r="K10" s="16">
        <v>5.6</v>
      </c>
      <c r="L10" s="27">
        <f t="shared" si="0"/>
        <v>9.0123039999999985</v>
      </c>
      <c r="M10" s="28" t="s">
        <v>41</v>
      </c>
      <c r="N10" s="46">
        <f>K10*100</f>
        <v>560</v>
      </c>
      <c r="O10" s="16"/>
      <c r="P10" s="46"/>
      <c r="Q10" s="46"/>
      <c r="R10" s="16">
        <v>2</v>
      </c>
      <c r="S10" s="16" t="s">
        <v>34</v>
      </c>
      <c r="T10" s="16" t="s">
        <v>35</v>
      </c>
      <c r="U10" s="5">
        <v>3</v>
      </c>
      <c r="V10" s="21" t="s">
        <v>29</v>
      </c>
      <c r="W10" s="8"/>
    </row>
    <row r="11" spans="1:31" ht="15.75" customHeight="1" x14ac:dyDescent="0.25">
      <c r="A11" s="53">
        <v>0</v>
      </c>
      <c r="B11" s="54">
        <v>2</v>
      </c>
      <c r="C11" t="s">
        <v>20</v>
      </c>
      <c r="D11" t="s">
        <v>21</v>
      </c>
      <c r="E11" t="s">
        <v>22</v>
      </c>
      <c r="I11" s="1" t="s">
        <v>42</v>
      </c>
      <c r="J11" s="3" t="s">
        <v>32</v>
      </c>
      <c r="K11" s="3">
        <v>6</v>
      </c>
      <c r="L11" s="29">
        <f t="shared" si="0"/>
        <v>9.6560400000000008</v>
      </c>
      <c r="M11" s="3" t="s">
        <v>43</v>
      </c>
      <c r="O11" s="3" t="s">
        <v>44</v>
      </c>
      <c r="Q11" s="48">
        <f>K11*228</f>
        <v>1368</v>
      </c>
      <c r="R11" s="3">
        <v>2</v>
      </c>
      <c r="S11" s="3" t="s">
        <v>45</v>
      </c>
    </row>
    <row r="12" spans="1:31" x14ac:dyDescent="0.25">
      <c r="A12" s="53">
        <v>0</v>
      </c>
      <c r="B12" s="54">
        <v>1</v>
      </c>
      <c r="C12" t="s">
        <v>20</v>
      </c>
      <c r="D12" t="s">
        <v>21</v>
      </c>
      <c r="E12" t="s">
        <v>22</v>
      </c>
      <c r="I12" s="1" t="s">
        <v>42</v>
      </c>
      <c r="J12" s="3" t="s">
        <v>37</v>
      </c>
      <c r="K12" s="3">
        <v>5.8</v>
      </c>
      <c r="L12" s="29">
        <f t="shared" si="0"/>
        <v>9.3341719999999988</v>
      </c>
      <c r="M12" s="3" t="s">
        <v>46</v>
      </c>
      <c r="O12" s="3" t="s">
        <v>44</v>
      </c>
      <c r="Q12" s="48">
        <f>K12*228</f>
        <v>1322.3999999999999</v>
      </c>
      <c r="R12" s="3">
        <v>2</v>
      </c>
      <c r="S12" s="3" t="s">
        <v>45</v>
      </c>
    </row>
    <row r="13" spans="1:31" x14ac:dyDescent="0.25">
      <c r="A13" s="53">
        <v>0</v>
      </c>
      <c r="B13" s="54"/>
      <c r="I13" s="1"/>
      <c r="L13" s="29"/>
    </row>
    <row r="14" spans="1:31" x14ac:dyDescent="0.25">
      <c r="A14" s="53">
        <v>0</v>
      </c>
      <c r="B14" s="54">
        <v>3</v>
      </c>
      <c r="C14" t="s">
        <v>20</v>
      </c>
      <c r="D14" t="s">
        <v>21</v>
      </c>
      <c r="E14" t="s">
        <v>47</v>
      </c>
      <c r="F14" t="s">
        <v>48</v>
      </c>
      <c r="H14" s="70" t="s">
        <v>1260</v>
      </c>
      <c r="I14" s="4" t="s">
        <v>23</v>
      </c>
      <c r="J14" s="5" t="s">
        <v>24</v>
      </c>
      <c r="K14" s="5">
        <v>13.1</v>
      </c>
      <c r="L14" s="25">
        <f t="shared" si="0"/>
        <v>21.082353999999999</v>
      </c>
      <c r="M14" s="5" t="s">
        <v>49</v>
      </c>
      <c r="N14" s="49"/>
      <c r="O14" s="5" t="s">
        <v>50</v>
      </c>
      <c r="P14" s="49"/>
      <c r="Q14" s="49">
        <f>K14*63</f>
        <v>825.3</v>
      </c>
      <c r="R14" s="5">
        <v>2</v>
      </c>
      <c r="S14" s="5" t="s">
        <v>28</v>
      </c>
      <c r="T14" s="5"/>
      <c r="U14" s="5">
        <v>5</v>
      </c>
      <c r="V14" s="21" t="s">
        <v>1254</v>
      </c>
      <c r="W14" s="6" t="s">
        <v>30</v>
      </c>
      <c r="X14" t="s">
        <v>26</v>
      </c>
    </row>
    <row r="15" spans="1:31" x14ac:dyDescent="0.25">
      <c r="A15" s="53">
        <v>0</v>
      </c>
      <c r="B15" s="54">
        <v>4</v>
      </c>
      <c r="C15" t="s">
        <v>20</v>
      </c>
      <c r="D15" t="s">
        <v>21</v>
      </c>
      <c r="E15" t="s">
        <v>47</v>
      </c>
      <c r="F15" t="s">
        <v>48</v>
      </c>
      <c r="H15" s="70" t="s">
        <v>1260</v>
      </c>
      <c r="I15" s="9" t="s">
        <v>31</v>
      </c>
      <c r="J15" s="15" t="s">
        <v>32</v>
      </c>
      <c r="K15" s="15">
        <v>13.1</v>
      </c>
      <c r="L15" s="26">
        <f t="shared" si="0"/>
        <v>21.082353999999999</v>
      </c>
      <c r="M15" s="15" t="s">
        <v>51</v>
      </c>
      <c r="N15" s="43">
        <f>K15*50</f>
        <v>655</v>
      </c>
      <c r="O15" s="15"/>
      <c r="P15" s="43"/>
      <c r="Q15" s="43"/>
      <c r="R15" s="15">
        <v>2</v>
      </c>
      <c r="S15" s="15" t="s">
        <v>34</v>
      </c>
      <c r="T15" s="15" t="s">
        <v>35</v>
      </c>
      <c r="U15" s="15">
        <v>6</v>
      </c>
      <c r="V15" s="21" t="s">
        <v>1255</v>
      </c>
      <c r="W15" s="10"/>
    </row>
    <row r="16" spans="1:31" x14ac:dyDescent="0.25">
      <c r="A16" s="53">
        <v>0</v>
      </c>
      <c r="B16" s="54">
        <v>4</v>
      </c>
      <c r="C16" t="s">
        <v>20</v>
      </c>
      <c r="D16" t="s">
        <v>21</v>
      </c>
      <c r="E16" t="s">
        <v>47</v>
      </c>
      <c r="F16" t="s">
        <v>48</v>
      </c>
      <c r="H16" s="70" t="s">
        <v>1260</v>
      </c>
      <c r="I16" s="1" t="s">
        <v>42</v>
      </c>
      <c r="J16" s="3" t="s">
        <v>32</v>
      </c>
      <c r="K16" s="3">
        <v>13.1</v>
      </c>
      <c r="L16" s="29">
        <f t="shared" si="0"/>
        <v>21.082353999999999</v>
      </c>
      <c r="M16" s="3" t="s">
        <v>52</v>
      </c>
      <c r="Q16" s="48">
        <f>K16*228</f>
        <v>2986.7999999999997</v>
      </c>
      <c r="R16" s="3">
        <v>2</v>
      </c>
      <c r="S16" s="3" t="s">
        <v>45</v>
      </c>
      <c r="U16" s="3">
        <v>5</v>
      </c>
      <c r="V16" s="21" t="s">
        <v>1254</v>
      </c>
    </row>
    <row r="17" spans="1:23" x14ac:dyDescent="0.25">
      <c r="A17" s="53">
        <v>0</v>
      </c>
      <c r="B17" s="54"/>
      <c r="I17" s="1"/>
      <c r="L17" s="29"/>
    </row>
    <row r="18" spans="1:23" x14ac:dyDescent="0.25">
      <c r="A18" s="53">
        <v>0</v>
      </c>
      <c r="B18" s="54">
        <v>5</v>
      </c>
      <c r="C18" t="s">
        <v>20</v>
      </c>
      <c r="D18" t="s">
        <v>22</v>
      </c>
      <c r="E18" t="s">
        <v>47</v>
      </c>
      <c r="H18" s="70" t="s">
        <v>1260</v>
      </c>
      <c r="I18" s="13" t="s">
        <v>53</v>
      </c>
      <c r="J18" s="17"/>
      <c r="K18" s="17"/>
      <c r="L18" s="30"/>
      <c r="M18" s="17" t="s">
        <v>54</v>
      </c>
      <c r="N18" s="50">
        <f>0.6*100</f>
        <v>60</v>
      </c>
      <c r="O18" s="17" t="s">
        <v>55</v>
      </c>
      <c r="P18" s="50"/>
      <c r="Q18" s="50" t="s">
        <v>26</v>
      </c>
      <c r="R18" s="17">
        <v>3</v>
      </c>
      <c r="S18" s="17" t="s">
        <v>28</v>
      </c>
      <c r="T18" s="17"/>
      <c r="U18" s="17">
        <v>6</v>
      </c>
      <c r="V18" s="45" t="s">
        <v>1256</v>
      </c>
      <c r="W18" s="14"/>
    </row>
    <row r="19" spans="1:23" x14ac:dyDescent="0.25">
      <c r="A19" s="53">
        <v>0</v>
      </c>
      <c r="B19" s="54">
        <v>6</v>
      </c>
      <c r="C19" t="s">
        <v>20</v>
      </c>
      <c r="D19" t="s">
        <v>22</v>
      </c>
      <c r="E19" t="s">
        <v>47</v>
      </c>
      <c r="H19" s="70" t="s">
        <v>1260</v>
      </c>
      <c r="I19" s="4" t="s">
        <v>23</v>
      </c>
      <c r="J19" s="5" t="s">
        <v>24</v>
      </c>
      <c r="K19" s="5">
        <v>8.1</v>
      </c>
      <c r="L19" s="25">
        <f t="shared" si="0"/>
        <v>13.035653999999999</v>
      </c>
      <c r="M19" s="5" t="s">
        <v>56</v>
      </c>
      <c r="N19" s="49">
        <v>60</v>
      </c>
      <c r="O19" s="5"/>
      <c r="P19" s="49"/>
      <c r="Q19" s="49">
        <f>K19*63</f>
        <v>510.29999999999995</v>
      </c>
      <c r="R19" s="5">
        <v>3</v>
      </c>
      <c r="S19" s="5" t="s">
        <v>28</v>
      </c>
      <c r="T19" s="5"/>
      <c r="U19" s="5">
        <v>3</v>
      </c>
      <c r="V19" s="45" t="s">
        <v>1257</v>
      </c>
      <c r="W19" s="6"/>
    </row>
    <row r="20" spans="1:23" x14ac:dyDescent="0.25">
      <c r="A20" s="53">
        <v>0</v>
      </c>
      <c r="B20" s="54">
        <v>6</v>
      </c>
      <c r="C20" t="s">
        <v>20</v>
      </c>
      <c r="D20" t="s">
        <v>22</v>
      </c>
      <c r="E20" t="s">
        <v>47</v>
      </c>
      <c r="H20" s="70" t="s">
        <v>1260</v>
      </c>
      <c r="I20" s="9" t="s">
        <v>31</v>
      </c>
      <c r="J20" s="15" t="s">
        <v>32</v>
      </c>
      <c r="K20" s="15">
        <v>8.1</v>
      </c>
      <c r="L20" s="26">
        <f t="shared" ref="L20" si="2">K20*1.60934</f>
        <v>13.035653999999999</v>
      </c>
      <c r="M20" s="15" t="s">
        <v>57</v>
      </c>
      <c r="N20" s="43">
        <f>K20*50</f>
        <v>405</v>
      </c>
      <c r="O20" s="15"/>
      <c r="P20" s="43"/>
      <c r="Q20" s="43"/>
      <c r="R20" s="15">
        <v>3</v>
      </c>
      <c r="S20" s="15" t="s">
        <v>34</v>
      </c>
      <c r="T20" s="15" t="s">
        <v>58</v>
      </c>
      <c r="U20" s="15">
        <v>4</v>
      </c>
      <c r="V20" s="45" t="s">
        <v>1258</v>
      </c>
      <c r="W20" s="10"/>
    </row>
    <row r="21" spans="1:23" x14ac:dyDescent="0.25">
      <c r="A21" s="53">
        <v>0</v>
      </c>
      <c r="B21" s="54">
        <v>6</v>
      </c>
      <c r="C21" t="s">
        <v>20</v>
      </c>
      <c r="D21" t="s">
        <v>22</v>
      </c>
      <c r="E21" t="s">
        <v>47</v>
      </c>
      <c r="F21" s="70"/>
      <c r="G21" s="70" t="s">
        <v>1232</v>
      </c>
      <c r="H21" s="70" t="s">
        <v>1260</v>
      </c>
      <c r="I21" s="7" t="s">
        <v>39</v>
      </c>
      <c r="J21" s="72" t="s">
        <v>1239</v>
      </c>
      <c r="K21" s="16">
        <v>8.1</v>
      </c>
      <c r="L21" s="27">
        <f t="shared" ref="L21:L22" si="3">K21*1.60934</f>
        <v>13.035653999999999</v>
      </c>
      <c r="M21" s="28" t="s">
        <v>59</v>
      </c>
      <c r="N21" s="46">
        <f>K21*100</f>
        <v>810</v>
      </c>
      <c r="O21" s="16"/>
      <c r="P21" s="46"/>
      <c r="Q21" s="46"/>
      <c r="R21" s="16">
        <v>3</v>
      </c>
      <c r="S21" s="16" t="s">
        <v>34</v>
      </c>
      <c r="T21" s="16" t="s">
        <v>58</v>
      </c>
      <c r="U21" s="16">
        <v>4</v>
      </c>
      <c r="V21" s="45" t="s">
        <v>1258</v>
      </c>
      <c r="W21" s="8"/>
    </row>
    <row r="22" spans="1:23" x14ac:dyDescent="0.25">
      <c r="A22" s="53">
        <v>0</v>
      </c>
      <c r="B22" s="54">
        <v>6</v>
      </c>
      <c r="C22" t="s">
        <v>20</v>
      </c>
      <c r="D22" t="s">
        <v>22</v>
      </c>
      <c r="E22" t="s">
        <v>47</v>
      </c>
      <c r="H22" s="70" t="s">
        <v>1260</v>
      </c>
      <c r="I22" s="1" t="s">
        <v>42</v>
      </c>
      <c r="J22" s="3" t="s">
        <v>32</v>
      </c>
      <c r="K22" s="3">
        <v>8.1</v>
      </c>
      <c r="L22" s="29">
        <f t="shared" si="3"/>
        <v>13.035653999999999</v>
      </c>
      <c r="M22" s="3" t="s">
        <v>60</v>
      </c>
      <c r="N22" s="46"/>
      <c r="Q22" s="48">
        <f>K22*228</f>
        <v>1846.8</v>
      </c>
      <c r="R22" s="41">
        <v>3</v>
      </c>
      <c r="S22" s="3" t="s">
        <v>45</v>
      </c>
      <c r="U22" s="3">
        <v>3</v>
      </c>
      <c r="V22" s="45" t="s">
        <v>1257</v>
      </c>
    </row>
    <row r="23" spans="1:23" x14ac:dyDescent="0.25">
      <c r="A23" s="53">
        <v>0</v>
      </c>
      <c r="B23" s="54"/>
      <c r="I23" s="1"/>
      <c r="L23" s="29"/>
      <c r="N23" s="46"/>
    </row>
    <row r="24" spans="1:23" x14ac:dyDescent="0.25">
      <c r="A24" s="53">
        <v>0</v>
      </c>
      <c r="B24" s="54">
        <v>7</v>
      </c>
      <c r="C24" t="s">
        <v>20</v>
      </c>
      <c r="D24" t="s">
        <v>47</v>
      </c>
      <c r="E24" t="s">
        <v>61</v>
      </c>
      <c r="F24" s="1" t="s">
        <v>62</v>
      </c>
      <c r="G24" s="71"/>
      <c r="H24" s="71"/>
      <c r="I24" s="13" t="s">
        <v>53</v>
      </c>
      <c r="J24" s="17"/>
      <c r="K24" s="17"/>
      <c r="L24" s="30">
        <f t="shared" si="0"/>
        <v>0</v>
      </c>
      <c r="M24" s="17" t="s">
        <v>63</v>
      </c>
      <c r="N24" s="46"/>
      <c r="O24" s="17" t="s">
        <v>64</v>
      </c>
      <c r="P24" s="50"/>
      <c r="Q24" s="50"/>
      <c r="R24" s="17">
        <v>3</v>
      </c>
      <c r="S24" s="17" t="s">
        <v>28</v>
      </c>
      <c r="T24" s="17"/>
      <c r="U24" s="17">
        <v>3</v>
      </c>
      <c r="V24" s="45" t="s">
        <v>65</v>
      </c>
      <c r="W24" s="14"/>
    </row>
    <row r="25" spans="1:23" x14ac:dyDescent="0.25">
      <c r="A25" s="53">
        <v>0</v>
      </c>
      <c r="B25" s="54">
        <v>8</v>
      </c>
      <c r="C25" t="s">
        <v>20</v>
      </c>
      <c r="D25" t="s">
        <v>47</v>
      </c>
      <c r="E25" t="s">
        <v>61</v>
      </c>
      <c r="F25" s="1" t="s">
        <v>62</v>
      </c>
      <c r="G25" s="71"/>
      <c r="H25" s="71"/>
      <c r="I25" s="9" t="s">
        <v>31</v>
      </c>
      <c r="J25" s="15" t="s">
        <v>32</v>
      </c>
      <c r="K25" s="15">
        <v>10.4</v>
      </c>
      <c r="L25" s="26">
        <f t="shared" si="0"/>
        <v>16.737136</v>
      </c>
      <c r="M25" s="15" t="s">
        <v>66</v>
      </c>
      <c r="N25" s="43">
        <f>K25*50</f>
        <v>520</v>
      </c>
      <c r="R25" s="15">
        <v>3</v>
      </c>
      <c r="S25" s="15" t="s">
        <v>34</v>
      </c>
      <c r="T25" s="15" t="s">
        <v>35</v>
      </c>
      <c r="U25" s="3">
        <v>6</v>
      </c>
      <c r="V25" s="45" t="s">
        <v>67</v>
      </c>
    </row>
    <row r="26" spans="1:23" x14ac:dyDescent="0.25">
      <c r="A26" s="53">
        <v>0</v>
      </c>
      <c r="B26" s="54">
        <v>9</v>
      </c>
      <c r="C26" t="s">
        <v>20</v>
      </c>
      <c r="D26" t="s">
        <v>47</v>
      </c>
      <c r="E26" t="s">
        <v>61</v>
      </c>
      <c r="F26" s="1" t="s">
        <v>62</v>
      </c>
      <c r="G26" s="70" t="s">
        <v>1234</v>
      </c>
      <c r="H26" s="70" t="s">
        <v>1234</v>
      </c>
      <c r="I26" s="7" t="s">
        <v>39</v>
      </c>
      <c r="J26" s="16" t="s">
        <v>1234</v>
      </c>
      <c r="K26" s="16">
        <v>8.3000000000000007</v>
      </c>
      <c r="L26" s="27">
        <f>K26*1.60934</f>
        <v>13.357522000000001</v>
      </c>
      <c r="M26" s="16" t="s">
        <v>68</v>
      </c>
      <c r="N26" s="46">
        <f t="shared" ref="N26" si="4">K26*100</f>
        <v>830.00000000000011</v>
      </c>
      <c r="O26" s="16"/>
      <c r="P26" s="46"/>
      <c r="Q26" s="46"/>
      <c r="R26" s="16">
        <v>3</v>
      </c>
      <c r="S26" s="16" t="s">
        <v>34</v>
      </c>
      <c r="T26" s="16" t="s">
        <v>35</v>
      </c>
      <c r="U26" s="16">
        <v>6</v>
      </c>
      <c r="V26" s="45" t="s">
        <v>67</v>
      </c>
      <c r="W26" s="8"/>
    </row>
    <row r="27" spans="1:23" x14ac:dyDescent="0.25">
      <c r="A27" s="53">
        <v>0</v>
      </c>
      <c r="B27" s="54">
        <v>8</v>
      </c>
      <c r="C27" t="s">
        <v>20</v>
      </c>
      <c r="D27" t="s">
        <v>47</v>
      </c>
      <c r="E27" t="s">
        <v>61</v>
      </c>
      <c r="F27" s="1" t="s">
        <v>62</v>
      </c>
      <c r="G27" s="71"/>
      <c r="H27" s="71" t="s">
        <v>1261</v>
      </c>
      <c r="I27" s="1" t="s">
        <v>42</v>
      </c>
      <c r="J27" s="3" t="s">
        <v>32</v>
      </c>
      <c r="K27" s="3">
        <v>10.4</v>
      </c>
      <c r="L27" s="29">
        <f t="shared" si="0"/>
        <v>16.737136</v>
      </c>
      <c r="M27" s="76" t="s">
        <v>381</v>
      </c>
      <c r="Q27" s="48">
        <f>K27*228</f>
        <v>2371.2000000000003</v>
      </c>
      <c r="R27" s="41">
        <v>3</v>
      </c>
      <c r="S27" s="3" t="s">
        <v>45</v>
      </c>
      <c r="T27" s="16"/>
      <c r="U27" s="16">
        <v>2</v>
      </c>
      <c r="V27" s="45" t="s">
        <v>70</v>
      </c>
      <c r="W27" s="8"/>
    </row>
    <row r="28" spans="1:23" x14ac:dyDescent="0.25">
      <c r="A28" s="53">
        <v>0</v>
      </c>
      <c r="B28" s="54"/>
      <c r="F28" s="1"/>
      <c r="G28" s="71"/>
      <c r="H28" s="71"/>
      <c r="I28" s="1"/>
      <c r="L28" s="29"/>
    </row>
    <row r="29" spans="1:23" x14ac:dyDescent="0.25">
      <c r="A29" s="53">
        <v>0</v>
      </c>
      <c r="B29" s="54">
        <v>10</v>
      </c>
      <c r="C29" t="s">
        <v>20</v>
      </c>
      <c r="D29" t="s">
        <v>47</v>
      </c>
      <c r="E29" t="s">
        <v>71</v>
      </c>
      <c r="F29" s="1"/>
      <c r="G29" s="71"/>
      <c r="H29" s="71"/>
      <c r="I29" s="4" t="s">
        <v>23</v>
      </c>
      <c r="J29" s="5" t="s">
        <v>24</v>
      </c>
      <c r="K29" s="5">
        <v>2.9</v>
      </c>
      <c r="L29" s="25">
        <f t="shared" ref="L29" si="5">K29*1.60934</f>
        <v>4.6670859999999994</v>
      </c>
      <c r="M29" s="5" t="s">
        <v>72</v>
      </c>
      <c r="N29" s="49">
        <f>0.6*100</f>
        <v>60</v>
      </c>
      <c r="P29" s="49"/>
      <c r="Q29" s="49">
        <f>K29*63</f>
        <v>182.7</v>
      </c>
      <c r="R29" s="5">
        <v>4</v>
      </c>
      <c r="S29" s="5" t="s">
        <v>28</v>
      </c>
      <c r="U29" s="3">
        <v>4</v>
      </c>
      <c r="V29" s="45" t="s">
        <v>73</v>
      </c>
    </row>
    <row r="30" spans="1:23" x14ac:dyDescent="0.25">
      <c r="A30" s="53">
        <v>0</v>
      </c>
      <c r="B30" s="54">
        <v>10</v>
      </c>
      <c r="C30" t="s">
        <v>20</v>
      </c>
      <c r="D30" t="s">
        <v>47</v>
      </c>
      <c r="E30" t="s">
        <v>71</v>
      </c>
      <c r="F30" s="1"/>
      <c r="G30" s="71"/>
      <c r="H30" s="71"/>
      <c r="I30" s="4" t="s">
        <v>23</v>
      </c>
      <c r="J30" s="5" t="s">
        <v>74</v>
      </c>
      <c r="K30" s="5">
        <v>2.9</v>
      </c>
      <c r="L30" s="25">
        <f t="shared" ref="L30" si="6">K30*1.60934</f>
        <v>4.6670859999999994</v>
      </c>
      <c r="M30" s="5" t="s">
        <v>75</v>
      </c>
      <c r="N30" s="49">
        <f>0.9*100</f>
        <v>90</v>
      </c>
      <c r="P30" s="49"/>
      <c r="Q30" s="49">
        <f>K30*63</f>
        <v>182.7</v>
      </c>
      <c r="R30" s="5">
        <v>4</v>
      </c>
      <c r="S30" s="5" t="s">
        <v>45</v>
      </c>
      <c r="U30" s="3">
        <v>4</v>
      </c>
      <c r="V30" s="45" t="s">
        <v>73</v>
      </c>
    </row>
    <row r="31" spans="1:23" x14ac:dyDescent="0.25">
      <c r="A31" s="53">
        <v>0</v>
      </c>
      <c r="B31" s="54">
        <v>10</v>
      </c>
      <c r="C31" t="s">
        <v>20</v>
      </c>
      <c r="D31" t="s">
        <v>47</v>
      </c>
      <c r="E31" t="s">
        <v>71</v>
      </c>
      <c r="F31" s="1"/>
      <c r="G31" s="71"/>
      <c r="H31" s="71"/>
      <c r="I31" s="9" t="s">
        <v>31</v>
      </c>
      <c r="J31" s="15" t="s">
        <v>76</v>
      </c>
      <c r="K31" s="15">
        <v>2.9</v>
      </c>
      <c r="L31" s="26">
        <f t="shared" ref="L31" si="7">K31*1.60934</f>
        <v>4.6670859999999994</v>
      </c>
      <c r="M31" s="15" t="s">
        <v>77</v>
      </c>
      <c r="N31" s="43">
        <f>K31*50</f>
        <v>145</v>
      </c>
      <c r="O31" s="15"/>
      <c r="P31" s="43"/>
      <c r="Q31" s="43"/>
      <c r="R31" s="15">
        <v>4</v>
      </c>
      <c r="S31" s="15" t="s">
        <v>34</v>
      </c>
      <c r="T31" s="15" t="s">
        <v>35</v>
      </c>
      <c r="U31" s="3">
        <v>4</v>
      </c>
      <c r="V31" s="45" t="s">
        <v>73</v>
      </c>
    </row>
    <row r="32" spans="1:23" x14ac:dyDescent="0.25">
      <c r="A32" s="53">
        <v>0</v>
      </c>
      <c r="B32" s="54">
        <v>10</v>
      </c>
      <c r="C32" t="s">
        <v>20</v>
      </c>
      <c r="D32" t="s">
        <v>47</v>
      </c>
      <c r="E32" t="s">
        <v>71</v>
      </c>
      <c r="F32" s="1"/>
      <c r="G32" s="70" t="s">
        <v>1234</v>
      </c>
      <c r="H32" s="70" t="s">
        <v>1234</v>
      </c>
      <c r="I32" s="7" t="s">
        <v>39</v>
      </c>
      <c r="J32" s="72" t="s">
        <v>1239</v>
      </c>
      <c r="K32" s="16">
        <v>2.9</v>
      </c>
      <c r="L32" s="27">
        <f>K32*1.60934</f>
        <v>4.6670859999999994</v>
      </c>
      <c r="M32" s="16" t="s">
        <v>78</v>
      </c>
      <c r="N32" s="46">
        <f>K32*100</f>
        <v>290</v>
      </c>
      <c r="O32" s="16"/>
      <c r="P32" s="46"/>
      <c r="Q32" s="46"/>
      <c r="R32" s="16">
        <v>4</v>
      </c>
      <c r="S32" s="16" t="s">
        <v>34</v>
      </c>
      <c r="T32" s="16" t="s">
        <v>35</v>
      </c>
      <c r="U32" s="16">
        <v>4</v>
      </c>
      <c r="V32" s="45" t="s">
        <v>73</v>
      </c>
    </row>
    <row r="33" spans="1:23" x14ac:dyDescent="0.25">
      <c r="A33" s="53">
        <v>0</v>
      </c>
      <c r="B33" s="54">
        <v>10</v>
      </c>
      <c r="C33" t="s">
        <v>20</v>
      </c>
      <c r="D33" t="s">
        <v>47</v>
      </c>
      <c r="E33" t="s">
        <v>71</v>
      </c>
      <c r="F33" s="1"/>
      <c r="G33" s="71"/>
      <c r="H33" s="71"/>
      <c r="I33" s="1" t="s">
        <v>42</v>
      </c>
      <c r="J33" s="3" t="s">
        <v>79</v>
      </c>
      <c r="K33" s="3">
        <v>2.9</v>
      </c>
      <c r="L33" s="29">
        <f t="shared" ref="L33" si="8">K33*1.60934</f>
        <v>4.6670859999999994</v>
      </c>
      <c r="M33" s="3" t="s">
        <v>80</v>
      </c>
      <c r="Q33" s="48">
        <f>K33*228</f>
        <v>661.19999999999993</v>
      </c>
      <c r="R33" s="3">
        <v>4</v>
      </c>
      <c r="S33" s="3" t="s">
        <v>81</v>
      </c>
      <c r="U33" s="3">
        <v>4</v>
      </c>
      <c r="V33" s="45" t="s">
        <v>73</v>
      </c>
    </row>
    <row r="34" spans="1:23" x14ac:dyDescent="0.25">
      <c r="A34" s="53">
        <v>0</v>
      </c>
      <c r="B34" s="54"/>
      <c r="I34" s="1"/>
      <c r="L34" s="29"/>
    </row>
    <row r="35" spans="1:23" x14ac:dyDescent="0.25">
      <c r="A35" s="53">
        <v>0</v>
      </c>
      <c r="B35" s="54">
        <v>11</v>
      </c>
      <c r="C35" t="s">
        <v>20</v>
      </c>
      <c r="D35" t="s">
        <v>47</v>
      </c>
      <c r="E35" t="s">
        <v>82</v>
      </c>
      <c r="F35" s="1" t="s">
        <v>83</v>
      </c>
      <c r="G35" s="71"/>
      <c r="H35" s="71"/>
      <c r="I35" s="9" t="s">
        <v>31</v>
      </c>
      <c r="J35" s="15" t="s">
        <v>32</v>
      </c>
      <c r="K35" s="15">
        <v>3.3</v>
      </c>
      <c r="L35" s="26">
        <f t="shared" ref="L35" si="9">K35*1.60934</f>
        <v>5.3108219999999999</v>
      </c>
      <c r="M35" s="15" t="s">
        <v>60</v>
      </c>
      <c r="N35" s="43">
        <f>K35*50</f>
        <v>165</v>
      </c>
      <c r="O35" s="15"/>
      <c r="P35" s="43"/>
      <c r="Q35" s="43"/>
      <c r="R35" s="3">
        <v>3</v>
      </c>
      <c r="S35" s="15" t="s">
        <v>34</v>
      </c>
      <c r="U35" s="3">
        <v>2</v>
      </c>
      <c r="V35" s="45" t="s">
        <v>84</v>
      </c>
    </row>
    <row r="36" spans="1:23" x14ac:dyDescent="0.25">
      <c r="A36" s="53">
        <v>0</v>
      </c>
      <c r="B36" s="54">
        <v>11</v>
      </c>
      <c r="C36" t="s">
        <v>20</v>
      </c>
      <c r="D36" t="s">
        <v>47</v>
      </c>
      <c r="E36" t="s">
        <v>82</v>
      </c>
      <c r="F36" s="1" t="s">
        <v>83</v>
      </c>
      <c r="G36" s="71"/>
      <c r="H36" s="71" t="s">
        <v>1250</v>
      </c>
      <c r="I36" s="7" t="s">
        <v>39</v>
      </c>
      <c r="J36" s="16" t="s">
        <v>1262</v>
      </c>
      <c r="K36" s="16">
        <v>3.3</v>
      </c>
      <c r="L36" s="27">
        <f t="shared" ref="L36" si="10">K36*1.60934</f>
        <v>5.3108219999999999</v>
      </c>
      <c r="M36" s="28" t="s">
        <v>85</v>
      </c>
      <c r="N36" s="46">
        <f>K36*100</f>
        <v>330</v>
      </c>
      <c r="O36" s="16"/>
      <c r="R36" s="3">
        <v>3</v>
      </c>
      <c r="S36" s="16" t="s">
        <v>34</v>
      </c>
      <c r="U36" s="3">
        <v>2</v>
      </c>
      <c r="V36" s="45" t="s">
        <v>84</v>
      </c>
    </row>
    <row r="37" spans="1:23" x14ac:dyDescent="0.25">
      <c r="A37" s="53">
        <v>0</v>
      </c>
      <c r="B37" s="54">
        <v>12</v>
      </c>
      <c r="C37" t="s">
        <v>20</v>
      </c>
      <c r="D37" t="s">
        <v>47</v>
      </c>
      <c r="E37" t="s">
        <v>82</v>
      </c>
      <c r="F37" s="1" t="s">
        <v>83</v>
      </c>
      <c r="G37" s="71"/>
      <c r="H37" s="71" t="s">
        <v>1250</v>
      </c>
      <c r="I37" s="7" t="s">
        <v>39</v>
      </c>
      <c r="J37" s="16" t="s">
        <v>1263</v>
      </c>
      <c r="K37" s="16">
        <v>3.6</v>
      </c>
      <c r="L37" s="27">
        <f t="shared" si="0"/>
        <v>5.7936240000000003</v>
      </c>
      <c r="M37" s="28" t="s">
        <v>86</v>
      </c>
      <c r="N37" s="46">
        <f>K37*100</f>
        <v>360</v>
      </c>
      <c r="O37" s="16"/>
      <c r="P37" s="46"/>
      <c r="Q37" s="46"/>
      <c r="R37" s="16">
        <v>3</v>
      </c>
      <c r="S37" s="16" t="s">
        <v>34</v>
      </c>
      <c r="T37" s="16"/>
      <c r="U37" s="16">
        <v>2</v>
      </c>
      <c r="V37" s="45" t="s">
        <v>84</v>
      </c>
      <c r="W37" s="8"/>
    </row>
    <row r="38" spans="1:23" x14ac:dyDescent="0.25">
      <c r="A38" s="53">
        <v>0</v>
      </c>
      <c r="B38" s="54">
        <v>11</v>
      </c>
      <c r="C38" t="s">
        <v>20</v>
      </c>
      <c r="D38" t="s">
        <v>47</v>
      </c>
      <c r="E38" t="s">
        <v>82</v>
      </c>
      <c r="F38" s="1" t="s">
        <v>83</v>
      </c>
      <c r="G38" s="71"/>
      <c r="H38" s="71"/>
      <c r="I38" s="1" t="s">
        <v>42</v>
      </c>
      <c r="J38" s="3" t="s">
        <v>32</v>
      </c>
      <c r="K38" s="3">
        <v>3.3</v>
      </c>
      <c r="L38" s="29">
        <f t="shared" si="0"/>
        <v>5.3108219999999999</v>
      </c>
      <c r="M38" s="3" t="s">
        <v>87</v>
      </c>
      <c r="Q38" s="48">
        <f>K38*228</f>
        <v>752.4</v>
      </c>
      <c r="R38" s="16">
        <v>3</v>
      </c>
      <c r="S38" s="31" t="s">
        <v>28</v>
      </c>
      <c r="T38" s="16"/>
      <c r="U38" s="16">
        <v>2</v>
      </c>
      <c r="V38" s="45" t="s">
        <v>84</v>
      </c>
      <c r="W38" s="8"/>
    </row>
    <row r="39" spans="1:23" x14ac:dyDescent="0.25">
      <c r="A39" s="53">
        <v>0</v>
      </c>
      <c r="B39" s="54"/>
      <c r="F39" s="1"/>
      <c r="G39" s="71"/>
      <c r="H39" s="71"/>
      <c r="I39" s="1"/>
    </row>
    <row r="40" spans="1:23" x14ac:dyDescent="0.25">
      <c r="A40" s="53">
        <v>0</v>
      </c>
      <c r="B40" s="54">
        <v>13</v>
      </c>
      <c r="C40" t="s">
        <v>20</v>
      </c>
      <c r="D40" t="s">
        <v>22</v>
      </c>
      <c r="E40" t="s">
        <v>71</v>
      </c>
      <c r="F40" s="1"/>
      <c r="G40" s="71"/>
      <c r="H40" s="71"/>
      <c r="I40" s="4" t="s">
        <v>23</v>
      </c>
      <c r="J40" s="5" t="s">
        <v>24</v>
      </c>
      <c r="K40" s="5">
        <v>5.8</v>
      </c>
      <c r="L40" s="25">
        <f t="shared" ref="L40:L42" si="11">K40*1.60934</f>
        <v>9.3341719999999988</v>
      </c>
      <c r="M40" s="5" t="s">
        <v>88</v>
      </c>
      <c r="N40" s="49">
        <f>0.65*100</f>
        <v>65</v>
      </c>
      <c r="P40" s="49"/>
      <c r="Q40" s="49">
        <f>K40*63</f>
        <v>365.4</v>
      </c>
      <c r="R40" s="3">
        <v>3</v>
      </c>
      <c r="S40" s="3" t="s">
        <v>28</v>
      </c>
      <c r="U40" s="3">
        <v>2</v>
      </c>
      <c r="V40" s="45" t="s">
        <v>89</v>
      </c>
    </row>
    <row r="41" spans="1:23" x14ac:dyDescent="0.25">
      <c r="A41" s="53">
        <v>0</v>
      </c>
      <c r="B41" s="54">
        <v>13</v>
      </c>
      <c r="C41" t="s">
        <v>20</v>
      </c>
      <c r="D41" t="s">
        <v>22</v>
      </c>
      <c r="E41" t="s">
        <v>71</v>
      </c>
      <c r="F41" s="1"/>
      <c r="G41" s="71"/>
      <c r="H41" s="71"/>
      <c r="I41" s="9" t="s">
        <v>31</v>
      </c>
      <c r="J41" s="15" t="s">
        <v>32</v>
      </c>
      <c r="K41" s="15">
        <v>6.3</v>
      </c>
      <c r="L41" s="26">
        <f t="shared" si="11"/>
        <v>10.138842</v>
      </c>
      <c r="M41" s="15" t="s">
        <v>90</v>
      </c>
      <c r="N41" s="43">
        <f>K41*50</f>
        <v>315</v>
      </c>
      <c r="R41" s="3">
        <v>3</v>
      </c>
      <c r="S41" s="15" t="s">
        <v>34</v>
      </c>
      <c r="T41" s="15" t="s">
        <v>35</v>
      </c>
      <c r="U41" s="3">
        <v>3</v>
      </c>
      <c r="V41" s="45" t="s">
        <v>91</v>
      </c>
    </row>
    <row r="42" spans="1:23" x14ac:dyDescent="0.25">
      <c r="A42" s="53">
        <v>0</v>
      </c>
      <c r="B42" s="54">
        <v>13</v>
      </c>
      <c r="C42" t="s">
        <v>20</v>
      </c>
      <c r="D42" t="s">
        <v>22</v>
      </c>
      <c r="E42" t="s">
        <v>71</v>
      </c>
      <c r="F42" s="1"/>
      <c r="G42" s="70" t="s">
        <v>1234</v>
      </c>
      <c r="H42" s="70" t="s">
        <v>1234</v>
      </c>
      <c r="I42" s="7" t="s">
        <v>39</v>
      </c>
      <c r="J42" s="72" t="s">
        <v>1239</v>
      </c>
      <c r="K42" s="16">
        <v>6.2</v>
      </c>
      <c r="L42" s="27">
        <f t="shared" si="11"/>
        <v>9.9779080000000011</v>
      </c>
      <c r="M42" s="28" t="s">
        <v>92</v>
      </c>
      <c r="N42" s="46">
        <f>K42*100</f>
        <v>620</v>
      </c>
      <c r="R42" s="3">
        <v>3</v>
      </c>
      <c r="S42" s="16" t="s">
        <v>34</v>
      </c>
      <c r="T42" s="16" t="s">
        <v>35</v>
      </c>
      <c r="U42" s="3">
        <v>3</v>
      </c>
      <c r="V42" s="45" t="s">
        <v>89</v>
      </c>
    </row>
    <row r="43" spans="1:23" x14ac:dyDescent="0.25">
      <c r="A43" s="53">
        <v>0</v>
      </c>
      <c r="B43" s="54">
        <v>13</v>
      </c>
      <c r="C43" t="s">
        <v>20</v>
      </c>
      <c r="D43" t="s">
        <v>22</v>
      </c>
      <c r="E43" t="s">
        <v>71</v>
      </c>
      <c r="I43" s="1" t="s">
        <v>42</v>
      </c>
      <c r="J43" s="3" t="s">
        <v>32</v>
      </c>
      <c r="K43" s="3">
        <v>6.4</v>
      </c>
      <c r="L43" s="29">
        <f t="shared" ref="L43:L48" si="12">K43*1.60934</f>
        <v>10.299776000000001</v>
      </c>
      <c r="M43" s="3" t="s">
        <v>93</v>
      </c>
      <c r="Q43" s="48">
        <f>K43*228</f>
        <v>1459.2</v>
      </c>
      <c r="R43" s="3">
        <v>3</v>
      </c>
      <c r="S43" s="3" t="s">
        <v>28</v>
      </c>
      <c r="U43" s="3">
        <v>2</v>
      </c>
      <c r="V43" s="45" t="s">
        <v>89</v>
      </c>
    </row>
    <row r="44" spans="1:23" x14ac:dyDescent="0.25">
      <c r="A44" s="53">
        <v>0</v>
      </c>
      <c r="B44" s="54"/>
      <c r="I44" s="1"/>
      <c r="L44" s="29"/>
    </row>
    <row r="45" spans="1:23" x14ac:dyDescent="0.25">
      <c r="A45" s="53">
        <v>0</v>
      </c>
      <c r="B45" s="54">
        <v>14</v>
      </c>
      <c r="C45" t="s">
        <v>20</v>
      </c>
      <c r="D45" t="s">
        <v>22</v>
      </c>
      <c r="E45" t="s">
        <v>61</v>
      </c>
      <c r="I45" s="13" t="s">
        <v>53</v>
      </c>
      <c r="J45" s="17"/>
      <c r="K45" s="17"/>
      <c r="L45" s="29"/>
      <c r="M45" s="17" t="s">
        <v>94</v>
      </c>
      <c r="N45" s="50"/>
      <c r="O45" s="17" t="s">
        <v>64</v>
      </c>
      <c r="P45" s="50"/>
      <c r="Q45" s="50"/>
      <c r="R45" s="17">
        <v>4</v>
      </c>
      <c r="S45" s="17" t="s">
        <v>28</v>
      </c>
      <c r="T45" s="17"/>
      <c r="U45" s="17">
        <v>2</v>
      </c>
      <c r="V45" s="21" t="s">
        <v>95</v>
      </c>
      <c r="W45" s="14"/>
    </row>
    <row r="46" spans="1:23" x14ac:dyDescent="0.25">
      <c r="A46" s="53">
        <v>0</v>
      </c>
      <c r="B46" s="54">
        <v>15</v>
      </c>
      <c r="C46" t="s">
        <v>20</v>
      </c>
      <c r="D46" t="s">
        <v>22</v>
      </c>
      <c r="E46" t="s">
        <v>61</v>
      </c>
      <c r="G46" s="70" t="s">
        <v>1234</v>
      </c>
      <c r="I46" s="7" t="s">
        <v>39</v>
      </c>
      <c r="J46" s="76" t="s">
        <v>1234</v>
      </c>
      <c r="K46" s="16">
        <v>2.2999999999999998</v>
      </c>
      <c r="L46" s="27">
        <f t="shared" ref="L46" si="13">K46*1.60934</f>
        <v>3.7014819999999995</v>
      </c>
      <c r="M46" s="16" t="s">
        <v>96</v>
      </c>
      <c r="N46" s="46">
        <f>K46*100</f>
        <v>229.99999999999997</v>
      </c>
      <c r="O46" s="16"/>
      <c r="P46" s="46"/>
      <c r="Q46" s="46"/>
      <c r="R46" s="16">
        <v>3</v>
      </c>
      <c r="S46" s="16" t="s">
        <v>34</v>
      </c>
      <c r="T46" s="16" t="s">
        <v>58</v>
      </c>
      <c r="U46" s="16">
        <v>3</v>
      </c>
      <c r="V46" s="21" t="s">
        <v>97</v>
      </c>
      <c r="W46" s="8"/>
    </row>
    <row r="47" spans="1:23" s="10" customFormat="1" x14ac:dyDescent="0.25">
      <c r="A47" s="53">
        <v>0</v>
      </c>
      <c r="B47" s="55">
        <v>15</v>
      </c>
      <c r="C47" s="21" t="s">
        <v>20</v>
      </c>
      <c r="D47" s="21" t="s">
        <v>22</v>
      </c>
      <c r="E47" s="21" t="s">
        <v>61</v>
      </c>
      <c r="G47" s="70"/>
      <c r="H47" s="70"/>
      <c r="I47" s="9" t="s">
        <v>31</v>
      </c>
      <c r="J47" s="15"/>
      <c r="K47" s="15">
        <v>2.2999999999999998</v>
      </c>
      <c r="L47" s="26">
        <f t="shared" si="12"/>
        <v>3.7014819999999995</v>
      </c>
      <c r="M47" s="15" t="s">
        <v>98</v>
      </c>
      <c r="N47" s="43">
        <f>K47*50</f>
        <v>114.99999999999999</v>
      </c>
      <c r="O47" s="15"/>
      <c r="P47" s="43"/>
      <c r="Q47" s="43"/>
      <c r="R47" s="15">
        <v>3</v>
      </c>
      <c r="S47" s="15" t="s">
        <v>34</v>
      </c>
      <c r="T47" s="15" t="s">
        <v>58</v>
      </c>
      <c r="U47" s="15">
        <v>3</v>
      </c>
      <c r="V47" s="21" t="s">
        <v>97</v>
      </c>
    </row>
    <row r="48" spans="1:23" s="10" customFormat="1" x14ac:dyDescent="0.25">
      <c r="A48" s="53">
        <v>0</v>
      </c>
      <c r="B48" s="55">
        <v>15</v>
      </c>
      <c r="C48" s="21" t="s">
        <v>20</v>
      </c>
      <c r="D48" s="21" t="s">
        <v>22</v>
      </c>
      <c r="E48" s="21" t="s">
        <v>61</v>
      </c>
      <c r="G48" s="70"/>
      <c r="H48" s="70"/>
      <c r="I48" s="1" t="s">
        <v>42</v>
      </c>
      <c r="J48" s="3"/>
      <c r="K48" s="3">
        <v>2.2999999999999998</v>
      </c>
      <c r="L48" s="29">
        <f t="shared" si="12"/>
        <v>3.7014819999999995</v>
      </c>
      <c r="M48" s="3" t="s">
        <v>99</v>
      </c>
      <c r="N48" s="48"/>
      <c r="O48" s="3"/>
      <c r="P48" s="48"/>
      <c r="Q48" s="48">
        <f>K48*228</f>
        <v>524.4</v>
      </c>
      <c r="R48" s="41">
        <v>3</v>
      </c>
      <c r="S48" s="3" t="s">
        <v>45</v>
      </c>
      <c r="T48" s="15"/>
      <c r="U48" s="15">
        <v>2</v>
      </c>
      <c r="V48" s="21" t="s">
        <v>95</v>
      </c>
    </row>
    <row r="49" spans="1:23" x14ac:dyDescent="0.25">
      <c r="A49" s="53">
        <v>0</v>
      </c>
      <c r="B49" s="54"/>
      <c r="I49" s="1"/>
      <c r="L49" s="29"/>
    </row>
    <row r="50" spans="1:23" x14ac:dyDescent="0.25">
      <c r="A50" s="53">
        <v>0</v>
      </c>
      <c r="B50" s="54">
        <v>16</v>
      </c>
      <c r="C50" t="s">
        <v>20</v>
      </c>
      <c r="D50" t="s">
        <v>22</v>
      </c>
      <c r="E50" t="s">
        <v>100</v>
      </c>
      <c r="F50" t="s">
        <v>101</v>
      </c>
      <c r="G50" s="70" t="s">
        <v>1235</v>
      </c>
      <c r="H50" s="71" t="s">
        <v>1250</v>
      </c>
      <c r="I50" s="7" t="s">
        <v>39</v>
      </c>
      <c r="J50" s="72" t="s">
        <v>1252</v>
      </c>
      <c r="K50" s="16">
        <v>2.8</v>
      </c>
      <c r="L50" s="27">
        <f t="shared" ref="L50:L52" si="14">K50*1.60934</f>
        <v>4.5061519999999993</v>
      </c>
      <c r="M50" s="16" t="s">
        <v>102</v>
      </c>
      <c r="N50" s="46">
        <f>K50*100</f>
        <v>280</v>
      </c>
      <c r="O50" s="16"/>
      <c r="P50" s="46"/>
      <c r="Q50" s="46"/>
      <c r="R50" s="16">
        <v>3</v>
      </c>
      <c r="S50" s="16" t="s">
        <v>34</v>
      </c>
      <c r="T50" s="16" t="s">
        <v>58</v>
      </c>
      <c r="U50" s="16">
        <v>2</v>
      </c>
      <c r="V50" s="21" t="s">
        <v>103</v>
      </c>
      <c r="W50" s="8"/>
    </row>
    <row r="51" spans="1:23" x14ac:dyDescent="0.25">
      <c r="A51" s="53">
        <v>0</v>
      </c>
      <c r="B51" s="54">
        <v>16</v>
      </c>
      <c r="C51" t="s">
        <v>20</v>
      </c>
      <c r="D51" t="s">
        <v>22</v>
      </c>
      <c r="E51" t="s">
        <v>100</v>
      </c>
      <c r="F51" t="s">
        <v>101</v>
      </c>
      <c r="I51" s="9" t="s">
        <v>31</v>
      </c>
      <c r="J51" s="15" t="s">
        <v>32</v>
      </c>
      <c r="K51" s="15">
        <v>2.8</v>
      </c>
      <c r="L51" s="26">
        <f t="shared" si="14"/>
        <v>4.5061519999999993</v>
      </c>
      <c r="M51" s="15" t="s">
        <v>104</v>
      </c>
      <c r="N51" s="43">
        <f>K51*50</f>
        <v>140</v>
      </c>
      <c r="O51" s="15"/>
      <c r="P51" s="43"/>
      <c r="Q51" s="43"/>
      <c r="R51" s="15">
        <v>3</v>
      </c>
      <c r="S51" s="15" t="s">
        <v>34</v>
      </c>
      <c r="T51" s="15" t="s">
        <v>58</v>
      </c>
      <c r="U51" s="3">
        <v>2</v>
      </c>
      <c r="V51" s="21" t="s">
        <v>103</v>
      </c>
    </row>
    <row r="52" spans="1:23" x14ac:dyDescent="0.25">
      <c r="A52" s="53">
        <v>0</v>
      </c>
      <c r="B52" s="54">
        <v>16</v>
      </c>
      <c r="C52" t="s">
        <v>20</v>
      </c>
      <c r="D52" t="s">
        <v>22</v>
      </c>
      <c r="E52" t="s">
        <v>100</v>
      </c>
      <c r="F52" t="s">
        <v>101</v>
      </c>
      <c r="I52" s="1" t="s">
        <v>42</v>
      </c>
      <c r="J52" s="3" t="s">
        <v>32</v>
      </c>
      <c r="K52" s="3">
        <v>2.8</v>
      </c>
      <c r="L52" s="29">
        <f t="shared" si="14"/>
        <v>4.5061519999999993</v>
      </c>
      <c r="M52" s="3" t="s">
        <v>80</v>
      </c>
      <c r="Q52" s="48">
        <f>K52*228</f>
        <v>638.4</v>
      </c>
      <c r="R52" s="41">
        <v>3</v>
      </c>
      <c r="S52" s="3" t="s">
        <v>45</v>
      </c>
      <c r="T52" s="15" t="s">
        <v>105</v>
      </c>
      <c r="U52" s="3">
        <v>1</v>
      </c>
      <c r="V52" s="21" t="s">
        <v>101</v>
      </c>
    </row>
    <row r="53" spans="1:23" x14ac:dyDescent="0.25">
      <c r="A53" s="53">
        <v>0</v>
      </c>
      <c r="B53" s="54"/>
      <c r="I53" s="1"/>
    </row>
    <row r="54" spans="1:23" x14ac:dyDescent="0.25">
      <c r="A54" s="53">
        <v>0</v>
      </c>
      <c r="B54" s="54">
        <v>17</v>
      </c>
      <c r="C54" t="s">
        <v>20</v>
      </c>
      <c r="D54" t="s">
        <v>100</v>
      </c>
      <c r="E54" t="s">
        <v>106</v>
      </c>
      <c r="F54" t="s">
        <v>1236</v>
      </c>
      <c r="G54" s="70" t="s">
        <v>1237</v>
      </c>
      <c r="H54" s="71" t="s">
        <v>1250</v>
      </c>
      <c r="I54" s="7" t="s">
        <v>39</v>
      </c>
      <c r="J54" s="72" t="s">
        <v>1238</v>
      </c>
      <c r="K54" s="16">
        <v>2.2999999999999998</v>
      </c>
      <c r="L54" s="27">
        <f t="shared" ref="L54:L55" si="15">K54*1.60934</f>
        <v>3.7014819999999995</v>
      </c>
      <c r="M54" s="16" t="s">
        <v>108</v>
      </c>
      <c r="N54" s="46">
        <f>K54*100</f>
        <v>229.99999999999997</v>
      </c>
      <c r="O54" s="16"/>
      <c r="P54" s="46"/>
      <c r="Q54" s="46"/>
      <c r="R54" s="16">
        <v>3</v>
      </c>
      <c r="S54" s="16" t="s">
        <v>34</v>
      </c>
      <c r="T54" s="16"/>
      <c r="U54" s="16">
        <v>4</v>
      </c>
      <c r="V54" s="21" t="s">
        <v>109</v>
      </c>
      <c r="W54" s="8"/>
    </row>
    <row r="55" spans="1:23" x14ac:dyDescent="0.25">
      <c r="A55" s="53">
        <v>0</v>
      </c>
      <c r="B55" s="54">
        <v>17</v>
      </c>
      <c r="C55" t="s">
        <v>20</v>
      </c>
      <c r="D55" t="s">
        <v>100</v>
      </c>
      <c r="E55" t="s">
        <v>106</v>
      </c>
      <c r="F55" t="s">
        <v>1236</v>
      </c>
      <c r="I55" s="9" t="s">
        <v>31</v>
      </c>
      <c r="J55" s="15" t="s">
        <v>32</v>
      </c>
      <c r="K55" s="15">
        <v>2.2999999999999998</v>
      </c>
      <c r="L55" s="26">
        <f t="shared" si="15"/>
        <v>3.7014819999999995</v>
      </c>
      <c r="M55" s="15" t="s">
        <v>110</v>
      </c>
      <c r="N55" s="43">
        <f>K55*50</f>
        <v>114.99999999999999</v>
      </c>
      <c r="R55" s="15">
        <v>3</v>
      </c>
      <c r="S55" s="15" t="s">
        <v>34</v>
      </c>
      <c r="U55" s="3">
        <v>4</v>
      </c>
      <c r="V55" s="21" t="s">
        <v>109</v>
      </c>
    </row>
    <row r="56" spans="1:23" x14ac:dyDescent="0.25">
      <c r="A56" s="53">
        <v>0</v>
      </c>
      <c r="B56" s="54">
        <v>17</v>
      </c>
      <c r="C56" t="s">
        <v>20</v>
      </c>
      <c r="D56" t="s">
        <v>100</v>
      </c>
      <c r="E56" t="s">
        <v>106</v>
      </c>
      <c r="F56" t="s">
        <v>1236</v>
      </c>
      <c r="I56" s="1" t="s">
        <v>42</v>
      </c>
      <c r="J56" s="3" t="s">
        <v>32</v>
      </c>
      <c r="K56" s="3">
        <v>2.2999999999999998</v>
      </c>
      <c r="L56" s="29">
        <f t="shared" ref="L56" si="16">K56*1.60934</f>
        <v>3.7014819999999995</v>
      </c>
      <c r="M56" s="3" t="s">
        <v>111</v>
      </c>
      <c r="Q56" s="48">
        <f>K56*228</f>
        <v>524.4</v>
      </c>
      <c r="R56" s="41">
        <v>3</v>
      </c>
      <c r="S56" s="3" t="s">
        <v>45</v>
      </c>
      <c r="U56" s="3">
        <v>2</v>
      </c>
      <c r="V56" s="21" t="s">
        <v>112</v>
      </c>
    </row>
    <row r="57" spans="1:23" x14ac:dyDescent="0.25">
      <c r="A57" s="53">
        <v>0</v>
      </c>
      <c r="B57" s="54"/>
      <c r="I57" s="1"/>
    </row>
    <row r="58" spans="1:23" x14ac:dyDescent="0.25">
      <c r="A58" s="53">
        <v>0</v>
      </c>
      <c r="B58" s="54">
        <v>18</v>
      </c>
      <c r="C58" t="s">
        <v>20</v>
      </c>
      <c r="D58" t="s">
        <v>22</v>
      </c>
      <c r="E58" t="s">
        <v>106</v>
      </c>
      <c r="F58" t="s">
        <v>1236</v>
      </c>
      <c r="H58" s="71" t="s">
        <v>1250</v>
      </c>
      <c r="I58" s="7" t="s">
        <v>39</v>
      </c>
      <c r="J58" s="72" t="s">
        <v>1238</v>
      </c>
      <c r="K58" s="16">
        <v>2.2999999999999998</v>
      </c>
      <c r="L58" s="27">
        <f t="shared" ref="L58:L59" si="17">K58*1.60934</f>
        <v>3.7014819999999995</v>
      </c>
      <c r="M58" s="16" t="s">
        <v>113</v>
      </c>
      <c r="N58" s="46">
        <f>K58*100</f>
        <v>229.99999999999997</v>
      </c>
      <c r="O58" s="16"/>
      <c r="P58" s="46"/>
      <c r="Q58" s="46"/>
      <c r="R58" s="16">
        <v>3</v>
      </c>
      <c r="S58" s="16" t="s">
        <v>34</v>
      </c>
      <c r="T58" s="16" t="s">
        <v>58</v>
      </c>
      <c r="U58" s="16">
        <v>2</v>
      </c>
      <c r="V58" s="45" t="s">
        <v>114</v>
      </c>
      <c r="W58" s="8"/>
    </row>
    <row r="59" spans="1:23" x14ac:dyDescent="0.25">
      <c r="A59" s="53">
        <v>0</v>
      </c>
      <c r="B59" s="54">
        <v>18</v>
      </c>
      <c r="C59" t="s">
        <v>20</v>
      </c>
      <c r="D59" t="s">
        <v>22</v>
      </c>
      <c r="E59" t="s">
        <v>106</v>
      </c>
      <c r="F59" t="s">
        <v>1236</v>
      </c>
      <c r="I59" s="9" t="s">
        <v>31</v>
      </c>
      <c r="J59" s="15" t="s">
        <v>32</v>
      </c>
      <c r="K59" s="15">
        <v>2.4</v>
      </c>
      <c r="L59" s="26">
        <f t="shared" si="17"/>
        <v>3.8624159999999996</v>
      </c>
      <c r="M59" s="15" t="s">
        <v>115</v>
      </c>
      <c r="N59" s="43">
        <f>K59*50</f>
        <v>120</v>
      </c>
      <c r="R59" s="15">
        <v>3</v>
      </c>
      <c r="S59" s="15" t="s">
        <v>34</v>
      </c>
      <c r="T59" s="15" t="s">
        <v>58</v>
      </c>
      <c r="U59" s="3">
        <v>2</v>
      </c>
      <c r="V59" s="45" t="s">
        <v>114</v>
      </c>
    </row>
    <row r="60" spans="1:23" x14ac:dyDescent="0.25">
      <c r="A60" s="53">
        <v>0</v>
      </c>
      <c r="B60" s="54">
        <v>18</v>
      </c>
      <c r="C60" t="s">
        <v>20</v>
      </c>
      <c r="D60" t="s">
        <v>22</v>
      </c>
      <c r="E60" t="s">
        <v>106</v>
      </c>
      <c r="F60" t="s">
        <v>1236</v>
      </c>
      <c r="I60" s="1" t="s">
        <v>42</v>
      </c>
      <c r="J60" s="3" t="s">
        <v>32</v>
      </c>
      <c r="K60" s="3">
        <v>2.5</v>
      </c>
      <c r="L60" s="29">
        <f t="shared" ref="L60" si="18">K60*1.60934</f>
        <v>4.0233499999999998</v>
      </c>
      <c r="M60" s="3" t="s">
        <v>99</v>
      </c>
      <c r="Q60" s="48">
        <f>K60*228</f>
        <v>570</v>
      </c>
      <c r="R60" s="41">
        <v>3</v>
      </c>
      <c r="S60" s="3" t="s">
        <v>45</v>
      </c>
      <c r="U60" s="3">
        <v>1</v>
      </c>
      <c r="V60" s="45" t="s">
        <v>107</v>
      </c>
    </row>
    <row r="61" spans="1:23" x14ac:dyDescent="0.25">
      <c r="A61" s="53">
        <v>0</v>
      </c>
      <c r="B61" s="54"/>
      <c r="I61" s="1"/>
    </row>
    <row r="62" spans="1:23" x14ac:dyDescent="0.25">
      <c r="A62" s="53">
        <v>0</v>
      </c>
      <c r="B62" s="54">
        <v>19</v>
      </c>
      <c r="C62" t="s">
        <v>20</v>
      </c>
      <c r="D62" t="s">
        <v>22</v>
      </c>
      <c r="E62" t="s">
        <v>116</v>
      </c>
      <c r="F62" t="s">
        <v>117</v>
      </c>
      <c r="H62" s="71" t="s">
        <v>1250</v>
      </c>
      <c r="I62" s="7" t="s">
        <v>39</v>
      </c>
      <c r="J62" s="16" t="s">
        <v>1264</v>
      </c>
      <c r="K62" s="16">
        <v>3.4</v>
      </c>
      <c r="L62" s="27">
        <f t="shared" ref="L62:L63" si="19">K62*1.60934</f>
        <v>5.4717560000000001</v>
      </c>
      <c r="M62" s="16" t="s">
        <v>51</v>
      </c>
      <c r="N62" s="46">
        <f>K62*100</f>
        <v>340</v>
      </c>
      <c r="O62" s="16"/>
      <c r="P62" s="46"/>
      <c r="Q62" s="46"/>
      <c r="R62" s="16">
        <v>3</v>
      </c>
      <c r="S62" s="16" t="s">
        <v>34</v>
      </c>
      <c r="T62" s="16" t="s">
        <v>35</v>
      </c>
      <c r="U62" s="16">
        <v>1</v>
      </c>
      <c r="V62" s="45" t="s">
        <v>118</v>
      </c>
      <c r="W62" s="8"/>
    </row>
    <row r="63" spans="1:23" x14ac:dyDescent="0.25">
      <c r="A63" s="53">
        <v>0</v>
      </c>
      <c r="B63" s="54">
        <v>19</v>
      </c>
      <c r="C63" t="s">
        <v>20</v>
      </c>
      <c r="D63" t="s">
        <v>22</v>
      </c>
      <c r="E63" t="s">
        <v>116</v>
      </c>
      <c r="F63" t="s">
        <v>117</v>
      </c>
      <c r="I63" s="9" t="s">
        <v>31</v>
      </c>
      <c r="J63" s="15" t="s">
        <v>37</v>
      </c>
      <c r="K63" s="15">
        <v>3.4</v>
      </c>
      <c r="L63" s="26">
        <f t="shared" si="19"/>
        <v>5.4717560000000001</v>
      </c>
      <c r="M63" s="15" t="s">
        <v>119</v>
      </c>
      <c r="N63" s="43">
        <f>K63*50</f>
        <v>170</v>
      </c>
      <c r="O63" s="15"/>
      <c r="P63" s="43"/>
      <c r="Q63" s="43"/>
      <c r="R63" s="15">
        <v>3</v>
      </c>
      <c r="S63" s="15" t="s">
        <v>34</v>
      </c>
      <c r="T63" s="15" t="s">
        <v>35</v>
      </c>
      <c r="U63" s="3">
        <v>1</v>
      </c>
      <c r="V63" s="45" t="s">
        <v>118</v>
      </c>
    </row>
    <row r="64" spans="1:23" x14ac:dyDescent="0.25">
      <c r="A64" s="53">
        <v>0</v>
      </c>
      <c r="B64" s="54">
        <v>19</v>
      </c>
      <c r="C64" t="s">
        <v>20</v>
      </c>
      <c r="D64" t="s">
        <v>22</v>
      </c>
      <c r="E64" t="s">
        <v>116</v>
      </c>
      <c r="F64" t="s">
        <v>117</v>
      </c>
      <c r="I64" s="1" t="s">
        <v>42</v>
      </c>
      <c r="J64" s="3" t="s">
        <v>37</v>
      </c>
      <c r="K64" s="3">
        <v>2.5</v>
      </c>
      <c r="L64" s="29">
        <f t="shared" ref="L64" si="20">K64*1.60934</f>
        <v>4.0233499999999998</v>
      </c>
      <c r="M64" s="3" t="s">
        <v>99</v>
      </c>
      <c r="Q64" s="48">
        <f>K64*228</f>
        <v>570</v>
      </c>
      <c r="R64" s="41">
        <v>3</v>
      </c>
      <c r="S64" s="3" t="s">
        <v>45</v>
      </c>
      <c r="U64" s="3">
        <v>1</v>
      </c>
      <c r="V64" s="45" t="s">
        <v>118</v>
      </c>
    </row>
    <row r="65" spans="1:23" x14ac:dyDescent="0.25">
      <c r="A65" s="53">
        <v>0</v>
      </c>
      <c r="B65" s="54"/>
      <c r="I65" s="1"/>
    </row>
    <row r="66" spans="1:23" x14ac:dyDescent="0.25">
      <c r="A66" s="53">
        <v>0</v>
      </c>
      <c r="B66" s="54">
        <v>20</v>
      </c>
      <c r="C66" t="s">
        <v>20</v>
      </c>
      <c r="D66" t="s">
        <v>61</v>
      </c>
      <c r="E66" t="s">
        <v>120</v>
      </c>
      <c r="F66" t="s">
        <v>121</v>
      </c>
      <c r="I66" s="7" t="s">
        <v>39</v>
      </c>
      <c r="J66" s="76" t="s">
        <v>1240</v>
      </c>
      <c r="K66" s="16">
        <v>2.7</v>
      </c>
      <c r="L66" s="27">
        <f t="shared" ref="L66:L68" si="21">K66*1.60934</f>
        <v>4.345218</v>
      </c>
      <c r="M66" s="16" t="s">
        <v>66</v>
      </c>
      <c r="N66" s="46">
        <f>K66*100</f>
        <v>270</v>
      </c>
      <c r="O66" s="16"/>
      <c r="P66" s="46"/>
      <c r="Q66" s="46"/>
      <c r="R66" s="16">
        <v>3</v>
      </c>
      <c r="S66" s="16" t="s">
        <v>34</v>
      </c>
      <c r="T66" s="16" t="s">
        <v>35</v>
      </c>
      <c r="U66" s="16">
        <v>3</v>
      </c>
      <c r="V66" s="45" t="s">
        <v>122</v>
      </c>
      <c r="W66" s="8"/>
    </row>
    <row r="67" spans="1:23" x14ac:dyDescent="0.25">
      <c r="A67" s="53">
        <v>0</v>
      </c>
      <c r="B67" s="54">
        <v>20</v>
      </c>
      <c r="C67" t="s">
        <v>20</v>
      </c>
      <c r="D67" t="s">
        <v>61</v>
      </c>
      <c r="E67" t="s">
        <v>120</v>
      </c>
      <c r="F67" t="s">
        <v>121</v>
      </c>
      <c r="I67" s="9" t="s">
        <v>31</v>
      </c>
      <c r="J67" s="15"/>
      <c r="K67" s="15">
        <v>2.9</v>
      </c>
      <c r="L67" s="26">
        <f t="shared" si="21"/>
        <v>4.6670859999999994</v>
      </c>
      <c r="M67" s="15" t="s">
        <v>77</v>
      </c>
      <c r="N67" s="43">
        <f>K67*50</f>
        <v>145</v>
      </c>
      <c r="R67" s="15">
        <v>3</v>
      </c>
      <c r="S67" s="15" t="s">
        <v>34</v>
      </c>
      <c r="T67" s="15" t="s">
        <v>35</v>
      </c>
      <c r="U67" s="3">
        <v>3</v>
      </c>
      <c r="V67" s="45" t="s">
        <v>122</v>
      </c>
    </row>
    <row r="68" spans="1:23" x14ac:dyDescent="0.25">
      <c r="A68" s="53">
        <v>0</v>
      </c>
      <c r="B68" s="54">
        <v>20</v>
      </c>
      <c r="C68" t="s">
        <v>20</v>
      </c>
      <c r="D68" t="s">
        <v>61</v>
      </c>
      <c r="E68" t="s">
        <v>120</v>
      </c>
      <c r="F68" t="s">
        <v>121</v>
      </c>
      <c r="I68" s="1" t="s">
        <v>42</v>
      </c>
      <c r="K68" s="3">
        <v>2.7</v>
      </c>
      <c r="L68" s="29">
        <f t="shared" si="21"/>
        <v>4.345218</v>
      </c>
      <c r="M68" s="3" t="s">
        <v>87</v>
      </c>
      <c r="Q68" s="48">
        <f>K68*228</f>
        <v>615.6</v>
      </c>
      <c r="R68" s="41">
        <v>3</v>
      </c>
      <c r="S68" s="3" t="s">
        <v>45</v>
      </c>
      <c r="U68" s="3">
        <v>2</v>
      </c>
      <c r="V68" s="45" t="s">
        <v>123</v>
      </c>
    </row>
    <row r="69" spans="1:23" x14ac:dyDescent="0.25">
      <c r="A69" s="53">
        <v>0</v>
      </c>
      <c r="B69" s="54"/>
      <c r="I69" s="1"/>
      <c r="L69" s="29"/>
      <c r="R69" s="41"/>
    </row>
    <row r="70" spans="1:23" x14ac:dyDescent="0.25">
      <c r="A70" s="53">
        <v>0</v>
      </c>
      <c r="B70" s="54"/>
      <c r="C70" t="s">
        <v>124</v>
      </c>
      <c r="I70" s="1"/>
      <c r="L70" s="29"/>
      <c r="R70" s="41"/>
    </row>
    <row r="71" spans="1:23" x14ac:dyDescent="0.25">
      <c r="B71" s="54"/>
      <c r="I71" s="1"/>
      <c r="L71" s="29"/>
      <c r="R71" s="41"/>
    </row>
    <row r="72" spans="1:23" x14ac:dyDescent="0.25">
      <c r="A72" s="53">
        <v>0</v>
      </c>
      <c r="B72" s="54">
        <v>21</v>
      </c>
      <c r="C72" t="s">
        <v>124</v>
      </c>
      <c r="D72" t="s">
        <v>125</v>
      </c>
      <c r="E72" s="70" t="s">
        <v>1268</v>
      </c>
      <c r="G72" s="70" t="s">
        <v>1267</v>
      </c>
      <c r="H72" s="70" t="s">
        <v>1266</v>
      </c>
      <c r="I72" s="9" t="s">
        <v>31</v>
      </c>
      <c r="J72" s="15" t="s">
        <v>1265</v>
      </c>
      <c r="K72" s="15">
        <v>14.7</v>
      </c>
      <c r="L72" s="26">
        <f t="shared" ref="L72:L73" si="22">K72*1.60934</f>
        <v>23.657297999999997</v>
      </c>
      <c r="M72" s="15" t="s">
        <v>126</v>
      </c>
      <c r="N72" s="43">
        <f>K72*50</f>
        <v>735</v>
      </c>
      <c r="R72" s="15">
        <v>3</v>
      </c>
      <c r="S72" s="15" t="s">
        <v>34</v>
      </c>
      <c r="T72" s="15" t="s">
        <v>35</v>
      </c>
      <c r="U72" s="3">
        <v>6</v>
      </c>
      <c r="V72" s="45" t="s">
        <v>127</v>
      </c>
    </row>
    <row r="73" spans="1:23" x14ac:dyDescent="0.25">
      <c r="A73" s="53">
        <v>0</v>
      </c>
      <c r="B73" s="54">
        <v>21</v>
      </c>
      <c r="C73" t="s">
        <v>124</v>
      </c>
      <c r="D73" t="s">
        <v>125</v>
      </c>
      <c r="E73" s="70" t="s">
        <v>1268</v>
      </c>
      <c r="G73" s="70" t="s">
        <v>1267</v>
      </c>
      <c r="H73" s="70" t="s">
        <v>1266</v>
      </c>
      <c r="I73" s="1" t="s">
        <v>42</v>
      </c>
      <c r="J73" s="91" t="s">
        <v>1265</v>
      </c>
      <c r="K73" s="3">
        <v>15.5</v>
      </c>
      <c r="L73" s="29">
        <f t="shared" si="22"/>
        <v>24.944769999999998</v>
      </c>
      <c r="M73" s="3" t="s">
        <v>128</v>
      </c>
      <c r="Q73" s="48">
        <f>K73*228</f>
        <v>3534</v>
      </c>
      <c r="R73" s="41">
        <v>3</v>
      </c>
      <c r="S73" s="3" t="s">
        <v>45</v>
      </c>
      <c r="U73" s="3">
        <v>5</v>
      </c>
      <c r="V73" s="45" t="s">
        <v>129</v>
      </c>
    </row>
    <row r="74" spans="1:23" x14ac:dyDescent="0.25">
      <c r="A74" s="53">
        <v>0</v>
      </c>
      <c r="B74" s="54"/>
      <c r="I74" s="1"/>
      <c r="L74" s="29"/>
    </row>
    <row r="75" spans="1:23" x14ac:dyDescent="0.25">
      <c r="A75" s="53">
        <v>0</v>
      </c>
      <c r="B75" s="54"/>
      <c r="C75" t="s">
        <v>130</v>
      </c>
    </row>
    <row r="76" spans="1:23" x14ac:dyDescent="0.25">
      <c r="A76" s="53">
        <v>0</v>
      </c>
      <c r="B76" s="54">
        <v>22</v>
      </c>
      <c r="C76" t="s">
        <v>130</v>
      </c>
      <c r="D76" t="s">
        <v>131</v>
      </c>
      <c r="E76" t="s">
        <v>130</v>
      </c>
      <c r="I76" s="4" t="s">
        <v>23</v>
      </c>
      <c r="J76" s="5" t="s">
        <v>132</v>
      </c>
      <c r="K76" s="5">
        <v>11</v>
      </c>
      <c r="L76" s="25">
        <f>K76*1.60934</f>
        <v>17.702739999999999</v>
      </c>
      <c r="M76" s="5" t="s">
        <v>133</v>
      </c>
      <c r="N76" s="49" t="s">
        <v>26</v>
      </c>
      <c r="O76" s="5"/>
      <c r="P76" s="49"/>
      <c r="Q76" s="49">
        <f>K76*63</f>
        <v>693</v>
      </c>
      <c r="R76" s="5">
        <v>2</v>
      </c>
      <c r="S76" s="5" t="s">
        <v>28</v>
      </c>
      <c r="T76" s="5"/>
      <c r="U76" s="5">
        <v>4</v>
      </c>
      <c r="V76" s="21" t="s">
        <v>134</v>
      </c>
      <c r="W76" s="6" t="s">
        <v>30</v>
      </c>
    </row>
    <row r="77" spans="1:23" x14ac:dyDescent="0.25">
      <c r="A77" s="53">
        <v>0</v>
      </c>
      <c r="B77" s="54">
        <v>23</v>
      </c>
      <c r="C77" t="s">
        <v>130</v>
      </c>
      <c r="D77" t="s">
        <v>131</v>
      </c>
      <c r="E77" t="s">
        <v>130</v>
      </c>
      <c r="I77" s="9" t="s">
        <v>31</v>
      </c>
      <c r="J77" s="15" t="s">
        <v>135</v>
      </c>
      <c r="K77" s="15">
        <v>11.8</v>
      </c>
      <c r="L77" s="26">
        <f t="shared" ref="L77:L79" si="23">K77*1.60934</f>
        <v>18.990212</v>
      </c>
      <c r="M77" s="15" t="s">
        <v>86</v>
      </c>
      <c r="N77" s="43">
        <f>K77*50</f>
        <v>590</v>
      </c>
      <c r="O77" s="15"/>
      <c r="P77" s="43"/>
      <c r="Q77" s="43"/>
      <c r="R77" s="15">
        <v>2</v>
      </c>
      <c r="S77" s="15" t="s">
        <v>34</v>
      </c>
      <c r="T77" s="15" t="s">
        <v>35</v>
      </c>
      <c r="U77" s="15">
        <v>4</v>
      </c>
      <c r="V77" s="21" t="s">
        <v>134</v>
      </c>
      <c r="W77" s="10"/>
    </row>
    <row r="78" spans="1:23" x14ac:dyDescent="0.25">
      <c r="A78" s="53">
        <v>0</v>
      </c>
      <c r="B78" s="54">
        <v>24</v>
      </c>
      <c r="C78" t="s">
        <v>130</v>
      </c>
      <c r="D78" t="s">
        <v>131</v>
      </c>
      <c r="E78" t="s">
        <v>130</v>
      </c>
      <c r="I78" s="1"/>
      <c r="J78" s="15" t="s">
        <v>136</v>
      </c>
      <c r="K78" s="15">
        <v>13.3</v>
      </c>
      <c r="L78" s="26">
        <f t="shared" si="23"/>
        <v>21.404222000000001</v>
      </c>
      <c r="M78" s="15" t="s">
        <v>126</v>
      </c>
      <c r="N78" s="43">
        <f>K78*50</f>
        <v>665</v>
      </c>
      <c r="O78" s="15"/>
      <c r="P78" s="43"/>
      <c r="Q78" s="43"/>
      <c r="R78" s="15">
        <v>2</v>
      </c>
      <c r="S78" s="15" t="s">
        <v>34</v>
      </c>
      <c r="T78" s="15" t="s">
        <v>35</v>
      </c>
      <c r="U78" s="15">
        <v>4</v>
      </c>
      <c r="V78" s="21" t="s">
        <v>134</v>
      </c>
      <c r="W78" s="10"/>
    </row>
    <row r="79" spans="1:23" x14ac:dyDescent="0.25">
      <c r="A79" s="53">
        <v>0</v>
      </c>
      <c r="B79" s="54">
        <v>25</v>
      </c>
      <c r="C79" t="s">
        <v>130</v>
      </c>
      <c r="D79" t="s">
        <v>131</v>
      </c>
      <c r="E79" t="s">
        <v>130</v>
      </c>
      <c r="I79" s="1" t="s">
        <v>42</v>
      </c>
      <c r="J79" s="3" t="s">
        <v>137</v>
      </c>
      <c r="K79" s="3">
        <v>12.7</v>
      </c>
      <c r="L79" s="29">
        <f t="shared" si="23"/>
        <v>20.438617999999998</v>
      </c>
      <c r="M79" s="3" t="s">
        <v>138</v>
      </c>
      <c r="Q79" s="48">
        <f>K79*228</f>
        <v>2895.6</v>
      </c>
      <c r="R79" s="3">
        <v>2</v>
      </c>
      <c r="S79" s="3" t="s">
        <v>45</v>
      </c>
      <c r="U79" s="3">
        <v>4</v>
      </c>
      <c r="V79" s="21" t="s">
        <v>134</v>
      </c>
    </row>
    <row r="80" spans="1:23" x14ac:dyDescent="0.25">
      <c r="A80" s="53">
        <v>0</v>
      </c>
      <c r="B80" s="54">
        <v>26</v>
      </c>
      <c r="C80" t="s">
        <v>130</v>
      </c>
      <c r="D80" t="s">
        <v>131</v>
      </c>
      <c r="E80" t="s">
        <v>130</v>
      </c>
      <c r="I80" s="1" t="s">
        <v>139</v>
      </c>
      <c r="J80" s="3" t="s">
        <v>140</v>
      </c>
      <c r="K80" s="3">
        <v>11</v>
      </c>
      <c r="M80" s="3" t="s">
        <v>141</v>
      </c>
      <c r="O80" s="23" t="s">
        <v>142</v>
      </c>
      <c r="Q80" s="48">
        <f>K80*80</f>
        <v>880</v>
      </c>
      <c r="R80" s="3">
        <v>2</v>
      </c>
      <c r="S80" s="3" t="s">
        <v>34</v>
      </c>
      <c r="U80" s="3">
        <v>4</v>
      </c>
      <c r="V80" s="21" t="s">
        <v>134</v>
      </c>
    </row>
    <row r="81" spans="1:23" x14ac:dyDescent="0.25">
      <c r="A81" s="53">
        <v>0</v>
      </c>
      <c r="B81" s="54"/>
      <c r="I81" s="1"/>
      <c r="O81" s="23"/>
    </row>
    <row r="82" spans="1:23" x14ac:dyDescent="0.25">
      <c r="A82" s="53">
        <v>0</v>
      </c>
      <c r="B82" s="54">
        <v>27</v>
      </c>
      <c r="C82" t="s">
        <v>130</v>
      </c>
      <c r="D82" t="s">
        <v>143</v>
      </c>
      <c r="E82" t="s">
        <v>130</v>
      </c>
      <c r="I82" s="4" t="s">
        <v>23</v>
      </c>
      <c r="J82" s="5">
        <v>755</v>
      </c>
      <c r="K82" s="5">
        <v>8.6</v>
      </c>
      <c r="L82" s="25">
        <f>K82*1.60934</f>
        <v>13.840323999999999</v>
      </c>
      <c r="M82" s="5" t="s">
        <v>144</v>
      </c>
      <c r="N82" s="49" t="s">
        <v>26</v>
      </c>
      <c r="O82" s="5"/>
      <c r="P82" s="49"/>
      <c r="Q82" s="49">
        <f>K82*63</f>
        <v>541.79999999999995</v>
      </c>
      <c r="R82" s="5">
        <v>2</v>
      </c>
      <c r="S82" s="5" t="s">
        <v>28</v>
      </c>
      <c r="T82" s="5"/>
      <c r="U82" s="3">
        <v>2</v>
      </c>
      <c r="V82" s="51" t="s">
        <v>145</v>
      </c>
      <c r="W82" s="6" t="s">
        <v>30</v>
      </c>
    </row>
    <row r="83" spans="1:23" x14ac:dyDescent="0.25">
      <c r="A83" s="53">
        <v>0</v>
      </c>
      <c r="B83" s="54">
        <v>27</v>
      </c>
      <c r="C83" t="s">
        <v>130</v>
      </c>
      <c r="D83" t="s">
        <v>143</v>
      </c>
      <c r="E83" t="s">
        <v>130</v>
      </c>
      <c r="I83" s="4" t="s">
        <v>23</v>
      </c>
      <c r="J83" s="5">
        <v>555</v>
      </c>
      <c r="K83" s="5">
        <v>8.6</v>
      </c>
      <c r="L83" s="25">
        <f>K83*1.60934</f>
        <v>13.840323999999999</v>
      </c>
      <c r="M83" s="5" t="s">
        <v>146</v>
      </c>
      <c r="N83" s="49" t="s">
        <v>26</v>
      </c>
      <c r="O83" s="5"/>
      <c r="P83" s="49"/>
      <c r="Q83" s="49">
        <f>K83*63</f>
        <v>541.79999999999995</v>
      </c>
      <c r="R83" s="5">
        <v>2</v>
      </c>
      <c r="S83" s="5" t="s">
        <v>28</v>
      </c>
      <c r="T83" s="5"/>
      <c r="U83" s="3">
        <v>2</v>
      </c>
      <c r="V83" s="51" t="s">
        <v>145</v>
      </c>
      <c r="W83" s="6" t="s">
        <v>30</v>
      </c>
    </row>
    <row r="84" spans="1:23" x14ac:dyDescent="0.25">
      <c r="A84" s="53">
        <v>0</v>
      </c>
      <c r="B84" s="54">
        <v>28</v>
      </c>
      <c r="C84" t="s">
        <v>130</v>
      </c>
      <c r="D84" t="s">
        <v>143</v>
      </c>
      <c r="E84" t="s">
        <v>130</v>
      </c>
      <c r="I84" s="9" t="s">
        <v>31</v>
      </c>
      <c r="J84" s="15" t="s">
        <v>136</v>
      </c>
      <c r="K84" s="15">
        <v>8.9</v>
      </c>
      <c r="L84" s="26">
        <f t="shared" ref="L84:L85" si="24">K84*1.60934</f>
        <v>14.323126</v>
      </c>
      <c r="M84" s="15" t="s">
        <v>147</v>
      </c>
      <c r="N84" s="43">
        <f>K84*50</f>
        <v>445</v>
      </c>
      <c r="O84" s="15"/>
      <c r="P84" s="43"/>
      <c r="Q84" s="43"/>
      <c r="R84" s="15">
        <v>2</v>
      </c>
      <c r="S84" s="15" t="s">
        <v>34</v>
      </c>
      <c r="T84" s="15" t="s">
        <v>35</v>
      </c>
      <c r="U84" s="3">
        <v>2</v>
      </c>
      <c r="V84" s="51" t="s">
        <v>145</v>
      </c>
    </row>
    <row r="85" spans="1:23" x14ac:dyDescent="0.25">
      <c r="A85" s="53">
        <v>0</v>
      </c>
      <c r="B85" s="54">
        <v>29</v>
      </c>
      <c r="C85" t="s">
        <v>130</v>
      </c>
      <c r="D85" t="s">
        <v>143</v>
      </c>
      <c r="E85" t="s">
        <v>130</v>
      </c>
      <c r="I85" s="1" t="s">
        <v>42</v>
      </c>
      <c r="J85" s="3" t="s">
        <v>137</v>
      </c>
      <c r="K85" s="3">
        <v>8.6</v>
      </c>
      <c r="L85" s="29">
        <f t="shared" si="24"/>
        <v>13.840323999999999</v>
      </c>
      <c r="M85" s="3" t="s">
        <v>148</v>
      </c>
      <c r="Q85" s="48">
        <f>K85*228</f>
        <v>1960.8</v>
      </c>
      <c r="R85" s="3">
        <v>2</v>
      </c>
      <c r="S85" s="3" t="s">
        <v>45</v>
      </c>
      <c r="U85" s="3">
        <v>2</v>
      </c>
      <c r="V85" s="51" t="s">
        <v>145</v>
      </c>
    </row>
    <row r="86" spans="1:23" x14ac:dyDescent="0.25">
      <c r="A86" s="53">
        <v>0</v>
      </c>
      <c r="B86" s="54">
        <v>30</v>
      </c>
      <c r="C86" t="s">
        <v>130</v>
      </c>
      <c r="D86" t="s">
        <v>143</v>
      </c>
      <c r="E86" t="s">
        <v>130</v>
      </c>
      <c r="I86" s="1" t="s">
        <v>139</v>
      </c>
      <c r="J86" s="3" t="s">
        <v>140</v>
      </c>
      <c r="K86" s="3">
        <v>8.6</v>
      </c>
      <c r="M86" s="3" t="s">
        <v>149</v>
      </c>
      <c r="O86" s="23" t="s">
        <v>150</v>
      </c>
      <c r="Q86" s="48">
        <f>K86*80</f>
        <v>688</v>
      </c>
      <c r="R86" s="3">
        <v>2</v>
      </c>
      <c r="S86" s="3" t="s">
        <v>34</v>
      </c>
      <c r="U86" s="3">
        <v>2</v>
      </c>
      <c r="V86" s="51" t="s">
        <v>145</v>
      </c>
    </row>
    <row r="87" spans="1:23" x14ac:dyDescent="0.25">
      <c r="A87" s="53">
        <v>0</v>
      </c>
      <c r="B87" s="54"/>
      <c r="I87" s="1"/>
      <c r="O87" s="23"/>
    </row>
    <row r="88" spans="1:23" x14ac:dyDescent="0.25">
      <c r="A88" s="53">
        <v>0</v>
      </c>
      <c r="B88" s="54">
        <v>31</v>
      </c>
      <c r="C88" t="s">
        <v>130</v>
      </c>
      <c r="D88" t="s">
        <v>131</v>
      </c>
      <c r="E88" t="s">
        <v>151</v>
      </c>
      <c r="G88" s="70" t="s">
        <v>1241</v>
      </c>
      <c r="I88" s="7" t="s">
        <v>39</v>
      </c>
      <c r="J88" s="16" t="s">
        <v>1242</v>
      </c>
      <c r="K88" s="16">
        <v>7</v>
      </c>
      <c r="L88" s="27">
        <f t="shared" ref="L88:L89" si="25">K88*1.60934</f>
        <v>11.26538</v>
      </c>
      <c r="M88" s="16" t="s">
        <v>152</v>
      </c>
      <c r="N88" s="46">
        <f>K88*100</f>
        <v>700</v>
      </c>
      <c r="O88" s="32"/>
      <c r="P88" s="46"/>
      <c r="Q88" s="46"/>
      <c r="R88" s="16">
        <v>1</v>
      </c>
      <c r="S88" s="16" t="s">
        <v>34</v>
      </c>
      <c r="T88" s="16" t="s">
        <v>35</v>
      </c>
      <c r="U88" s="31">
        <v>3</v>
      </c>
      <c r="V88" s="21" t="s">
        <v>153</v>
      </c>
      <c r="W88" s="8"/>
    </row>
    <row r="89" spans="1:23" s="82" customFormat="1" x14ac:dyDescent="0.25">
      <c r="A89" s="83">
        <v>0</v>
      </c>
      <c r="B89" s="84">
        <v>32</v>
      </c>
      <c r="C89" s="82" t="s">
        <v>130</v>
      </c>
      <c r="D89" s="82" t="s">
        <v>131</v>
      </c>
      <c r="E89" s="82" t="s">
        <v>151</v>
      </c>
      <c r="G89" s="87" t="s">
        <v>1241</v>
      </c>
      <c r="H89" s="87"/>
      <c r="I89" s="77" t="s">
        <v>39</v>
      </c>
      <c r="J89" s="72" t="s">
        <v>154</v>
      </c>
      <c r="K89" s="72">
        <v>7.4</v>
      </c>
      <c r="L89" s="78">
        <f t="shared" si="25"/>
        <v>11.909116000000001</v>
      </c>
      <c r="M89" s="72" t="s">
        <v>155</v>
      </c>
      <c r="N89" s="79">
        <f>K89*100</f>
        <v>740</v>
      </c>
      <c r="O89" s="72"/>
      <c r="P89" s="79"/>
      <c r="Q89" s="79"/>
      <c r="R89" s="72">
        <v>1</v>
      </c>
      <c r="S89" s="72" t="s">
        <v>34</v>
      </c>
      <c r="T89" s="72" t="s">
        <v>35</v>
      </c>
      <c r="U89" s="88">
        <v>3</v>
      </c>
      <c r="V89" s="89" t="s">
        <v>153</v>
      </c>
      <c r="W89" s="90"/>
    </row>
    <row r="90" spans="1:23" x14ac:dyDescent="0.25">
      <c r="A90" s="53">
        <v>0</v>
      </c>
      <c r="B90" s="54">
        <v>33</v>
      </c>
      <c r="C90" t="s">
        <v>130</v>
      </c>
      <c r="D90" t="s">
        <v>131</v>
      </c>
      <c r="E90" t="s">
        <v>151</v>
      </c>
      <c r="I90" s="9" t="s">
        <v>31</v>
      </c>
      <c r="J90" s="15" t="s">
        <v>135</v>
      </c>
      <c r="K90" s="15">
        <v>8</v>
      </c>
      <c r="L90" s="26">
        <f t="shared" ref="L90:L95" si="26">K90*1.60934</f>
        <v>12.87472</v>
      </c>
      <c r="M90" s="15" t="s">
        <v>96</v>
      </c>
      <c r="N90" s="43">
        <f>K90*50</f>
        <v>400</v>
      </c>
      <c r="O90" s="15"/>
      <c r="P90" s="43"/>
      <c r="Q90" s="43"/>
      <c r="R90" s="15">
        <v>1</v>
      </c>
      <c r="S90" s="15" t="s">
        <v>34</v>
      </c>
      <c r="T90" s="15" t="s">
        <v>35</v>
      </c>
      <c r="U90" s="31">
        <v>3</v>
      </c>
      <c r="V90" s="21" t="s">
        <v>153</v>
      </c>
      <c r="W90" s="10"/>
    </row>
    <row r="91" spans="1:23" x14ac:dyDescent="0.25">
      <c r="A91" s="53">
        <v>0</v>
      </c>
      <c r="B91" s="54">
        <v>34</v>
      </c>
      <c r="C91" t="s">
        <v>130</v>
      </c>
      <c r="D91" t="s">
        <v>131</v>
      </c>
      <c r="E91" t="s">
        <v>151</v>
      </c>
      <c r="I91" s="9" t="s">
        <v>31</v>
      </c>
      <c r="J91" s="15" t="s">
        <v>156</v>
      </c>
      <c r="K91" s="15">
        <v>7.9</v>
      </c>
      <c r="L91" s="26">
        <f t="shared" si="26"/>
        <v>12.713786000000001</v>
      </c>
      <c r="M91" s="15" t="s">
        <v>57</v>
      </c>
      <c r="N91" s="43">
        <f>K91*50</f>
        <v>395</v>
      </c>
      <c r="O91" s="15"/>
      <c r="P91" s="43"/>
      <c r="Q91" s="43"/>
      <c r="R91" s="15">
        <v>1</v>
      </c>
      <c r="S91" s="15" t="s">
        <v>34</v>
      </c>
      <c r="T91" s="15" t="s">
        <v>35</v>
      </c>
      <c r="U91" s="31">
        <v>3</v>
      </c>
      <c r="V91" s="21" t="s">
        <v>153</v>
      </c>
      <c r="W91" s="10"/>
    </row>
    <row r="92" spans="1:23" x14ac:dyDescent="0.25">
      <c r="A92" s="53">
        <v>0</v>
      </c>
      <c r="B92" s="54">
        <v>35</v>
      </c>
      <c r="C92" t="s">
        <v>130</v>
      </c>
      <c r="D92" t="s">
        <v>131</v>
      </c>
      <c r="E92" t="s">
        <v>151</v>
      </c>
      <c r="I92" s="9" t="s">
        <v>31</v>
      </c>
      <c r="J92" s="15" t="s">
        <v>157</v>
      </c>
      <c r="K92" s="15">
        <v>8.6</v>
      </c>
      <c r="L92" s="26">
        <f t="shared" ref="L92:L94" si="27">K92*1.60934</f>
        <v>13.840323999999999</v>
      </c>
      <c r="M92" s="15" t="s">
        <v>113</v>
      </c>
      <c r="N92" s="43">
        <f>K92*50</f>
        <v>430</v>
      </c>
      <c r="O92" s="15"/>
      <c r="P92" s="43"/>
      <c r="Q92" s="43"/>
      <c r="R92" s="15">
        <v>1</v>
      </c>
      <c r="S92" s="15" t="s">
        <v>34</v>
      </c>
      <c r="T92" s="15" t="s">
        <v>35</v>
      </c>
      <c r="U92" s="31">
        <v>3</v>
      </c>
      <c r="V92" s="21" t="s">
        <v>153</v>
      </c>
      <c r="W92" s="10"/>
    </row>
    <row r="93" spans="1:23" x14ac:dyDescent="0.25">
      <c r="A93" s="53">
        <v>0</v>
      </c>
      <c r="B93" s="54">
        <v>31</v>
      </c>
      <c r="C93" t="s">
        <v>130</v>
      </c>
      <c r="D93" t="s">
        <v>131</v>
      </c>
      <c r="E93" t="s">
        <v>151</v>
      </c>
      <c r="I93" s="1" t="s">
        <v>42</v>
      </c>
      <c r="J93" s="3" t="s">
        <v>137</v>
      </c>
      <c r="K93" s="3">
        <v>9.1999999999999993</v>
      </c>
      <c r="L93" s="29">
        <f t="shared" si="27"/>
        <v>14.805927999999998</v>
      </c>
      <c r="M93" s="3" t="s">
        <v>158</v>
      </c>
      <c r="Q93" s="48">
        <f t="shared" ref="Q93:Q94" si="28">K93*228</f>
        <v>2097.6</v>
      </c>
      <c r="R93" s="3">
        <v>1</v>
      </c>
      <c r="S93" s="3" t="s">
        <v>45</v>
      </c>
      <c r="T93" s="15"/>
      <c r="U93" s="31">
        <v>3</v>
      </c>
      <c r="V93" s="21" t="s">
        <v>153</v>
      </c>
      <c r="W93" s="10"/>
    </row>
    <row r="94" spans="1:23" x14ac:dyDescent="0.25">
      <c r="A94" s="53">
        <v>0</v>
      </c>
      <c r="B94" s="54">
        <v>32</v>
      </c>
      <c r="C94" t="s">
        <v>130</v>
      </c>
      <c r="D94" t="s">
        <v>131</v>
      </c>
      <c r="E94" t="s">
        <v>151</v>
      </c>
      <c r="I94" s="1" t="s">
        <v>42</v>
      </c>
      <c r="J94" s="3" t="s">
        <v>159</v>
      </c>
      <c r="K94" s="3">
        <v>9.1999999999999993</v>
      </c>
      <c r="L94" s="29">
        <f t="shared" si="27"/>
        <v>14.805927999999998</v>
      </c>
      <c r="M94" s="3" t="s">
        <v>160</v>
      </c>
      <c r="Q94" s="48">
        <f t="shared" si="28"/>
        <v>2097.6</v>
      </c>
      <c r="R94" s="3">
        <v>1</v>
      </c>
      <c r="S94" s="3" t="s">
        <v>45</v>
      </c>
      <c r="T94" s="15"/>
      <c r="U94" s="31">
        <v>3</v>
      </c>
      <c r="V94" s="21" t="s">
        <v>153</v>
      </c>
      <c r="W94" s="10"/>
    </row>
    <row r="95" spans="1:23" x14ac:dyDescent="0.25">
      <c r="A95" s="53">
        <v>0</v>
      </c>
      <c r="B95" s="54">
        <v>36</v>
      </c>
      <c r="C95" t="s">
        <v>130</v>
      </c>
      <c r="D95" t="s">
        <v>131</v>
      </c>
      <c r="E95" t="s">
        <v>151</v>
      </c>
      <c r="I95" s="1" t="s">
        <v>42</v>
      </c>
      <c r="J95" s="3" t="s">
        <v>161</v>
      </c>
      <c r="K95" s="3">
        <v>8.1999999999999993</v>
      </c>
      <c r="L95" s="29">
        <f t="shared" si="26"/>
        <v>13.196587999999998</v>
      </c>
      <c r="M95" s="3" t="s">
        <v>162</v>
      </c>
      <c r="Q95" s="48">
        <f>K95*228</f>
        <v>1869.6</v>
      </c>
      <c r="R95" s="3">
        <v>1</v>
      </c>
      <c r="S95" s="3" t="s">
        <v>45</v>
      </c>
      <c r="U95" s="31">
        <v>3</v>
      </c>
      <c r="V95" s="21" t="s">
        <v>153</v>
      </c>
    </row>
    <row r="96" spans="1:23" x14ac:dyDescent="0.25">
      <c r="A96" s="53">
        <v>0</v>
      </c>
      <c r="B96" s="54">
        <v>37</v>
      </c>
      <c r="C96" t="s">
        <v>130</v>
      </c>
      <c r="D96" t="s">
        <v>131</v>
      </c>
      <c r="E96" t="s">
        <v>151</v>
      </c>
      <c r="I96" s="1" t="s">
        <v>139</v>
      </c>
      <c r="J96" s="3" t="s">
        <v>140</v>
      </c>
      <c r="K96" s="3">
        <v>11</v>
      </c>
      <c r="M96" s="3" t="s">
        <v>163</v>
      </c>
      <c r="O96" s="23"/>
      <c r="Q96" s="48">
        <f>K96*80</f>
        <v>880</v>
      </c>
      <c r="R96" s="3">
        <v>1</v>
      </c>
      <c r="S96" s="3" t="s">
        <v>34</v>
      </c>
      <c r="U96" s="3">
        <v>0</v>
      </c>
    </row>
    <row r="97" spans="1:23" x14ac:dyDescent="0.25">
      <c r="A97" s="53">
        <v>0</v>
      </c>
      <c r="B97" s="54"/>
      <c r="I97" s="1"/>
      <c r="O97" s="23"/>
    </row>
    <row r="98" spans="1:23" x14ac:dyDescent="0.25">
      <c r="A98" s="53">
        <v>0</v>
      </c>
      <c r="B98" s="54">
        <v>38</v>
      </c>
      <c r="C98" t="s">
        <v>130</v>
      </c>
      <c r="D98" t="s">
        <v>143</v>
      </c>
      <c r="E98" t="s">
        <v>151</v>
      </c>
      <c r="I98" s="4" t="s">
        <v>23</v>
      </c>
      <c r="J98" s="5">
        <v>755</v>
      </c>
      <c r="K98" s="5">
        <v>4.7</v>
      </c>
      <c r="L98" s="25">
        <f>K98*1.60934</f>
        <v>7.563898</v>
      </c>
      <c r="M98" s="5" t="s">
        <v>164</v>
      </c>
      <c r="N98" s="49" t="s">
        <v>26</v>
      </c>
      <c r="O98" s="5"/>
      <c r="P98" s="49"/>
      <c r="Q98" s="49">
        <f>K98*63</f>
        <v>296.10000000000002</v>
      </c>
      <c r="R98" s="5">
        <v>2</v>
      </c>
      <c r="S98" s="5" t="s">
        <v>28</v>
      </c>
      <c r="U98" s="3">
        <v>3</v>
      </c>
      <c r="V98" s="21" t="s">
        <v>153</v>
      </c>
    </row>
    <row r="99" spans="1:23" x14ac:dyDescent="0.25">
      <c r="A99" s="53">
        <v>0</v>
      </c>
      <c r="B99" s="54">
        <v>38</v>
      </c>
      <c r="C99" t="s">
        <v>130</v>
      </c>
      <c r="D99" t="s">
        <v>143</v>
      </c>
      <c r="E99" t="s">
        <v>151</v>
      </c>
      <c r="I99" s="4" t="s">
        <v>23</v>
      </c>
      <c r="J99" s="5">
        <v>555</v>
      </c>
      <c r="K99" s="5">
        <v>4.7</v>
      </c>
      <c r="L99" s="25">
        <f>K99*1.60934</f>
        <v>7.563898</v>
      </c>
      <c r="M99" s="5" t="s">
        <v>165</v>
      </c>
      <c r="N99" s="49" t="s">
        <v>26</v>
      </c>
      <c r="O99" s="5"/>
      <c r="P99" s="49"/>
      <c r="Q99" s="49">
        <f>K99*63</f>
        <v>296.10000000000002</v>
      </c>
      <c r="R99" s="5">
        <v>2</v>
      </c>
      <c r="S99" s="5" t="s">
        <v>28</v>
      </c>
      <c r="U99" s="3">
        <v>3</v>
      </c>
      <c r="V99" s="21" t="s">
        <v>153</v>
      </c>
    </row>
    <row r="100" spans="1:23" x14ac:dyDescent="0.25">
      <c r="A100" s="53">
        <v>0</v>
      </c>
      <c r="B100" s="54">
        <v>39</v>
      </c>
      <c r="C100" t="s">
        <v>130</v>
      </c>
      <c r="D100" t="s">
        <v>143</v>
      </c>
      <c r="E100" t="s">
        <v>151</v>
      </c>
      <c r="G100" s="86" t="s">
        <v>1243</v>
      </c>
      <c r="H100" s="86"/>
      <c r="I100" s="7" t="s">
        <v>39</v>
      </c>
      <c r="J100" s="16" t="s">
        <v>166</v>
      </c>
      <c r="K100" s="16">
        <v>4.7</v>
      </c>
      <c r="L100" s="27">
        <f t="shared" ref="L100:L105" si="29">K100*1.60934</f>
        <v>7.563898</v>
      </c>
      <c r="M100" s="16" t="s">
        <v>167</v>
      </c>
      <c r="N100" s="46">
        <f>K100*100</f>
        <v>470</v>
      </c>
      <c r="O100" s="32"/>
      <c r="P100" s="46"/>
      <c r="Q100" s="46"/>
      <c r="R100" s="16">
        <v>2</v>
      </c>
      <c r="S100" s="16" t="s">
        <v>34</v>
      </c>
      <c r="T100" s="16" t="s">
        <v>35</v>
      </c>
      <c r="U100" s="3">
        <v>3</v>
      </c>
      <c r="V100" s="21" t="s">
        <v>153</v>
      </c>
      <c r="W100" s="6" t="s">
        <v>30</v>
      </c>
    </row>
    <row r="101" spans="1:23" x14ac:dyDescent="0.25">
      <c r="A101" s="53">
        <v>0</v>
      </c>
      <c r="B101" s="54">
        <v>40</v>
      </c>
      <c r="C101" t="s">
        <v>130</v>
      </c>
      <c r="D101" t="s">
        <v>143</v>
      </c>
      <c r="E101" t="s">
        <v>151</v>
      </c>
      <c r="G101" s="86" t="s">
        <v>1243</v>
      </c>
      <c r="H101" s="86"/>
      <c r="I101" s="7" t="s">
        <v>39</v>
      </c>
      <c r="J101" s="16" t="s">
        <v>168</v>
      </c>
      <c r="K101" s="16">
        <v>5.2</v>
      </c>
      <c r="L101" s="27">
        <f t="shared" ref="L101" si="30">K101*1.60934</f>
        <v>8.3685679999999998</v>
      </c>
      <c r="M101" s="16" t="s">
        <v>169</v>
      </c>
      <c r="N101" s="46">
        <f>K101*100</f>
        <v>520</v>
      </c>
      <c r="O101" s="16"/>
      <c r="P101" s="46"/>
      <c r="Q101" s="46"/>
      <c r="R101" s="16">
        <v>2</v>
      </c>
      <c r="S101" s="16" t="s">
        <v>34</v>
      </c>
      <c r="T101" s="16" t="s">
        <v>58</v>
      </c>
      <c r="U101" s="3">
        <v>3</v>
      </c>
      <c r="V101" s="21" t="s">
        <v>153</v>
      </c>
      <c r="W101" s="6"/>
    </row>
    <row r="102" spans="1:23" x14ac:dyDescent="0.25">
      <c r="A102" s="53">
        <v>0</v>
      </c>
      <c r="B102" s="54">
        <v>41</v>
      </c>
      <c r="C102" t="s">
        <v>130</v>
      </c>
      <c r="D102" t="s">
        <v>143</v>
      </c>
      <c r="E102" t="s">
        <v>151</v>
      </c>
      <c r="G102" s="86" t="s">
        <v>1243</v>
      </c>
      <c r="H102" s="86"/>
      <c r="I102" s="7" t="s">
        <v>39</v>
      </c>
      <c r="J102" s="16" t="s">
        <v>170</v>
      </c>
      <c r="K102" s="16">
        <v>5.8</v>
      </c>
      <c r="L102" s="27">
        <f t="shared" si="29"/>
        <v>9.3341719999999988</v>
      </c>
      <c r="M102" s="16" t="s">
        <v>40</v>
      </c>
      <c r="N102" s="46">
        <f>K102*100</f>
        <v>580</v>
      </c>
      <c r="O102" s="16"/>
      <c r="P102" s="46"/>
      <c r="Q102" s="46"/>
      <c r="R102" s="16">
        <v>2</v>
      </c>
      <c r="S102" s="16" t="s">
        <v>34</v>
      </c>
      <c r="T102" s="16" t="s">
        <v>35</v>
      </c>
      <c r="U102" s="3">
        <v>3</v>
      </c>
      <c r="V102" s="21" t="s">
        <v>153</v>
      </c>
      <c r="W102" s="6" t="s">
        <v>30</v>
      </c>
    </row>
    <row r="103" spans="1:23" x14ac:dyDescent="0.25">
      <c r="A103" s="53">
        <v>0</v>
      </c>
      <c r="B103" s="54">
        <v>42</v>
      </c>
      <c r="C103" t="s">
        <v>130</v>
      </c>
      <c r="D103" t="s">
        <v>143</v>
      </c>
      <c r="E103" t="s">
        <v>151</v>
      </c>
      <c r="I103" s="9" t="s">
        <v>31</v>
      </c>
      <c r="J103" s="15" t="s">
        <v>135</v>
      </c>
      <c r="K103" s="15">
        <v>5.2</v>
      </c>
      <c r="L103" s="26">
        <f t="shared" si="29"/>
        <v>8.3685679999999998</v>
      </c>
      <c r="M103" s="15" t="s">
        <v>171</v>
      </c>
      <c r="N103" s="43">
        <f>K103*50</f>
        <v>260</v>
      </c>
      <c r="O103" s="15"/>
      <c r="P103" s="43"/>
      <c r="Q103" s="43"/>
      <c r="R103" s="15">
        <v>2</v>
      </c>
      <c r="S103" s="15" t="s">
        <v>34</v>
      </c>
      <c r="T103" s="15" t="s">
        <v>58</v>
      </c>
      <c r="U103" s="3">
        <v>3</v>
      </c>
      <c r="V103" s="21" t="s">
        <v>153</v>
      </c>
    </row>
    <row r="104" spans="1:23" x14ac:dyDescent="0.25">
      <c r="A104" s="53">
        <v>0</v>
      </c>
      <c r="B104" s="54">
        <v>38</v>
      </c>
      <c r="C104" t="s">
        <v>130</v>
      </c>
      <c r="D104" t="s">
        <v>143</v>
      </c>
      <c r="E104" t="s">
        <v>151</v>
      </c>
      <c r="I104" s="1" t="s">
        <v>42</v>
      </c>
      <c r="J104" s="3" t="s">
        <v>154</v>
      </c>
      <c r="K104" s="3">
        <v>5</v>
      </c>
      <c r="L104" s="29">
        <f t="shared" si="29"/>
        <v>8.0466999999999995</v>
      </c>
      <c r="M104" s="3" t="s">
        <v>172</v>
      </c>
      <c r="Q104" s="48">
        <f t="shared" ref="Q104" si="31">K104*228</f>
        <v>1140</v>
      </c>
      <c r="R104" s="3">
        <v>2</v>
      </c>
      <c r="S104" s="3" t="s">
        <v>45</v>
      </c>
      <c r="T104" s="15"/>
      <c r="U104" s="3">
        <v>3</v>
      </c>
      <c r="V104" s="21" t="s">
        <v>153</v>
      </c>
    </row>
    <row r="105" spans="1:23" x14ac:dyDescent="0.25">
      <c r="A105" s="53">
        <v>0</v>
      </c>
      <c r="B105" s="54">
        <v>43</v>
      </c>
      <c r="C105" t="s">
        <v>130</v>
      </c>
      <c r="D105" t="s">
        <v>143</v>
      </c>
      <c r="E105" t="s">
        <v>151</v>
      </c>
      <c r="I105" s="1" t="s">
        <v>42</v>
      </c>
      <c r="J105" s="3" t="s">
        <v>161</v>
      </c>
      <c r="K105" s="3">
        <v>5.7</v>
      </c>
      <c r="L105" s="29">
        <f t="shared" si="29"/>
        <v>9.1732379999999996</v>
      </c>
      <c r="M105" s="3" t="s">
        <v>148</v>
      </c>
      <c r="Q105" s="48">
        <f>K105*228</f>
        <v>1299.6000000000001</v>
      </c>
      <c r="R105" s="3">
        <v>2</v>
      </c>
      <c r="S105" s="3" t="s">
        <v>45</v>
      </c>
      <c r="U105" s="3">
        <v>3</v>
      </c>
      <c r="V105" s="21" t="s">
        <v>153</v>
      </c>
    </row>
    <row r="106" spans="1:23" x14ac:dyDescent="0.25">
      <c r="A106" s="53">
        <v>0</v>
      </c>
      <c r="B106" s="54">
        <v>44</v>
      </c>
      <c r="C106" t="s">
        <v>130</v>
      </c>
      <c r="D106" t="s">
        <v>143</v>
      </c>
      <c r="E106" t="s">
        <v>151</v>
      </c>
      <c r="I106" s="1" t="s">
        <v>139</v>
      </c>
      <c r="J106" s="3" t="s">
        <v>140</v>
      </c>
      <c r="K106" s="3">
        <v>4.7</v>
      </c>
      <c r="M106" s="3" t="s">
        <v>173</v>
      </c>
      <c r="O106" s="23"/>
      <c r="Q106" s="48">
        <f>K106*80</f>
        <v>376</v>
      </c>
      <c r="R106" s="3">
        <v>2</v>
      </c>
      <c r="U106" s="3">
        <v>3</v>
      </c>
      <c r="V106" s="21" t="s">
        <v>153</v>
      </c>
    </row>
    <row r="107" spans="1:23" x14ac:dyDescent="0.25">
      <c r="A107" s="53">
        <v>0</v>
      </c>
      <c r="B107" s="54"/>
    </row>
    <row r="108" spans="1:23" x14ac:dyDescent="0.25">
      <c r="A108" s="53">
        <v>0</v>
      </c>
      <c r="B108" s="54">
        <v>45</v>
      </c>
      <c r="C108" t="s">
        <v>130</v>
      </c>
      <c r="D108" t="s">
        <v>151</v>
      </c>
      <c r="E108" t="s">
        <v>130</v>
      </c>
      <c r="I108" s="4" t="s">
        <v>23</v>
      </c>
      <c r="J108" s="5">
        <v>555</v>
      </c>
      <c r="K108" s="5">
        <v>3.8</v>
      </c>
      <c r="L108" s="25">
        <f>K108*1.60934</f>
        <v>6.1154919999999997</v>
      </c>
      <c r="M108" s="5" t="s">
        <v>165</v>
      </c>
      <c r="N108" s="49" t="s">
        <v>26</v>
      </c>
      <c r="O108" s="5"/>
      <c r="P108" s="49"/>
      <c r="Q108" s="49">
        <f>K108*63</f>
        <v>239.39999999999998</v>
      </c>
      <c r="R108" s="5">
        <v>2</v>
      </c>
      <c r="S108" s="5" t="s">
        <v>28</v>
      </c>
      <c r="U108" s="3">
        <v>0</v>
      </c>
    </row>
    <row r="109" spans="1:23" x14ac:dyDescent="0.25">
      <c r="A109" s="53">
        <v>0</v>
      </c>
      <c r="B109" s="54">
        <v>46</v>
      </c>
      <c r="C109" t="s">
        <v>130</v>
      </c>
      <c r="D109" t="s">
        <v>151</v>
      </c>
      <c r="E109" t="s">
        <v>130</v>
      </c>
      <c r="G109" s="70" t="s">
        <v>1244</v>
      </c>
      <c r="I109" s="7" t="s">
        <v>39</v>
      </c>
      <c r="J109" s="16" t="s">
        <v>1251</v>
      </c>
      <c r="K109" s="16">
        <v>3.8</v>
      </c>
      <c r="L109" s="27">
        <f t="shared" ref="L109:L111" si="32">K109*1.60934</f>
        <v>6.1154919999999997</v>
      </c>
      <c r="M109" s="16" t="s">
        <v>174</v>
      </c>
      <c r="N109" s="46">
        <f>K109*100</f>
        <v>380</v>
      </c>
      <c r="O109" s="32"/>
      <c r="P109" s="46"/>
      <c r="Q109" s="46"/>
      <c r="R109" s="16">
        <v>2</v>
      </c>
      <c r="S109" s="16" t="s">
        <v>34</v>
      </c>
      <c r="T109" s="16" t="s">
        <v>35</v>
      </c>
      <c r="U109" s="3">
        <v>0</v>
      </c>
      <c r="W109" s="6" t="s">
        <v>30</v>
      </c>
    </row>
    <row r="110" spans="1:23" x14ac:dyDescent="0.25">
      <c r="A110" s="53">
        <v>0</v>
      </c>
      <c r="B110" s="54">
        <v>47</v>
      </c>
      <c r="C110" t="s">
        <v>130</v>
      </c>
      <c r="D110" t="s">
        <v>151</v>
      </c>
      <c r="E110" t="s">
        <v>130</v>
      </c>
      <c r="I110" s="9" t="s">
        <v>31</v>
      </c>
      <c r="J110" s="15" t="s">
        <v>175</v>
      </c>
      <c r="K110" s="15">
        <v>3.8</v>
      </c>
      <c r="L110" s="26">
        <f t="shared" si="32"/>
        <v>6.1154919999999997</v>
      </c>
      <c r="M110" s="15" t="s">
        <v>69</v>
      </c>
      <c r="N110" s="43">
        <f>K110*50</f>
        <v>190</v>
      </c>
      <c r="O110" s="15"/>
      <c r="P110" s="43"/>
      <c r="Q110" s="43"/>
      <c r="R110" s="15">
        <v>2</v>
      </c>
      <c r="S110" s="15" t="s">
        <v>34</v>
      </c>
      <c r="T110" s="15" t="s">
        <v>35</v>
      </c>
      <c r="U110" s="3">
        <v>0</v>
      </c>
    </row>
    <row r="111" spans="1:23" x14ac:dyDescent="0.25">
      <c r="A111" s="53">
        <v>0</v>
      </c>
      <c r="B111" s="54">
        <v>46</v>
      </c>
      <c r="C111" t="s">
        <v>130</v>
      </c>
      <c r="D111" t="s">
        <v>151</v>
      </c>
      <c r="E111" t="s">
        <v>130</v>
      </c>
      <c r="I111" s="1" t="s">
        <v>42</v>
      </c>
      <c r="J111" s="3" t="s">
        <v>176</v>
      </c>
      <c r="K111" s="3">
        <v>3.8</v>
      </c>
      <c r="L111" s="29">
        <f t="shared" si="32"/>
        <v>6.1154919999999997</v>
      </c>
      <c r="M111" s="3" t="s">
        <v>177</v>
      </c>
      <c r="Q111" s="48">
        <f t="shared" ref="Q111" si="33">K111*228</f>
        <v>866.4</v>
      </c>
      <c r="R111" s="3">
        <v>2</v>
      </c>
      <c r="S111" s="3" t="s">
        <v>45</v>
      </c>
      <c r="T111" s="15"/>
      <c r="U111" s="3">
        <v>0</v>
      </c>
    </row>
    <row r="112" spans="1:23" x14ac:dyDescent="0.25">
      <c r="A112" s="53">
        <v>0</v>
      </c>
      <c r="B112" s="54">
        <v>48</v>
      </c>
      <c r="C112" t="s">
        <v>130</v>
      </c>
      <c r="D112" t="s">
        <v>151</v>
      </c>
      <c r="E112" t="s">
        <v>130</v>
      </c>
      <c r="I112" s="1" t="s">
        <v>139</v>
      </c>
      <c r="J112" s="3" t="s">
        <v>140</v>
      </c>
      <c r="K112" s="3">
        <v>3.8</v>
      </c>
      <c r="M112" s="3" t="s">
        <v>178</v>
      </c>
      <c r="O112" s="23"/>
      <c r="Q112" s="48">
        <f>K112*80</f>
        <v>304</v>
      </c>
      <c r="R112" s="3">
        <v>2</v>
      </c>
      <c r="S112" s="3" t="s">
        <v>34</v>
      </c>
      <c r="U112" s="3">
        <v>0</v>
      </c>
    </row>
    <row r="113" spans="1:22" x14ac:dyDescent="0.25">
      <c r="A113" s="53">
        <v>0</v>
      </c>
      <c r="B113" s="54"/>
    </row>
    <row r="114" spans="1:22" x14ac:dyDescent="0.25">
      <c r="A114" s="53">
        <v>0</v>
      </c>
      <c r="B114" s="54">
        <v>49</v>
      </c>
      <c r="C114" t="s">
        <v>130</v>
      </c>
      <c r="D114" t="s">
        <v>130</v>
      </c>
      <c r="E114" t="s">
        <v>179</v>
      </c>
      <c r="I114" s="4" t="s">
        <v>23</v>
      </c>
      <c r="J114" s="5">
        <v>555</v>
      </c>
      <c r="K114" s="5">
        <v>1.3</v>
      </c>
      <c r="L114" s="25">
        <f t="shared" ref="L114:L115" si="34">K114*1.60934</f>
        <v>2.0921419999999999</v>
      </c>
      <c r="M114" s="5" t="s">
        <v>180</v>
      </c>
      <c r="N114" s="49" t="s">
        <v>26</v>
      </c>
      <c r="O114" s="5"/>
      <c r="P114" s="49"/>
      <c r="Q114" s="49">
        <f>K114*63</f>
        <v>81.900000000000006</v>
      </c>
      <c r="R114" s="5">
        <v>2</v>
      </c>
      <c r="S114" s="5" t="s">
        <v>28</v>
      </c>
      <c r="U114" s="3">
        <v>0</v>
      </c>
    </row>
    <row r="115" spans="1:22" x14ac:dyDescent="0.25">
      <c r="A115" s="53">
        <v>0</v>
      </c>
      <c r="B115" s="54">
        <v>49</v>
      </c>
      <c r="C115" t="s">
        <v>130</v>
      </c>
      <c r="D115" t="s">
        <v>130</v>
      </c>
      <c r="E115" t="s">
        <v>179</v>
      </c>
      <c r="I115" s="4" t="s">
        <v>23</v>
      </c>
      <c r="J115" s="5">
        <v>599</v>
      </c>
      <c r="K115" s="5">
        <v>1.3</v>
      </c>
      <c r="L115" s="25">
        <f t="shared" si="34"/>
        <v>2.0921419999999999</v>
      </c>
      <c r="M115" s="5" t="s">
        <v>180</v>
      </c>
      <c r="N115" s="49" t="s">
        <v>26</v>
      </c>
      <c r="O115" s="5"/>
      <c r="P115" s="49"/>
      <c r="Q115" s="49">
        <f>K115*63</f>
        <v>81.900000000000006</v>
      </c>
      <c r="R115" s="5">
        <v>2</v>
      </c>
      <c r="S115" s="5" t="s">
        <v>28</v>
      </c>
      <c r="U115" s="3">
        <v>0</v>
      </c>
    </row>
    <row r="116" spans="1:22" x14ac:dyDescent="0.25">
      <c r="A116" s="53">
        <v>0</v>
      </c>
      <c r="B116" s="54">
        <v>49</v>
      </c>
      <c r="C116" t="s">
        <v>130</v>
      </c>
      <c r="D116" t="s">
        <v>130</v>
      </c>
      <c r="E116" t="s">
        <v>179</v>
      </c>
      <c r="I116" s="4" t="s">
        <v>23</v>
      </c>
      <c r="J116" s="5">
        <v>516</v>
      </c>
      <c r="K116" s="5">
        <v>1.3</v>
      </c>
      <c r="L116" s="25">
        <f>K116*1.60934</f>
        <v>2.0921419999999999</v>
      </c>
      <c r="M116" s="5" t="s">
        <v>180</v>
      </c>
      <c r="N116" s="49" t="s">
        <v>26</v>
      </c>
      <c r="O116" s="5"/>
      <c r="P116" s="49"/>
      <c r="Q116" s="49">
        <f>K116*63</f>
        <v>81.900000000000006</v>
      </c>
      <c r="R116" s="5">
        <v>2</v>
      </c>
      <c r="S116" s="5" t="s">
        <v>28</v>
      </c>
      <c r="U116" s="3">
        <v>0</v>
      </c>
    </row>
    <row r="117" spans="1:22" x14ac:dyDescent="0.25">
      <c r="A117" s="53">
        <v>0</v>
      </c>
      <c r="B117" s="54">
        <v>49</v>
      </c>
      <c r="C117" t="s">
        <v>130</v>
      </c>
      <c r="D117" t="s">
        <v>130</v>
      </c>
      <c r="E117" t="s">
        <v>179</v>
      </c>
      <c r="G117" s="70" t="s">
        <v>1245</v>
      </c>
      <c r="I117" s="7" t="s">
        <v>39</v>
      </c>
      <c r="J117" s="16" t="s">
        <v>1246</v>
      </c>
      <c r="K117" s="16">
        <v>1.3</v>
      </c>
      <c r="L117" s="27">
        <f t="shared" ref="L117:L119" si="35">K117*1.60934</f>
        <v>2.0921419999999999</v>
      </c>
      <c r="M117" s="16" t="s">
        <v>52</v>
      </c>
      <c r="N117" s="46">
        <f>K117*100</f>
        <v>130</v>
      </c>
      <c r="O117" s="32"/>
      <c r="P117" s="46"/>
      <c r="Q117" s="46"/>
      <c r="R117" s="16">
        <v>2</v>
      </c>
      <c r="S117" s="16" t="s">
        <v>34</v>
      </c>
      <c r="T117" s="16" t="s">
        <v>58</v>
      </c>
      <c r="U117" s="3">
        <v>3</v>
      </c>
      <c r="V117" s="21" t="s">
        <v>181</v>
      </c>
    </row>
    <row r="118" spans="1:22" x14ac:dyDescent="0.25">
      <c r="A118" s="53">
        <v>0</v>
      </c>
      <c r="B118" s="54">
        <v>49</v>
      </c>
      <c r="C118" t="s">
        <v>130</v>
      </c>
      <c r="D118" t="s">
        <v>130</v>
      </c>
      <c r="E118" t="s">
        <v>179</v>
      </c>
      <c r="I118" s="9" t="s">
        <v>31</v>
      </c>
      <c r="J118" s="15" t="s">
        <v>137</v>
      </c>
      <c r="K118" s="15">
        <v>1.3</v>
      </c>
      <c r="L118" s="26">
        <f t="shared" si="35"/>
        <v>2.0921419999999999</v>
      </c>
      <c r="M118" s="15" t="s">
        <v>111</v>
      </c>
      <c r="N118" s="43">
        <f>K118*50</f>
        <v>65</v>
      </c>
      <c r="O118" s="15"/>
      <c r="P118" s="43"/>
      <c r="Q118" s="43"/>
      <c r="R118" s="15">
        <v>2</v>
      </c>
      <c r="S118" s="15" t="s">
        <v>34</v>
      </c>
      <c r="T118" s="15" t="s">
        <v>58</v>
      </c>
      <c r="U118" s="3">
        <v>3</v>
      </c>
      <c r="V118" s="21" t="s">
        <v>181</v>
      </c>
    </row>
    <row r="119" spans="1:22" x14ac:dyDescent="0.25">
      <c r="A119" s="53">
        <v>0</v>
      </c>
      <c r="B119" s="54">
        <v>49</v>
      </c>
      <c r="C119" t="s">
        <v>130</v>
      </c>
      <c r="D119" t="s">
        <v>130</v>
      </c>
      <c r="E119" t="s">
        <v>179</v>
      </c>
      <c r="I119" s="1" t="s">
        <v>42</v>
      </c>
      <c r="J119" s="3" t="s">
        <v>176</v>
      </c>
      <c r="K119" s="3">
        <v>1.3</v>
      </c>
      <c r="L119" s="29">
        <f t="shared" si="35"/>
        <v>2.0921419999999999</v>
      </c>
      <c r="M119" s="3" t="s">
        <v>182</v>
      </c>
      <c r="Q119" s="48">
        <f t="shared" ref="Q119" si="36">K119*228</f>
        <v>296.40000000000003</v>
      </c>
      <c r="R119" s="3">
        <v>2</v>
      </c>
      <c r="S119" s="3" t="s">
        <v>45</v>
      </c>
      <c r="T119" s="15"/>
      <c r="U119" s="3">
        <v>0</v>
      </c>
    </row>
    <row r="120" spans="1:22" x14ac:dyDescent="0.25">
      <c r="A120" s="53">
        <v>0</v>
      </c>
      <c r="B120" s="54"/>
      <c r="I120" s="1"/>
      <c r="L120" s="29"/>
      <c r="T120" s="15"/>
    </row>
    <row r="121" spans="1:22" x14ac:dyDescent="0.25">
      <c r="A121" s="53">
        <v>0</v>
      </c>
      <c r="B121" s="54">
        <v>50</v>
      </c>
      <c r="C121" t="s">
        <v>130</v>
      </c>
      <c r="D121" t="s">
        <v>179</v>
      </c>
      <c r="E121" t="s">
        <v>183</v>
      </c>
      <c r="F121" t="s">
        <v>184</v>
      </c>
      <c r="I121" s="7" t="s">
        <v>39</v>
      </c>
      <c r="J121" s="16" t="s">
        <v>185</v>
      </c>
      <c r="K121" s="16">
        <v>1.6</v>
      </c>
      <c r="L121" s="27">
        <f t="shared" ref="L121:L123" si="37">K121*1.60934</f>
        <v>2.5749440000000003</v>
      </c>
      <c r="M121" s="16" t="s">
        <v>186</v>
      </c>
      <c r="N121" s="46">
        <f>K121*100</f>
        <v>160</v>
      </c>
      <c r="O121" s="32"/>
      <c r="P121" s="46"/>
      <c r="Q121" s="46"/>
      <c r="R121" s="16">
        <v>4</v>
      </c>
      <c r="S121" s="16" t="s">
        <v>34</v>
      </c>
      <c r="T121" s="16" t="s">
        <v>35</v>
      </c>
      <c r="U121" s="3">
        <v>2</v>
      </c>
      <c r="V121" s="51" t="s">
        <v>187</v>
      </c>
    </row>
    <row r="122" spans="1:22" x14ac:dyDescent="0.25">
      <c r="A122" s="53">
        <v>0</v>
      </c>
      <c r="B122" s="54">
        <v>50</v>
      </c>
      <c r="C122" t="s">
        <v>130</v>
      </c>
      <c r="D122" t="s">
        <v>179</v>
      </c>
      <c r="E122" t="s">
        <v>183</v>
      </c>
      <c r="F122" t="s">
        <v>184</v>
      </c>
      <c r="I122" s="9" t="s">
        <v>31</v>
      </c>
      <c r="J122" s="15" t="s">
        <v>185</v>
      </c>
      <c r="K122" s="15">
        <v>1.6</v>
      </c>
      <c r="L122" s="26">
        <f t="shared" si="37"/>
        <v>2.5749440000000003</v>
      </c>
      <c r="M122" s="15" t="s">
        <v>188</v>
      </c>
      <c r="N122" s="43">
        <f>K122*50</f>
        <v>80</v>
      </c>
      <c r="O122" s="15"/>
      <c r="P122" s="43"/>
      <c r="Q122" s="43"/>
      <c r="R122" s="15">
        <v>4</v>
      </c>
      <c r="S122" s="15" t="s">
        <v>34</v>
      </c>
      <c r="T122" s="15" t="s">
        <v>35</v>
      </c>
      <c r="U122" s="3">
        <v>2</v>
      </c>
      <c r="V122" s="51" t="s">
        <v>187</v>
      </c>
    </row>
    <row r="123" spans="1:22" x14ac:dyDescent="0.25">
      <c r="A123" s="53">
        <v>0</v>
      </c>
      <c r="B123" s="54">
        <v>51</v>
      </c>
      <c r="C123" t="s">
        <v>130</v>
      </c>
      <c r="D123" t="s">
        <v>179</v>
      </c>
      <c r="E123" t="s">
        <v>183</v>
      </c>
      <c r="F123" t="s">
        <v>184</v>
      </c>
      <c r="I123" s="1" t="s">
        <v>42</v>
      </c>
      <c r="J123" s="3" t="s">
        <v>189</v>
      </c>
      <c r="K123" s="3">
        <v>2.4</v>
      </c>
      <c r="L123" s="29">
        <f t="shared" si="37"/>
        <v>3.8624159999999996</v>
      </c>
      <c r="M123" s="3" t="s">
        <v>178</v>
      </c>
      <c r="Q123" s="48">
        <f t="shared" ref="Q123" si="38">K123*228</f>
        <v>547.19999999999993</v>
      </c>
      <c r="R123" s="3">
        <v>3</v>
      </c>
      <c r="S123" s="3" t="s">
        <v>45</v>
      </c>
      <c r="T123" s="15"/>
      <c r="U123" s="3">
        <v>0</v>
      </c>
    </row>
    <row r="124" spans="1:22" x14ac:dyDescent="0.25">
      <c r="A124" s="53">
        <v>0</v>
      </c>
      <c r="B124" s="54">
        <v>50</v>
      </c>
      <c r="C124" t="s">
        <v>130</v>
      </c>
      <c r="D124" t="s">
        <v>179</v>
      </c>
      <c r="E124" t="s">
        <v>183</v>
      </c>
      <c r="F124" t="s">
        <v>184</v>
      </c>
      <c r="I124" s="1" t="s">
        <v>42</v>
      </c>
      <c r="J124" s="3" t="s">
        <v>185</v>
      </c>
      <c r="K124" s="3">
        <v>1.6</v>
      </c>
      <c r="L124" s="29">
        <f t="shared" ref="L124" si="39">K124*1.60934</f>
        <v>2.5749440000000003</v>
      </c>
      <c r="M124" s="3" t="s">
        <v>178</v>
      </c>
      <c r="Q124" s="48">
        <f t="shared" ref="Q124" si="40">K124*228</f>
        <v>364.8</v>
      </c>
      <c r="R124" s="3">
        <v>3</v>
      </c>
      <c r="S124" s="3" t="s">
        <v>45</v>
      </c>
      <c r="T124" s="15"/>
      <c r="U124" s="3">
        <v>0</v>
      </c>
    </row>
    <row r="125" spans="1:22" x14ac:dyDescent="0.25">
      <c r="A125" s="53">
        <v>0</v>
      </c>
      <c r="B125" s="54"/>
      <c r="I125" s="1"/>
      <c r="L125" s="29"/>
      <c r="T125" s="15"/>
    </row>
    <row r="126" spans="1:22" x14ac:dyDescent="0.25">
      <c r="A126" s="53">
        <v>0</v>
      </c>
      <c r="B126" s="54">
        <v>52</v>
      </c>
      <c r="C126" t="s">
        <v>130</v>
      </c>
      <c r="D126" t="s">
        <v>179</v>
      </c>
      <c r="E126" t="s">
        <v>190</v>
      </c>
      <c r="F126" t="s">
        <v>191</v>
      </c>
      <c r="I126" s="7" t="s">
        <v>39</v>
      </c>
      <c r="J126" s="16" t="s">
        <v>185</v>
      </c>
      <c r="K126" s="16">
        <v>2.7</v>
      </c>
      <c r="L126" s="27">
        <f t="shared" ref="L126:L133" si="41">K126*1.60934</f>
        <v>4.345218</v>
      </c>
      <c r="M126" s="16" t="s">
        <v>192</v>
      </c>
      <c r="N126" s="46">
        <f>K126*100</f>
        <v>270</v>
      </c>
      <c r="O126" s="32"/>
      <c r="P126" s="46"/>
      <c r="Q126" s="46"/>
      <c r="R126" s="16">
        <v>4</v>
      </c>
      <c r="S126" s="16" t="s">
        <v>34</v>
      </c>
      <c r="T126" s="16" t="s">
        <v>35</v>
      </c>
      <c r="U126" s="3">
        <v>2</v>
      </c>
      <c r="V126" s="51" t="s">
        <v>193</v>
      </c>
    </row>
    <row r="127" spans="1:22" x14ac:dyDescent="0.25">
      <c r="A127" s="53">
        <v>0</v>
      </c>
      <c r="B127" s="54">
        <v>53</v>
      </c>
      <c r="C127" t="s">
        <v>130</v>
      </c>
      <c r="D127" t="s">
        <v>179</v>
      </c>
      <c r="E127" t="s">
        <v>190</v>
      </c>
      <c r="F127" t="s">
        <v>191</v>
      </c>
      <c r="I127" s="7" t="s">
        <v>39</v>
      </c>
      <c r="J127" s="16" t="s">
        <v>194</v>
      </c>
      <c r="K127" s="16">
        <v>2.8</v>
      </c>
      <c r="L127" s="27">
        <f t="shared" ref="L127:L128" si="42">K127*1.60934</f>
        <v>4.5061519999999993</v>
      </c>
      <c r="M127" s="16" t="s">
        <v>192</v>
      </c>
      <c r="N127" s="46">
        <f t="shared" ref="N127:N128" si="43">K127*100</f>
        <v>280</v>
      </c>
      <c r="O127" s="32"/>
      <c r="P127" s="46"/>
      <c r="Q127" s="46"/>
      <c r="R127" s="16">
        <v>4</v>
      </c>
      <c r="S127" s="16" t="s">
        <v>34</v>
      </c>
      <c r="T127" s="16" t="s">
        <v>35</v>
      </c>
      <c r="U127" s="3">
        <v>2</v>
      </c>
      <c r="V127" s="51" t="s">
        <v>193</v>
      </c>
    </row>
    <row r="128" spans="1:22" s="82" customFormat="1" x14ac:dyDescent="0.25">
      <c r="A128" s="83">
        <v>0</v>
      </c>
      <c r="B128" s="84">
        <v>54</v>
      </c>
      <c r="C128" s="82" t="s">
        <v>130</v>
      </c>
      <c r="D128" s="82" t="s">
        <v>179</v>
      </c>
      <c r="E128" s="82" t="s">
        <v>190</v>
      </c>
      <c r="F128" s="82" t="s">
        <v>191</v>
      </c>
      <c r="G128" s="70" t="s">
        <v>1247</v>
      </c>
      <c r="H128" s="70"/>
      <c r="I128" s="77" t="s">
        <v>39</v>
      </c>
      <c r="J128" s="72" t="s">
        <v>32</v>
      </c>
      <c r="K128" s="72">
        <v>2.9</v>
      </c>
      <c r="L128" s="78">
        <f t="shared" si="42"/>
        <v>4.6670859999999994</v>
      </c>
      <c r="M128" s="72" t="s">
        <v>195</v>
      </c>
      <c r="N128" s="79">
        <f t="shared" si="43"/>
        <v>290</v>
      </c>
      <c r="O128" s="80"/>
      <c r="P128" s="79"/>
      <c r="Q128" s="79"/>
      <c r="R128" s="72">
        <v>4</v>
      </c>
      <c r="S128" s="72" t="s">
        <v>34</v>
      </c>
      <c r="T128" s="72" t="s">
        <v>35</v>
      </c>
      <c r="U128" s="81">
        <v>2</v>
      </c>
      <c r="V128" s="85" t="s">
        <v>193</v>
      </c>
    </row>
    <row r="129" spans="1:22" x14ac:dyDescent="0.25">
      <c r="A129" s="53">
        <v>0</v>
      </c>
      <c r="B129" s="54">
        <v>54</v>
      </c>
      <c r="C129" t="s">
        <v>130</v>
      </c>
      <c r="D129" t="s">
        <v>179</v>
      </c>
      <c r="E129" t="s">
        <v>190</v>
      </c>
      <c r="F129" t="s">
        <v>191</v>
      </c>
      <c r="I129" s="9" t="s">
        <v>31</v>
      </c>
      <c r="J129" s="15" t="s">
        <v>32</v>
      </c>
      <c r="K129" s="15">
        <v>2.9</v>
      </c>
      <c r="L129" s="26">
        <f t="shared" ref="L129:L130" si="44">K129*1.60934</f>
        <v>4.6670859999999994</v>
      </c>
      <c r="M129" s="15" t="s">
        <v>52</v>
      </c>
      <c r="N129" s="43">
        <f t="shared" ref="N129:N130" si="45">K129*50</f>
        <v>145</v>
      </c>
      <c r="O129" s="15"/>
      <c r="P129" s="43"/>
      <c r="Q129" s="43"/>
      <c r="R129" s="15">
        <v>4</v>
      </c>
      <c r="S129" s="15" t="s">
        <v>34</v>
      </c>
      <c r="T129" s="15" t="s">
        <v>35</v>
      </c>
      <c r="U129" s="3">
        <v>2</v>
      </c>
      <c r="V129" s="51" t="s">
        <v>193</v>
      </c>
    </row>
    <row r="130" spans="1:22" x14ac:dyDescent="0.25">
      <c r="A130" s="53">
        <v>0</v>
      </c>
      <c r="B130" s="54">
        <v>52</v>
      </c>
      <c r="C130" t="s">
        <v>130</v>
      </c>
      <c r="D130" t="s">
        <v>179</v>
      </c>
      <c r="E130" t="s">
        <v>190</v>
      </c>
      <c r="F130" t="s">
        <v>191</v>
      </c>
      <c r="I130" s="9" t="s">
        <v>31</v>
      </c>
      <c r="J130" s="15" t="s">
        <v>185</v>
      </c>
      <c r="K130" s="15">
        <v>2.8</v>
      </c>
      <c r="L130" s="26">
        <f t="shared" si="44"/>
        <v>4.5061519999999993</v>
      </c>
      <c r="M130" s="15" t="s">
        <v>52</v>
      </c>
      <c r="N130" s="43">
        <f t="shared" si="45"/>
        <v>140</v>
      </c>
      <c r="O130" s="15"/>
      <c r="P130" s="43"/>
      <c r="Q130" s="43"/>
      <c r="R130" s="15">
        <v>4</v>
      </c>
      <c r="S130" s="15" t="s">
        <v>34</v>
      </c>
      <c r="T130" s="15" t="s">
        <v>35</v>
      </c>
      <c r="U130" s="3">
        <v>2</v>
      </c>
      <c r="V130" s="51" t="s">
        <v>193</v>
      </c>
    </row>
    <row r="131" spans="1:22" x14ac:dyDescent="0.25">
      <c r="A131" s="53">
        <v>0</v>
      </c>
      <c r="B131" s="54">
        <v>53</v>
      </c>
      <c r="C131" t="s">
        <v>130</v>
      </c>
      <c r="D131" t="s">
        <v>179</v>
      </c>
      <c r="E131" t="s">
        <v>190</v>
      </c>
      <c r="F131" t="s">
        <v>191</v>
      </c>
      <c r="I131" s="9" t="s">
        <v>31</v>
      </c>
      <c r="J131" s="15" t="s">
        <v>194</v>
      </c>
      <c r="K131" s="15">
        <v>2.8</v>
      </c>
      <c r="L131" s="26">
        <f t="shared" si="41"/>
        <v>4.5061519999999993</v>
      </c>
      <c r="M131" s="15" t="s">
        <v>52</v>
      </c>
      <c r="N131" s="43">
        <f>K131*50</f>
        <v>140</v>
      </c>
      <c r="O131" s="15"/>
      <c r="P131" s="43"/>
      <c r="Q131" s="43"/>
      <c r="R131" s="15">
        <v>4</v>
      </c>
      <c r="S131" s="15" t="s">
        <v>34</v>
      </c>
      <c r="T131" s="15" t="s">
        <v>35</v>
      </c>
      <c r="U131" s="3">
        <v>2</v>
      </c>
      <c r="V131" s="51" t="s">
        <v>193</v>
      </c>
    </row>
    <row r="132" spans="1:22" x14ac:dyDescent="0.25">
      <c r="A132" s="53">
        <v>0</v>
      </c>
      <c r="B132" s="54">
        <v>54</v>
      </c>
      <c r="C132" t="s">
        <v>130</v>
      </c>
      <c r="D132" t="s">
        <v>179</v>
      </c>
      <c r="E132" t="s">
        <v>190</v>
      </c>
      <c r="F132" t="s">
        <v>191</v>
      </c>
      <c r="I132" s="1" t="s">
        <v>42</v>
      </c>
      <c r="J132" s="3" t="s">
        <v>189</v>
      </c>
      <c r="K132" s="3">
        <v>2.9</v>
      </c>
      <c r="L132" s="29">
        <f t="shared" si="41"/>
        <v>4.6670859999999994</v>
      </c>
      <c r="M132" s="3" t="s">
        <v>196</v>
      </c>
      <c r="Q132" s="48">
        <f t="shared" ref="Q132:Q133" si="46">K132*228</f>
        <v>661.19999999999993</v>
      </c>
      <c r="R132" s="3">
        <v>3</v>
      </c>
      <c r="S132" s="3" t="s">
        <v>28</v>
      </c>
      <c r="T132" s="15"/>
      <c r="U132" s="3">
        <v>1</v>
      </c>
      <c r="V132" s="51" t="s">
        <v>190</v>
      </c>
    </row>
    <row r="133" spans="1:22" x14ac:dyDescent="0.25">
      <c r="A133" s="53">
        <v>0</v>
      </c>
      <c r="B133" s="54">
        <v>52</v>
      </c>
      <c r="C133" t="s">
        <v>130</v>
      </c>
      <c r="D133" t="s">
        <v>179</v>
      </c>
      <c r="E133" t="s">
        <v>190</v>
      </c>
      <c r="F133" t="s">
        <v>191</v>
      </c>
      <c r="I133" s="1" t="s">
        <v>42</v>
      </c>
      <c r="J133" s="3" t="s">
        <v>185</v>
      </c>
      <c r="K133" s="3">
        <v>2.7</v>
      </c>
      <c r="L133" s="29">
        <f t="shared" si="41"/>
        <v>4.345218</v>
      </c>
      <c r="M133" s="3" t="s">
        <v>197</v>
      </c>
      <c r="Q133" s="48">
        <f t="shared" si="46"/>
        <v>615.6</v>
      </c>
      <c r="R133" s="3">
        <v>3</v>
      </c>
      <c r="S133" s="3" t="s">
        <v>28</v>
      </c>
      <c r="T133" s="15"/>
      <c r="U133" s="3">
        <v>1</v>
      </c>
      <c r="V133" s="51" t="s">
        <v>190</v>
      </c>
    </row>
    <row r="134" spans="1:22" x14ac:dyDescent="0.25">
      <c r="A134" s="53">
        <v>0</v>
      </c>
      <c r="B134" s="54"/>
      <c r="I134" s="1"/>
      <c r="L134" s="29"/>
      <c r="T134" s="15"/>
    </row>
    <row r="135" spans="1:22" x14ac:dyDescent="0.25">
      <c r="A135" s="53">
        <v>0</v>
      </c>
      <c r="B135" s="54">
        <v>55</v>
      </c>
      <c r="C135" t="s">
        <v>130</v>
      </c>
      <c r="D135" t="s">
        <v>183</v>
      </c>
      <c r="E135" t="s">
        <v>190</v>
      </c>
      <c r="F135" t="s">
        <v>198</v>
      </c>
      <c r="I135" s="7" t="s">
        <v>39</v>
      </c>
      <c r="J135" s="16" t="s">
        <v>199</v>
      </c>
      <c r="K135" s="16">
        <v>1.1000000000000001</v>
      </c>
      <c r="L135" s="27">
        <f t="shared" ref="L135" si="47">K135*1.60934</f>
        <v>1.7702740000000001</v>
      </c>
      <c r="M135" s="16" t="s">
        <v>52</v>
      </c>
      <c r="N135" s="46">
        <f>K135*100</f>
        <v>110.00000000000001</v>
      </c>
      <c r="O135" s="32"/>
      <c r="P135" s="46"/>
      <c r="Q135" s="46"/>
      <c r="R135" s="16">
        <v>4</v>
      </c>
      <c r="S135" s="16" t="s">
        <v>34</v>
      </c>
      <c r="T135" s="16" t="s">
        <v>35</v>
      </c>
      <c r="U135" s="3">
        <v>1</v>
      </c>
      <c r="V135" t="s">
        <v>190</v>
      </c>
    </row>
    <row r="136" spans="1:22" s="82" customFormat="1" x14ac:dyDescent="0.25">
      <c r="A136" s="83">
        <v>0</v>
      </c>
      <c r="B136" s="84">
        <v>56</v>
      </c>
      <c r="C136" s="82" t="s">
        <v>130</v>
      </c>
      <c r="D136" s="82" t="s">
        <v>183</v>
      </c>
      <c r="E136" s="82" t="s">
        <v>190</v>
      </c>
      <c r="F136" s="82" t="s">
        <v>198</v>
      </c>
      <c r="G136" s="70" t="s">
        <v>1247</v>
      </c>
      <c r="H136" s="70"/>
      <c r="I136" s="77" t="s">
        <v>39</v>
      </c>
      <c r="J136" s="72" t="s">
        <v>189</v>
      </c>
      <c r="K136" s="72">
        <v>1.2</v>
      </c>
      <c r="L136" s="78">
        <f t="shared" ref="L136:L140" si="48">K136*1.60934</f>
        <v>1.9312079999999998</v>
      </c>
      <c r="M136" s="72" t="s">
        <v>200</v>
      </c>
      <c r="N136" s="79">
        <f>K136*100</f>
        <v>120</v>
      </c>
      <c r="O136" s="80"/>
      <c r="P136" s="79"/>
      <c r="Q136" s="79"/>
      <c r="R136" s="72">
        <v>4</v>
      </c>
      <c r="S136" s="72" t="s">
        <v>34</v>
      </c>
      <c r="T136" s="72" t="s">
        <v>35</v>
      </c>
      <c r="U136" s="81">
        <v>1</v>
      </c>
      <c r="V136" s="82" t="s">
        <v>190</v>
      </c>
    </row>
    <row r="137" spans="1:22" x14ac:dyDescent="0.25">
      <c r="A137" s="53">
        <v>0</v>
      </c>
      <c r="B137" s="54">
        <v>55</v>
      </c>
      <c r="C137" t="s">
        <v>130</v>
      </c>
      <c r="D137" t="s">
        <v>183</v>
      </c>
      <c r="E137" t="s">
        <v>190</v>
      </c>
      <c r="F137" t="s">
        <v>198</v>
      </c>
      <c r="I137" s="9" t="s">
        <v>31</v>
      </c>
      <c r="J137" s="15" t="s">
        <v>199</v>
      </c>
      <c r="K137" s="15">
        <v>1.1000000000000001</v>
      </c>
      <c r="L137" s="26">
        <f t="shared" ref="L137" si="49">K137*1.60934</f>
        <v>1.7702740000000001</v>
      </c>
      <c r="M137" s="15" t="s">
        <v>196</v>
      </c>
      <c r="N137" s="43">
        <f>K137*50</f>
        <v>55.000000000000007</v>
      </c>
      <c r="O137" s="15"/>
      <c r="P137" s="43"/>
      <c r="Q137" s="43"/>
      <c r="R137" s="15">
        <v>4</v>
      </c>
      <c r="S137" s="15" t="s">
        <v>34</v>
      </c>
      <c r="T137" s="15" t="s">
        <v>35</v>
      </c>
      <c r="U137" s="3">
        <v>1</v>
      </c>
      <c r="V137" t="s">
        <v>190</v>
      </c>
    </row>
    <row r="138" spans="1:22" x14ac:dyDescent="0.25">
      <c r="A138" s="53">
        <v>0</v>
      </c>
      <c r="B138" s="54">
        <v>56</v>
      </c>
      <c r="C138" t="s">
        <v>130</v>
      </c>
      <c r="D138" t="s">
        <v>183</v>
      </c>
      <c r="E138" t="s">
        <v>190</v>
      </c>
      <c r="F138" t="s">
        <v>198</v>
      </c>
      <c r="I138" s="9" t="s">
        <v>31</v>
      </c>
      <c r="J138" s="15" t="s">
        <v>189</v>
      </c>
      <c r="K138" s="15">
        <v>1.2</v>
      </c>
      <c r="L138" s="26">
        <f t="shared" si="48"/>
        <v>1.9312079999999998</v>
      </c>
      <c r="M138" s="15" t="s">
        <v>201</v>
      </c>
      <c r="N138" s="43">
        <f>K138*50</f>
        <v>60</v>
      </c>
      <c r="O138" s="15"/>
      <c r="P138" s="43"/>
      <c r="Q138" s="43"/>
      <c r="R138" s="15">
        <v>4</v>
      </c>
      <c r="S138" s="15" t="s">
        <v>34</v>
      </c>
      <c r="T138" s="15" t="s">
        <v>35</v>
      </c>
      <c r="U138" s="3">
        <v>1</v>
      </c>
      <c r="V138" t="s">
        <v>190</v>
      </c>
    </row>
    <row r="139" spans="1:22" x14ac:dyDescent="0.25">
      <c r="A139" s="53">
        <v>0</v>
      </c>
      <c r="B139" s="54">
        <v>56</v>
      </c>
      <c r="C139" t="s">
        <v>130</v>
      </c>
      <c r="D139" t="s">
        <v>183</v>
      </c>
      <c r="E139" t="s">
        <v>190</v>
      </c>
      <c r="F139" t="s">
        <v>198</v>
      </c>
      <c r="I139" s="1" t="s">
        <v>42</v>
      </c>
      <c r="J139" s="3" t="s">
        <v>189</v>
      </c>
      <c r="K139" s="3">
        <v>2.4</v>
      </c>
      <c r="L139" s="29">
        <f t="shared" si="48"/>
        <v>3.8624159999999996</v>
      </c>
      <c r="M139" s="3" t="s">
        <v>178</v>
      </c>
      <c r="Q139" s="48">
        <f t="shared" ref="Q139:Q140" si="50">K139*228</f>
        <v>547.19999999999993</v>
      </c>
      <c r="R139" s="3">
        <v>3</v>
      </c>
      <c r="S139" s="3" t="s">
        <v>28</v>
      </c>
      <c r="T139" s="15"/>
      <c r="U139" s="3">
        <v>1</v>
      </c>
      <c r="V139" t="s">
        <v>190</v>
      </c>
    </row>
    <row r="140" spans="1:22" x14ac:dyDescent="0.25">
      <c r="A140" s="53">
        <v>0</v>
      </c>
      <c r="B140" s="54">
        <v>55</v>
      </c>
      <c r="C140" t="s">
        <v>130</v>
      </c>
      <c r="D140" t="s">
        <v>183</v>
      </c>
      <c r="E140" t="s">
        <v>190</v>
      </c>
      <c r="F140" t="s">
        <v>198</v>
      </c>
      <c r="I140" s="1" t="s">
        <v>42</v>
      </c>
      <c r="J140" s="3" t="s">
        <v>199</v>
      </c>
      <c r="K140" s="3">
        <v>1.1000000000000001</v>
      </c>
      <c r="L140" s="29">
        <f t="shared" si="48"/>
        <v>1.7702740000000001</v>
      </c>
      <c r="M140" s="3" t="s">
        <v>202</v>
      </c>
      <c r="Q140" s="48">
        <f t="shared" si="50"/>
        <v>250.8</v>
      </c>
      <c r="R140" s="3">
        <v>3</v>
      </c>
      <c r="S140" s="3" t="s">
        <v>28</v>
      </c>
      <c r="T140" s="15"/>
      <c r="U140" s="3">
        <v>1</v>
      </c>
      <c r="V140" t="s">
        <v>190</v>
      </c>
    </row>
    <row r="141" spans="1:22" x14ac:dyDescent="0.25">
      <c r="A141" s="53">
        <v>0</v>
      </c>
      <c r="B141" s="54"/>
      <c r="I141" s="1"/>
      <c r="O141" s="23"/>
    </row>
    <row r="142" spans="1:22" x14ac:dyDescent="0.25">
      <c r="A142" s="53">
        <v>0</v>
      </c>
      <c r="B142" s="54">
        <v>57</v>
      </c>
      <c r="C142" t="s">
        <v>130</v>
      </c>
      <c r="D142" t="s">
        <v>130</v>
      </c>
      <c r="E142" t="s">
        <v>203</v>
      </c>
      <c r="F142" t="s">
        <v>204</v>
      </c>
      <c r="I142" s="4" t="s">
        <v>23</v>
      </c>
      <c r="J142" s="5">
        <v>555</v>
      </c>
      <c r="K142" s="5">
        <v>2.1</v>
      </c>
      <c r="L142" s="25">
        <f t="shared" ref="L142:L143" si="51">K142*1.60934</f>
        <v>3.3796140000000001</v>
      </c>
      <c r="M142" s="5" t="s">
        <v>205</v>
      </c>
      <c r="N142" s="49" t="s">
        <v>26</v>
      </c>
      <c r="O142" s="5"/>
      <c r="P142" s="49"/>
      <c r="Q142" s="49">
        <f>K142*63</f>
        <v>132.30000000000001</v>
      </c>
      <c r="R142" s="5">
        <v>2</v>
      </c>
      <c r="S142" s="5" t="s">
        <v>28</v>
      </c>
      <c r="U142" s="3">
        <v>1</v>
      </c>
      <c r="V142" s="51" t="s">
        <v>203</v>
      </c>
    </row>
    <row r="143" spans="1:22" x14ac:dyDescent="0.25">
      <c r="A143" s="53">
        <v>0</v>
      </c>
      <c r="B143" s="54">
        <v>57</v>
      </c>
      <c r="C143" t="s">
        <v>130</v>
      </c>
      <c r="D143" t="s">
        <v>130</v>
      </c>
      <c r="E143" t="s">
        <v>203</v>
      </c>
      <c r="F143" t="s">
        <v>204</v>
      </c>
      <c r="I143" s="4" t="s">
        <v>23</v>
      </c>
      <c r="J143" s="5">
        <v>599</v>
      </c>
      <c r="K143" s="5">
        <v>2.1</v>
      </c>
      <c r="L143" s="25">
        <f t="shared" si="51"/>
        <v>3.3796140000000001</v>
      </c>
      <c r="M143" s="5" t="s">
        <v>205</v>
      </c>
      <c r="N143" s="49" t="s">
        <v>26</v>
      </c>
      <c r="O143" s="5"/>
      <c r="P143" s="49"/>
      <c r="Q143" s="49">
        <f>K143*63</f>
        <v>132.30000000000001</v>
      </c>
      <c r="R143" s="5">
        <v>2</v>
      </c>
      <c r="S143" s="5" t="s">
        <v>28</v>
      </c>
      <c r="U143" s="3">
        <v>1</v>
      </c>
      <c r="V143" s="51" t="s">
        <v>203</v>
      </c>
    </row>
    <row r="144" spans="1:22" x14ac:dyDescent="0.25">
      <c r="A144" s="53">
        <v>0</v>
      </c>
      <c r="B144" s="54">
        <v>57</v>
      </c>
      <c r="C144" t="s">
        <v>130</v>
      </c>
      <c r="D144" t="s">
        <v>130</v>
      </c>
      <c r="E144" t="s">
        <v>203</v>
      </c>
      <c r="F144" t="s">
        <v>204</v>
      </c>
      <c r="I144" s="4" t="s">
        <v>23</v>
      </c>
      <c r="J144" s="5">
        <v>516</v>
      </c>
      <c r="K144" s="5">
        <v>2.1</v>
      </c>
      <c r="L144" s="25">
        <f>K144*1.60934</f>
        <v>3.3796140000000001</v>
      </c>
      <c r="M144" s="5" t="s">
        <v>205</v>
      </c>
      <c r="N144" s="49" t="s">
        <v>26</v>
      </c>
      <c r="O144" s="5"/>
      <c r="P144" s="49"/>
      <c r="Q144" s="49">
        <f>K144*63</f>
        <v>132.30000000000001</v>
      </c>
      <c r="R144" s="5">
        <v>2</v>
      </c>
      <c r="S144" s="5" t="s">
        <v>28</v>
      </c>
      <c r="U144" s="3">
        <v>1</v>
      </c>
      <c r="V144" s="51" t="s">
        <v>203</v>
      </c>
    </row>
    <row r="145" spans="1:22" x14ac:dyDescent="0.25">
      <c r="A145" s="53">
        <v>0</v>
      </c>
      <c r="B145" s="54">
        <v>57</v>
      </c>
      <c r="C145" t="s">
        <v>130</v>
      </c>
      <c r="D145" t="s">
        <v>130</v>
      </c>
      <c r="E145" t="s">
        <v>203</v>
      </c>
      <c r="F145" t="s">
        <v>204</v>
      </c>
      <c r="G145" s="70" t="s">
        <v>1248</v>
      </c>
      <c r="I145" s="7" t="s">
        <v>39</v>
      </c>
      <c r="J145" s="16" t="s">
        <v>1246</v>
      </c>
      <c r="K145" s="16">
        <v>2.1</v>
      </c>
      <c r="L145" s="27">
        <f t="shared" ref="L145:L148" si="52">K145*1.60934</f>
        <v>3.3796140000000001</v>
      </c>
      <c r="M145" s="16" t="s">
        <v>206</v>
      </c>
      <c r="N145" s="46">
        <f>K145*100</f>
        <v>210</v>
      </c>
      <c r="O145" s="32"/>
      <c r="P145" s="46"/>
      <c r="Q145" s="46"/>
      <c r="R145" s="16">
        <v>2</v>
      </c>
      <c r="S145" s="16" t="s">
        <v>34</v>
      </c>
      <c r="T145" s="16" t="s">
        <v>58</v>
      </c>
      <c r="U145" s="3">
        <v>4</v>
      </c>
      <c r="V145" s="51" t="s">
        <v>207</v>
      </c>
    </row>
    <row r="146" spans="1:22" x14ac:dyDescent="0.25">
      <c r="B146" s="54">
        <v>58</v>
      </c>
      <c r="C146" t="s">
        <v>130</v>
      </c>
      <c r="D146" t="s">
        <v>130</v>
      </c>
      <c r="E146" t="s">
        <v>203</v>
      </c>
      <c r="F146" t="s">
        <v>204</v>
      </c>
      <c r="I146" s="7" t="s">
        <v>39</v>
      </c>
      <c r="J146" s="76" t="s">
        <v>1250</v>
      </c>
      <c r="K146" s="16">
        <v>2.1</v>
      </c>
      <c r="L146" s="27">
        <f t="shared" ref="L146" si="53">K146*1.60934</f>
        <v>3.3796140000000001</v>
      </c>
      <c r="M146" s="16" t="s">
        <v>206</v>
      </c>
      <c r="N146" s="46">
        <f>K146*100</f>
        <v>210</v>
      </c>
      <c r="O146" s="32"/>
      <c r="P146" s="46"/>
      <c r="Q146" s="46"/>
      <c r="R146" s="16">
        <v>2</v>
      </c>
      <c r="S146" s="16" t="s">
        <v>34</v>
      </c>
      <c r="T146" s="16" t="s">
        <v>58</v>
      </c>
      <c r="U146" s="3">
        <v>4</v>
      </c>
      <c r="V146" s="51" t="s">
        <v>207</v>
      </c>
    </row>
    <row r="147" spans="1:22" x14ac:dyDescent="0.25">
      <c r="A147" s="53">
        <v>0</v>
      </c>
      <c r="B147" s="54">
        <v>57</v>
      </c>
      <c r="C147" t="s">
        <v>130</v>
      </c>
      <c r="D147" t="s">
        <v>130</v>
      </c>
      <c r="E147" t="s">
        <v>203</v>
      </c>
      <c r="F147" t="s">
        <v>204</v>
      </c>
      <c r="I147" s="9" t="s">
        <v>31</v>
      </c>
      <c r="J147" s="15" t="s">
        <v>137</v>
      </c>
      <c r="K147" s="15">
        <v>2.1</v>
      </c>
      <c r="L147" s="26">
        <f t="shared" si="52"/>
        <v>3.3796140000000001</v>
      </c>
      <c r="M147" s="15" t="s">
        <v>208</v>
      </c>
      <c r="N147" s="43">
        <f>K147*50</f>
        <v>105</v>
      </c>
      <c r="O147" s="15"/>
      <c r="P147" s="43"/>
      <c r="Q147" s="43"/>
      <c r="R147" s="15">
        <v>4</v>
      </c>
      <c r="S147" s="15" t="s">
        <v>34</v>
      </c>
      <c r="T147" s="15" t="s">
        <v>58</v>
      </c>
      <c r="U147" s="3">
        <v>4</v>
      </c>
      <c r="V147" s="51" t="s">
        <v>207</v>
      </c>
    </row>
    <row r="148" spans="1:22" x14ac:dyDescent="0.25">
      <c r="A148" s="53">
        <v>0</v>
      </c>
      <c r="B148" s="54">
        <v>57</v>
      </c>
      <c r="C148" t="s">
        <v>130</v>
      </c>
      <c r="D148" t="s">
        <v>130</v>
      </c>
      <c r="E148" t="s">
        <v>203</v>
      </c>
      <c r="F148" t="s">
        <v>204</v>
      </c>
      <c r="I148" s="1" t="s">
        <v>42</v>
      </c>
      <c r="J148" s="3" t="s">
        <v>176</v>
      </c>
      <c r="K148" s="3">
        <v>2.1</v>
      </c>
      <c r="L148" s="29">
        <f t="shared" si="52"/>
        <v>3.3796140000000001</v>
      </c>
      <c r="M148" s="3" t="s">
        <v>209</v>
      </c>
      <c r="Q148" s="48">
        <f t="shared" ref="Q148" si="54">K148*228</f>
        <v>478.8</v>
      </c>
      <c r="R148" s="3">
        <v>2</v>
      </c>
      <c r="S148" s="3" t="s">
        <v>45</v>
      </c>
      <c r="T148" s="15"/>
      <c r="U148" s="3">
        <v>1</v>
      </c>
      <c r="V148" s="51" t="s">
        <v>203</v>
      </c>
    </row>
    <row r="149" spans="1:22" x14ac:dyDescent="0.25">
      <c r="A149" s="53">
        <v>0</v>
      </c>
      <c r="B149" s="54"/>
    </row>
    <row r="150" spans="1:22" x14ac:dyDescent="0.25">
      <c r="A150" s="53">
        <v>0</v>
      </c>
      <c r="B150" s="54">
        <v>58</v>
      </c>
      <c r="C150" t="s">
        <v>130</v>
      </c>
      <c r="D150" t="s">
        <v>130</v>
      </c>
      <c r="E150" t="s">
        <v>210</v>
      </c>
      <c r="I150" s="4" t="s">
        <v>23</v>
      </c>
      <c r="J150" s="5">
        <v>555</v>
      </c>
      <c r="K150" s="5">
        <v>3.9</v>
      </c>
      <c r="L150" s="25">
        <f t="shared" ref="L150:L151" si="55">K150*1.60934</f>
        <v>6.2764259999999998</v>
      </c>
      <c r="M150" s="5" t="s">
        <v>211</v>
      </c>
      <c r="N150" s="49" t="s">
        <v>26</v>
      </c>
      <c r="O150" s="5"/>
      <c r="P150" s="49"/>
      <c r="Q150" s="49">
        <f>K150*63</f>
        <v>245.7</v>
      </c>
      <c r="R150" s="3">
        <v>3</v>
      </c>
      <c r="S150" s="5" t="s">
        <v>28</v>
      </c>
      <c r="U150" s="3">
        <v>2</v>
      </c>
      <c r="V150" s="51" t="s">
        <v>212</v>
      </c>
    </row>
    <row r="151" spans="1:22" x14ac:dyDescent="0.25">
      <c r="A151" s="53">
        <v>0</v>
      </c>
      <c r="B151" s="54">
        <v>58</v>
      </c>
      <c r="C151" t="s">
        <v>130</v>
      </c>
      <c r="D151" t="s">
        <v>130</v>
      </c>
      <c r="E151" t="s">
        <v>210</v>
      </c>
      <c r="I151" s="4" t="s">
        <v>23</v>
      </c>
      <c r="J151" s="5">
        <v>599</v>
      </c>
      <c r="K151" s="5">
        <v>3.9</v>
      </c>
      <c r="L151" s="25">
        <f t="shared" si="55"/>
        <v>6.2764259999999998</v>
      </c>
      <c r="M151" s="5" t="s">
        <v>165</v>
      </c>
      <c r="N151" s="49" t="s">
        <v>26</v>
      </c>
      <c r="O151" s="5"/>
      <c r="P151" s="49"/>
      <c r="Q151" s="49">
        <f>K151*63</f>
        <v>245.7</v>
      </c>
      <c r="R151" s="3">
        <v>3</v>
      </c>
      <c r="S151" s="5" t="s">
        <v>28</v>
      </c>
      <c r="U151" s="3">
        <v>2</v>
      </c>
      <c r="V151" s="51" t="s">
        <v>212</v>
      </c>
    </row>
    <row r="152" spans="1:22" x14ac:dyDescent="0.25">
      <c r="A152" s="53">
        <v>0</v>
      </c>
      <c r="B152" s="54">
        <v>58</v>
      </c>
      <c r="C152" t="s">
        <v>130</v>
      </c>
      <c r="D152" t="s">
        <v>130</v>
      </c>
      <c r="E152" t="s">
        <v>210</v>
      </c>
      <c r="I152" s="4" t="s">
        <v>23</v>
      </c>
      <c r="J152" s="5">
        <v>505</v>
      </c>
      <c r="K152" s="5">
        <v>3.9</v>
      </c>
      <c r="L152" s="25">
        <f>K152*1.60934</f>
        <v>6.2764259999999998</v>
      </c>
      <c r="M152" s="5" t="s">
        <v>211</v>
      </c>
      <c r="N152" s="49" t="s">
        <v>26</v>
      </c>
      <c r="O152" s="5"/>
      <c r="P152" s="49"/>
      <c r="Q152" s="49">
        <f>K152*63</f>
        <v>245.7</v>
      </c>
      <c r="R152" s="3">
        <v>3</v>
      </c>
      <c r="S152" s="5" t="s">
        <v>28</v>
      </c>
      <c r="U152" s="3">
        <v>2</v>
      </c>
      <c r="V152" s="51" t="s">
        <v>212</v>
      </c>
    </row>
    <row r="153" spans="1:22" x14ac:dyDescent="0.25">
      <c r="A153" s="53">
        <v>0</v>
      </c>
      <c r="B153" s="54">
        <v>58</v>
      </c>
      <c r="C153" t="s">
        <v>130</v>
      </c>
      <c r="D153" t="s">
        <v>130</v>
      </c>
      <c r="E153" t="s">
        <v>210</v>
      </c>
      <c r="G153" s="70" t="s">
        <v>1249</v>
      </c>
      <c r="I153" s="7" t="s">
        <v>39</v>
      </c>
      <c r="J153" s="16" t="s">
        <v>1246</v>
      </c>
      <c r="K153" s="16">
        <v>3.9</v>
      </c>
      <c r="L153" s="27">
        <f t="shared" ref="L153:L156" si="56">K153*1.60934</f>
        <v>6.2764259999999998</v>
      </c>
      <c r="M153" s="16" t="s">
        <v>213</v>
      </c>
      <c r="N153" s="46">
        <f>K153*100</f>
        <v>390</v>
      </c>
      <c r="O153" s="32"/>
      <c r="P153" s="46"/>
      <c r="Q153" s="46"/>
      <c r="R153" s="3">
        <v>3</v>
      </c>
      <c r="S153" s="16" t="s">
        <v>34</v>
      </c>
      <c r="T153" s="16" t="s">
        <v>58</v>
      </c>
      <c r="U153" s="3">
        <v>8</v>
      </c>
      <c r="V153" s="51" t="s">
        <v>214</v>
      </c>
    </row>
    <row r="154" spans="1:22" x14ac:dyDescent="0.25">
      <c r="B154" s="54">
        <v>58</v>
      </c>
      <c r="C154" t="s">
        <v>130</v>
      </c>
      <c r="D154" t="s">
        <v>130</v>
      </c>
      <c r="E154" t="s">
        <v>210</v>
      </c>
      <c r="I154" s="7" t="s">
        <v>39</v>
      </c>
      <c r="J154" s="76" t="s">
        <v>1250</v>
      </c>
      <c r="K154" s="16">
        <v>3.9</v>
      </c>
      <c r="L154" s="27">
        <f t="shared" ref="L154" si="57">K154*1.60934</f>
        <v>6.2764259999999998</v>
      </c>
      <c r="M154" s="16" t="s">
        <v>213</v>
      </c>
      <c r="N154" s="46">
        <f>K154*100</f>
        <v>390</v>
      </c>
      <c r="O154" s="32"/>
      <c r="P154" s="46"/>
      <c r="Q154" s="46"/>
      <c r="R154" s="3">
        <v>3</v>
      </c>
      <c r="S154" s="16" t="s">
        <v>34</v>
      </c>
      <c r="T154" s="16" t="s">
        <v>58</v>
      </c>
      <c r="U154" s="3">
        <v>8</v>
      </c>
      <c r="V154" s="51" t="s">
        <v>214</v>
      </c>
    </row>
    <row r="155" spans="1:22" x14ac:dyDescent="0.25">
      <c r="A155" s="53">
        <v>0</v>
      </c>
      <c r="B155" s="54">
        <v>58</v>
      </c>
      <c r="C155" t="s">
        <v>130</v>
      </c>
      <c r="D155" t="s">
        <v>130</v>
      </c>
      <c r="E155" t="s">
        <v>210</v>
      </c>
      <c r="I155" s="9" t="s">
        <v>31</v>
      </c>
      <c r="J155" s="15" t="s">
        <v>137</v>
      </c>
      <c r="K155" s="15">
        <v>3.9</v>
      </c>
      <c r="L155" s="26">
        <f t="shared" si="56"/>
        <v>6.2764259999999998</v>
      </c>
      <c r="M155" s="15" t="s">
        <v>144</v>
      </c>
      <c r="N155" s="43">
        <f>K155*50</f>
        <v>195</v>
      </c>
      <c r="O155" s="15"/>
      <c r="P155" s="43"/>
      <c r="Q155" s="43"/>
      <c r="R155" s="3">
        <v>3</v>
      </c>
      <c r="S155" s="15" t="s">
        <v>34</v>
      </c>
      <c r="T155" s="15" t="s">
        <v>58</v>
      </c>
      <c r="U155" s="3">
        <v>8</v>
      </c>
      <c r="V155" s="51" t="s">
        <v>214</v>
      </c>
    </row>
    <row r="156" spans="1:22" x14ac:dyDescent="0.25">
      <c r="A156" s="53">
        <v>0</v>
      </c>
      <c r="B156" s="54">
        <v>58</v>
      </c>
      <c r="C156" t="s">
        <v>130</v>
      </c>
      <c r="D156" t="s">
        <v>130</v>
      </c>
      <c r="E156" t="s">
        <v>210</v>
      </c>
      <c r="I156" s="1" t="s">
        <v>42</v>
      </c>
      <c r="J156" s="3" t="s">
        <v>176</v>
      </c>
      <c r="K156" s="3">
        <v>3.9</v>
      </c>
      <c r="L156" s="29">
        <f t="shared" si="56"/>
        <v>6.2764259999999998</v>
      </c>
      <c r="M156" s="3" t="s">
        <v>215</v>
      </c>
      <c r="Q156" s="48">
        <f t="shared" ref="Q156" si="58">K156*228</f>
        <v>889.19999999999993</v>
      </c>
      <c r="R156" s="3">
        <v>3</v>
      </c>
      <c r="S156" s="3" t="s">
        <v>216</v>
      </c>
      <c r="T156" s="15"/>
      <c r="U156" s="3">
        <v>2</v>
      </c>
      <c r="V156" s="51" t="s">
        <v>212</v>
      </c>
    </row>
    <row r="157" spans="1:22" x14ac:dyDescent="0.25">
      <c r="A157" s="53">
        <v>0</v>
      </c>
      <c r="B157" s="54"/>
    </row>
    <row r="158" spans="1:22" x14ac:dyDescent="0.25">
      <c r="A158" s="53">
        <v>0</v>
      </c>
      <c r="B158" s="54">
        <v>59</v>
      </c>
      <c r="C158" t="s">
        <v>130</v>
      </c>
      <c r="D158" t="s">
        <v>130</v>
      </c>
      <c r="E158" t="s">
        <v>217</v>
      </c>
      <c r="I158" s="4" t="s">
        <v>23</v>
      </c>
      <c r="J158" s="5">
        <v>555</v>
      </c>
      <c r="K158" s="5">
        <v>4.5999999999999996</v>
      </c>
      <c r="L158" s="25">
        <f t="shared" ref="L158:L159" si="59">K158*1.60934</f>
        <v>7.402963999999999</v>
      </c>
      <c r="M158" s="5" t="s">
        <v>218</v>
      </c>
      <c r="N158" s="49">
        <f>0.2*100</f>
        <v>20</v>
      </c>
      <c r="O158" s="5"/>
      <c r="P158" s="49"/>
      <c r="Q158" s="49">
        <f t="shared" ref="Q158:Q160" si="60">K158*63</f>
        <v>289.79999999999995</v>
      </c>
      <c r="R158" s="3">
        <v>3</v>
      </c>
      <c r="S158" s="5" t="s">
        <v>28</v>
      </c>
      <c r="U158" s="3">
        <v>4</v>
      </c>
      <c r="V158" s="51" t="s">
        <v>219</v>
      </c>
    </row>
    <row r="159" spans="1:22" x14ac:dyDescent="0.25">
      <c r="A159" s="53">
        <v>0</v>
      </c>
      <c r="B159" s="54">
        <v>59</v>
      </c>
      <c r="C159" t="s">
        <v>130</v>
      </c>
      <c r="D159" t="s">
        <v>130</v>
      </c>
      <c r="E159" t="s">
        <v>217</v>
      </c>
      <c r="I159" s="4" t="s">
        <v>23</v>
      </c>
      <c r="J159" s="5">
        <v>599</v>
      </c>
      <c r="K159" s="5">
        <v>4.5999999999999996</v>
      </c>
      <c r="L159" s="25">
        <f t="shared" si="59"/>
        <v>7.402963999999999</v>
      </c>
      <c r="M159" s="5" t="s">
        <v>218</v>
      </c>
      <c r="N159" s="49">
        <f t="shared" ref="N159:N160" si="61">0.2*100</f>
        <v>20</v>
      </c>
      <c r="O159" s="5"/>
      <c r="P159" s="49"/>
      <c r="Q159" s="49">
        <f t="shared" si="60"/>
        <v>289.79999999999995</v>
      </c>
      <c r="R159" s="3">
        <v>3</v>
      </c>
      <c r="S159" s="5" t="s">
        <v>28</v>
      </c>
      <c r="U159" s="3">
        <v>4</v>
      </c>
      <c r="V159" s="51" t="s">
        <v>219</v>
      </c>
    </row>
    <row r="160" spans="1:22" x14ac:dyDescent="0.25">
      <c r="A160" s="53">
        <v>0</v>
      </c>
      <c r="B160" s="54">
        <v>59</v>
      </c>
      <c r="C160" t="s">
        <v>130</v>
      </c>
      <c r="D160" t="s">
        <v>130</v>
      </c>
      <c r="E160" t="s">
        <v>217</v>
      </c>
      <c r="I160" s="4" t="s">
        <v>23</v>
      </c>
      <c r="J160" s="5">
        <v>505</v>
      </c>
      <c r="K160" s="5">
        <v>4.5999999999999996</v>
      </c>
      <c r="L160" s="25">
        <f>K160*1.60934</f>
        <v>7.402963999999999</v>
      </c>
      <c r="M160" s="5" t="s">
        <v>218</v>
      </c>
      <c r="N160" s="49">
        <f t="shared" si="61"/>
        <v>20</v>
      </c>
      <c r="O160" s="5"/>
      <c r="P160" s="49"/>
      <c r="Q160" s="49">
        <f t="shared" si="60"/>
        <v>289.79999999999995</v>
      </c>
      <c r="R160" s="3">
        <v>3</v>
      </c>
      <c r="S160" s="5" t="s">
        <v>28</v>
      </c>
      <c r="U160" s="3">
        <v>4</v>
      </c>
      <c r="V160" s="51" t="s">
        <v>219</v>
      </c>
    </row>
    <row r="161" spans="1:22" x14ac:dyDescent="0.25">
      <c r="A161" s="53">
        <v>0</v>
      </c>
      <c r="B161" s="54">
        <v>59</v>
      </c>
      <c r="C161" t="s">
        <v>130</v>
      </c>
      <c r="D161" t="s">
        <v>130</v>
      </c>
      <c r="E161" t="s">
        <v>217</v>
      </c>
      <c r="I161" s="7" t="s">
        <v>39</v>
      </c>
      <c r="J161" s="16" t="s">
        <v>137</v>
      </c>
      <c r="K161" s="16">
        <v>4.5999999999999996</v>
      </c>
      <c r="L161" s="27">
        <f t="shared" ref="L161:L163" si="62">K161*1.60934</f>
        <v>7.402963999999999</v>
      </c>
      <c r="M161" s="16" t="s">
        <v>220</v>
      </c>
      <c r="N161" s="46">
        <f>K161*100</f>
        <v>459.99999999999994</v>
      </c>
      <c r="O161" s="32"/>
      <c r="P161" s="46"/>
      <c r="Q161" s="46"/>
      <c r="R161" s="3">
        <v>3</v>
      </c>
      <c r="S161" s="16" t="s">
        <v>34</v>
      </c>
      <c r="T161" s="16" t="s">
        <v>58</v>
      </c>
      <c r="U161" s="3">
        <v>10</v>
      </c>
      <c r="V161" s="51" t="s">
        <v>221</v>
      </c>
    </row>
    <row r="162" spans="1:22" x14ac:dyDescent="0.25">
      <c r="A162" s="53">
        <v>0</v>
      </c>
      <c r="B162" s="54">
        <v>59</v>
      </c>
      <c r="C162" t="s">
        <v>130</v>
      </c>
      <c r="D162" t="s">
        <v>130</v>
      </c>
      <c r="E162" t="s">
        <v>217</v>
      </c>
      <c r="I162" s="9" t="s">
        <v>31</v>
      </c>
      <c r="J162" s="15" t="s">
        <v>137</v>
      </c>
      <c r="K162" s="15">
        <v>4.5999999999999996</v>
      </c>
      <c r="L162" s="26">
        <f t="shared" si="62"/>
        <v>7.402963999999999</v>
      </c>
      <c r="M162" s="15" t="s">
        <v>200</v>
      </c>
      <c r="N162" s="43">
        <f>K162*50</f>
        <v>229.99999999999997</v>
      </c>
      <c r="O162" s="15"/>
      <c r="P162" s="43"/>
      <c r="Q162" s="43"/>
      <c r="R162" s="3">
        <v>3</v>
      </c>
      <c r="S162" s="15" t="s">
        <v>34</v>
      </c>
      <c r="T162" s="15" t="s">
        <v>58</v>
      </c>
      <c r="U162" s="3">
        <v>10</v>
      </c>
      <c r="V162" s="51" t="s">
        <v>221</v>
      </c>
    </row>
    <row r="163" spans="1:22" x14ac:dyDescent="0.25">
      <c r="A163" s="53">
        <v>0</v>
      </c>
      <c r="B163" s="54">
        <v>59</v>
      </c>
      <c r="C163" t="s">
        <v>130</v>
      </c>
      <c r="D163" t="s">
        <v>130</v>
      </c>
      <c r="E163" t="s">
        <v>217</v>
      </c>
      <c r="I163" s="1" t="s">
        <v>42</v>
      </c>
      <c r="J163" s="3" t="s">
        <v>176</v>
      </c>
      <c r="K163" s="3">
        <v>4.5999999999999996</v>
      </c>
      <c r="L163" s="29">
        <f t="shared" si="62"/>
        <v>7.402963999999999</v>
      </c>
      <c r="M163" s="3" t="s">
        <v>165</v>
      </c>
      <c r="Q163" s="48">
        <f t="shared" ref="Q163" si="63">K163*228</f>
        <v>1048.8</v>
      </c>
      <c r="R163" s="3">
        <v>3</v>
      </c>
      <c r="S163" s="3" t="s">
        <v>45</v>
      </c>
      <c r="T163" s="15"/>
      <c r="U163" s="3">
        <v>4</v>
      </c>
      <c r="V163" s="51" t="s">
        <v>219</v>
      </c>
    </row>
    <row r="164" spans="1:22" x14ac:dyDescent="0.25">
      <c r="A164" s="53">
        <v>0</v>
      </c>
      <c r="B164" s="54"/>
    </row>
    <row r="165" spans="1:22" x14ac:dyDescent="0.25">
      <c r="A165" s="53">
        <v>0</v>
      </c>
      <c r="B165" s="54">
        <v>60</v>
      </c>
      <c r="C165" t="s">
        <v>130</v>
      </c>
      <c r="D165" t="s">
        <v>217</v>
      </c>
      <c r="E165" t="s">
        <v>222</v>
      </c>
      <c r="F165" t="s">
        <v>223</v>
      </c>
      <c r="I165" s="7" t="s">
        <v>39</v>
      </c>
      <c r="J165" s="16" t="s">
        <v>224</v>
      </c>
      <c r="K165" s="16">
        <v>0.6</v>
      </c>
      <c r="L165" s="27">
        <f t="shared" ref="L165" si="64">K165*1.60934</f>
        <v>0.96560399999999991</v>
      </c>
      <c r="M165" s="16" t="s">
        <v>225</v>
      </c>
      <c r="N165" s="46">
        <f>K165*100</f>
        <v>60</v>
      </c>
      <c r="O165" s="32"/>
      <c r="P165" s="46"/>
      <c r="Q165" s="46"/>
      <c r="R165" s="3">
        <v>3</v>
      </c>
      <c r="S165" s="16" t="s">
        <v>34</v>
      </c>
      <c r="T165" s="16" t="s">
        <v>35</v>
      </c>
      <c r="U165" s="3">
        <v>1</v>
      </c>
      <c r="V165" t="s">
        <v>222</v>
      </c>
    </row>
    <row r="166" spans="1:22" x14ac:dyDescent="0.25">
      <c r="A166" s="53">
        <v>0</v>
      </c>
      <c r="B166" s="54">
        <v>61</v>
      </c>
      <c r="C166" t="s">
        <v>130</v>
      </c>
      <c r="D166" t="s">
        <v>217</v>
      </c>
      <c r="E166" t="s">
        <v>222</v>
      </c>
      <c r="F166" t="s">
        <v>223</v>
      </c>
      <c r="I166" s="7" t="s">
        <v>39</v>
      </c>
      <c r="J166" s="16" t="s">
        <v>226</v>
      </c>
      <c r="K166" s="16">
        <v>0.7</v>
      </c>
      <c r="L166" s="27">
        <f t="shared" ref="L166" si="65">K166*1.60934</f>
        <v>1.1265379999999998</v>
      </c>
      <c r="M166" s="16" t="s">
        <v>227</v>
      </c>
      <c r="N166" s="46">
        <f t="shared" ref="N166" si="66">K166*100</f>
        <v>70</v>
      </c>
      <c r="O166" s="32"/>
      <c r="P166" s="46"/>
      <c r="Q166" s="46"/>
      <c r="R166" s="3">
        <v>3</v>
      </c>
      <c r="S166" s="16" t="s">
        <v>34</v>
      </c>
      <c r="T166" s="16" t="s">
        <v>35</v>
      </c>
      <c r="U166" s="3">
        <v>1</v>
      </c>
      <c r="V166" t="s">
        <v>222</v>
      </c>
    </row>
    <row r="167" spans="1:22" x14ac:dyDescent="0.25">
      <c r="A167" s="53">
        <v>0</v>
      </c>
      <c r="B167" s="54">
        <v>60</v>
      </c>
      <c r="C167" t="s">
        <v>130</v>
      </c>
      <c r="D167" t="s">
        <v>217</v>
      </c>
      <c r="E167" t="s">
        <v>222</v>
      </c>
      <c r="F167" t="s">
        <v>223</v>
      </c>
      <c r="I167" s="9" t="s">
        <v>31</v>
      </c>
      <c r="J167" s="15" t="s">
        <v>224</v>
      </c>
      <c r="K167" s="15">
        <v>0.7</v>
      </c>
      <c r="L167" s="26">
        <f>K167*1.60934</f>
        <v>1.1265379999999998</v>
      </c>
      <c r="M167" s="15" t="s">
        <v>228</v>
      </c>
      <c r="N167" s="43">
        <f>K167*50</f>
        <v>35</v>
      </c>
      <c r="O167" s="15"/>
      <c r="P167" s="43"/>
      <c r="Q167" s="43"/>
      <c r="R167" s="3">
        <v>3</v>
      </c>
      <c r="S167" s="15" t="s">
        <v>34</v>
      </c>
      <c r="T167" s="15" t="s">
        <v>35</v>
      </c>
      <c r="U167" s="3">
        <v>1</v>
      </c>
      <c r="V167" t="s">
        <v>222</v>
      </c>
    </row>
    <row r="168" spans="1:22" x14ac:dyDescent="0.25">
      <c r="A168" s="53">
        <v>0</v>
      </c>
      <c r="B168" s="54">
        <v>61</v>
      </c>
      <c r="C168" t="s">
        <v>130</v>
      </c>
      <c r="D168" t="s">
        <v>217</v>
      </c>
      <c r="E168" t="s">
        <v>222</v>
      </c>
      <c r="F168" t="s">
        <v>223</v>
      </c>
      <c r="I168" s="9" t="s">
        <v>31</v>
      </c>
      <c r="J168" s="15" t="s">
        <v>226</v>
      </c>
      <c r="K168" s="15">
        <v>0.6</v>
      </c>
      <c r="L168" s="26">
        <f>K168*1.60934</f>
        <v>0.96560399999999991</v>
      </c>
      <c r="M168" s="15" t="s">
        <v>228</v>
      </c>
      <c r="N168" s="43">
        <f>K168*50</f>
        <v>30</v>
      </c>
      <c r="O168" s="15"/>
      <c r="P168" s="43"/>
      <c r="Q168" s="43"/>
      <c r="R168" s="3">
        <v>3</v>
      </c>
      <c r="S168" s="15" t="s">
        <v>34</v>
      </c>
      <c r="T168" s="15" t="s">
        <v>35</v>
      </c>
      <c r="U168" s="3">
        <v>1</v>
      </c>
      <c r="V168" t="s">
        <v>222</v>
      </c>
    </row>
    <row r="169" spans="1:22" x14ac:dyDescent="0.25">
      <c r="A169" s="53">
        <v>0</v>
      </c>
      <c r="B169" s="54">
        <v>62</v>
      </c>
      <c r="C169" t="s">
        <v>130</v>
      </c>
      <c r="D169" t="s">
        <v>217</v>
      </c>
      <c r="E169" t="s">
        <v>222</v>
      </c>
      <c r="F169" t="s">
        <v>223</v>
      </c>
      <c r="I169" s="1" t="s">
        <v>42</v>
      </c>
      <c r="J169" s="3" t="s">
        <v>229</v>
      </c>
      <c r="K169" s="3">
        <v>1.3</v>
      </c>
      <c r="L169" s="29">
        <f>K169*1.60934</f>
        <v>2.0921419999999999</v>
      </c>
      <c r="M169" s="3" t="s">
        <v>230</v>
      </c>
      <c r="Q169" s="48">
        <f t="shared" ref="Q169" si="67">K169*228</f>
        <v>296.40000000000003</v>
      </c>
      <c r="R169" s="3">
        <v>3</v>
      </c>
      <c r="S169" s="3" t="s">
        <v>45</v>
      </c>
      <c r="T169" s="15"/>
      <c r="U169" s="3">
        <v>1</v>
      </c>
      <c r="V169" t="s">
        <v>222</v>
      </c>
    </row>
    <row r="170" spans="1:22" x14ac:dyDescent="0.25">
      <c r="A170" s="53">
        <v>0</v>
      </c>
      <c r="B170" s="54"/>
    </row>
    <row r="171" spans="1:22" x14ac:dyDescent="0.25">
      <c r="A171" s="53">
        <v>0</v>
      </c>
      <c r="B171" s="54">
        <v>63</v>
      </c>
      <c r="C171" t="s">
        <v>130</v>
      </c>
      <c r="D171" t="s">
        <v>217</v>
      </c>
      <c r="E171" t="s">
        <v>231</v>
      </c>
      <c r="I171" s="7" t="s">
        <v>39</v>
      </c>
      <c r="J171" s="16" t="s">
        <v>137</v>
      </c>
      <c r="K171" s="16">
        <v>0.3</v>
      </c>
      <c r="L171" s="27">
        <f t="shared" ref="L171:L172" si="68">K171*1.60934</f>
        <v>0.48280199999999995</v>
      </c>
      <c r="M171" s="16" t="s">
        <v>180</v>
      </c>
      <c r="N171" s="46">
        <f>K171*100</f>
        <v>30</v>
      </c>
      <c r="O171" s="32"/>
      <c r="P171" s="46"/>
      <c r="Q171" s="46"/>
      <c r="R171" s="3">
        <v>2</v>
      </c>
      <c r="S171" s="16" t="s">
        <v>34</v>
      </c>
      <c r="T171" s="16" t="s">
        <v>58</v>
      </c>
      <c r="U171" s="3">
        <v>1</v>
      </c>
      <c r="V171" t="s">
        <v>231</v>
      </c>
    </row>
    <row r="172" spans="1:22" x14ac:dyDescent="0.25">
      <c r="A172" s="53">
        <v>0</v>
      </c>
      <c r="B172" s="54">
        <v>64</v>
      </c>
      <c r="C172" t="s">
        <v>130</v>
      </c>
      <c r="D172" t="s">
        <v>217</v>
      </c>
      <c r="E172" t="s">
        <v>231</v>
      </c>
      <c r="I172" s="7" t="s">
        <v>39</v>
      </c>
      <c r="J172" s="16" t="s">
        <v>232</v>
      </c>
      <c r="K172" s="16">
        <v>0.3</v>
      </c>
      <c r="L172" s="27">
        <f t="shared" si="68"/>
        <v>0.48280199999999995</v>
      </c>
      <c r="M172" s="16" t="s">
        <v>230</v>
      </c>
      <c r="N172" s="46">
        <f t="shared" ref="N172" si="69">K172*100</f>
        <v>30</v>
      </c>
      <c r="O172" s="32"/>
      <c r="P172" s="46"/>
      <c r="Q172" s="46"/>
      <c r="R172" s="3">
        <v>2</v>
      </c>
      <c r="S172" s="16" t="s">
        <v>34</v>
      </c>
      <c r="T172" s="16" t="s">
        <v>58</v>
      </c>
      <c r="U172" s="3">
        <v>1</v>
      </c>
      <c r="V172" t="s">
        <v>231</v>
      </c>
    </row>
    <row r="173" spans="1:22" x14ac:dyDescent="0.25">
      <c r="A173" s="53">
        <v>0</v>
      </c>
      <c r="B173" s="54">
        <v>64</v>
      </c>
      <c r="C173" t="s">
        <v>130</v>
      </c>
      <c r="D173" t="s">
        <v>217</v>
      </c>
      <c r="E173" t="s">
        <v>231</v>
      </c>
      <c r="I173" s="9" t="s">
        <v>31</v>
      </c>
      <c r="J173" s="15" t="s">
        <v>232</v>
      </c>
      <c r="K173" s="15">
        <v>0.3</v>
      </c>
      <c r="L173" s="26">
        <f>K173*1.60934</f>
        <v>0.48280199999999995</v>
      </c>
      <c r="M173" s="15" t="s">
        <v>230</v>
      </c>
      <c r="N173" s="43">
        <f>K173*50</f>
        <v>15</v>
      </c>
      <c r="O173" s="15"/>
      <c r="P173" s="43"/>
      <c r="Q173" s="43"/>
      <c r="R173" s="3">
        <v>2</v>
      </c>
      <c r="S173" s="15" t="s">
        <v>34</v>
      </c>
      <c r="T173" s="15" t="s">
        <v>58</v>
      </c>
      <c r="U173" s="3">
        <v>1</v>
      </c>
      <c r="V173" t="s">
        <v>231</v>
      </c>
    </row>
    <row r="174" spans="1:22" x14ac:dyDescent="0.25">
      <c r="A174" s="53">
        <v>0</v>
      </c>
      <c r="B174" s="54">
        <v>65</v>
      </c>
      <c r="C174" t="s">
        <v>130</v>
      </c>
      <c r="D174" t="s">
        <v>217</v>
      </c>
      <c r="E174" t="s">
        <v>231</v>
      </c>
      <c r="I174" s="9" t="s">
        <v>31</v>
      </c>
      <c r="J174" s="15" t="s">
        <v>233</v>
      </c>
      <c r="K174" s="15">
        <v>0.3</v>
      </c>
      <c r="L174" s="26">
        <f>K174*1.60934</f>
        <v>0.48280199999999995</v>
      </c>
      <c r="M174" s="15" t="s">
        <v>180</v>
      </c>
      <c r="N174" s="43">
        <f>K174*50</f>
        <v>15</v>
      </c>
      <c r="O174" s="15"/>
      <c r="P174" s="49"/>
      <c r="Q174" s="49"/>
      <c r="R174" s="3">
        <v>2</v>
      </c>
      <c r="S174" s="15" t="s">
        <v>34</v>
      </c>
      <c r="T174" s="15" t="s">
        <v>58</v>
      </c>
      <c r="U174" s="3">
        <v>1</v>
      </c>
      <c r="V174" t="s">
        <v>231</v>
      </c>
    </row>
    <row r="175" spans="1:22" x14ac:dyDescent="0.25">
      <c r="A175" s="53">
        <v>0</v>
      </c>
      <c r="B175" s="54">
        <v>63</v>
      </c>
      <c r="C175" t="s">
        <v>130</v>
      </c>
      <c r="D175" t="s">
        <v>217</v>
      </c>
      <c r="E175" t="s">
        <v>231</v>
      </c>
      <c r="I175" s="9" t="s">
        <v>31</v>
      </c>
      <c r="J175" s="15" t="s">
        <v>137</v>
      </c>
      <c r="K175" s="15">
        <v>0.4</v>
      </c>
      <c r="L175" s="26">
        <f>K175*1.60934</f>
        <v>0.64373600000000009</v>
      </c>
      <c r="M175" s="15" t="s">
        <v>234</v>
      </c>
      <c r="N175" s="43">
        <f>K175*50</f>
        <v>20</v>
      </c>
      <c r="O175" s="15"/>
      <c r="P175" s="43"/>
      <c r="Q175" s="43"/>
      <c r="R175" s="3">
        <v>2</v>
      </c>
      <c r="S175" s="15" t="s">
        <v>34</v>
      </c>
      <c r="T175" s="15" t="s">
        <v>58</v>
      </c>
      <c r="U175" s="3">
        <v>1</v>
      </c>
      <c r="V175" t="s">
        <v>231</v>
      </c>
    </row>
    <row r="176" spans="1:22" x14ac:dyDescent="0.25">
      <c r="A176" s="53">
        <v>0</v>
      </c>
      <c r="B176" s="54">
        <v>63</v>
      </c>
      <c r="C176" t="s">
        <v>130</v>
      </c>
      <c r="D176" t="s">
        <v>217</v>
      </c>
      <c r="E176" t="s">
        <v>231</v>
      </c>
      <c r="I176" s="1" t="s">
        <v>42</v>
      </c>
      <c r="J176" s="3" t="s">
        <v>137</v>
      </c>
      <c r="K176" s="3">
        <v>1</v>
      </c>
      <c r="L176" s="29">
        <f>K176*1.60934</f>
        <v>1.60934</v>
      </c>
      <c r="M176" s="3" t="s">
        <v>180</v>
      </c>
      <c r="Q176" s="48">
        <f t="shared" ref="Q176" si="70">K176*228</f>
        <v>228</v>
      </c>
      <c r="R176" s="3">
        <v>2</v>
      </c>
      <c r="S176" s="3" t="s">
        <v>45</v>
      </c>
      <c r="T176" s="15"/>
      <c r="U176" s="3">
        <v>1</v>
      </c>
      <c r="V176" t="s">
        <v>231</v>
      </c>
    </row>
    <row r="177" spans="1:23" x14ac:dyDescent="0.25">
      <c r="A177" s="53">
        <v>0</v>
      </c>
      <c r="B177" s="54"/>
    </row>
    <row r="178" spans="1:23" x14ac:dyDescent="0.25">
      <c r="A178" s="53">
        <v>0</v>
      </c>
      <c r="B178" s="54">
        <v>66</v>
      </c>
      <c r="C178" t="s">
        <v>130</v>
      </c>
      <c r="D178" t="s">
        <v>217</v>
      </c>
      <c r="E178" t="s">
        <v>235</v>
      </c>
      <c r="I178" s="4" t="s">
        <v>236</v>
      </c>
      <c r="J178" s="5">
        <v>505</v>
      </c>
      <c r="K178" s="5">
        <v>3.6</v>
      </c>
      <c r="L178" s="25">
        <f>K178*1.60934</f>
        <v>5.7936240000000003</v>
      </c>
      <c r="M178" s="5" t="s">
        <v>237</v>
      </c>
      <c r="N178" s="49">
        <f>2.1*100</f>
        <v>210</v>
      </c>
      <c r="O178" s="5"/>
      <c r="P178" s="49"/>
      <c r="Q178" s="49">
        <f>K178*63</f>
        <v>226.8</v>
      </c>
      <c r="R178" s="3">
        <v>3</v>
      </c>
      <c r="S178" s="5" t="s">
        <v>28</v>
      </c>
      <c r="U178" s="3">
        <v>1</v>
      </c>
      <c r="V178" t="s">
        <v>235</v>
      </c>
    </row>
    <row r="179" spans="1:23" x14ac:dyDescent="0.25">
      <c r="A179" s="53">
        <v>0</v>
      </c>
      <c r="B179" s="54">
        <v>66</v>
      </c>
      <c r="C179" t="s">
        <v>130</v>
      </c>
      <c r="D179" t="s">
        <v>217</v>
      </c>
      <c r="E179" t="s">
        <v>235</v>
      </c>
      <c r="I179" s="7" t="s">
        <v>39</v>
      </c>
      <c r="J179" s="16" t="s">
        <v>238</v>
      </c>
      <c r="K179" s="16">
        <v>3.6</v>
      </c>
      <c r="L179" s="27">
        <f t="shared" ref="L179:L181" si="71">K179*1.60934</f>
        <v>5.7936240000000003</v>
      </c>
      <c r="M179" s="16" t="s">
        <v>213</v>
      </c>
      <c r="N179" s="46">
        <f>K179*100</f>
        <v>360</v>
      </c>
      <c r="O179" s="32"/>
      <c r="P179" s="46"/>
      <c r="Q179" s="46"/>
      <c r="R179" s="3">
        <v>3</v>
      </c>
      <c r="S179" s="16" t="s">
        <v>34</v>
      </c>
      <c r="T179" s="16" t="s">
        <v>58</v>
      </c>
      <c r="U179" s="3">
        <v>3</v>
      </c>
      <c r="V179" t="s">
        <v>239</v>
      </c>
    </row>
    <row r="180" spans="1:23" x14ac:dyDescent="0.25">
      <c r="A180" s="53">
        <v>0</v>
      </c>
      <c r="B180" s="54">
        <v>66</v>
      </c>
      <c r="C180" t="s">
        <v>130</v>
      </c>
      <c r="D180" t="s">
        <v>217</v>
      </c>
      <c r="E180" t="s">
        <v>235</v>
      </c>
      <c r="I180" s="9" t="s">
        <v>31</v>
      </c>
      <c r="J180" s="15" t="s">
        <v>238</v>
      </c>
      <c r="K180" s="15">
        <v>3.9</v>
      </c>
      <c r="L180" s="26">
        <f t="shared" si="71"/>
        <v>6.2764259999999998</v>
      </c>
      <c r="M180" s="15" t="s">
        <v>146</v>
      </c>
      <c r="N180" s="43">
        <f>K180*50</f>
        <v>195</v>
      </c>
      <c r="O180" s="15"/>
      <c r="P180" s="43"/>
      <c r="Q180" s="43"/>
      <c r="R180" s="3">
        <v>3</v>
      </c>
      <c r="S180" s="15" t="s">
        <v>34</v>
      </c>
      <c r="T180" s="15" t="s">
        <v>58</v>
      </c>
      <c r="U180" s="3">
        <v>3</v>
      </c>
      <c r="V180" t="s">
        <v>239</v>
      </c>
    </row>
    <row r="181" spans="1:23" x14ac:dyDescent="0.25">
      <c r="A181" s="53">
        <v>0</v>
      </c>
      <c r="B181" s="54">
        <v>66</v>
      </c>
      <c r="C181" t="s">
        <v>130</v>
      </c>
      <c r="D181" t="s">
        <v>217</v>
      </c>
      <c r="E181" t="s">
        <v>235</v>
      </c>
      <c r="I181" s="1" t="s">
        <v>42</v>
      </c>
      <c r="J181" s="3" t="s">
        <v>238</v>
      </c>
      <c r="K181" s="3">
        <v>3.8</v>
      </c>
      <c r="L181" s="29">
        <f t="shared" si="71"/>
        <v>6.1154919999999997</v>
      </c>
      <c r="M181" s="3" t="s">
        <v>165</v>
      </c>
      <c r="Q181" s="48">
        <f t="shared" ref="Q181" si="72">K181*228</f>
        <v>866.4</v>
      </c>
      <c r="R181" s="3">
        <v>3</v>
      </c>
      <c r="S181" s="3" t="s">
        <v>45</v>
      </c>
      <c r="T181" s="15"/>
      <c r="U181" s="3">
        <v>1</v>
      </c>
      <c r="V181" t="s">
        <v>235</v>
      </c>
    </row>
    <row r="182" spans="1:23" x14ac:dyDescent="0.25">
      <c r="A182" s="53">
        <v>0</v>
      </c>
      <c r="B182" s="54"/>
    </row>
    <row r="183" spans="1:23" x14ac:dyDescent="0.25">
      <c r="A183" s="53">
        <v>0</v>
      </c>
      <c r="B183" s="54">
        <v>67</v>
      </c>
      <c r="C183" t="s">
        <v>130</v>
      </c>
      <c r="D183" t="s">
        <v>210</v>
      </c>
      <c r="E183" t="s">
        <v>235</v>
      </c>
      <c r="I183" s="4" t="s">
        <v>236</v>
      </c>
      <c r="J183" s="5">
        <v>505</v>
      </c>
      <c r="K183" s="5">
        <v>3.6</v>
      </c>
      <c r="L183" s="25">
        <f>3.6*1.60934</f>
        <v>5.7936240000000003</v>
      </c>
      <c r="M183" s="5" t="s">
        <v>240</v>
      </c>
      <c r="N183" s="49">
        <f>2.1*100</f>
        <v>210</v>
      </c>
      <c r="O183" s="5"/>
      <c r="P183" s="49"/>
      <c r="Q183" s="49">
        <f>K183*63</f>
        <v>226.8</v>
      </c>
      <c r="R183" s="3">
        <v>3</v>
      </c>
      <c r="S183" s="5" t="s">
        <v>28</v>
      </c>
      <c r="U183" s="3">
        <v>1</v>
      </c>
      <c r="V183" t="s">
        <v>235</v>
      </c>
    </row>
    <row r="184" spans="1:23" x14ac:dyDescent="0.25">
      <c r="A184" s="53">
        <v>0</v>
      </c>
      <c r="B184" s="54">
        <v>67</v>
      </c>
      <c r="C184" t="s">
        <v>130</v>
      </c>
      <c r="D184" t="s">
        <v>210</v>
      </c>
      <c r="E184" t="s">
        <v>235</v>
      </c>
      <c r="I184" s="7" t="s">
        <v>39</v>
      </c>
      <c r="J184" s="16" t="s">
        <v>238</v>
      </c>
      <c r="K184" s="16" t="s">
        <v>241</v>
      </c>
      <c r="L184" s="27">
        <f>3.8*1.60934</f>
        <v>6.1154919999999997</v>
      </c>
      <c r="M184" s="16" t="s">
        <v>213</v>
      </c>
      <c r="N184" s="46">
        <f>2.1*100</f>
        <v>210</v>
      </c>
      <c r="O184" s="32"/>
      <c r="P184" s="46"/>
      <c r="Q184" s="46"/>
      <c r="R184" s="3">
        <v>3</v>
      </c>
      <c r="S184" s="16" t="s">
        <v>34</v>
      </c>
      <c r="T184" s="16" t="s">
        <v>58</v>
      </c>
      <c r="U184" s="3">
        <v>3</v>
      </c>
      <c r="V184" t="s">
        <v>239</v>
      </c>
    </row>
    <row r="185" spans="1:23" x14ac:dyDescent="0.25">
      <c r="A185" s="53">
        <v>0</v>
      </c>
      <c r="B185" s="54">
        <v>67</v>
      </c>
      <c r="C185" t="s">
        <v>130</v>
      </c>
      <c r="D185" t="s">
        <v>210</v>
      </c>
      <c r="E185" t="s">
        <v>235</v>
      </c>
      <c r="I185" s="9" t="s">
        <v>31</v>
      </c>
      <c r="J185" s="15" t="s">
        <v>238</v>
      </c>
      <c r="K185" s="15">
        <v>3.8</v>
      </c>
      <c r="L185" s="26">
        <f t="shared" ref="L185:L186" si="73">K185*1.60934</f>
        <v>6.1154919999999997</v>
      </c>
      <c r="M185" s="15" t="s">
        <v>52</v>
      </c>
      <c r="N185" s="43">
        <f>K185*50</f>
        <v>190</v>
      </c>
      <c r="O185" s="15"/>
      <c r="P185" s="43"/>
      <c r="Q185" s="43"/>
      <c r="R185" s="3">
        <v>3</v>
      </c>
      <c r="S185" s="15" t="s">
        <v>34</v>
      </c>
      <c r="T185" s="15" t="s">
        <v>58</v>
      </c>
      <c r="U185" s="3">
        <v>3</v>
      </c>
      <c r="V185" t="s">
        <v>239</v>
      </c>
    </row>
    <row r="186" spans="1:23" x14ac:dyDescent="0.25">
      <c r="A186" s="53">
        <v>0</v>
      </c>
      <c r="B186" s="54">
        <v>67</v>
      </c>
      <c r="C186" t="s">
        <v>130</v>
      </c>
      <c r="D186" t="s">
        <v>210</v>
      </c>
      <c r="E186" t="s">
        <v>235</v>
      </c>
      <c r="I186" s="1" t="s">
        <v>42</v>
      </c>
      <c r="J186" s="3" t="s">
        <v>238</v>
      </c>
      <c r="K186" s="3">
        <v>3.8</v>
      </c>
      <c r="L186" s="29">
        <f t="shared" si="73"/>
        <v>6.1154919999999997</v>
      </c>
      <c r="M186" s="3" t="s">
        <v>165</v>
      </c>
      <c r="Q186" s="48">
        <f t="shared" ref="Q186" si="74">K186*228</f>
        <v>866.4</v>
      </c>
      <c r="R186" s="3">
        <v>3</v>
      </c>
      <c r="S186" s="3" t="s">
        <v>28</v>
      </c>
      <c r="T186" s="15"/>
      <c r="U186" s="3">
        <v>1</v>
      </c>
      <c r="V186" t="s">
        <v>235</v>
      </c>
    </row>
    <row r="187" spans="1:23" x14ac:dyDescent="0.25">
      <c r="A187" s="53">
        <v>0</v>
      </c>
      <c r="B187" s="54"/>
    </row>
    <row r="188" spans="1:23" x14ac:dyDescent="0.25">
      <c r="A188" s="53">
        <v>0</v>
      </c>
      <c r="B188" s="54">
        <v>68</v>
      </c>
      <c r="C188" t="s">
        <v>130</v>
      </c>
      <c r="D188" t="s">
        <v>130</v>
      </c>
      <c r="E188" t="s">
        <v>242</v>
      </c>
      <c r="F188" t="s">
        <v>243</v>
      </c>
      <c r="I188" s="7" t="s">
        <v>39</v>
      </c>
      <c r="J188" s="16"/>
      <c r="K188" s="16">
        <f>2.2</f>
        <v>2.2000000000000002</v>
      </c>
      <c r="L188" s="27">
        <f>K188*1.60934</f>
        <v>3.5405480000000003</v>
      </c>
      <c r="M188" s="16" t="s">
        <v>244</v>
      </c>
      <c r="N188" s="46">
        <f>2.1*100</f>
        <v>210</v>
      </c>
      <c r="O188" s="32"/>
      <c r="P188" s="46"/>
      <c r="Q188" s="46"/>
      <c r="R188" s="3">
        <v>4</v>
      </c>
      <c r="S188" s="16" t="s">
        <v>34</v>
      </c>
      <c r="T188" s="16" t="s">
        <v>35</v>
      </c>
      <c r="U188" s="3">
        <v>1</v>
      </c>
      <c r="V188" t="s">
        <v>242</v>
      </c>
      <c r="W188" s="18" t="s">
        <v>245</v>
      </c>
    </row>
    <row r="189" spans="1:23" x14ac:dyDescent="0.25">
      <c r="A189" s="53">
        <v>0</v>
      </c>
      <c r="B189" s="54"/>
    </row>
    <row r="190" spans="1:23" x14ac:dyDescent="0.25">
      <c r="A190" s="53">
        <v>0</v>
      </c>
      <c r="B190" s="54">
        <v>69</v>
      </c>
      <c r="C190" t="s">
        <v>130</v>
      </c>
      <c r="D190" t="s">
        <v>130</v>
      </c>
      <c r="E190" s="39" t="s">
        <v>246</v>
      </c>
      <c r="F190" s="40" t="s">
        <v>247</v>
      </c>
      <c r="G190" s="74"/>
      <c r="H190" s="74"/>
      <c r="I190" s="4" t="s">
        <v>23</v>
      </c>
      <c r="J190" s="5">
        <v>6</v>
      </c>
      <c r="K190" s="5">
        <v>1.3</v>
      </c>
      <c r="L190" s="25">
        <f t="shared" ref="L190:L191" si="75">K190*1.60934</f>
        <v>2.0921419999999999</v>
      </c>
      <c r="M190" s="5" t="s">
        <v>208</v>
      </c>
      <c r="N190" s="49" t="s">
        <v>26</v>
      </c>
      <c r="O190" s="5"/>
      <c r="P190" s="49"/>
      <c r="Q190" s="49">
        <f t="shared" ref="Q190:Q192" si="76">K190*63</f>
        <v>81.900000000000006</v>
      </c>
      <c r="R190" s="5">
        <v>2</v>
      </c>
      <c r="S190" s="5" t="s">
        <v>28</v>
      </c>
      <c r="U190" s="3">
        <v>1</v>
      </c>
      <c r="V190" s="51" t="s">
        <v>248</v>
      </c>
    </row>
    <row r="191" spans="1:23" x14ac:dyDescent="0.25">
      <c r="A191" s="53">
        <v>0</v>
      </c>
      <c r="B191" s="54">
        <v>69</v>
      </c>
      <c r="C191" t="s">
        <v>130</v>
      </c>
      <c r="D191" t="s">
        <v>130</v>
      </c>
      <c r="E191" s="39" t="s">
        <v>246</v>
      </c>
      <c r="F191" s="40" t="s">
        <v>247</v>
      </c>
      <c r="G191" s="74"/>
      <c r="H191" s="74"/>
      <c r="I191" s="4" t="s">
        <v>23</v>
      </c>
      <c r="J191" s="5">
        <v>599</v>
      </c>
      <c r="K191" s="5">
        <v>1.3</v>
      </c>
      <c r="L191" s="25">
        <f t="shared" si="75"/>
        <v>2.0921419999999999</v>
      </c>
      <c r="M191" s="5" t="s">
        <v>208</v>
      </c>
      <c r="N191" s="49" t="s">
        <v>26</v>
      </c>
      <c r="O191" s="5"/>
      <c r="P191" s="49"/>
      <c r="Q191" s="49">
        <f t="shared" si="76"/>
        <v>81.900000000000006</v>
      </c>
      <c r="R191" s="5">
        <v>2</v>
      </c>
      <c r="S191" s="5" t="s">
        <v>28</v>
      </c>
      <c r="U191" s="3">
        <v>1</v>
      </c>
      <c r="V191" s="51" t="s">
        <v>248</v>
      </c>
    </row>
    <row r="192" spans="1:23" x14ac:dyDescent="0.25">
      <c r="A192" s="53">
        <v>0</v>
      </c>
      <c r="B192" s="54">
        <v>69</v>
      </c>
      <c r="C192" t="s">
        <v>130</v>
      </c>
      <c r="D192" t="s">
        <v>130</v>
      </c>
      <c r="E192" s="39" t="s">
        <v>246</v>
      </c>
      <c r="F192" s="40" t="s">
        <v>247</v>
      </c>
      <c r="G192" s="74"/>
      <c r="H192" s="74"/>
      <c r="I192" s="4" t="s">
        <v>23</v>
      </c>
      <c r="J192" s="5">
        <v>755</v>
      </c>
      <c r="K192" s="5">
        <v>1.3</v>
      </c>
      <c r="L192" s="25">
        <f>K192*1.60934</f>
        <v>2.0921419999999999</v>
      </c>
      <c r="M192" s="5" t="s">
        <v>208</v>
      </c>
      <c r="N192" s="49" t="s">
        <v>26</v>
      </c>
      <c r="O192" s="5"/>
      <c r="P192" s="49"/>
      <c r="Q192" s="49">
        <f t="shared" si="76"/>
        <v>81.900000000000006</v>
      </c>
      <c r="R192" s="5">
        <v>2</v>
      </c>
      <c r="S192" s="5" t="s">
        <v>28</v>
      </c>
      <c r="U192" s="3">
        <v>1</v>
      </c>
      <c r="V192" s="51" t="s">
        <v>248</v>
      </c>
    </row>
    <row r="193" spans="1:22" x14ac:dyDescent="0.25">
      <c r="A193" s="53">
        <v>0</v>
      </c>
      <c r="B193" s="54">
        <v>69</v>
      </c>
      <c r="C193" t="s">
        <v>130</v>
      </c>
      <c r="D193" t="s">
        <v>130</v>
      </c>
      <c r="E193" s="39" t="s">
        <v>246</v>
      </c>
      <c r="F193" s="40" t="s">
        <v>247</v>
      </c>
      <c r="G193" s="74"/>
      <c r="H193" s="74"/>
      <c r="I193" s="7" t="s">
        <v>39</v>
      </c>
      <c r="J193" s="16" t="s">
        <v>249</v>
      </c>
      <c r="K193" s="16">
        <v>1.3</v>
      </c>
      <c r="L193" s="27">
        <f t="shared" ref="L193:L197" si="77">K193*1.60934</f>
        <v>2.0921419999999999</v>
      </c>
      <c r="M193" s="16" t="s">
        <v>146</v>
      </c>
      <c r="N193" s="46">
        <f>K193*100</f>
        <v>130</v>
      </c>
      <c r="O193" s="32"/>
      <c r="P193" s="46"/>
      <c r="Q193" s="46"/>
      <c r="R193" s="16">
        <v>2</v>
      </c>
      <c r="S193" s="16" t="s">
        <v>34</v>
      </c>
      <c r="T193" s="16" t="s">
        <v>58</v>
      </c>
      <c r="U193" s="3">
        <v>2</v>
      </c>
      <c r="V193" s="51" t="s">
        <v>250</v>
      </c>
    </row>
    <row r="194" spans="1:22" x14ac:dyDescent="0.25">
      <c r="A194" s="53">
        <v>0</v>
      </c>
      <c r="B194" s="54">
        <v>70</v>
      </c>
      <c r="C194" t="s">
        <v>130</v>
      </c>
      <c r="D194" t="s">
        <v>130</v>
      </c>
      <c r="E194" s="39" t="s">
        <v>246</v>
      </c>
      <c r="F194" s="40" t="s">
        <v>247</v>
      </c>
      <c r="G194" s="74"/>
      <c r="H194" s="74"/>
      <c r="I194" s="7" t="s">
        <v>39</v>
      </c>
      <c r="J194" s="16" t="s">
        <v>251</v>
      </c>
      <c r="K194" s="16">
        <v>1.6</v>
      </c>
      <c r="L194" s="27">
        <f t="shared" ref="L194:L195" si="78">K194*1.60934</f>
        <v>2.5749440000000003</v>
      </c>
      <c r="M194" s="16" t="s">
        <v>252</v>
      </c>
      <c r="N194" s="46">
        <f>K194*100</f>
        <v>160</v>
      </c>
      <c r="O194" s="32"/>
      <c r="P194" s="46"/>
      <c r="Q194" s="46"/>
      <c r="R194" s="16">
        <v>2</v>
      </c>
      <c r="S194" s="16" t="s">
        <v>34</v>
      </c>
      <c r="T194" s="16" t="s">
        <v>58</v>
      </c>
      <c r="U194" s="3">
        <v>2</v>
      </c>
      <c r="V194" s="51" t="s">
        <v>250</v>
      </c>
    </row>
    <row r="195" spans="1:22" x14ac:dyDescent="0.25">
      <c r="A195" s="53">
        <v>0</v>
      </c>
      <c r="B195" s="54">
        <v>69</v>
      </c>
      <c r="C195" t="s">
        <v>130</v>
      </c>
      <c r="D195" t="s">
        <v>130</v>
      </c>
      <c r="E195" s="39" t="s">
        <v>246</v>
      </c>
      <c r="F195" s="40" t="s">
        <v>247</v>
      </c>
      <c r="G195" s="74"/>
      <c r="H195" s="74"/>
      <c r="I195" s="9" t="s">
        <v>31</v>
      </c>
      <c r="J195" s="15" t="s">
        <v>253</v>
      </c>
      <c r="K195" s="15">
        <v>1.3</v>
      </c>
      <c r="L195" s="26">
        <f t="shared" si="78"/>
        <v>2.0921419999999999</v>
      </c>
      <c r="M195" s="15" t="s">
        <v>180</v>
      </c>
      <c r="N195" s="43">
        <f>K195*50</f>
        <v>65</v>
      </c>
      <c r="O195" s="15"/>
      <c r="P195" s="43"/>
      <c r="Q195" s="43"/>
      <c r="R195" s="15">
        <v>2</v>
      </c>
      <c r="S195" s="15" t="s">
        <v>34</v>
      </c>
      <c r="T195" s="15" t="s">
        <v>58</v>
      </c>
      <c r="U195" s="3">
        <v>2</v>
      </c>
      <c r="V195" s="51" t="s">
        <v>250</v>
      </c>
    </row>
    <row r="196" spans="1:22" x14ac:dyDescent="0.25">
      <c r="A196" s="53">
        <v>0</v>
      </c>
      <c r="B196" s="54">
        <v>70</v>
      </c>
      <c r="C196" t="s">
        <v>130</v>
      </c>
      <c r="D196" t="s">
        <v>130</v>
      </c>
      <c r="E196" s="39" t="s">
        <v>246</v>
      </c>
      <c r="F196" s="40" t="s">
        <v>247</v>
      </c>
      <c r="G196" s="74"/>
      <c r="H196" s="74"/>
      <c r="I196" s="9" t="s">
        <v>31</v>
      </c>
      <c r="J196" s="15" t="s">
        <v>251</v>
      </c>
      <c r="K196" s="15">
        <v>1.6</v>
      </c>
      <c r="L196" s="26">
        <f t="shared" si="77"/>
        <v>2.5749440000000003</v>
      </c>
      <c r="M196" s="15" t="s">
        <v>254</v>
      </c>
      <c r="N196" s="43">
        <f>K196*50</f>
        <v>80</v>
      </c>
      <c r="O196" s="15"/>
      <c r="P196" s="43"/>
      <c r="Q196" s="43"/>
      <c r="R196" s="15">
        <v>2</v>
      </c>
      <c r="S196" s="15" t="s">
        <v>34</v>
      </c>
      <c r="T196" s="15" t="s">
        <v>58</v>
      </c>
      <c r="U196" s="3">
        <v>2</v>
      </c>
      <c r="V196" s="51" t="s">
        <v>250</v>
      </c>
    </row>
    <row r="197" spans="1:22" x14ac:dyDescent="0.25">
      <c r="A197" s="53">
        <v>0</v>
      </c>
      <c r="B197" s="54">
        <v>69</v>
      </c>
      <c r="C197" t="s">
        <v>130</v>
      </c>
      <c r="D197" t="s">
        <v>130</v>
      </c>
      <c r="E197" s="39" t="s">
        <v>246</v>
      </c>
      <c r="F197" s="40" t="s">
        <v>247</v>
      </c>
      <c r="G197" s="74"/>
      <c r="H197" s="74"/>
      <c r="I197" s="1" t="s">
        <v>42</v>
      </c>
      <c r="J197" s="3" t="s">
        <v>253</v>
      </c>
      <c r="K197" s="3">
        <v>1.3</v>
      </c>
      <c r="L197" s="29">
        <f t="shared" si="77"/>
        <v>2.0921419999999999</v>
      </c>
      <c r="M197" s="3" t="s">
        <v>255</v>
      </c>
      <c r="Q197" s="48">
        <f t="shared" ref="Q197" si="79">K197*228</f>
        <v>296.40000000000003</v>
      </c>
      <c r="R197" s="3">
        <v>2</v>
      </c>
      <c r="S197" s="3" t="s">
        <v>45</v>
      </c>
      <c r="T197" s="15"/>
      <c r="U197" s="3">
        <v>1</v>
      </c>
      <c r="V197" s="51" t="s">
        <v>248</v>
      </c>
    </row>
    <row r="198" spans="1:22" x14ac:dyDescent="0.25">
      <c r="A198" s="53">
        <v>0</v>
      </c>
      <c r="B198" s="54">
        <v>71</v>
      </c>
      <c r="C198" t="s">
        <v>130</v>
      </c>
      <c r="D198" t="s">
        <v>130</v>
      </c>
      <c r="E198" s="39" t="s">
        <v>246</v>
      </c>
      <c r="F198" s="40" t="s">
        <v>247</v>
      </c>
      <c r="G198" s="74"/>
      <c r="H198" s="74"/>
      <c r="I198" s="1" t="s">
        <v>42</v>
      </c>
      <c r="J198" s="3" t="s">
        <v>256</v>
      </c>
      <c r="K198" s="3">
        <v>2.1</v>
      </c>
      <c r="L198" s="29">
        <f t="shared" ref="L198:L199" si="80">K198*1.60934</f>
        <v>3.3796140000000001</v>
      </c>
      <c r="M198" s="3" t="s">
        <v>209</v>
      </c>
      <c r="Q198" s="48">
        <f t="shared" ref="Q198:Q199" si="81">K198*228</f>
        <v>478.8</v>
      </c>
      <c r="R198" s="3">
        <v>2</v>
      </c>
      <c r="S198" s="3" t="s">
        <v>45</v>
      </c>
      <c r="T198" s="15"/>
      <c r="U198" s="3">
        <v>1</v>
      </c>
      <c r="V198" s="51" t="s">
        <v>248</v>
      </c>
    </row>
    <row r="199" spans="1:22" x14ac:dyDescent="0.25">
      <c r="A199" s="53">
        <v>0</v>
      </c>
      <c r="B199" s="54">
        <v>72</v>
      </c>
      <c r="C199" t="s">
        <v>130</v>
      </c>
      <c r="D199" t="s">
        <v>130</v>
      </c>
      <c r="E199" s="39" t="s">
        <v>246</v>
      </c>
      <c r="F199" s="40" t="s">
        <v>247</v>
      </c>
      <c r="G199" s="74"/>
      <c r="H199" s="74"/>
      <c r="I199" s="1" t="s">
        <v>42</v>
      </c>
      <c r="J199" s="3" t="s">
        <v>257</v>
      </c>
      <c r="K199" s="3">
        <v>1.9</v>
      </c>
      <c r="L199" s="29">
        <f t="shared" si="80"/>
        <v>3.0577459999999999</v>
      </c>
      <c r="M199" s="3" t="s">
        <v>258</v>
      </c>
      <c r="Q199" s="48">
        <f t="shared" si="81"/>
        <v>433.2</v>
      </c>
      <c r="R199" s="3">
        <v>2</v>
      </c>
      <c r="S199" s="3" t="s">
        <v>45</v>
      </c>
      <c r="T199" s="15"/>
      <c r="U199" s="3">
        <v>1</v>
      </c>
      <c r="V199" s="51" t="s">
        <v>248</v>
      </c>
    </row>
    <row r="200" spans="1:22" x14ac:dyDescent="0.25">
      <c r="A200" s="53">
        <v>0</v>
      </c>
      <c r="B200" s="54"/>
    </row>
    <row r="201" spans="1:22" x14ac:dyDescent="0.25">
      <c r="A201" s="53">
        <v>0</v>
      </c>
      <c r="B201" s="54">
        <v>73</v>
      </c>
      <c r="C201" t="s">
        <v>130</v>
      </c>
      <c r="D201" t="s">
        <v>246</v>
      </c>
      <c r="E201" t="s">
        <v>259</v>
      </c>
      <c r="F201" t="s">
        <v>260</v>
      </c>
      <c r="I201" s="4" t="s">
        <v>236</v>
      </c>
      <c r="J201" s="5">
        <v>6</v>
      </c>
      <c r="K201" s="5">
        <v>1.6</v>
      </c>
      <c r="L201" s="25">
        <f t="shared" ref="L201:L202" si="82">K201*1.60934</f>
        <v>2.5749440000000003</v>
      </c>
      <c r="M201" s="5" t="s">
        <v>200</v>
      </c>
      <c r="N201" s="46">
        <f>1*100</f>
        <v>100</v>
      </c>
      <c r="O201" s="5"/>
      <c r="P201" s="49"/>
      <c r="Q201" s="49">
        <f>K201*63</f>
        <v>100.80000000000001</v>
      </c>
      <c r="R201" s="5">
        <v>2</v>
      </c>
      <c r="S201" s="5" t="s">
        <v>28</v>
      </c>
      <c r="U201" s="3">
        <v>1</v>
      </c>
      <c r="V201" s="21" t="s">
        <v>261</v>
      </c>
    </row>
    <row r="202" spans="1:22" x14ac:dyDescent="0.25">
      <c r="A202" s="53">
        <v>0</v>
      </c>
      <c r="B202" s="54">
        <v>73</v>
      </c>
      <c r="C202" t="s">
        <v>130</v>
      </c>
      <c r="D202" t="s">
        <v>246</v>
      </c>
      <c r="E202" t="s">
        <v>259</v>
      </c>
      <c r="F202" t="s">
        <v>260</v>
      </c>
      <c r="I202" s="7" t="s">
        <v>39</v>
      </c>
      <c r="J202" s="16" t="s">
        <v>249</v>
      </c>
      <c r="K202" s="16">
        <v>1.6</v>
      </c>
      <c r="L202" s="27">
        <f t="shared" si="82"/>
        <v>2.5749440000000003</v>
      </c>
      <c r="M202" s="16" t="s">
        <v>262</v>
      </c>
      <c r="N202" s="46">
        <f>K202*100</f>
        <v>160</v>
      </c>
      <c r="O202" s="32"/>
      <c r="P202" s="46"/>
      <c r="Q202" s="46"/>
      <c r="R202" s="16">
        <v>2</v>
      </c>
      <c r="S202" s="16" t="s">
        <v>34</v>
      </c>
      <c r="T202" s="16" t="s">
        <v>58</v>
      </c>
      <c r="U202" s="3">
        <v>2</v>
      </c>
      <c r="V202" s="21" t="s">
        <v>263</v>
      </c>
    </row>
    <row r="203" spans="1:22" x14ac:dyDescent="0.25">
      <c r="A203" s="53">
        <v>0</v>
      </c>
      <c r="B203" s="54">
        <v>74</v>
      </c>
      <c r="C203" t="s">
        <v>130</v>
      </c>
      <c r="D203" t="s">
        <v>246</v>
      </c>
      <c r="E203" t="s">
        <v>259</v>
      </c>
      <c r="F203" t="s">
        <v>260</v>
      </c>
      <c r="I203" s="7" t="s">
        <v>39</v>
      </c>
      <c r="J203" s="16" t="s">
        <v>264</v>
      </c>
      <c r="K203" s="16">
        <v>1.8</v>
      </c>
      <c r="L203" s="27">
        <f t="shared" ref="L203:L208" si="83">K203*1.60934</f>
        <v>2.8968120000000002</v>
      </c>
      <c r="M203" s="16" t="s">
        <v>265</v>
      </c>
      <c r="N203" s="46">
        <f>K203*100</f>
        <v>180</v>
      </c>
      <c r="O203" s="32"/>
      <c r="P203" s="46"/>
      <c r="Q203" s="46"/>
      <c r="R203" s="16">
        <v>2</v>
      </c>
      <c r="S203" s="16" t="s">
        <v>34</v>
      </c>
      <c r="T203" s="16" t="s">
        <v>58</v>
      </c>
      <c r="U203" s="3">
        <v>2</v>
      </c>
      <c r="V203" s="21" t="s">
        <v>263</v>
      </c>
    </row>
    <row r="204" spans="1:22" x14ac:dyDescent="0.25">
      <c r="A204" s="53">
        <v>0</v>
      </c>
      <c r="B204" s="54">
        <v>75</v>
      </c>
      <c r="C204" t="s">
        <v>130</v>
      </c>
      <c r="D204" t="s">
        <v>246</v>
      </c>
      <c r="E204" t="s">
        <v>259</v>
      </c>
      <c r="F204" t="s">
        <v>260</v>
      </c>
      <c r="I204" s="7" t="s">
        <v>39</v>
      </c>
      <c r="J204" s="16" t="s">
        <v>266</v>
      </c>
      <c r="K204" s="16">
        <v>1.9</v>
      </c>
      <c r="L204" s="27">
        <f t="shared" si="83"/>
        <v>3.0577459999999999</v>
      </c>
      <c r="M204" s="16" t="s">
        <v>206</v>
      </c>
      <c r="N204" s="46">
        <f>K204*100</f>
        <v>190</v>
      </c>
      <c r="O204" s="32"/>
      <c r="P204" s="46"/>
      <c r="Q204" s="46"/>
      <c r="R204" s="16">
        <v>2</v>
      </c>
      <c r="S204" s="16" t="s">
        <v>34</v>
      </c>
      <c r="T204" s="16" t="s">
        <v>58</v>
      </c>
      <c r="U204" s="3">
        <v>2</v>
      </c>
      <c r="V204" s="21" t="s">
        <v>263</v>
      </c>
    </row>
    <row r="205" spans="1:22" x14ac:dyDescent="0.25">
      <c r="A205" s="53">
        <v>0</v>
      </c>
      <c r="B205" s="54">
        <v>73</v>
      </c>
      <c r="C205" t="s">
        <v>130</v>
      </c>
      <c r="D205" t="s">
        <v>246</v>
      </c>
      <c r="E205" t="s">
        <v>259</v>
      </c>
      <c r="F205" t="s">
        <v>260</v>
      </c>
      <c r="I205" s="9" t="s">
        <v>31</v>
      </c>
      <c r="J205" s="15" t="s">
        <v>253</v>
      </c>
      <c r="K205" s="15">
        <v>1.6</v>
      </c>
      <c r="L205" s="26">
        <f t="shared" si="83"/>
        <v>2.5749440000000003</v>
      </c>
      <c r="M205" s="15" t="s">
        <v>165</v>
      </c>
      <c r="N205" s="43">
        <f>K205*50</f>
        <v>80</v>
      </c>
      <c r="O205" s="15"/>
      <c r="P205" s="43"/>
      <c r="Q205" s="43"/>
      <c r="R205" s="15">
        <v>2</v>
      </c>
      <c r="S205" s="15" t="s">
        <v>34</v>
      </c>
      <c r="T205" s="15" t="s">
        <v>58</v>
      </c>
      <c r="U205" s="3">
        <v>2</v>
      </c>
      <c r="V205" s="21" t="s">
        <v>263</v>
      </c>
    </row>
    <row r="206" spans="1:22" x14ac:dyDescent="0.25">
      <c r="A206" s="53">
        <v>0</v>
      </c>
      <c r="B206" s="54">
        <v>74</v>
      </c>
      <c r="C206" t="s">
        <v>130</v>
      </c>
      <c r="D206" t="s">
        <v>246</v>
      </c>
      <c r="E206" t="s">
        <v>259</v>
      </c>
      <c r="F206" t="s">
        <v>260</v>
      </c>
      <c r="I206" s="9" t="s">
        <v>31</v>
      </c>
      <c r="J206" s="15" t="s">
        <v>264</v>
      </c>
      <c r="K206" s="15">
        <v>1.9</v>
      </c>
      <c r="L206" s="26">
        <f t="shared" si="83"/>
        <v>3.0577459999999999</v>
      </c>
      <c r="M206" s="15" t="s">
        <v>225</v>
      </c>
      <c r="N206" s="43">
        <f>K206*50</f>
        <v>95</v>
      </c>
      <c r="O206" s="15"/>
      <c r="P206" s="43"/>
      <c r="Q206" s="43"/>
      <c r="R206" s="15">
        <v>2</v>
      </c>
      <c r="S206" s="15" t="s">
        <v>34</v>
      </c>
      <c r="T206" s="15" t="s">
        <v>58</v>
      </c>
      <c r="U206" s="3">
        <v>2</v>
      </c>
      <c r="V206" s="21" t="s">
        <v>263</v>
      </c>
    </row>
    <row r="207" spans="1:22" x14ac:dyDescent="0.25">
      <c r="A207" s="53">
        <v>0</v>
      </c>
      <c r="B207" s="54">
        <v>73</v>
      </c>
      <c r="C207" t="s">
        <v>130</v>
      </c>
      <c r="D207" t="s">
        <v>246</v>
      </c>
      <c r="E207" t="s">
        <v>259</v>
      </c>
      <c r="F207" t="s">
        <v>260</v>
      </c>
      <c r="I207" s="1" t="s">
        <v>42</v>
      </c>
      <c r="J207" s="3" t="s">
        <v>249</v>
      </c>
      <c r="K207" s="3">
        <v>1.6</v>
      </c>
      <c r="L207" s="29">
        <f t="shared" si="83"/>
        <v>2.5749440000000003</v>
      </c>
      <c r="M207" s="3" t="s">
        <v>180</v>
      </c>
      <c r="Q207" s="48">
        <f t="shared" ref="Q207:Q208" si="84">K207*228</f>
        <v>364.8</v>
      </c>
      <c r="R207" s="3">
        <v>2</v>
      </c>
      <c r="S207" s="3" t="s">
        <v>45</v>
      </c>
      <c r="T207" s="15"/>
      <c r="U207" s="3">
        <v>1</v>
      </c>
      <c r="V207" s="21" t="s">
        <v>261</v>
      </c>
    </row>
    <row r="208" spans="1:22" x14ac:dyDescent="0.25">
      <c r="A208" s="53">
        <v>0</v>
      </c>
      <c r="B208" s="54">
        <v>74</v>
      </c>
      <c r="C208" t="s">
        <v>130</v>
      </c>
      <c r="D208" t="s">
        <v>246</v>
      </c>
      <c r="E208" t="s">
        <v>259</v>
      </c>
      <c r="F208" t="s">
        <v>260</v>
      </c>
      <c r="I208" s="1" t="s">
        <v>42</v>
      </c>
      <c r="J208" s="3" t="s">
        <v>264</v>
      </c>
      <c r="K208" s="3">
        <v>1.8</v>
      </c>
      <c r="L208" s="29">
        <f t="shared" si="83"/>
        <v>2.8968120000000002</v>
      </c>
      <c r="M208" s="3" t="s">
        <v>267</v>
      </c>
      <c r="Q208" s="48">
        <f t="shared" si="84"/>
        <v>410.40000000000003</v>
      </c>
      <c r="R208" s="3">
        <v>2</v>
      </c>
      <c r="S208" s="3" t="s">
        <v>45</v>
      </c>
      <c r="T208" s="15"/>
      <c r="U208" s="3">
        <v>1</v>
      </c>
      <c r="V208" s="21" t="s">
        <v>261</v>
      </c>
    </row>
    <row r="209" spans="1:22" x14ac:dyDescent="0.25">
      <c r="A209" s="53">
        <v>0</v>
      </c>
      <c r="B209" s="54"/>
      <c r="I209" s="1"/>
      <c r="L209" s="29"/>
      <c r="T209" s="15"/>
    </row>
    <row r="210" spans="1:22" x14ac:dyDescent="0.25">
      <c r="A210" s="53">
        <v>0</v>
      </c>
      <c r="B210" s="54">
        <v>76</v>
      </c>
      <c r="C210" t="s">
        <v>130</v>
      </c>
      <c r="D210" t="s">
        <v>259</v>
      </c>
      <c r="E210" t="s">
        <v>268</v>
      </c>
      <c r="I210" s="7" t="s">
        <v>39</v>
      </c>
      <c r="J210" s="16" t="s">
        <v>249</v>
      </c>
      <c r="K210" s="16">
        <v>3.5</v>
      </c>
      <c r="L210" s="27">
        <f t="shared" ref="L210:L215" si="85">K210*1.60934</f>
        <v>5.6326900000000002</v>
      </c>
      <c r="M210" s="16" t="s">
        <v>269</v>
      </c>
      <c r="N210" s="46">
        <f>K210*100</f>
        <v>350</v>
      </c>
      <c r="O210" s="32"/>
      <c r="P210" s="46"/>
      <c r="Q210" s="46"/>
      <c r="R210" s="16">
        <v>2</v>
      </c>
      <c r="S210" s="16" t="s">
        <v>34</v>
      </c>
      <c r="T210" s="16" t="s">
        <v>35</v>
      </c>
      <c r="U210" s="3">
        <v>2</v>
      </c>
      <c r="V210" t="s">
        <v>270</v>
      </c>
    </row>
    <row r="211" spans="1:22" x14ac:dyDescent="0.25">
      <c r="A211" s="53">
        <v>0</v>
      </c>
      <c r="B211" s="54">
        <v>77</v>
      </c>
      <c r="C211" t="s">
        <v>130</v>
      </c>
      <c r="D211" t="s">
        <v>259</v>
      </c>
      <c r="E211" t="s">
        <v>268</v>
      </c>
      <c r="I211" s="7" t="s">
        <v>39</v>
      </c>
      <c r="J211" s="16" t="s">
        <v>271</v>
      </c>
      <c r="K211" s="16">
        <v>3.6</v>
      </c>
      <c r="L211" s="27">
        <f t="shared" si="85"/>
        <v>5.7936240000000003</v>
      </c>
      <c r="M211" s="16" t="s">
        <v>213</v>
      </c>
      <c r="N211" s="46">
        <f>K211*100</f>
        <v>360</v>
      </c>
      <c r="O211" s="32"/>
      <c r="P211" s="46"/>
      <c r="Q211" s="46"/>
      <c r="R211" s="16">
        <v>2</v>
      </c>
      <c r="S211" s="16" t="s">
        <v>34</v>
      </c>
      <c r="T211" s="16" t="s">
        <v>35</v>
      </c>
      <c r="U211" s="3">
        <v>2</v>
      </c>
      <c r="V211" t="s">
        <v>270</v>
      </c>
    </row>
    <row r="212" spans="1:22" x14ac:dyDescent="0.25">
      <c r="A212" s="53">
        <v>0</v>
      </c>
      <c r="B212" s="54">
        <v>78</v>
      </c>
      <c r="C212" t="s">
        <v>130</v>
      </c>
      <c r="D212" t="s">
        <v>259</v>
      </c>
      <c r="E212" t="s">
        <v>268</v>
      </c>
      <c r="I212" s="7" t="s">
        <v>39</v>
      </c>
      <c r="J212" s="16" t="s">
        <v>272</v>
      </c>
      <c r="K212" s="16">
        <v>4</v>
      </c>
      <c r="L212" s="27">
        <f t="shared" si="85"/>
        <v>6.43736</v>
      </c>
      <c r="M212" s="16" t="s">
        <v>273</v>
      </c>
      <c r="N212" s="46">
        <f>K212*100</f>
        <v>400</v>
      </c>
      <c r="O212" s="32"/>
      <c r="P212" s="46"/>
      <c r="Q212" s="46"/>
      <c r="R212" s="16">
        <v>2</v>
      </c>
      <c r="S212" s="16" t="s">
        <v>34</v>
      </c>
      <c r="T212" s="16" t="s">
        <v>35</v>
      </c>
      <c r="U212" s="3">
        <v>2</v>
      </c>
      <c r="V212" t="s">
        <v>270</v>
      </c>
    </row>
    <row r="213" spans="1:22" x14ac:dyDescent="0.25">
      <c r="A213" s="53">
        <v>0</v>
      </c>
      <c r="B213" s="54">
        <v>76</v>
      </c>
      <c r="C213" t="s">
        <v>130</v>
      </c>
      <c r="D213" t="s">
        <v>259</v>
      </c>
      <c r="E213" t="s">
        <v>268</v>
      </c>
      <c r="I213" s="9" t="s">
        <v>31</v>
      </c>
      <c r="J213" s="15" t="s">
        <v>253</v>
      </c>
      <c r="K213" s="15">
        <v>3.5</v>
      </c>
      <c r="L213" s="26">
        <f t="shared" si="85"/>
        <v>5.6326900000000002</v>
      </c>
      <c r="M213" s="15" t="s">
        <v>274</v>
      </c>
      <c r="N213" s="43">
        <f>K213*50</f>
        <v>175</v>
      </c>
      <c r="O213" s="15"/>
      <c r="P213" s="43"/>
      <c r="Q213" s="43"/>
      <c r="R213" s="15">
        <v>2</v>
      </c>
      <c r="S213" s="15" t="s">
        <v>34</v>
      </c>
      <c r="T213" s="15" t="s">
        <v>35</v>
      </c>
      <c r="U213" s="3">
        <v>2</v>
      </c>
      <c r="V213" t="s">
        <v>270</v>
      </c>
    </row>
    <row r="214" spans="1:22" x14ac:dyDescent="0.25">
      <c r="A214" s="53">
        <v>0</v>
      </c>
      <c r="B214" s="54">
        <v>76</v>
      </c>
      <c r="C214" t="s">
        <v>130</v>
      </c>
      <c r="D214" t="s">
        <v>259</v>
      </c>
      <c r="E214" t="s">
        <v>268</v>
      </c>
      <c r="I214" s="1" t="s">
        <v>42</v>
      </c>
      <c r="J214" s="3" t="s">
        <v>249</v>
      </c>
      <c r="K214" s="3">
        <v>4.0999999999999996</v>
      </c>
      <c r="L214" s="29">
        <f t="shared" si="85"/>
        <v>6.5982939999999992</v>
      </c>
      <c r="M214" s="3" t="s">
        <v>208</v>
      </c>
      <c r="Q214" s="48">
        <f t="shared" ref="Q214:Q215" si="86">K214*228</f>
        <v>934.8</v>
      </c>
      <c r="R214" s="3">
        <v>2</v>
      </c>
      <c r="S214" s="3" t="s">
        <v>45</v>
      </c>
      <c r="T214" s="15"/>
      <c r="U214" s="3">
        <v>2</v>
      </c>
      <c r="V214" t="s">
        <v>270</v>
      </c>
    </row>
    <row r="215" spans="1:22" x14ac:dyDescent="0.25">
      <c r="A215" s="53">
        <v>0</v>
      </c>
      <c r="B215" s="54">
        <v>77</v>
      </c>
      <c r="C215" t="s">
        <v>130</v>
      </c>
      <c r="D215" t="s">
        <v>259</v>
      </c>
      <c r="E215" t="s">
        <v>268</v>
      </c>
      <c r="I215" s="1" t="s">
        <v>42</v>
      </c>
      <c r="J215" s="3" t="s">
        <v>271</v>
      </c>
      <c r="K215" s="3">
        <v>4.2</v>
      </c>
      <c r="L215" s="29">
        <f t="shared" si="85"/>
        <v>6.7592280000000002</v>
      </c>
      <c r="M215" s="3" t="s">
        <v>228</v>
      </c>
      <c r="Q215" s="48">
        <f t="shared" si="86"/>
        <v>957.6</v>
      </c>
      <c r="R215" s="3">
        <v>2</v>
      </c>
      <c r="S215" s="3" t="s">
        <v>45</v>
      </c>
      <c r="T215" s="15"/>
      <c r="U215" s="3">
        <v>2</v>
      </c>
      <c r="V215" t="s">
        <v>270</v>
      </c>
    </row>
    <row r="216" spans="1:22" x14ac:dyDescent="0.25">
      <c r="A216" s="53">
        <v>0</v>
      </c>
      <c r="B216" s="54"/>
    </row>
    <row r="217" spans="1:22" x14ac:dyDescent="0.25">
      <c r="A217" s="53">
        <v>0</v>
      </c>
      <c r="B217" s="54">
        <v>79</v>
      </c>
      <c r="C217" t="s">
        <v>130</v>
      </c>
      <c r="D217" t="s">
        <v>259</v>
      </c>
      <c r="E217" t="s">
        <v>275</v>
      </c>
      <c r="I217" s="4" t="s">
        <v>276</v>
      </c>
      <c r="J217" s="5">
        <v>6</v>
      </c>
      <c r="K217" s="5">
        <v>6</v>
      </c>
      <c r="L217" s="25">
        <f t="shared" ref="L217" si="87">K217*1.60934</f>
        <v>9.6560400000000008</v>
      </c>
      <c r="M217" s="5" t="s">
        <v>277</v>
      </c>
      <c r="N217" s="46">
        <f>1.2*100</f>
        <v>120</v>
      </c>
      <c r="O217" s="5"/>
      <c r="P217" s="49"/>
      <c r="Q217" s="49">
        <f>K217*63</f>
        <v>378</v>
      </c>
      <c r="R217" s="5">
        <v>3</v>
      </c>
      <c r="S217" s="5" t="s">
        <v>28</v>
      </c>
      <c r="U217" s="3">
        <v>3</v>
      </c>
      <c r="V217" s="51" t="s">
        <v>278</v>
      </c>
    </row>
    <row r="218" spans="1:22" x14ac:dyDescent="0.25">
      <c r="A218" s="53">
        <v>0</v>
      </c>
      <c r="B218" s="54">
        <v>79</v>
      </c>
      <c r="C218" t="s">
        <v>130</v>
      </c>
      <c r="D218" t="s">
        <v>259</v>
      </c>
      <c r="E218" t="s">
        <v>275</v>
      </c>
      <c r="I218" s="7" t="s">
        <v>39</v>
      </c>
      <c r="J218" s="16" t="s">
        <v>189</v>
      </c>
      <c r="K218" s="16">
        <v>6</v>
      </c>
      <c r="L218" s="27">
        <f t="shared" ref="L218:L221" si="88">K218*1.60934</f>
        <v>9.6560400000000008</v>
      </c>
      <c r="M218" s="16" t="s">
        <v>279</v>
      </c>
      <c r="N218" s="46">
        <f>K218*100</f>
        <v>600</v>
      </c>
      <c r="O218" s="32"/>
      <c r="P218" s="46"/>
      <c r="Q218" s="46"/>
      <c r="R218" s="16">
        <v>3</v>
      </c>
      <c r="S218" s="16" t="s">
        <v>34</v>
      </c>
      <c r="T218" s="16" t="s">
        <v>35</v>
      </c>
      <c r="U218" s="3">
        <v>5</v>
      </c>
      <c r="V218" t="s">
        <v>280</v>
      </c>
    </row>
    <row r="219" spans="1:22" x14ac:dyDescent="0.25">
      <c r="A219" s="53">
        <v>0</v>
      </c>
      <c r="B219" s="54">
        <v>79</v>
      </c>
      <c r="C219" t="s">
        <v>130</v>
      </c>
      <c r="D219" t="s">
        <v>259</v>
      </c>
      <c r="E219" t="s">
        <v>275</v>
      </c>
      <c r="I219" s="9" t="s">
        <v>31</v>
      </c>
      <c r="J219" s="15" t="s">
        <v>189</v>
      </c>
      <c r="K219" s="15">
        <v>6</v>
      </c>
      <c r="L219" s="26">
        <f t="shared" si="88"/>
        <v>9.6560400000000008</v>
      </c>
      <c r="M219" s="15" t="s">
        <v>281</v>
      </c>
      <c r="N219" s="43">
        <f>K219*50</f>
        <v>300</v>
      </c>
      <c r="O219" s="15"/>
      <c r="P219" s="43"/>
      <c r="Q219" s="43"/>
      <c r="R219" s="15">
        <v>3</v>
      </c>
      <c r="S219" s="15" t="s">
        <v>34</v>
      </c>
      <c r="T219" s="15" t="s">
        <v>35</v>
      </c>
      <c r="U219" s="3">
        <v>5</v>
      </c>
      <c r="V219" t="s">
        <v>280</v>
      </c>
    </row>
    <row r="220" spans="1:22" x14ac:dyDescent="0.25">
      <c r="A220" s="53">
        <v>0</v>
      </c>
      <c r="B220" s="54">
        <v>79</v>
      </c>
      <c r="C220" t="s">
        <v>130</v>
      </c>
      <c r="D220" t="s">
        <v>259</v>
      </c>
      <c r="E220" t="s">
        <v>275</v>
      </c>
      <c r="I220" s="1" t="s">
        <v>42</v>
      </c>
      <c r="J220" s="3" t="s">
        <v>189</v>
      </c>
      <c r="K220" s="3">
        <v>6</v>
      </c>
      <c r="L220" s="29">
        <f t="shared" si="88"/>
        <v>9.6560400000000008</v>
      </c>
      <c r="M220" s="3" t="s">
        <v>165</v>
      </c>
      <c r="Q220" s="48">
        <f t="shared" ref="Q220:Q221" si="89">K220*228</f>
        <v>1368</v>
      </c>
      <c r="R220" s="3">
        <v>3</v>
      </c>
      <c r="S220" s="3" t="s">
        <v>45</v>
      </c>
      <c r="T220" s="15"/>
      <c r="U220" s="3">
        <v>3</v>
      </c>
      <c r="V220" t="s">
        <v>278</v>
      </c>
    </row>
    <row r="221" spans="1:22" x14ac:dyDescent="0.25">
      <c r="A221" s="53">
        <v>0</v>
      </c>
      <c r="B221" s="54">
        <v>80</v>
      </c>
      <c r="C221" t="s">
        <v>130</v>
      </c>
      <c r="D221" t="s">
        <v>259</v>
      </c>
      <c r="E221" t="s">
        <v>275</v>
      </c>
      <c r="I221" s="1" t="s">
        <v>42</v>
      </c>
      <c r="J221" s="3" t="s">
        <v>282</v>
      </c>
      <c r="K221" s="3">
        <v>7.9</v>
      </c>
      <c r="L221" s="29">
        <f t="shared" si="88"/>
        <v>12.713786000000001</v>
      </c>
      <c r="M221" s="3" t="s">
        <v>283</v>
      </c>
      <c r="Q221" s="48">
        <f t="shared" si="89"/>
        <v>1801.2</v>
      </c>
      <c r="R221" s="3">
        <v>3</v>
      </c>
      <c r="S221" s="3" t="s">
        <v>45</v>
      </c>
      <c r="T221" s="15"/>
      <c r="U221" s="3">
        <v>3</v>
      </c>
      <c r="V221" s="51" t="s">
        <v>278</v>
      </c>
    </row>
    <row r="222" spans="1:22" x14ac:dyDescent="0.25">
      <c r="A222" s="53">
        <v>0</v>
      </c>
      <c r="B222" s="54"/>
    </row>
    <row r="223" spans="1:22" x14ac:dyDescent="0.25">
      <c r="A223" s="53">
        <v>0</v>
      </c>
      <c r="B223" s="54">
        <v>81</v>
      </c>
      <c r="C223" t="s">
        <v>130</v>
      </c>
      <c r="D223" t="s">
        <v>246</v>
      </c>
      <c r="E223" t="s">
        <v>275</v>
      </c>
      <c r="I223" s="4" t="s">
        <v>284</v>
      </c>
      <c r="J223" s="5">
        <v>6</v>
      </c>
      <c r="K223" s="5">
        <v>7.5</v>
      </c>
      <c r="L223" s="25">
        <f t="shared" ref="L223:L229" si="90">K223*1.60934</f>
        <v>12.07005</v>
      </c>
      <c r="M223" s="5" t="s">
        <v>218</v>
      </c>
      <c r="N223" s="46">
        <f>1.2*100</f>
        <v>120</v>
      </c>
      <c r="O223" s="5"/>
      <c r="P223" s="49"/>
      <c r="Q223" s="49">
        <f>K223*63</f>
        <v>472.5</v>
      </c>
      <c r="R223" s="5">
        <v>3</v>
      </c>
      <c r="S223" s="5" t="s">
        <v>28</v>
      </c>
      <c r="U223" s="3">
        <v>2</v>
      </c>
      <c r="V223" s="51" t="s">
        <v>285</v>
      </c>
    </row>
    <row r="224" spans="1:22" x14ac:dyDescent="0.25">
      <c r="A224" s="53">
        <v>0</v>
      </c>
      <c r="B224" s="54">
        <v>81</v>
      </c>
      <c r="C224" t="s">
        <v>130</v>
      </c>
      <c r="D224" t="s">
        <v>246</v>
      </c>
      <c r="E224" t="s">
        <v>275</v>
      </c>
      <c r="I224" s="7" t="s">
        <v>39</v>
      </c>
      <c r="J224" s="16" t="s">
        <v>189</v>
      </c>
      <c r="K224" s="16">
        <v>7.4</v>
      </c>
      <c r="L224" s="27">
        <f t="shared" si="90"/>
        <v>11.909116000000001</v>
      </c>
      <c r="M224" s="16" t="s">
        <v>155</v>
      </c>
      <c r="N224" s="46">
        <f>K224*100</f>
        <v>740</v>
      </c>
      <c r="O224" s="32"/>
      <c r="P224" s="46"/>
      <c r="Q224" s="46"/>
      <c r="R224" s="16">
        <v>3</v>
      </c>
      <c r="S224" s="16" t="s">
        <v>34</v>
      </c>
      <c r="T224" s="16" t="s">
        <v>35</v>
      </c>
      <c r="U224" s="3">
        <v>5</v>
      </c>
      <c r="V224" s="51" t="s">
        <v>286</v>
      </c>
    </row>
    <row r="225" spans="1:22" x14ac:dyDescent="0.25">
      <c r="A225" s="53">
        <v>0</v>
      </c>
      <c r="B225" s="54">
        <v>81</v>
      </c>
      <c r="C225" t="s">
        <v>130</v>
      </c>
      <c r="D225" t="s">
        <v>246</v>
      </c>
      <c r="E225" t="s">
        <v>275</v>
      </c>
      <c r="I225" s="9" t="s">
        <v>31</v>
      </c>
      <c r="J225" s="15" t="s">
        <v>189</v>
      </c>
      <c r="K225" s="15">
        <v>7.5</v>
      </c>
      <c r="L225" s="26">
        <f t="shared" ref="L225" si="91">K225*1.60934</f>
        <v>12.07005</v>
      </c>
      <c r="M225" s="15" t="s">
        <v>287</v>
      </c>
      <c r="N225" s="43">
        <f>K225*50</f>
        <v>375</v>
      </c>
      <c r="O225" s="15"/>
      <c r="P225" s="43"/>
      <c r="Q225" s="43"/>
      <c r="R225" s="15">
        <v>3</v>
      </c>
      <c r="S225" s="15" t="s">
        <v>34</v>
      </c>
      <c r="T225" s="15" t="s">
        <v>35</v>
      </c>
      <c r="U225" s="3">
        <v>5</v>
      </c>
      <c r="V225" s="51" t="s">
        <v>286</v>
      </c>
    </row>
    <row r="226" spans="1:22" x14ac:dyDescent="0.25">
      <c r="A226" s="53">
        <v>0</v>
      </c>
      <c r="B226" s="54">
        <v>81</v>
      </c>
      <c r="C226" t="s">
        <v>130</v>
      </c>
      <c r="D226" t="s">
        <v>246</v>
      </c>
      <c r="E226" t="s">
        <v>275</v>
      </c>
      <c r="I226" s="9" t="s">
        <v>31</v>
      </c>
      <c r="J226" s="15" t="s">
        <v>189</v>
      </c>
      <c r="K226" s="15">
        <v>7.5</v>
      </c>
      <c r="L226" s="26">
        <f t="shared" si="90"/>
        <v>12.07005</v>
      </c>
      <c r="M226" s="15" t="s">
        <v>244</v>
      </c>
      <c r="N226" s="43">
        <f>K226*50</f>
        <v>375</v>
      </c>
      <c r="O226" s="15"/>
      <c r="P226" s="43"/>
      <c r="Q226" s="43"/>
      <c r="R226" s="15">
        <v>3</v>
      </c>
      <c r="S226" s="15" t="s">
        <v>34</v>
      </c>
      <c r="T226" s="15" t="s">
        <v>35</v>
      </c>
      <c r="U226" s="3">
        <v>5</v>
      </c>
      <c r="V226" s="51" t="s">
        <v>286</v>
      </c>
    </row>
    <row r="227" spans="1:22" x14ac:dyDescent="0.25">
      <c r="A227" s="53">
        <v>0</v>
      </c>
      <c r="B227" s="54">
        <v>81</v>
      </c>
      <c r="C227" t="s">
        <v>130</v>
      </c>
      <c r="D227" t="s">
        <v>246</v>
      </c>
      <c r="E227" t="s">
        <v>275</v>
      </c>
      <c r="I227" s="1" t="s">
        <v>42</v>
      </c>
      <c r="J227" s="3" t="s">
        <v>189</v>
      </c>
      <c r="K227" s="3">
        <v>7.5</v>
      </c>
      <c r="L227" s="29">
        <f t="shared" si="90"/>
        <v>12.07005</v>
      </c>
      <c r="M227" s="3" t="s">
        <v>46</v>
      </c>
      <c r="Q227" s="48">
        <f t="shared" ref="Q227:Q228" si="92">K227*228</f>
        <v>1710</v>
      </c>
      <c r="R227" s="3">
        <v>3</v>
      </c>
      <c r="S227" s="3" t="s">
        <v>45</v>
      </c>
      <c r="T227" s="15"/>
      <c r="U227" s="3">
        <v>2</v>
      </c>
      <c r="V227" s="51" t="s">
        <v>285</v>
      </c>
    </row>
    <row r="228" spans="1:22" x14ac:dyDescent="0.25">
      <c r="A228" s="53">
        <v>0</v>
      </c>
      <c r="B228" s="54">
        <v>82</v>
      </c>
      <c r="C228" t="s">
        <v>130</v>
      </c>
      <c r="D228" t="s">
        <v>246</v>
      </c>
      <c r="E228" t="s">
        <v>275</v>
      </c>
      <c r="I228" s="1" t="s">
        <v>42</v>
      </c>
      <c r="J228" s="3" t="s">
        <v>288</v>
      </c>
      <c r="K228" s="3">
        <v>9.8000000000000007</v>
      </c>
      <c r="L228" s="29">
        <f t="shared" si="90"/>
        <v>15.771532000000001</v>
      </c>
      <c r="M228" s="3" t="s">
        <v>146</v>
      </c>
      <c r="Q228" s="48">
        <f t="shared" si="92"/>
        <v>2234.4</v>
      </c>
      <c r="R228" s="3">
        <v>3</v>
      </c>
      <c r="S228" s="3" t="s">
        <v>45</v>
      </c>
      <c r="T228" s="15"/>
      <c r="U228" s="3">
        <v>2</v>
      </c>
      <c r="V228" s="51" t="s">
        <v>285</v>
      </c>
    </row>
    <row r="229" spans="1:22" x14ac:dyDescent="0.25">
      <c r="A229" s="53">
        <v>0</v>
      </c>
      <c r="B229" s="54">
        <v>83</v>
      </c>
      <c r="C229" t="s">
        <v>130</v>
      </c>
      <c r="D229" t="s">
        <v>246</v>
      </c>
      <c r="E229" t="s">
        <v>275</v>
      </c>
      <c r="I229" s="13" t="s">
        <v>289</v>
      </c>
      <c r="J229" s="17" t="s">
        <v>290</v>
      </c>
      <c r="K229" s="17">
        <v>1.5</v>
      </c>
      <c r="L229" s="30">
        <f t="shared" si="90"/>
        <v>2.4140100000000002</v>
      </c>
      <c r="M229" s="17" t="s">
        <v>244</v>
      </c>
      <c r="N229" s="50">
        <f>K229*100</f>
        <v>150</v>
      </c>
      <c r="O229" s="17"/>
      <c r="P229" s="50"/>
      <c r="Q229" s="50"/>
      <c r="R229" s="3">
        <v>4</v>
      </c>
      <c r="S229" s="3" t="s">
        <v>28</v>
      </c>
      <c r="T229" s="16" t="s">
        <v>35</v>
      </c>
      <c r="U229" s="3">
        <v>2</v>
      </c>
      <c r="V229" s="51" t="s">
        <v>291</v>
      </c>
    </row>
    <row r="230" spans="1:22" x14ac:dyDescent="0.25">
      <c r="A230" s="53">
        <v>0</v>
      </c>
      <c r="B230" s="54"/>
    </row>
    <row r="231" spans="1:22" x14ac:dyDescent="0.25">
      <c r="A231" s="53">
        <v>0</v>
      </c>
      <c r="B231" s="54">
        <v>84</v>
      </c>
      <c r="C231" t="s">
        <v>130</v>
      </c>
      <c r="D231" t="s">
        <v>246</v>
      </c>
      <c r="E231" t="s">
        <v>292</v>
      </c>
      <c r="I231" s="4" t="s">
        <v>236</v>
      </c>
      <c r="J231" s="5">
        <v>6</v>
      </c>
      <c r="K231" s="5">
        <v>1.6</v>
      </c>
      <c r="L231" s="25">
        <f t="shared" ref="L231:L237" si="93">K231*1.60934</f>
        <v>2.5749440000000003</v>
      </c>
      <c r="M231" s="5" t="s">
        <v>293</v>
      </c>
      <c r="N231" s="46">
        <f>1*100</f>
        <v>100</v>
      </c>
      <c r="O231" s="5"/>
      <c r="P231" s="49"/>
      <c r="Q231" s="49">
        <f>K231*63</f>
        <v>100.80000000000001</v>
      </c>
      <c r="R231" s="5">
        <v>3</v>
      </c>
      <c r="S231" s="5" t="s">
        <v>28</v>
      </c>
    </row>
    <row r="232" spans="1:22" x14ac:dyDescent="0.25">
      <c r="A232" s="53">
        <v>0</v>
      </c>
      <c r="B232" s="54">
        <v>84</v>
      </c>
      <c r="C232" t="s">
        <v>130</v>
      </c>
      <c r="D232" t="s">
        <v>246</v>
      </c>
      <c r="E232" t="s">
        <v>292</v>
      </c>
      <c r="I232" s="7" t="s">
        <v>39</v>
      </c>
      <c r="J232" s="16" t="s">
        <v>189</v>
      </c>
      <c r="K232" s="16">
        <v>8.6</v>
      </c>
      <c r="L232" s="27">
        <f t="shared" si="93"/>
        <v>13.840323999999999</v>
      </c>
      <c r="M232" s="16" t="s">
        <v>294</v>
      </c>
      <c r="N232" s="46">
        <f>K232*100</f>
        <v>860</v>
      </c>
      <c r="O232" s="32"/>
      <c r="P232" s="46"/>
      <c r="Q232" s="46"/>
      <c r="R232" s="16">
        <v>4</v>
      </c>
      <c r="S232" s="16" t="s">
        <v>34</v>
      </c>
      <c r="T232" s="16" t="s">
        <v>35</v>
      </c>
      <c r="U232" s="3">
        <v>2</v>
      </c>
      <c r="V232" s="21" t="s">
        <v>295</v>
      </c>
    </row>
    <row r="233" spans="1:22" x14ac:dyDescent="0.25">
      <c r="A233" s="53">
        <v>0</v>
      </c>
      <c r="B233" s="54">
        <v>85</v>
      </c>
      <c r="C233" t="s">
        <v>130</v>
      </c>
      <c r="D233" t="s">
        <v>246</v>
      </c>
      <c r="E233" t="s">
        <v>292</v>
      </c>
      <c r="I233" s="9" t="s">
        <v>296</v>
      </c>
      <c r="J233" s="15" t="s">
        <v>297</v>
      </c>
      <c r="K233" s="15">
        <v>7.8</v>
      </c>
      <c r="L233" s="26">
        <f t="shared" si="93"/>
        <v>12.552852</v>
      </c>
      <c r="M233" s="15" t="s">
        <v>298</v>
      </c>
      <c r="N233" s="43">
        <f>K233*50</f>
        <v>390</v>
      </c>
      <c r="O233" s="15"/>
      <c r="P233" s="43"/>
      <c r="Q233" s="43"/>
      <c r="R233" s="15">
        <v>4</v>
      </c>
      <c r="S233" s="15" t="s">
        <v>34</v>
      </c>
      <c r="T233" s="15" t="s">
        <v>35</v>
      </c>
      <c r="U233" s="3">
        <v>1</v>
      </c>
      <c r="V233" s="51" t="s">
        <v>299</v>
      </c>
    </row>
    <row r="234" spans="1:22" x14ac:dyDescent="0.25">
      <c r="A234" s="53">
        <v>0</v>
      </c>
      <c r="B234" s="54">
        <v>84</v>
      </c>
      <c r="C234" t="s">
        <v>130</v>
      </c>
      <c r="D234" t="s">
        <v>246</v>
      </c>
      <c r="E234" t="s">
        <v>292</v>
      </c>
      <c r="I234" s="9" t="s">
        <v>31</v>
      </c>
      <c r="J234" s="15" t="s">
        <v>32</v>
      </c>
      <c r="K234" s="15">
        <v>8.6999999999999993</v>
      </c>
      <c r="L234" s="26">
        <f t="shared" ref="L234" si="94">K234*1.60934</f>
        <v>14.001257999999998</v>
      </c>
      <c r="M234" s="15" t="s">
        <v>49</v>
      </c>
      <c r="N234" s="43">
        <f>K234*50</f>
        <v>434.99999999999994</v>
      </c>
      <c r="O234" s="15"/>
      <c r="P234" s="43"/>
      <c r="Q234" s="43"/>
      <c r="R234" s="15">
        <v>4</v>
      </c>
      <c r="S234" s="15" t="s">
        <v>34</v>
      </c>
      <c r="T234" s="15" t="s">
        <v>35</v>
      </c>
      <c r="U234" s="3">
        <v>2</v>
      </c>
      <c r="V234" s="21" t="s">
        <v>295</v>
      </c>
    </row>
    <row r="235" spans="1:22" x14ac:dyDescent="0.25">
      <c r="A235" s="53">
        <v>0</v>
      </c>
      <c r="B235" s="54">
        <v>86</v>
      </c>
      <c r="C235" t="s">
        <v>130</v>
      </c>
      <c r="D235" t="s">
        <v>246</v>
      </c>
      <c r="E235" t="s">
        <v>292</v>
      </c>
      <c r="I235" s="9" t="s">
        <v>31</v>
      </c>
      <c r="J235" s="15" t="s">
        <v>300</v>
      </c>
      <c r="K235" s="15">
        <v>8.6999999999999993</v>
      </c>
      <c r="L235" s="26">
        <f t="shared" si="93"/>
        <v>14.001257999999998</v>
      </c>
      <c r="M235" s="15" t="s">
        <v>298</v>
      </c>
      <c r="N235" s="43">
        <f>K235*50</f>
        <v>434.99999999999994</v>
      </c>
      <c r="O235" s="15"/>
      <c r="P235" s="43"/>
      <c r="Q235" s="43"/>
      <c r="R235" s="15">
        <v>3</v>
      </c>
      <c r="S235" s="15" t="s">
        <v>34</v>
      </c>
      <c r="T235" s="15" t="s">
        <v>35</v>
      </c>
      <c r="U235" s="3">
        <v>4</v>
      </c>
      <c r="V235" s="51" t="s">
        <v>301</v>
      </c>
    </row>
    <row r="236" spans="1:22" x14ac:dyDescent="0.25">
      <c r="A236" s="53">
        <v>0</v>
      </c>
      <c r="B236" s="54">
        <v>84</v>
      </c>
      <c r="C236" t="s">
        <v>130</v>
      </c>
      <c r="D236" t="s">
        <v>246</v>
      </c>
      <c r="E236" t="s">
        <v>292</v>
      </c>
      <c r="I236" s="1" t="s">
        <v>42</v>
      </c>
      <c r="J236" s="3" t="s">
        <v>189</v>
      </c>
      <c r="K236" s="3">
        <v>8.6999999999999993</v>
      </c>
      <c r="L236" s="29">
        <f t="shared" si="93"/>
        <v>14.001257999999998</v>
      </c>
      <c r="M236" s="3" t="s">
        <v>158</v>
      </c>
      <c r="Q236" s="48">
        <f>K236*228</f>
        <v>1983.6</v>
      </c>
      <c r="R236" s="3">
        <v>3</v>
      </c>
      <c r="S236" s="3" t="s">
        <v>45</v>
      </c>
      <c r="T236" s="15"/>
      <c r="U236" s="3">
        <v>3</v>
      </c>
      <c r="V236" s="51" t="s">
        <v>302</v>
      </c>
    </row>
    <row r="237" spans="1:22" x14ac:dyDescent="0.25">
      <c r="A237" s="53">
        <v>0</v>
      </c>
      <c r="B237" s="54">
        <v>85</v>
      </c>
      <c r="C237" t="s">
        <v>130</v>
      </c>
      <c r="D237" t="s">
        <v>246</v>
      </c>
      <c r="E237" t="s">
        <v>292</v>
      </c>
      <c r="I237" s="13" t="s">
        <v>303</v>
      </c>
      <c r="J237" s="17" t="s">
        <v>297</v>
      </c>
      <c r="K237" s="17">
        <v>7.7</v>
      </c>
      <c r="L237" s="30">
        <f t="shared" si="93"/>
        <v>12.391918</v>
      </c>
      <c r="M237" s="17" t="s">
        <v>304</v>
      </c>
      <c r="N237" s="50">
        <f>K237*100</f>
        <v>770</v>
      </c>
      <c r="O237" s="17"/>
      <c r="P237" s="50"/>
      <c r="Q237" s="50"/>
      <c r="R237" s="3">
        <v>4</v>
      </c>
      <c r="S237" s="3" t="s">
        <v>28</v>
      </c>
      <c r="T237" s="16" t="s">
        <v>35</v>
      </c>
      <c r="U237" s="3">
        <v>1</v>
      </c>
      <c r="V237" s="51" t="s">
        <v>299</v>
      </c>
    </row>
    <row r="238" spans="1:22" x14ac:dyDescent="0.25">
      <c r="A238" s="53">
        <v>0</v>
      </c>
      <c r="B238" s="54"/>
    </row>
    <row r="239" spans="1:22" x14ac:dyDescent="0.25">
      <c r="A239" s="53">
        <v>0</v>
      </c>
      <c r="B239" s="54">
        <v>87</v>
      </c>
      <c r="C239" t="s">
        <v>130</v>
      </c>
      <c r="D239" t="s">
        <v>259</v>
      </c>
      <c r="E239" t="s">
        <v>292</v>
      </c>
      <c r="I239" s="4" t="s">
        <v>305</v>
      </c>
      <c r="J239" s="5">
        <v>6</v>
      </c>
      <c r="K239" s="5">
        <v>7.5</v>
      </c>
      <c r="L239" s="25">
        <f t="shared" ref="L239:L245" si="95">K239*1.60934</f>
        <v>12.07005</v>
      </c>
      <c r="M239" s="5" t="s">
        <v>240</v>
      </c>
      <c r="N239" s="46">
        <f>2*100</f>
        <v>200</v>
      </c>
      <c r="O239" s="5"/>
      <c r="P239" s="49"/>
      <c r="Q239" s="49">
        <f>K239*63</f>
        <v>472.5</v>
      </c>
      <c r="R239" s="5">
        <v>3</v>
      </c>
      <c r="S239" s="5" t="s">
        <v>28</v>
      </c>
      <c r="U239" s="3">
        <v>1</v>
      </c>
      <c r="V239" s="51" t="s">
        <v>299</v>
      </c>
    </row>
    <row r="240" spans="1:22" x14ac:dyDescent="0.25">
      <c r="A240" s="53">
        <v>0</v>
      </c>
      <c r="B240" s="54">
        <v>87</v>
      </c>
      <c r="C240" t="s">
        <v>130</v>
      </c>
      <c r="D240" t="s">
        <v>259</v>
      </c>
      <c r="E240" t="s">
        <v>292</v>
      </c>
      <c r="I240" s="7" t="s">
        <v>39</v>
      </c>
      <c r="J240" s="16" t="s">
        <v>189</v>
      </c>
      <c r="K240" s="16">
        <v>7.2</v>
      </c>
      <c r="L240" s="27">
        <f t="shared" si="95"/>
        <v>11.587248000000001</v>
      </c>
      <c r="M240" s="16" t="s">
        <v>306</v>
      </c>
      <c r="N240" s="46">
        <f>K240*100</f>
        <v>720</v>
      </c>
      <c r="O240" s="32"/>
      <c r="P240" s="46"/>
      <c r="Q240" s="46"/>
      <c r="R240" s="16">
        <v>3</v>
      </c>
      <c r="S240" s="16" t="s">
        <v>34</v>
      </c>
      <c r="T240" s="16" t="s">
        <v>35</v>
      </c>
      <c r="U240" s="3">
        <v>4</v>
      </c>
      <c r="V240" s="51" t="s">
        <v>301</v>
      </c>
    </row>
    <row r="241" spans="1:22" x14ac:dyDescent="0.25">
      <c r="A241" s="53">
        <v>0</v>
      </c>
      <c r="B241" s="54">
        <v>87</v>
      </c>
      <c r="C241" t="s">
        <v>130</v>
      </c>
      <c r="D241" t="s">
        <v>259</v>
      </c>
      <c r="E241" t="s">
        <v>292</v>
      </c>
      <c r="I241" s="9" t="s">
        <v>31</v>
      </c>
      <c r="J241" s="15" t="s">
        <v>189</v>
      </c>
      <c r="K241" s="15">
        <v>7.2</v>
      </c>
      <c r="L241" s="26">
        <f t="shared" si="95"/>
        <v>11.587248000000001</v>
      </c>
      <c r="M241" s="15" t="s">
        <v>307</v>
      </c>
      <c r="N241" s="43">
        <f>K241*50</f>
        <v>360</v>
      </c>
      <c r="O241" s="15"/>
      <c r="P241" s="43"/>
      <c r="Q241" s="43"/>
      <c r="R241" s="15">
        <v>3</v>
      </c>
      <c r="S241" s="15" t="s">
        <v>34</v>
      </c>
      <c r="T241" s="15" t="s">
        <v>35</v>
      </c>
      <c r="U241" s="3">
        <v>4</v>
      </c>
      <c r="V241" s="51" t="s">
        <v>301</v>
      </c>
    </row>
    <row r="242" spans="1:22" x14ac:dyDescent="0.25">
      <c r="A242" s="53">
        <v>0</v>
      </c>
      <c r="B242" s="54">
        <v>88</v>
      </c>
      <c r="C242" t="s">
        <v>130</v>
      </c>
      <c r="D242" t="s">
        <v>259</v>
      </c>
      <c r="E242" t="s">
        <v>292</v>
      </c>
      <c r="I242" s="9" t="s">
        <v>296</v>
      </c>
      <c r="J242" s="15" t="s">
        <v>297</v>
      </c>
      <c r="K242" s="15">
        <v>8.1</v>
      </c>
      <c r="L242" s="26">
        <f t="shared" si="95"/>
        <v>13.035653999999999</v>
      </c>
      <c r="M242" s="15" t="s">
        <v>133</v>
      </c>
      <c r="N242" s="43">
        <f>K242*50</f>
        <v>405</v>
      </c>
      <c r="O242" s="15"/>
      <c r="P242" s="43"/>
      <c r="Q242" s="43"/>
      <c r="R242" s="15">
        <v>4</v>
      </c>
      <c r="S242" s="15" t="s">
        <v>34</v>
      </c>
      <c r="T242" s="15" t="s">
        <v>35</v>
      </c>
      <c r="U242" s="3">
        <v>1</v>
      </c>
      <c r="V242" s="51" t="s">
        <v>299</v>
      </c>
    </row>
    <row r="243" spans="1:22" x14ac:dyDescent="0.25">
      <c r="A243" s="53">
        <v>0</v>
      </c>
      <c r="B243" s="54">
        <v>87</v>
      </c>
      <c r="C243" t="s">
        <v>130</v>
      </c>
      <c r="D243" t="s">
        <v>259</v>
      </c>
      <c r="E243" t="s">
        <v>292</v>
      </c>
      <c r="I243" s="1" t="s">
        <v>42</v>
      </c>
      <c r="J243" s="3" t="s">
        <v>189</v>
      </c>
      <c r="K243" s="3">
        <v>7.2</v>
      </c>
      <c r="L243" s="29">
        <f t="shared" si="95"/>
        <v>11.587248000000001</v>
      </c>
      <c r="M243" s="3" t="s">
        <v>46</v>
      </c>
      <c r="Q243" s="48">
        <f t="shared" ref="Q243:Q244" si="96">K243*228</f>
        <v>1641.6000000000001</v>
      </c>
      <c r="R243" s="3">
        <v>3</v>
      </c>
      <c r="S243" s="3" t="s">
        <v>45</v>
      </c>
      <c r="T243" s="15"/>
      <c r="U243" s="3">
        <v>3</v>
      </c>
      <c r="V243" s="51" t="s">
        <v>302</v>
      </c>
    </row>
    <row r="244" spans="1:22" x14ac:dyDescent="0.25">
      <c r="A244" s="53">
        <v>0</v>
      </c>
      <c r="B244" s="54">
        <v>89</v>
      </c>
      <c r="C244" t="s">
        <v>130</v>
      </c>
      <c r="D244" t="s">
        <v>259</v>
      </c>
      <c r="E244" t="s">
        <v>292</v>
      </c>
      <c r="I244" s="1" t="s">
        <v>308</v>
      </c>
      <c r="J244" s="3" t="s">
        <v>309</v>
      </c>
      <c r="K244" s="3">
        <v>8.1</v>
      </c>
      <c r="L244" s="29">
        <f t="shared" si="95"/>
        <v>13.035653999999999</v>
      </c>
      <c r="M244" s="3" t="s">
        <v>244</v>
      </c>
      <c r="Q244" s="48">
        <f t="shared" si="96"/>
        <v>1846.8</v>
      </c>
      <c r="R244" s="3">
        <v>3</v>
      </c>
      <c r="S244" s="3" t="s">
        <v>45</v>
      </c>
      <c r="T244" s="15"/>
      <c r="U244" s="3">
        <v>1</v>
      </c>
      <c r="V244" s="51" t="s">
        <v>299</v>
      </c>
    </row>
    <row r="245" spans="1:22" x14ac:dyDescent="0.25">
      <c r="A245" s="53">
        <v>0</v>
      </c>
      <c r="B245" s="54">
        <v>90</v>
      </c>
      <c r="C245" t="s">
        <v>130</v>
      </c>
      <c r="D245" t="s">
        <v>259</v>
      </c>
      <c r="E245" t="s">
        <v>292</v>
      </c>
      <c r="I245" s="13" t="s">
        <v>289</v>
      </c>
      <c r="J245" s="17" t="s">
        <v>290</v>
      </c>
      <c r="K245" s="17">
        <v>1.5</v>
      </c>
      <c r="L245" s="30">
        <f t="shared" si="95"/>
        <v>2.4140100000000002</v>
      </c>
      <c r="M245" s="17" t="s">
        <v>244</v>
      </c>
      <c r="N245" s="50">
        <f>K245*100</f>
        <v>150</v>
      </c>
      <c r="O245" s="17"/>
      <c r="P245" s="50"/>
      <c r="Q245" s="50"/>
      <c r="R245" s="3">
        <v>4</v>
      </c>
      <c r="S245" s="3" t="s">
        <v>28</v>
      </c>
      <c r="T245" s="16" t="s">
        <v>35</v>
      </c>
      <c r="U245" s="3">
        <v>1</v>
      </c>
      <c r="V245" s="51" t="s">
        <v>299</v>
      </c>
    </row>
    <row r="246" spans="1:22" x14ac:dyDescent="0.25">
      <c r="A246" s="53">
        <v>0</v>
      </c>
      <c r="B246" s="54"/>
    </row>
    <row r="247" spans="1:22" x14ac:dyDescent="0.25">
      <c r="A247" s="53">
        <v>0</v>
      </c>
      <c r="B247" s="54">
        <v>91</v>
      </c>
      <c r="C247" t="s">
        <v>130</v>
      </c>
      <c r="D247" t="s">
        <v>275</v>
      </c>
      <c r="E247" t="s">
        <v>292</v>
      </c>
      <c r="I247" s="7" t="s">
        <v>39</v>
      </c>
      <c r="J247" s="16" t="s">
        <v>310</v>
      </c>
      <c r="K247" s="16">
        <v>1.2</v>
      </c>
      <c r="L247" s="27">
        <f t="shared" ref="L247:L249" si="97">K247*1.60934</f>
        <v>1.9312079999999998</v>
      </c>
      <c r="M247" s="16" t="s">
        <v>69</v>
      </c>
      <c r="N247" s="46">
        <f>K247*100</f>
        <v>120</v>
      </c>
      <c r="O247" s="32"/>
      <c r="P247" s="46"/>
      <c r="Q247" s="46"/>
      <c r="R247" s="16">
        <v>3</v>
      </c>
      <c r="S247" s="16" t="s">
        <v>34</v>
      </c>
      <c r="T247" s="16" t="s">
        <v>58</v>
      </c>
      <c r="U247" s="3">
        <v>1</v>
      </c>
      <c r="V247" s="21" t="s">
        <v>311</v>
      </c>
    </row>
    <row r="248" spans="1:22" x14ac:dyDescent="0.25">
      <c r="A248" s="53">
        <v>0</v>
      </c>
      <c r="B248" s="54">
        <v>91</v>
      </c>
      <c r="C248" t="s">
        <v>130</v>
      </c>
      <c r="D248" t="s">
        <v>275</v>
      </c>
      <c r="E248" t="s">
        <v>292</v>
      </c>
      <c r="I248" s="9" t="s">
        <v>31</v>
      </c>
      <c r="J248" s="15" t="s">
        <v>310</v>
      </c>
      <c r="K248" s="15">
        <v>1.2</v>
      </c>
      <c r="L248" s="26">
        <f t="shared" si="97"/>
        <v>1.9312079999999998</v>
      </c>
      <c r="M248" s="15" t="s">
        <v>254</v>
      </c>
      <c r="N248" s="43">
        <f>K248*50</f>
        <v>60</v>
      </c>
      <c r="O248" s="15"/>
      <c r="P248" s="43"/>
      <c r="Q248" s="43"/>
      <c r="R248" s="15">
        <v>3</v>
      </c>
      <c r="S248" s="15" t="s">
        <v>34</v>
      </c>
      <c r="T248" s="15" t="s">
        <v>58</v>
      </c>
      <c r="U248" s="3">
        <v>1</v>
      </c>
      <c r="V248" s="21" t="s">
        <v>311</v>
      </c>
    </row>
    <row r="249" spans="1:22" x14ac:dyDescent="0.25">
      <c r="A249" s="53">
        <v>0</v>
      </c>
      <c r="B249" s="54">
        <v>91</v>
      </c>
      <c r="C249" t="s">
        <v>130</v>
      </c>
      <c r="D249" t="s">
        <v>275</v>
      </c>
      <c r="E249" t="s">
        <v>292</v>
      </c>
      <c r="I249" s="1" t="s">
        <v>42</v>
      </c>
      <c r="J249" s="3" t="s">
        <v>310</v>
      </c>
      <c r="K249" s="3">
        <v>1.2</v>
      </c>
      <c r="L249" s="29">
        <f t="shared" si="97"/>
        <v>1.9312079999999998</v>
      </c>
      <c r="M249" s="3" t="s">
        <v>234</v>
      </c>
      <c r="Q249" s="48">
        <f t="shared" ref="Q249" si="98">K249*228</f>
        <v>273.59999999999997</v>
      </c>
      <c r="R249" s="3">
        <v>3</v>
      </c>
      <c r="S249" s="3" t="s">
        <v>45</v>
      </c>
      <c r="T249" s="15"/>
      <c r="U249" s="3">
        <v>1</v>
      </c>
      <c r="V249" s="21" t="s">
        <v>311</v>
      </c>
    </row>
    <row r="250" spans="1:22" x14ac:dyDescent="0.25">
      <c r="A250" s="53">
        <v>0</v>
      </c>
      <c r="B250" s="54"/>
      <c r="I250" s="1"/>
      <c r="L250" s="29"/>
      <c r="T250" s="15"/>
    </row>
    <row r="251" spans="1:22" x14ac:dyDescent="0.25">
      <c r="A251" s="53">
        <v>0</v>
      </c>
      <c r="B251" s="54">
        <v>92</v>
      </c>
      <c r="C251" t="s">
        <v>130</v>
      </c>
      <c r="D251" t="s">
        <v>275</v>
      </c>
      <c r="E251" t="s">
        <v>312</v>
      </c>
      <c r="F251" t="s">
        <v>313</v>
      </c>
      <c r="I251" s="7" t="s">
        <v>39</v>
      </c>
      <c r="J251" s="16" t="s">
        <v>310</v>
      </c>
      <c r="K251" s="16">
        <v>1.8</v>
      </c>
      <c r="L251" s="27">
        <f t="shared" ref="L251:L253" si="99">K251*1.60934</f>
        <v>2.8968120000000002</v>
      </c>
      <c r="M251" s="16" t="s">
        <v>186</v>
      </c>
      <c r="N251" s="46">
        <f>K251*100</f>
        <v>180</v>
      </c>
      <c r="O251" s="32"/>
      <c r="P251" s="46"/>
      <c r="Q251" s="46"/>
      <c r="R251" s="16">
        <v>3</v>
      </c>
      <c r="S251" s="16" t="s">
        <v>34</v>
      </c>
      <c r="T251" s="16" t="s">
        <v>58</v>
      </c>
      <c r="U251" s="3">
        <v>1</v>
      </c>
      <c r="V251" s="51" t="s">
        <v>312</v>
      </c>
    </row>
    <row r="252" spans="1:22" x14ac:dyDescent="0.25">
      <c r="A252" s="53">
        <v>0</v>
      </c>
      <c r="B252" s="54">
        <v>92</v>
      </c>
      <c r="C252" t="s">
        <v>130</v>
      </c>
      <c r="D252" t="s">
        <v>275</v>
      </c>
      <c r="E252" t="s">
        <v>312</v>
      </c>
      <c r="F252" t="s">
        <v>313</v>
      </c>
      <c r="I252" s="9" t="s">
        <v>31</v>
      </c>
      <c r="J252" s="15" t="s">
        <v>310</v>
      </c>
      <c r="K252" s="15">
        <v>1.8</v>
      </c>
      <c r="L252" s="26">
        <f t="shared" si="99"/>
        <v>2.8968120000000002</v>
      </c>
      <c r="M252" s="15" t="s">
        <v>211</v>
      </c>
      <c r="N252" s="43">
        <f>K252*50</f>
        <v>90</v>
      </c>
      <c r="O252" s="15"/>
      <c r="P252" s="43"/>
      <c r="Q252" s="43"/>
      <c r="R252" s="15">
        <v>3</v>
      </c>
      <c r="S252" s="15" t="s">
        <v>34</v>
      </c>
      <c r="T252" s="15" t="s">
        <v>58</v>
      </c>
      <c r="U252" s="3">
        <v>1</v>
      </c>
      <c r="V252" s="51" t="s">
        <v>312</v>
      </c>
    </row>
    <row r="253" spans="1:22" x14ac:dyDescent="0.25">
      <c r="A253" s="53">
        <v>0</v>
      </c>
      <c r="B253" s="54">
        <v>92</v>
      </c>
      <c r="C253" t="s">
        <v>130</v>
      </c>
      <c r="D253" t="s">
        <v>275</v>
      </c>
      <c r="E253" t="s">
        <v>312</v>
      </c>
      <c r="F253" t="s">
        <v>313</v>
      </c>
      <c r="I253" s="1" t="s">
        <v>42</v>
      </c>
      <c r="J253" s="3" t="s">
        <v>310</v>
      </c>
      <c r="K253" s="3">
        <v>1.8</v>
      </c>
      <c r="L253" s="29">
        <f t="shared" si="99"/>
        <v>2.8968120000000002</v>
      </c>
      <c r="M253" s="3" t="s">
        <v>230</v>
      </c>
      <c r="Q253" s="48">
        <f t="shared" ref="Q253" si="100">K253*228</f>
        <v>410.40000000000003</v>
      </c>
      <c r="R253" s="3">
        <v>3</v>
      </c>
      <c r="S253" s="3" t="s">
        <v>45</v>
      </c>
      <c r="T253" s="15"/>
      <c r="U253" s="3">
        <v>1</v>
      </c>
      <c r="V253" s="51" t="s">
        <v>312</v>
      </c>
    </row>
    <row r="254" spans="1:22" x14ac:dyDescent="0.25">
      <c r="A254" s="53">
        <v>0</v>
      </c>
      <c r="B254" s="54"/>
    </row>
    <row r="255" spans="1:22" x14ac:dyDescent="0.25">
      <c r="A255" s="53">
        <v>0</v>
      </c>
      <c r="B255" s="54">
        <v>93</v>
      </c>
      <c r="C255" t="s">
        <v>130</v>
      </c>
      <c r="D255" t="s">
        <v>246</v>
      </c>
      <c r="E255" t="s">
        <v>314</v>
      </c>
      <c r="F255" t="s">
        <v>315</v>
      </c>
      <c r="I255" s="7" t="s">
        <v>316</v>
      </c>
      <c r="J255" s="16" t="s">
        <v>317</v>
      </c>
      <c r="K255" s="16">
        <v>3</v>
      </c>
      <c r="L255" s="27">
        <f t="shared" ref="L255:L259" si="101">K255*1.60934</f>
        <v>4.8280200000000004</v>
      </c>
      <c r="M255" s="16" t="s">
        <v>269</v>
      </c>
      <c r="N255" s="46">
        <f>K255*100</f>
        <v>300</v>
      </c>
      <c r="O255" s="32"/>
      <c r="P255" s="46"/>
      <c r="Q255" s="46"/>
      <c r="R255" s="16">
        <v>4</v>
      </c>
      <c r="S255" s="16" t="s">
        <v>34</v>
      </c>
      <c r="T255" s="16" t="s">
        <v>35</v>
      </c>
      <c r="V255" t="s">
        <v>314</v>
      </c>
    </row>
    <row r="256" spans="1:22" x14ac:dyDescent="0.25">
      <c r="A256" s="53">
        <v>0</v>
      </c>
      <c r="B256" s="54">
        <v>93</v>
      </c>
      <c r="C256" t="s">
        <v>130</v>
      </c>
      <c r="D256" t="s">
        <v>246</v>
      </c>
      <c r="E256" t="s">
        <v>314</v>
      </c>
      <c r="F256" t="s">
        <v>315</v>
      </c>
      <c r="I256" s="9" t="s">
        <v>318</v>
      </c>
      <c r="J256" s="15" t="s">
        <v>317</v>
      </c>
      <c r="K256" s="15">
        <v>3.1</v>
      </c>
      <c r="L256" s="26">
        <f t="shared" si="101"/>
        <v>4.9889540000000006</v>
      </c>
      <c r="M256" s="15" t="s">
        <v>319</v>
      </c>
      <c r="N256" s="43">
        <f>K256*50</f>
        <v>155</v>
      </c>
      <c r="O256" s="15"/>
      <c r="P256" s="43"/>
      <c r="Q256" s="43"/>
      <c r="R256" s="15">
        <v>4</v>
      </c>
      <c r="S256" s="15" t="s">
        <v>34</v>
      </c>
      <c r="T256" s="15" t="s">
        <v>35</v>
      </c>
      <c r="V256" t="s">
        <v>314</v>
      </c>
    </row>
    <row r="257" spans="1:22" x14ac:dyDescent="0.25">
      <c r="A257" s="53">
        <v>0</v>
      </c>
      <c r="B257" s="54">
        <v>94</v>
      </c>
      <c r="C257" t="s">
        <v>130</v>
      </c>
      <c r="D257" t="s">
        <v>246</v>
      </c>
      <c r="E257" t="s">
        <v>314</v>
      </c>
      <c r="F257" t="s">
        <v>315</v>
      </c>
      <c r="I257" s="1" t="s">
        <v>42</v>
      </c>
      <c r="J257" s="3" t="s">
        <v>189</v>
      </c>
      <c r="K257" s="3">
        <v>14.4</v>
      </c>
      <c r="L257" s="29">
        <f t="shared" si="101"/>
        <v>23.174496000000001</v>
      </c>
      <c r="M257" s="3" t="s">
        <v>262</v>
      </c>
      <c r="Q257" s="48">
        <f t="shared" ref="Q257:Q259" si="102">K257*228</f>
        <v>3283.2000000000003</v>
      </c>
      <c r="R257" s="3">
        <v>3</v>
      </c>
      <c r="S257" s="3" t="s">
        <v>45</v>
      </c>
      <c r="T257" s="15"/>
      <c r="V257" t="s">
        <v>314</v>
      </c>
    </row>
    <row r="258" spans="1:22" x14ac:dyDescent="0.25">
      <c r="A258" s="53">
        <v>0</v>
      </c>
      <c r="B258" s="54">
        <v>95</v>
      </c>
      <c r="C258" t="s">
        <v>130</v>
      </c>
      <c r="D258" t="s">
        <v>246</v>
      </c>
      <c r="E258" t="s">
        <v>314</v>
      </c>
      <c r="F258" t="s">
        <v>315</v>
      </c>
      <c r="I258" s="1" t="s">
        <v>42</v>
      </c>
      <c r="J258" s="3" t="s">
        <v>320</v>
      </c>
      <c r="K258" s="3">
        <v>12.2</v>
      </c>
      <c r="L258" s="29">
        <f t="shared" si="101"/>
        <v>19.633948</v>
      </c>
      <c r="M258" s="3" t="s">
        <v>321</v>
      </c>
      <c r="Q258" s="48">
        <f t="shared" si="102"/>
        <v>2781.6</v>
      </c>
      <c r="R258" s="3">
        <v>3</v>
      </c>
      <c r="S258" s="3" t="s">
        <v>45</v>
      </c>
      <c r="T258" s="15"/>
      <c r="V258" t="s">
        <v>314</v>
      </c>
    </row>
    <row r="259" spans="1:22" x14ac:dyDescent="0.25">
      <c r="A259" s="53">
        <v>0</v>
      </c>
      <c r="B259" s="54">
        <v>96</v>
      </c>
      <c r="C259" t="s">
        <v>130</v>
      </c>
      <c r="D259" t="s">
        <v>246</v>
      </c>
      <c r="E259" t="s">
        <v>314</v>
      </c>
      <c r="F259" t="s">
        <v>315</v>
      </c>
      <c r="I259" s="1" t="s">
        <v>308</v>
      </c>
      <c r="J259" s="3" t="s">
        <v>309</v>
      </c>
      <c r="K259" s="3">
        <v>3.1</v>
      </c>
      <c r="L259" s="29">
        <f t="shared" si="101"/>
        <v>4.9889540000000006</v>
      </c>
      <c r="M259" s="3" t="s">
        <v>164</v>
      </c>
      <c r="Q259" s="48">
        <f t="shared" si="102"/>
        <v>706.80000000000007</v>
      </c>
      <c r="R259" s="3">
        <v>3</v>
      </c>
      <c r="S259" s="3" t="s">
        <v>45</v>
      </c>
      <c r="T259" s="15"/>
      <c r="V259" t="s">
        <v>314</v>
      </c>
    </row>
    <row r="260" spans="1:22" x14ac:dyDescent="0.25">
      <c r="A260" s="53">
        <v>0</v>
      </c>
      <c r="B260" s="54">
        <v>97</v>
      </c>
      <c r="C260" t="s">
        <v>130</v>
      </c>
      <c r="D260" t="s">
        <v>246</v>
      </c>
      <c r="E260" t="s">
        <v>314</v>
      </c>
      <c r="F260" t="s">
        <v>315</v>
      </c>
      <c r="I260" s="13" t="s">
        <v>322</v>
      </c>
      <c r="J260" s="17" t="s">
        <v>323</v>
      </c>
      <c r="K260" s="17">
        <v>2.5</v>
      </c>
      <c r="L260" s="30">
        <f t="shared" ref="L260" si="103">K260*1.60934</f>
        <v>4.0233499999999998</v>
      </c>
      <c r="M260" s="17" t="s">
        <v>324</v>
      </c>
      <c r="N260" s="50">
        <f>1.3*100</f>
        <v>130</v>
      </c>
      <c r="O260" s="17"/>
      <c r="P260" s="50"/>
      <c r="Q260" s="50"/>
      <c r="R260" s="3">
        <v>4</v>
      </c>
      <c r="S260" s="3" t="s">
        <v>28</v>
      </c>
      <c r="T260" s="16" t="s">
        <v>35</v>
      </c>
      <c r="V260" t="s">
        <v>314</v>
      </c>
    </row>
    <row r="261" spans="1:22" x14ac:dyDescent="0.25">
      <c r="A261" s="53">
        <v>0</v>
      </c>
      <c r="B261" s="54"/>
    </row>
    <row r="262" spans="1:22" x14ac:dyDescent="0.25">
      <c r="A262" s="53">
        <v>0</v>
      </c>
      <c r="B262" s="54">
        <v>98</v>
      </c>
      <c r="C262" t="s">
        <v>130</v>
      </c>
      <c r="D262" t="s">
        <v>217</v>
      </c>
      <c r="E262" t="s">
        <v>314</v>
      </c>
      <c r="F262" t="s">
        <v>315</v>
      </c>
      <c r="I262" s="4" t="s">
        <v>284</v>
      </c>
      <c r="J262" s="5" t="s">
        <v>325</v>
      </c>
      <c r="K262" s="5">
        <v>7.5</v>
      </c>
      <c r="L262" s="25">
        <f t="shared" ref="L262" si="104">K262*1.60934</f>
        <v>12.07005</v>
      </c>
      <c r="M262" s="5" t="s">
        <v>192</v>
      </c>
      <c r="N262" s="46">
        <f>0.2*100</f>
        <v>20</v>
      </c>
      <c r="O262" s="5"/>
      <c r="P262" s="49"/>
      <c r="Q262" s="49">
        <f>K262*63</f>
        <v>472.5</v>
      </c>
      <c r="R262" s="5">
        <v>3</v>
      </c>
      <c r="S262" s="5" t="s">
        <v>28</v>
      </c>
      <c r="U262" s="3">
        <v>1</v>
      </c>
      <c r="V262" s="51" t="s">
        <v>314</v>
      </c>
    </row>
    <row r="263" spans="1:22" x14ac:dyDescent="0.25">
      <c r="A263" s="53">
        <v>0</v>
      </c>
      <c r="B263" s="54">
        <v>98</v>
      </c>
      <c r="C263" t="s">
        <v>130</v>
      </c>
      <c r="D263" t="s">
        <v>217</v>
      </c>
      <c r="E263" t="s">
        <v>314</v>
      </c>
      <c r="F263" t="s">
        <v>315</v>
      </c>
      <c r="I263" s="7" t="s">
        <v>39</v>
      </c>
      <c r="J263" s="16" t="s">
        <v>326</v>
      </c>
      <c r="K263" s="16">
        <v>7.2</v>
      </c>
      <c r="L263" s="27">
        <f t="shared" ref="L263:L267" si="105">K263*1.60934</f>
        <v>11.587248000000001</v>
      </c>
      <c r="M263" s="16" t="s">
        <v>327</v>
      </c>
      <c r="N263" s="46">
        <f>K263*100</f>
        <v>720</v>
      </c>
      <c r="O263" s="32"/>
      <c r="P263" s="46"/>
      <c r="Q263" s="46"/>
      <c r="R263" s="16">
        <v>3</v>
      </c>
      <c r="S263" s="16" t="s">
        <v>34</v>
      </c>
      <c r="T263" s="16" t="s">
        <v>35</v>
      </c>
      <c r="U263" s="3">
        <v>5</v>
      </c>
      <c r="V263" s="51" t="s">
        <v>328</v>
      </c>
    </row>
    <row r="264" spans="1:22" x14ac:dyDescent="0.25">
      <c r="A264" s="53">
        <v>0</v>
      </c>
      <c r="B264" s="54">
        <v>99</v>
      </c>
      <c r="C264" t="s">
        <v>130</v>
      </c>
      <c r="D264" t="s">
        <v>217</v>
      </c>
      <c r="E264" t="s">
        <v>314</v>
      </c>
      <c r="F264" t="s">
        <v>315</v>
      </c>
      <c r="I264" s="7" t="s">
        <v>39</v>
      </c>
      <c r="J264" s="16" t="s">
        <v>329</v>
      </c>
      <c r="K264" s="16">
        <v>8.6999999999999993</v>
      </c>
      <c r="L264" s="27">
        <f t="shared" si="105"/>
        <v>14.001257999999998</v>
      </c>
      <c r="M264" s="16" t="s">
        <v>330</v>
      </c>
      <c r="N264" s="46">
        <f>K264*100</f>
        <v>869.99999999999989</v>
      </c>
      <c r="O264" s="32"/>
      <c r="P264" s="46"/>
      <c r="Q264" s="46"/>
      <c r="R264" s="16">
        <v>3</v>
      </c>
      <c r="S264" s="16" t="s">
        <v>34</v>
      </c>
      <c r="T264" s="16" t="s">
        <v>35</v>
      </c>
      <c r="U264" s="3">
        <v>5</v>
      </c>
      <c r="V264" s="51" t="s">
        <v>328</v>
      </c>
    </row>
    <row r="265" spans="1:22" x14ac:dyDescent="0.25">
      <c r="A265" s="53">
        <v>0</v>
      </c>
      <c r="B265" s="54">
        <v>98</v>
      </c>
      <c r="C265" t="s">
        <v>130</v>
      </c>
      <c r="D265" t="s">
        <v>217</v>
      </c>
      <c r="E265" t="s">
        <v>314</v>
      </c>
      <c r="F265" t="s">
        <v>315</v>
      </c>
      <c r="I265" s="9" t="s">
        <v>31</v>
      </c>
      <c r="J265" s="15" t="s">
        <v>326</v>
      </c>
      <c r="K265" s="15">
        <v>7.6</v>
      </c>
      <c r="L265" s="26">
        <f t="shared" ref="L265" si="106">K265*1.60934</f>
        <v>12.230983999999999</v>
      </c>
      <c r="M265" s="15" t="s">
        <v>331</v>
      </c>
      <c r="N265" s="43">
        <f>K265*50</f>
        <v>380</v>
      </c>
      <c r="O265" s="15"/>
      <c r="P265" s="43"/>
      <c r="Q265" s="43"/>
      <c r="R265" s="15">
        <v>3</v>
      </c>
      <c r="S265" s="15" t="s">
        <v>34</v>
      </c>
      <c r="T265" s="15" t="s">
        <v>35</v>
      </c>
      <c r="U265" s="3">
        <v>5</v>
      </c>
      <c r="V265" s="51" t="s">
        <v>328</v>
      </c>
    </row>
    <row r="266" spans="1:22" x14ac:dyDescent="0.25">
      <c r="A266" s="53">
        <v>0</v>
      </c>
      <c r="B266" s="54">
        <v>99</v>
      </c>
      <c r="C266" t="s">
        <v>130</v>
      </c>
      <c r="D266" t="s">
        <v>217</v>
      </c>
      <c r="E266" t="s">
        <v>314</v>
      </c>
      <c r="F266" t="s">
        <v>315</v>
      </c>
      <c r="I266" s="9" t="s">
        <v>318</v>
      </c>
      <c r="J266" s="15" t="s">
        <v>176</v>
      </c>
      <c r="K266" s="15">
        <v>8.8000000000000007</v>
      </c>
      <c r="L266" s="26">
        <f t="shared" si="105"/>
        <v>14.162192000000001</v>
      </c>
      <c r="M266" s="15" t="s">
        <v>195</v>
      </c>
      <c r="N266" s="43">
        <f>K266*50</f>
        <v>440.00000000000006</v>
      </c>
      <c r="O266" s="15"/>
      <c r="P266" s="43"/>
      <c r="Q266" s="43"/>
      <c r="R266" s="15">
        <v>4</v>
      </c>
      <c r="S266" s="15" t="s">
        <v>34</v>
      </c>
      <c r="T266" s="15" t="s">
        <v>35</v>
      </c>
      <c r="U266" s="3">
        <v>4</v>
      </c>
      <c r="V266" s="51" t="s">
        <v>332</v>
      </c>
    </row>
    <row r="267" spans="1:22" x14ac:dyDescent="0.25">
      <c r="A267" s="53">
        <v>0</v>
      </c>
      <c r="B267" s="54">
        <v>100</v>
      </c>
      <c r="C267" t="s">
        <v>130</v>
      </c>
      <c r="D267" t="s">
        <v>217</v>
      </c>
      <c r="E267" t="s">
        <v>314</v>
      </c>
      <c r="F267" t="s">
        <v>315</v>
      </c>
      <c r="I267" s="1" t="s">
        <v>42</v>
      </c>
      <c r="J267" s="3" t="s">
        <v>333</v>
      </c>
      <c r="K267" s="3">
        <v>7.4</v>
      </c>
      <c r="L267" s="29">
        <f t="shared" si="105"/>
        <v>11.909116000000001</v>
      </c>
      <c r="M267" s="3" t="s">
        <v>334</v>
      </c>
      <c r="Q267" s="48">
        <f t="shared" ref="Q267" si="107">K267*228</f>
        <v>1687.2</v>
      </c>
      <c r="R267" s="3">
        <v>3</v>
      </c>
      <c r="S267" s="3" t="s">
        <v>45</v>
      </c>
      <c r="T267" s="15"/>
      <c r="U267" s="3">
        <v>1</v>
      </c>
      <c r="V267" s="51" t="s">
        <v>314</v>
      </c>
    </row>
    <row r="268" spans="1:22" x14ac:dyDescent="0.25">
      <c r="A268" s="53">
        <v>0</v>
      </c>
      <c r="B268" s="54"/>
      <c r="I268" s="1"/>
      <c r="L268" s="29"/>
      <c r="T268" s="15"/>
    </row>
    <row r="269" spans="1:22" x14ac:dyDescent="0.25">
      <c r="A269" s="53">
        <v>0</v>
      </c>
      <c r="B269" s="54">
        <v>101</v>
      </c>
      <c r="C269" t="s">
        <v>130</v>
      </c>
      <c r="D269" t="s">
        <v>292</v>
      </c>
      <c r="E269" t="s">
        <v>314</v>
      </c>
      <c r="F269" t="s">
        <v>315</v>
      </c>
      <c r="I269" s="4" t="s">
        <v>284</v>
      </c>
      <c r="J269" s="5" t="s">
        <v>325</v>
      </c>
      <c r="K269" s="5">
        <v>7.5</v>
      </c>
      <c r="L269" s="25">
        <f t="shared" ref="L269:L274" si="108">K269*1.60934</f>
        <v>12.07005</v>
      </c>
      <c r="M269" s="5" t="s">
        <v>192</v>
      </c>
      <c r="N269" s="46">
        <f>0.2*100</f>
        <v>20</v>
      </c>
      <c r="O269" s="5"/>
      <c r="P269" s="49"/>
      <c r="Q269" s="49">
        <f>K269*63</f>
        <v>472.5</v>
      </c>
      <c r="R269" s="5">
        <v>3</v>
      </c>
      <c r="S269" s="5" t="s">
        <v>28</v>
      </c>
      <c r="U269" s="3">
        <v>1</v>
      </c>
      <c r="V269" s="51" t="s">
        <v>314</v>
      </c>
    </row>
    <row r="270" spans="1:22" x14ac:dyDescent="0.25">
      <c r="A270" s="53">
        <v>0</v>
      </c>
      <c r="B270" s="54">
        <v>101</v>
      </c>
      <c r="C270" t="s">
        <v>130</v>
      </c>
      <c r="D270" t="s">
        <v>292</v>
      </c>
      <c r="E270" t="s">
        <v>314</v>
      </c>
      <c r="F270" t="s">
        <v>315</v>
      </c>
      <c r="I270" s="7" t="s">
        <v>39</v>
      </c>
      <c r="J270" s="16" t="s">
        <v>335</v>
      </c>
      <c r="K270" s="16">
        <v>5.7</v>
      </c>
      <c r="L270" s="27">
        <f t="shared" si="108"/>
        <v>9.1732379999999996</v>
      </c>
      <c r="M270" s="16" t="s">
        <v>279</v>
      </c>
      <c r="N270" s="46">
        <f>K270*100</f>
        <v>570</v>
      </c>
      <c r="O270" s="32"/>
      <c r="P270" s="46"/>
      <c r="Q270" s="46"/>
      <c r="R270" s="16">
        <v>3</v>
      </c>
      <c r="S270" s="16" t="s">
        <v>34</v>
      </c>
      <c r="T270" s="16" t="s">
        <v>35</v>
      </c>
      <c r="U270" s="3">
        <v>2</v>
      </c>
      <c r="V270" s="51" t="s">
        <v>336</v>
      </c>
    </row>
    <row r="271" spans="1:22" x14ac:dyDescent="0.25">
      <c r="A271" s="53">
        <v>0</v>
      </c>
      <c r="B271" s="54">
        <v>101</v>
      </c>
      <c r="C271" t="s">
        <v>130</v>
      </c>
      <c r="D271" t="s">
        <v>292</v>
      </c>
      <c r="E271" t="s">
        <v>314</v>
      </c>
      <c r="F271" t="s">
        <v>315</v>
      </c>
      <c r="I271" s="7" t="s">
        <v>39</v>
      </c>
      <c r="J271" s="16" t="s">
        <v>335</v>
      </c>
      <c r="K271" s="16">
        <v>6.3</v>
      </c>
      <c r="L271" s="27">
        <f t="shared" si="108"/>
        <v>10.138842</v>
      </c>
      <c r="M271" s="16" t="s">
        <v>337</v>
      </c>
      <c r="N271" s="46">
        <f>K271*100</f>
        <v>630</v>
      </c>
      <c r="O271" s="32"/>
      <c r="P271" s="46"/>
      <c r="Q271" s="46"/>
      <c r="R271" s="16">
        <v>3</v>
      </c>
      <c r="S271" s="16" t="s">
        <v>34</v>
      </c>
      <c r="T271" s="16" t="s">
        <v>35</v>
      </c>
      <c r="U271" s="3">
        <v>2</v>
      </c>
      <c r="V271" s="51" t="s">
        <v>336</v>
      </c>
    </row>
    <row r="272" spans="1:22" x14ac:dyDescent="0.25">
      <c r="A272" s="53">
        <v>0</v>
      </c>
      <c r="B272" s="54">
        <v>101</v>
      </c>
      <c r="C272" t="s">
        <v>130</v>
      </c>
      <c r="D272" t="s">
        <v>292</v>
      </c>
      <c r="E272" t="s">
        <v>314</v>
      </c>
      <c r="F272" t="s">
        <v>315</v>
      </c>
      <c r="I272" s="9" t="s">
        <v>31</v>
      </c>
      <c r="J272" s="15" t="s">
        <v>335</v>
      </c>
      <c r="K272" s="15">
        <v>5.7</v>
      </c>
      <c r="L272" s="26">
        <f t="shared" si="108"/>
        <v>9.1732379999999996</v>
      </c>
      <c r="M272" s="15" t="s">
        <v>277</v>
      </c>
      <c r="N272" s="43">
        <f>K272*50</f>
        <v>285</v>
      </c>
      <c r="O272" s="15"/>
      <c r="P272" s="43"/>
      <c r="Q272" s="43"/>
      <c r="R272" s="15">
        <v>3</v>
      </c>
      <c r="S272" s="15" t="s">
        <v>34</v>
      </c>
      <c r="T272" s="15" t="s">
        <v>35</v>
      </c>
      <c r="U272" s="3">
        <v>2</v>
      </c>
      <c r="V272" s="51" t="s">
        <v>336</v>
      </c>
    </row>
    <row r="273" spans="1:22" x14ac:dyDescent="0.25">
      <c r="A273" s="53">
        <v>0</v>
      </c>
      <c r="B273" s="54">
        <v>101</v>
      </c>
      <c r="C273" t="s">
        <v>130</v>
      </c>
      <c r="D273" t="s">
        <v>292</v>
      </c>
      <c r="E273" t="s">
        <v>314</v>
      </c>
      <c r="F273" t="s">
        <v>315</v>
      </c>
      <c r="I273" s="9" t="s">
        <v>31</v>
      </c>
      <c r="J273" s="15" t="s">
        <v>335</v>
      </c>
      <c r="K273" s="15">
        <v>6.7</v>
      </c>
      <c r="L273" s="26">
        <f t="shared" si="108"/>
        <v>10.782578000000001</v>
      </c>
      <c r="M273" s="15" t="s">
        <v>307</v>
      </c>
      <c r="N273" s="43">
        <f>K273*50</f>
        <v>335</v>
      </c>
      <c r="O273" s="15"/>
      <c r="P273" s="43"/>
      <c r="Q273" s="43"/>
      <c r="R273" s="15">
        <v>3</v>
      </c>
      <c r="S273" s="15" t="s">
        <v>34</v>
      </c>
      <c r="T273" s="15" t="s">
        <v>35</v>
      </c>
      <c r="U273" s="3">
        <v>2</v>
      </c>
      <c r="V273" s="51" t="s">
        <v>336</v>
      </c>
    </row>
    <row r="274" spans="1:22" x14ac:dyDescent="0.25">
      <c r="A274" s="53">
        <v>0</v>
      </c>
      <c r="B274" s="54">
        <v>101</v>
      </c>
      <c r="C274" t="s">
        <v>130</v>
      </c>
      <c r="D274" t="s">
        <v>292</v>
      </c>
      <c r="E274" t="s">
        <v>314</v>
      </c>
      <c r="F274" t="s">
        <v>315</v>
      </c>
      <c r="I274" s="1" t="s">
        <v>42</v>
      </c>
      <c r="J274" s="3" t="s">
        <v>338</v>
      </c>
      <c r="K274" s="3">
        <v>5.7</v>
      </c>
      <c r="L274" s="29">
        <f t="shared" si="108"/>
        <v>9.1732379999999996</v>
      </c>
      <c r="M274" s="3" t="s">
        <v>225</v>
      </c>
      <c r="Q274" s="48">
        <f t="shared" ref="Q274" si="109">K274*228</f>
        <v>1299.6000000000001</v>
      </c>
      <c r="R274" s="3">
        <v>3</v>
      </c>
      <c r="S274" s="3" t="s">
        <v>45</v>
      </c>
      <c r="T274" s="15"/>
      <c r="U274" s="3">
        <v>1</v>
      </c>
      <c r="V274" s="51" t="s">
        <v>314</v>
      </c>
    </row>
    <row r="275" spans="1:22" x14ac:dyDescent="0.25">
      <c r="A275" s="53">
        <v>0</v>
      </c>
      <c r="B275" s="54"/>
    </row>
    <row r="276" spans="1:22" x14ac:dyDescent="0.25">
      <c r="A276" s="53">
        <v>0</v>
      </c>
      <c r="B276" s="54">
        <v>102</v>
      </c>
      <c r="C276" t="s">
        <v>130</v>
      </c>
      <c r="D276" t="s">
        <v>246</v>
      </c>
      <c r="E276" t="s">
        <v>339</v>
      </c>
      <c r="I276" s="7" t="s">
        <v>316</v>
      </c>
      <c r="J276" s="16" t="s">
        <v>317</v>
      </c>
      <c r="K276" s="16">
        <v>1.6</v>
      </c>
      <c r="L276" s="27">
        <f t="shared" ref="L276:L279" si="110">K276*1.60934</f>
        <v>2.5749440000000003</v>
      </c>
      <c r="M276" s="16" t="s">
        <v>186</v>
      </c>
      <c r="N276" s="46">
        <f>K276*100</f>
        <v>160</v>
      </c>
      <c r="O276" s="32"/>
      <c r="P276" s="46"/>
      <c r="Q276" s="46"/>
      <c r="R276" s="16">
        <v>3</v>
      </c>
      <c r="S276" s="16" t="s">
        <v>34</v>
      </c>
      <c r="T276" s="16" t="s">
        <v>58</v>
      </c>
    </row>
    <row r="277" spans="1:22" x14ac:dyDescent="0.25">
      <c r="A277" s="53">
        <v>0</v>
      </c>
      <c r="B277" s="54">
        <v>103</v>
      </c>
      <c r="C277" t="s">
        <v>130</v>
      </c>
      <c r="D277" t="s">
        <v>246</v>
      </c>
      <c r="E277" t="s">
        <v>339</v>
      </c>
      <c r="I277" s="9" t="s">
        <v>318</v>
      </c>
      <c r="J277" s="15" t="s">
        <v>340</v>
      </c>
      <c r="K277" s="15">
        <v>1.6</v>
      </c>
      <c r="L277" s="26">
        <f t="shared" si="110"/>
        <v>2.5749440000000003</v>
      </c>
      <c r="M277" s="15" t="s">
        <v>341</v>
      </c>
      <c r="N277" s="43">
        <f>K277*50</f>
        <v>80</v>
      </c>
      <c r="O277" s="15"/>
      <c r="P277" s="43"/>
      <c r="Q277" s="43"/>
      <c r="R277" s="15">
        <v>3</v>
      </c>
      <c r="S277" s="15" t="s">
        <v>34</v>
      </c>
      <c r="T277" s="15" t="s">
        <v>58</v>
      </c>
    </row>
    <row r="278" spans="1:22" x14ac:dyDescent="0.25">
      <c r="A278" s="53">
        <v>0</v>
      </c>
      <c r="B278" s="54">
        <v>104</v>
      </c>
      <c r="C278" t="s">
        <v>130</v>
      </c>
      <c r="D278" t="s">
        <v>246</v>
      </c>
      <c r="E278" t="s">
        <v>339</v>
      </c>
      <c r="I278" s="1" t="s">
        <v>42</v>
      </c>
      <c r="J278" s="3" t="s">
        <v>333</v>
      </c>
      <c r="K278" s="3">
        <v>13.6</v>
      </c>
      <c r="L278" s="29">
        <f t="shared" si="110"/>
        <v>21.887024</v>
      </c>
      <c r="M278" s="3" t="s">
        <v>252</v>
      </c>
      <c r="Q278" s="48">
        <f t="shared" ref="Q278:Q279" si="111">K278*228</f>
        <v>3100.7999999999997</v>
      </c>
      <c r="R278" s="3">
        <v>2</v>
      </c>
      <c r="S278" s="3" t="s">
        <v>45</v>
      </c>
      <c r="T278" s="15"/>
    </row>
    <row r="279" spans="1:22" x14ac:dyDescent="0.25">
      <c r="A279" s="53">
        <v>0</v>
      </c>
      <c r="B279" s="54">
        <v>105</v>
      </c>
      <c r="C279" t="s">
        <v>130</v>
      </c>
      <c r="D279" t="s">
        <v>246</v>
      </c>
      <c r="E279" t="s">
        <v>339</v>
      </c>
      <c r="I279" s="1" t="s">
        <v>308</v>
      </c>
      <c r="J279" s="3" t="s">
        <v>342</v>
      </c>
      <c r="K279" s="3">
        <v>1.6</v>
      </c>
      <c r="L279" s="29">
        <f t="shared" si="110"/>
        <v>2.5749440000000003</v>
      </c>
      <c r="M279" s="3" t="s">
        <v>218</v>
      </c>
      <c r="Q279" s="48">
        <f t="shared" si="111"/>
        <v>364.8</v>
      </c>
      <c r="R279" s="3">
        <v>3</v>
      </c>
      <c r="S279" s="3" t="s">
        <v>45</v>
      </c>
      <c r="T279" s="15"/>
    </row>
    <row r="280" spans="1:22" x14ac:dyDescent="0.25">
      <c r="A280" s="53">
        <v>0</v>
      </c>
      <c r="B280" s="54"/>
    </row>
    <row r="281" spans="1:22" x14ac:dyDescent="0.25">
      <c r="A281" s="53">
        <v>0</v>
      </c>
      <c r="B281" s="54">
        <v>106</v>
      </c>
      <c r="C281" t="s">
        <v>130</v>
      </c>
      <c r="D281" t="s">
        <v>217</v>
      </c>
      <c r="E281" t="s">
        <v>339</v>
      </c>
      <c r="I281" s="4" t="s">
        <v>343</v>
      </c>
      <c r="J281" s="5" t="s">
        <v>344</v>
      </c>
      <c r="K281" s="5">
        <v>7.5</v>
      </c>
      <c r="L281" s="25">
        <f t="shared" ref="L281:L285" si="112">K281*1.60934</f>
        <v>12.07005</v>
      </c>
      <c r="M281" s="5" t="s">
        <v>133</v>
      </c>
      <c r="N281" s="46">
        <f>0.3*100</f>
        <v>30</v>
      </c>
      <c r="O281" s="5"/>
      <c r="P281" s="49"/>
      <c r="Q281" s="49">
        <f>K281*63</f>
        <v>472.5</v>
      </c>
      <c r="R281" s="5">
        <v>3</v>
      </c>
      <c r="S281" s="5" t="s">
        <v>45</v>
      </c>
    </row>
    <row r="282" spans="1:22" x14ac:dyDescent="0.25">
      <c r="A282" s="53">
        <v>0</v>
      </c>
      <c r="B282" s="54">
        <v>107</v>
      </c>
      <c r="C282" t="s">
        <v>130</v>
      </c>
      <c r="D282" t="s">
        <v>217</v>
      </c>
      <c r="E282" t="s">
        <v>339</v>
      </c>
      <c r="I282" s="7" t="s">
        <v>39</v>
      </c>
      <c r="J282" s="16" t="s">
        <v>345</v>
      </c>
      <c r="K282" s="16">
        <v>8.6999999999999993</v>
      </c>
      <c r="L282" s="27">
        <f t="shared" si="112"/>
        <v>14.001257999999998</v>
      </c>
      <c r="M282" s="16" t="s">
        <v>330</v>
      </c>
      <c r="N282" s="46">
        <f>K282*100</f>
        <v>869.99999999999989</v>
      </c>
      <c r="O282" s="32"/>
      <c r="P282" s="46"/>
      <c r="Q282" s="46"/>
      <c r="R282" s="16">
        <v>3</v>
      </c>
      <c r="S282" s="16" t="s">
        <v>34</v>
      </c>
      <c r="T282" s="16" t="s">
        <v>35</v>
      </c>
    </row>
    <row r="283" spans="1:22" x14ac:dyDescent="0.25">
      <c r="A283" s="53">
        <v>0</v>
      </c>
      <c r="B283" s="54">
        <v>108</v>
      </c>
      <c r="C283" t="s">
        <v>130</v>
      </c>
      <c r="D283" t="s">
        <v>217</v>
      </c>
      <c r="E283" t="s">
        <v>339</v>
      </c>
      <c r="I283" s="7" t="s">
        <v>316</v>
      </c>
      <c r="J283" s="16" t="s">
        <v>137</v>
      </c>
      <c r="K283" s="16">
        <v>7</v>
      </c>
      <c r="L283" s="27">
        <f t="shared" si="112"/>
        <v>11.26538</v>
      </c>
      <c r="M283" s="16" t="s">
        <v>346</v>
      </c>
      <c r="N283" s="46">
        <f>K283*100</f>
        <v>700</v>
      </c>
      <c r="O283" s="32"/>
      <c r="P283" s="46"/>
      <c r="Q283" s="46"/>
      <c r="R283" s="16">
        <v>3</v>
      </c>
      <c r="S283" s="16" t="s">
        <v>34</v>
      </c>
      <c r="T283" s="16" t="s">
        <v>35</v>
      </c>
    </row>
    <row r="284" spans="1:22" x14ac:dyDescent="0.25">
      <c r="A284" s="53">
        <v>0</v>
      </c>
      <c r="B284" s="54">
        <v>108</v>
      </c>
      <c r="C284" t="s">
        <v>130</v>
      </c>
      <c r="D284" t="s">
        <v>217</v>
      </c>
      <c r="E284" t="s">
        <v>339</v>
      </c>
      <c r="I284" s="9" t="s">
        <v>318</v>
      </c>
      <c r="J284" s="15" t="s">
        <v>176</v>
      </c>
      <c r="K284" s="15">
        <v>7.1</v>
      </c>
      <c r="L284" s="26">
        <f t="shared" si="112"/>
        <v>11.426314</v>
      </c>
      <c r="M284" s="15" t="s">
        <v>108</v>
      </c>
      <c r="N284" s="43">
        <f>K284*50</f>
        <v>355</v>
      </c>
      <c r="O284" s="15"/>
      <c r="P284" s="43"/>
      <c r="Q284" s="43"/>
      <c r="R284" s="15">
        <v>3</v>
      </c>
      <c r="S284" s="15" t="s">
        <v>34</v>
      </c>
      <c r="T284" s="15" t="s">
        <v>35</v>
      </c>
    </row>
    <row r="285" spans="1:22" x14ac:dyDescent="0.25">
      <c r="A285" s="53">
        <v>0</v>
      </c>
      <c r="B285" s="54">
        <v>107</v>
      </c>
      <c r="C285" t="s">
        <v>130</v>
      </c>
      <c r="D285" t="s">
        <v>217</v>
      </c>
      <c r="E285" t="s">
        <v>339</v>
      </c>
      <c r="I285" s="1" t="s">
        <v>42</v>
      </c>
      <c r="J285" s="3" t="s">
        <v>333</v>
      </c>
      <c r="K285" s="3">
        <v>7.4</v>
      </c>
      <c r="L285" s="29">
        <f t="shared" si="112"/>
        <v>11.909116000000001</v>
      </c>
      <c r="M285" s="3" t="s">
        <v>334</v>
      </c>
      <c r="Q285" s="48">
        <f t="shared" ref="Q285" si="113">K285*228</f>
        <v>1687.2</v>
      </c>
      <c r="R285" s="3">
        <v>3</v>
      </c>
      <c r="S285" s="3" t="s">
        <v>45</v>
      </c>
      <c r="T285" s="15"/>
    </row>
    <row r="286" spans="1:22" x14ac:dyDescent="0.25">
      <c r="A286" s="53">
        <v>0</v>
      </c>
      <c r="B286" s="54"/>
      <c r="I286" s="1"/>
      <c r="L286" s="29"/>
      <c r="T286" s="15"/>
    </row>
    <row r="287" spans="1:22" x14ac:dyDescent="0.25">
      <c r="A287" s="53">
        <v>0</v>
      </c>
      <c r="B287" s="54">
        <v>109</v>
      </c>
      <c r="C287" t="s">
        <v>130</v>
      </c>
      <c r="D287" t="s">
        <v>292</v>
      </c>
      <c r="E287" t="s">
        <v>339</v>
      </c>
      <c r="I287" s="4" t="s">
        <v>343</v>
      </c>
      <c r="J287" s="5" t="s">
        <v>347</v>
      </c>
      <c r="K287" s="5">
        <v>7</v>
      </c>
      <c r="L287" s="25">
        <f t="shared" ref="L287:L292" si="114">K287*1.60934</f>
        <v>11.26538</v>
      </c>
      <c r="M287" s="5" t="s">
        <v>348</v>
      </c>
      <c r="N287" s="46">
        <f>1.3*100</f>
        <v>130</v>
      </c>
      <c r="O287" s="5"/>
      <c r="P287" s="49"/>
      <c r="Q287" s="49">
        <f>K287*63</f>
        <v>441</v>
      </c>
      <c r="R287" s="5">
        <v>3</v>
      </c>
      <c r="S287" s="5" t="s">
        <v>28</v>
      </c>
    </row>
    <row r="288" spans="1:22" x14ac:dyDescent="0.25">
      <c r="A288" s="53">
        <v>0</v>
      </c>
      <c r="B288" s="54">
        <v>110</v>
      </c>
      <c r="C288" t="s">
        <v>130</v>
      </c>
      <c r="D288" t="s">
        <v>292</v>
      </c>
      <c r="E288" t="s">
        <v>339</v>
      </c>
      <c r="I288" s="7" t="s">
        <v>39</v>
      </c>
      <c r="J288" s="16" t="s">
        <v>335</v>
      </c>
      <c r="K288" s="16">
        <v>6.1</v>
      </c>
      <c r="L288" s="27">
        <f t="shared" si="114"/>
        <v>9.8169740000000001</v>
      </c>
      <c r="M288" s="16" t="s">
        <v>349</v>
      </c>
      <c r="N288" s="46">
        <f>K288*100</f>
        <v>610</v>
      </c>
      <c r="O288" s="32"/>
      <c r="P288" s="46"/>
      <c r="Q288" s="46"/>
      <c r="R288" s="16">
        <v>3</v>
      </c>
      <c r="S288" s="16" t="s">
        <v>34</v>
      </c>
      <c r="T288" s="16" t="s">
        <v>35</v>
      </c>
    </row>
    <row r="289" spans="1:20" x14ac:dyDescent="0.25">
      <c r="A289" s="53">
        <v>0</v>
      </c>
      <c r="B289" s="54">
        <v>110</v>
      </c>
      <c r="C289" t="s">
        <v>130</v>
      </c>
      <c r="D289" t="s">
        <v>292</v>
      </c>
      <c r="E289" t="s">
        <v>339</v>
      </c>
      <c r="I289" s="7" t="s">
        <v>39</v>
      </c>
      <c r="J289" s="16" t="s">
        <v>335</v>
      </c>
      <c r="K289" s="16">
        <v>7.2</v>
      </c>
      <c r="L289" s="27">
        <f t="shared" si="114"/>
        <v>11.587248000000001</v>
      </c>
      <c r="M289" s="16" t="s">
        <v>327</v>
      </c>
      <c r="N289" s="46">
        <f>K289*100</f>
        <v>720</v>
      </c>
      <c r="O289" s="32"/>
      <c r="P289" s="46"/>
      <c r="Q289" s="46"/>
      <c r="R289" s="16">
        <v>3</v>
      </c>
      <c r="S289" s="16" t="s">
        <v>34</v>
      </c>
      <c r="T289" s="16" t="s">
        <v>35</v>
      </c>
    </row>
    <row r="290" spans="1:20" x14ac:dyDescent="0.25">
      <c r="A290" s="53">
        <v>0</v>
      </c>
      <c r="B290" s="54">
        <v>110</v>
      </c>
      <c r="C290" t="s">
        <v>130</v>
      </c>
      <c r="D290" t="s">
        <v>292</v>
      </c>
      <c r="E290" t="s">
        <v>339</v>
      </c>
      <c r="I290" s="9" t="s">
        <v>31</v>
      </c>
      <c r="J290" s="15" t="s">
        <v>335</v>
      </c>
      <c r="K290" s="15">
        <v>6.1</v>
      </c>
      <c r="L290" s="26">
        <f t="shared" si="114"/>
        <v>9.8169740000000001</v>
      </c>
      <c r="M290" s="15" t="s">
        <v>277</v>
      </c>
      <c r="N290" s="43">
        <f>K290*50</f>
        <v>305</v>
      </c>
      <c r="O290" s="15"/>
      <c r="P290" s="43"/>
      <c r="Q290" s="43"/>
      <c r="R290" s="15">
        <v>3</v>
      </c>
      <c r="S290" s="15" t="s">
        <v>34</v>
      </c>
      <c r="T290" s="15" t="s">
        <v>35</v>
      </c>
    </row>
    <row r="291" spans="1:20" x14ac:dyDescent="0.25">
      <c r="A291" s="53">
        <v>0</v>
      </c>
      <c r="B291" s="54">
        <v>110</v>
      </c>
      <c r="C291" t="s">
        <v>130</v>
      </c>
      <c r="D291" t="s">
        <v>292</v>
      </c>
      <c r="E291" t="s">
        <v>339</v>
      </c>
      <c r="I291" s="9" t="s">
        <v>31</v>
      </c>
      <c r="J291" s="15" t="s">
        <v>335</v>
      </c>
      <c r="K291" s="15">
        <v>7.2</v>
      </c>
      <c r="L291" s="26">
        <f t="shared" si="114"/>
        <v>11.587248000000001</v>
      </c>
      <c r="M291" s="15" t="s">
        <v>244</v>
      </c>
      <c r="N291" s="43">
        <f>K291*50</f>
        <v>360</v>
      </c>
      <c r="O291" s="15"/>
      <c r="P291" s="43"/>
      <c r="Q291" s="43"/>
      <c r="R291" s="15">
        <v>3</v>
      </c>
      <c r="S291" s="15" t="s">
        <v>34</v>
      </c>
      <c r="T291" s="15" t="s">
        <v>35</v>
      </c>
    </row>
    <row r="292" spans="1:20" x14ac:dyDescent="0.25">
      <c r="A292" s="53">
        <v>0</v>
      </c>
      <c r="B292" s="54">
        <v>110</v>
      </c>
      <c r="C292" t="s">
        <v>130</v>
      </c>
      <c r="D292" t="s">
        <v>292</v>
      </c>
      <c r="E292" t="s">
        <v>339</v>
      </c>
      <c r="I292" s="1" t="s">
        <v>42</v>
      </c>
      <c r="J292" s="3" t="s">
        <v>338</v>
      </c>
      <c r="K292" s="3">
        <v>6.1</v>
      </c>
      <c r="L292" s="29">
        <f t="shared" si="114"/>
        <v>9.8169740000000001</v>
      </c>
      <c r="M292" s="3" t="s">
        <v>341</v>
      </c>
      <c r="Q292" s="48">
        <f t="shared" ref="Q292" si="115">K292*228</f>
        <v>1390.8</v>
      </c>
      <c r="R292" s="3">
        <v>3</v>
      </c>
      <c r="S292" s="3" t="s">
        <v>45</v>
      </c>
      <c r="T292" s="15"/>
    </row>
    <row r="293" spans="1:20" x14ac:dyDescent="0.25">
      <c r="A293" s="53">
        <v>0</v>
      </c>
      <c r="B293" s="54"/>
    </row>
    <row r="294" spans="1:20" x14ac:dyDescent="0.25">
      <c r="A294" s="53">
        <v>0</v>
      </c>
      <c r="B294" s="54">
        <v>111</v>
      </c>
      <c r="C294" t="s">
        <v>130</v>
      </c>
      <c r="D294" t="s">
        <v>339</v>
      </c>
      <c r="E294" t="s">
        <v>350</v>
      </c>
      <c r="I294" s="7" t="s">
        <v>39</v>
      </c>
      <c r="J294" s="16" t="s">
        <v>335</v>
      </c>
      <c r="K294" s="16">
        <v>1.5</v>
      </c>
      <c r="L294" s="27">
        <f t="shared" ref="L294:L295" si="116">K294*1.60934</f>
        <v>2.4140100000000002</v>
      </c>
      <c r="M294" s="16" t="s">
        <v>171</v>
      </c>
      <c r="N294" s="46">
        <f>K294*100</f>
        <v>150</v>
      </c>
      <c r="O294" s="32"/>
      <c r="P294" s="46"/>
      <c r="Q294" s="46"/>
      <c r="R294" s="16">
        <v>3</v>
      </c>
      <c r="S294" s="16" t="s">
        <v>34</v>
      </c>
      <c r="T294" s="16" t="s">
        <v>58</v>
      </c>
    </row>
    <row r="295" spans="1:20" x14ac:dyDescent="0.25">
      <c r="A295" s="53">
        <v>0</v>
      </c>
      <c r="B295" s="54">
        <v>111</v>
      </c>
      <c r="C295" t="s">
        <v>130</v>
      </c>
      <c r="D295" t="s">
        <v>339</v>
      </c>
      <c r="E295" t="s">
        <v>350</v>
      </c>
      <c r="I295" s="9" t="s">
        <v>31</v>
      </c>
      <c r="J295" s="15" t="s">
        <v>335</v>
      </c>
      <c r="K295" s="15">
        <v>1.5</v>
      </c>
      <c r="L295" s="26">
        <f t="shared" si="116"/>
        <v>2.4140100000000002</v>
      </c>
      <c r="M295" s="15" t="s">
        <v>351</v>
      </c>
      <c r="N295" s="43">
        <f>K295*50</f>
        <v>75</v>
      </c>
      <c r="O295" s="15"/>
      <c r="P295" s="43"/>
      <c r="Q295" s="43"/>
      <c r="R295" s="15">
        <v>3</v>
      </c>
      <c r="S295" s="15" t="s">
        <v>34</v>
      </c>
      <c r="T295" s="15" t="s">
        <v>58</v>
      </c>
    </row>
    <row r="296" spans="1:20" x14ac:dyDescent="0.25">
      <c r="A296" s="53">
        <v>0</v>
      </c>
      <c r="B296" s="54"/>
    </row>
    <row r="297" spans="1:20" x14ac:dyDescent="0.25">
      <c r="A297" s="53">
        <v>0</v>
      </c>
      <c r="B297" s="54">
        <v>112</v>
      </c>
      <c r="C297" t="s">
        <v>130</v>
      </c>
      <c r="D297" t="s">
        <v>314</v>
      </c>
      <c r="E297" t="s">
        <v>352</v>
      </c>
      <c r="I297" s="7" t="s">
        <v>39</v>
      </c>
      <c r="J297" s="16" t="s">
        <v>335</v>
      </c>
      <c r="K297" s="16">
        <v>1</v>
      </c>
      <c r="L297" s="27">
        <f t="shared" ref="L297:L299" si="117">K297*1.60934</f>
        <v>1.60934</v>
      </c>
      <c r="M297" s="16" t="s">
        <v>218</v>
      </c>
      <c r="N297" s="46">
        <f>K297*100</f>
        <v>100</v>
      </c>
      <c r="O297" s="32"/>
      <c r="P297" s="46"/>
      <c r="Q297" s="46"/>
      <c r="R297" s="16">
        <v>3</v>
      </c>
      <c r="S297" s="16" t="s">
        <v>34</v>
      </c>
      <c r="T297" s="16" t="s">
        <v>58</v>
      </c>
    </row>
    <row r="298" spans="1:20" x14ac:dyDescent="0.25">
      <c r="A298" s="53">
        <v>0</v>
      </c>
      <c r="B298" s="54">
        <v>112</v>
      </c>
      <c r="C298" t="s">
        <v>130</v>
      </c>
      <c r="D298" t="s">
        <v>314</v>
      </c>
      <c r="E298" t="s">
        <v>352</v>
      </c>
      <c r="I298" s="9" t="s">
        <v>31</v>
      </c>
      <c r="J298" s="15" t="s">
        <v>335</v>
      </c>
      <c r="K298" s="15">
        <v>1</v>
      </c>
      <c r="L298" s="26">
        <f t="shared" si="117"/>
        <v>1.60934</v>
      </c>
      <c r="M298" s="15" t="s">
        <v>205</v>
      </c>
      <c r="N298" s="43">
        <f>K298*50</f>
        <v>50</v>
      </c>
      <c r="O298" s="15"/>
      <c r="P298" s="43"/>
      <c r="Q298" s="43"/>
      <c r="R298" s="15">
        <v>3</v>
      </c>
      <c r="S298" s="15" t="s">
        <v>34</v>
      </c>
      <c r="T298" s="15" t="s">
        <v>58</v>
      </c>
    </row>
    <row r="299" spans="1:20" x14ac:dyDescent="0.25">
      <c r="A299" s="53">
        <v>0</v>
      </c>
      <c r="B299" s="54">
        <v>112</v>
      </c>
      <c r="C299" t="s">
        <v>130</v>
      </c>
      <c r="D299" t="s">
        <v>314</v>
      </c>
      <c r="E299" t="s">
        <v>352</v>
      </c>
      <c r="I299" s="1" t="s">
        <v>42</v>
      </c>
      <c r="J299" s="3" t="s">
        <v>338</v>
      </c>
      <c r="K299" s="3">
        <v>1</v>
      </c>
      <c r="L299" s="29">
        <f t="shared" si="117"/>
        <v>1.60934</v>
      </c>
      <c r="M299" s="3" t="s">
        <v>182</v>
      </c>
      <c r="Q299" s="48">
        <f t="shared" ref="Q299" si="118">K299*228</f>
        <v>228</v>
      </c>
      <c r="R299" s="3">
        <v>3</v>
      </c>
      <c r="S299" s="3" t="s">
        <v>45</v>
      </c>
      <c r="T299" s="15"/>
    </row>
    <row r="300" spans="1:20" x14ac:dyDescent="0.25">
      <c r="A300" s="53">
        <v>0</v>
      </c>
      <c r="B300" s="54"/>
    </row>
    <row r="301" spans="1:20" x14ac:dyDescent="0.25">
      <c r="A301" s="53">
        <v>0</v>
      </c>
      <c r="B301" s="54">
        <v>113</v>
      </c>
      <c r="C301" t="s">
        <v>130</v>
      </c>
      <c r="D301" t="s">
        <v>314</v>
      </c>
      <c r="E301" t="s">
        <v>353</v>
      </c>
      <c r="I301" s="7" t="s">
        <v>39</v>
      </c>
      <c r="J301" s="16" t="s">
        <v>335</v>
      </c>
      <c r="K301" s="16">
        <v>1</v>
      </c>
      <c r="L301" s="27">
        <f t="shared" ref="L301:L303" si="119">K301*1.60934</f>
        <v>1.60934</v>
      </c>
      <c r="M301" s="16" t="s">
        <v>218</v>
      </c>
      <c r="N301" s="46">
        <f>K301*100</f>
        <v>100</v>
      </c>
      <c r="O301" s="32"/>
      <c r="P301" s="46"/>
      <c r="Q301" s="46"/>
      <c r="R301" s="16">
        <v>3</v>
      </c>
      <c r="S301" s="16" t="s">
        <v>34</v>
      </c>
      <c r="T301" s="16" t="s">
        <v>58</v>
      </c>
    </row>
    <row r="302" spans="1:20" x14ac:dyDescent="0.25">
      <c r="A302" s="53">
        <v>0</v>
      </c>
      <c r="B302" s="54">
        <v>113</v>
      </c>
      <c r="C302" t="s">
        <v>130</v>
      </c>
      <c r="D302" t="s">
        <v>314</v>
      </c>
      <c r="E302" t="s">
        <v>353</v>
      </c>
      <c r="I302" s="9" t="s">
        <v>31</v>
      </c>
      <c r="J302" s="15" t="s">
        <v>335</v>
      </c>
      <c r="K302" s="15">
        <v>1</v>
      </c>
      <c r="L302" s="26">
        <f t="shared" si="119"/>
        <v>1.60934</v>
      </c>
      <c r="M302" s="15" t="s">
        <v>205</v>
      </c>
      <c r="N302" s="43">
        <f>K302*50</f>
        <v>50</v>
      </c>
      <c r="O302" s="15"/>
      <c r="P302" s="43"/>
      <c r="Q302" s="43"/>
      <c r="R302" s="15">
        <v>3</v>
      </c>
      <c r="S302" s="15" t="s">
        <v>34</v>
      </c>
      <c r="T302" s="15" t="s">
        <v>58</v>
      </c>
    </row>
    <row r="303" spans="1:20" x14ac:dyDescent="0.25">
      <c r="A303" s="53">
        <v>0</v>
      </c>
      <c r="B303" s="54">
        <v>113</v>
      </c>
      <c r="C303" t="s">
        <v>130</v>
      </c>
      <c r="D303" t="s">
        <v>314</v>
      </c>
      <c r="E303" t="s">
        <v>353</v>
      </c>
      <c r="I303" s="1" t="s">
        <v>42</v>
      </c>
      <c r="J303" s="3" t="s">
        <v>338</v>
      </c>
      <c r="K303" s="3">
        <v>1</v>
      </c>
      <c r="L303" s="29">
        <f t="shared" si="119"/>
        <v>1.60934</v>
      </c>
      <c r="M303" s="3" t="s">
        <v>234</v>
      </c>
      <c r="Q303" s="48">
        <f t="shared" ref="Q303" si="120">K303*228</f>
        <v>228</v>
      </c>
      <c r="R303" s="3">
        <v>3</v>
      </c>
      <c r="S303" s="3" t="s">
        <v>45</v>
      </c>
      <c r="T303" s="15"/>
    </row>
    <row r="304" spans="1:20" x14ac:dyDescent="0.25">
      <c r="A304" s="53">
        <v>0</v>
      </c>
      <c r="B304" s="54"/>
    </row>
    <row r="305" spans="1:20" x14ac:dyDescent="0.25">
      <c r="A305" s="53">
        <v>0</v>
      </c>
      <c r="B305" s="54">
        <v>114</v>
      </c>
      <c r="C305" t="s">
        <v>130</v>
      </c>
      <c r="D305" t="s">
        <v>354</v>
      </c>
      <c r="E305" t="s">
        <v>353</v>
      </c>
      <c r="I305" s="4" t="s">
        <v>305</v>
      </c>
      <c r="J305" s="5" t="s">
        <v>355</v>
      </c>
      <c r="K305" s="5">
        <v>7.5</v>
      </c>
      <c r="L305" s="25">
        <f t="shared" ref="L305" si="121">K305*1.60934</f>
        <v>12.07005</v>
      </c>
      <c r="M305" s="5" t="s">
        <v>200</v>
      </c>
      <c r="N305" s="46">
        <f>1.1*100</f>
        <v>110.00000000000001</v>
      </c>
      <c r="O305" s="5"/>
      <c r="P305" s="49"/>
      <c r="Q305" s="49">
        <f>K305*63</f>
        <v>472.5</v>
      </c>
      <c r="R305" s="5">
        <v>3</v>
      </c>
      <c r="S305" s="5" t="s">
        <v>28</v>
      </c>
    </row>
    <row r="306" spans="1:20" x14ac:dyDescent="0.25">
      <c r="A306" s="53">
        <v>0</v>
      </c>
      <c r="B306" s="54">
        <v>114</v>
      </c>
      <c r="C306" t="s">
        <v>130</v>
      </c>
      <c r="D306" t="s">
        <v>354</v>
      </c>
      <c r="E306" t="s">
        <v>353</v>
      </c>
      <c r="I306" s="7" t="s">
        <v>39</v>
      </c>
      <c r="J306" s="16" t="s">
        <v>335</v>
      </c>
      <c r="K306" s="16">
        <v>2.4</v>
      </c>
      <c r="L306" s="27">
        <f t="shared" ref="L306:L308" si="122">K306*1.60934</f>
        <v>3.8624159999999996</v>
      </c>
      <c r="M306" s="16" t="s">
        <v>356</v>
      </c>
      <c r="N306" s="46">
        <f>K306*100</f>
        <v>240</v>
      </c>
      <c r="O306" s="32"/>
      <c r="P306" s="46"/>
      <c r="Q306" s="46"/>
      <c r="R306" s="16">
        <v>3</v>
      </c>
      <c r="S306" s="16" t="s">
        <v>34</v>
      </c>
      <c r="T306" s="16" t="s">
        <v>35</v>
      </c>
    </row>
    <row r="307" spans="1:20" x14ac:dyDescent="0.25">
      <c r="A307" s="53">
        <v>0</v>
      </c>
      <c r="B307" s="54">
        <v>114</v>
      </c>
      <c r="C307" t="s">
        <v>130</v>
      </c>
      <c r="D307" t="s">
        <v>354</v>
      </c>
      <c r="E307" t="s">
        <v>353</v>
      </c>
      <c r="I307" s="9" t="s">
        <v>31</v>
      </c>
      <c r="J307" s="15" t="s">
        <v>335</v>
      </c>
      <c r="K307" s="15">
        <v>2.4</v>
      </c>
      <c r="L307" s="26">
        <f t="shared" si="122"/>
        <v>3.8624159999999996</v>
      </c>
      <c r="M307" s="15" t="s">
        <v>341</v>
      </c>
      <c r="N307" s="43">
        <f>K307*50</f>
        <v>120</v>
      </c>
      <c r="O307" s="15"/>
      <c r="P307" s="43"/>
      <c r="Q307" s="43"/>
      <c r="R307" s="15">
        <v>3</v>
      </c>
      <c r="S307" s="15" t="s">
        <v>34</v>
      </c>
      <c r="T307" s="15" t="s">
        <v>35</v>
      </c>
    </row>
    <row r="308" spans="1:20" x14ac:dyDescent="0.25">
      <c r="A308" s="53">
        <v>0</v>
      </c>
      <c r="B308" s="54">
        <v>114</v>
      </c>
      <c r="C308" t="s">
        <v>130</v>
      </c>
      <c r="D308" t="s">
        <v>354</v>
      </c>
      <c r="E308" t="s">
        <v>353</v>
      </c>
      <c r="I308" s="1" t="s">
        <v>42</v>
      </c>
      <c r="J308" s="3" t="s">
        <v>338</v>
      </c>
      <c r="K308" s="3">
        <v>2.4</v>
      </c>
      <c r="L308" s="29">
        <f t="shared" si="122"/>
        <v>3.8624159999999996</v>
      </c>
      <c r="M308" s="3" t="s">
        <v>357</v>
      </c>
      <c r="Q308" s="48">
        <f t="shared" ref="Q308" si="123">K308*228</f>
        <v>547.19999999999993</v>
      </c>
      <c r="R308" s="3">
        <v>3</v>
      </c>
      <c r="S308" s="3" t="s">
        <v>45</v>
      </c>
      <c r="T308" s="15"/>
    </row>
    <row r="309" spans="1:20" x14ac:dyDescent="0.25">
      <c r="A309" s="53">
        <v>0</v>
      </c>
      <c r="B309" s="54"/>
    </row>
    <row r="310" spans="1:20" x14ac:dyDescent="0.25">
      <c r="A310" s="53">
        <v>0</v>
      </c>
      <c r="B310" s="54">
        <v>115</v>
      </c>
      <c r="C310" t="s">
        <v>130</v>
      </c>
      <c r="D310" t="s">
        <v>352</v>
      </c>
      <c r="E310" t="s">
        <v>358</v>
      </c>
      <c r="I310" s="7" t="s">
        <v>39</v>
      </c>
      <c r="J310" s="16" t="s">
        <v>335</v>
      </c>
      <c r="K310" s="16">
        <v>1.3</v>
      </c>
      <c r="L310" s="27">
        <f t="shared" ref="L310:L312" si="124">K310*1.60934</f>
        <v>2.0921419999999999</v>
      </c>
      <c r="M310" s="16" t="s">
        <v>200</v>
      </c>
      <c r="N310" s="46">
        <f>K310*100</f>
        <v>130</v>
      </c>
      <c r="O310" s="32"/>
      <c r="P310" s="46"/>
      <c r="Q310" s="46"/>
      <c r="R310" s="16">
        <v>3</v>
      </c>
      <c r="S310" s="16" t="s">
        <v>34</v>
      </c>
      <c r="T310" s="16" t="s">
        <v>58</v>
      </c>
    </row>
    <row r="311" spans="1:20" x14ac:dyDescent="0.25">
      <c r="A311" s="53">
        <v>0</v>
      </c>
      <c r="B311" s="54">
        <v>115</v>
      </c>
      <c r="C311" t="s">
        <v>130</v>
      </c>
      <c r="D311" t="s">
        <v>352</v>
      </c>
      <c r="E311" t="s">
        <v>358</v>
      </c>
      <c r="I311" s="9" t="s">
        <v>31</v>
      </c>
      <c r="J311" s="15" t="s">
        <v>335</v>
      </c>
      <c r="K311" s="15">
        <v>1.3</v>
      </c>
      <c r="L311" s="26">
        <f t="shared" si="124"/>
        <v>2.0921419999999999</v>
      </c>
      <c r="M311" s="15" t="s">
        <v>230</v>
      </c>
      <c r="N311" s="43">
        <f>K311*50</f>
        <v>65</v>
      </c>
      <c r="O311" s="15"/>
      <c r="P311" s="43"/>
      <c r="Q311" s="43"/>
      <c r="R311" s="15">
        <v>3</v>
      </c>
      <c r="S311" s="15" t="s">
        <v>34</v>
      </c>
      <c r="T311" s="15" t="s">
        <v>58</v>
      </c>
    </row>
    <row r="312" spans="1:20" x14ac:dyDescent="0.25">
      <c r="A312" s="53">
        <v>0</v>
      </c>
      <c r="B312" s="54">
        <v>115</v>
      </c>
      <c r="C312" t="s">
        <v>130</v>
      </c>
      <c r="D312" t="s">
        <v>352</v>
      </c>
      <c r="E312" t="s">
        <v>358</v>
      </c>
      <c r="I312" s="1" t="s">
        <v>42</v>
      </c>
      <c r="J312" s="3" t="s">
        <v>338</v>
      </c>
      <c r="K312" s="3">
        <v>1.3</v>
      </c>
      <c r="L312" s="29">
        <f t="shared" si="124"/>
        <v>2.0921419999999999</v>
      </c>
      <c r="M312" s="3" t="s">
        <v>234</v>
      </c>
      <c r="Q312" s="48">
        <f t="shared" ref="Q312" si="125">K312*228</f>
        <v>296.40000000000003</v>
      </c>
      <c r="R312" s="3">
        <v>3</v>
      </c>
      <c r="S312" s="3" t="s">
        <v>45</v>
      </c>
      <c r="T312" s="15"/>
    </row>
    <row r="313" spans="1:20" x14ac:dyDescent="0.25">
      <c r="A313" s="53">
        <v>0</v>
      </c>
      <c r="B313" s="54"/>
    </row>
    <row r="314" spans="1:20" x14ac:dyDescent="0.25">
      <c r="A314" s="53">
        <v>0</v>
      </c>
      <c r="B314" s="54">
        <v>116</v>
      </c>
      <c r="C314" t="s">
        <v>130</v>
      </c>
      <c r="D314" t="s">
        <v>352</v>
      </c>
      <c r="E314" t="s">
        <v>359</v>
      </c>
      <c r="F314" t="s">
        <v>360</v>
      </c>
      <c r="I314" s="7" t="s">
        <v>39</v>
      </c>
      <c r="J314" s="16" t="s">
        <v>335</v>
      </c>
      <c r="K314" s="16">
        <v>2</v>
      </c>
      <c r="L314" s="27">
        <f t="shared" ref="L314:L316" si="126">K314*1.60934</f>
        <v>3.21868</v>
      </c>
      <c r="M314" s="16" t="s">
        <v>307</v>
      </c>
      <c r="N314" s="46">
        <f>K314*100</f>
        <v>200</v>
      </c>
      <c r="O314" s="32"/>
      <c r="P314" s="46"/>
      <c r="Q314" s="46"/>
      <c r="R314" s="16">
        <v>3</v>
      </c>
      <c r="S314" s="16" t="s">
        <v>34</v>
      </c>
      <c r="T314" s="16" t="s">
        <v>58</v>
      </c>
    </row>
    <row r="315" spans="1:20" x14ac:dyDescent="0.25">
      <c r="A315" s="53">
        <v>0</v>
      </c>
      <c r="B315" s="54">
        <v>116</v>
      </c>
      <c r="C315" t="s">
        <v>130</v>
      </c>
      <c r="D315" t="s">
        <v>352</v>
      </c>
      <c r="E315" t="s">
        <v>359</v>
      </c>
      <c r="F315" t="s">
        <v>360</v>
      </c>
      <c r="I315" s="9" t="s">
        <v>31</v>
      </c>
      <c r="J315" s="15" t="s">
        <v>335</v>
      </c>
      <c r="K315" s="15">
        <v>2</v>
      </c>
      <c r="L315" s="26">
        <f t="shared" si="126"/>
        <v>3.21868</v>
      </c>
      <c r="M315" s="15" t="s">
        <v>361</v>
      </c>
      <c r="N315" s="43">
        <f>K315*50</f>
        <v>100</v>
      </c>
      <c r="O315" s="15"/>
      <c r="P315" s="43"/>
      <c r="Q315" s="43"/>
      <c r="R315" s="15">
        <v>3</v>
      </c>
      <c r="S315" s="15" t="s">
        <v>34</v>
      </c>
      <c r="T315" s="15" t="s">
        <v>58</v>
      </c>
    </row>
    <row r="316" spans="1:20" x14ac:dyDescent="0.25">
      <c r="A316" s="53">
        <v>0</v>
      </c>
      <c r="B316" s="54">
        <v>116</v>
      </c>
      <c r="C316" t="s">
        <v>130</v>
      </c>
      <c r="D316" t="s">
        <v>352</v>
      </c>
      <c r="E316" t="s">
        <v>359</v>
      </c>
      <c r="F316" t="s">
        <v>360</v>
      </c>
      <c r="I316" s="1" t="s">
        <v>42</v>
      </c>
      <c r="J316" s="3" t="s">
        <v>338</v>
      </c>
      <c r="K316" s="3">
        <v>2</v>
      </c>
      <c r="L316" s="29">
        <f t="shared" si="126"/>
        <v>3.21868</v>
      </c>
      <c r="M316" s="3" t="s">
        <v>230</v>
      </c>
      <c r="Q316" s="48">
        <f t="shared" ref="Q316" si="127">K316*228</f>
        <v>456</v>
      </c>
      <c r="R316" s="3">
        <v>3</v>
      </c>
      <c r="S316" s="3" t="s">
        <v>45</v>
      </c>
      <c r="T316" s="15"/>
    </row>
    <row r="317" spans="1:20" x14ac:dyDescent="0.25">
      <c r="A317" s="53">
        <v>0</v>
      </c>
      <c r="B317" s="54"/>
      <c r="C317" t="s">
        <v>130</v>
      </c>
    </row>
    <row r="318" spans="1:20" x14ac:dyDescent="0.25">
      <c r="A318" s="53">
        <v>0</v>
      </c>
      <c r="B318" s="54">
        <v>117</v>
      </c>
      <c r="C318" t="s">
        <v>130</v>
      </c>
      <c r="D318" t="s">
        <v>217</v>
      </c>
      <c r="E318" t="s">
        <v>362</v>
      </c>
      <c r="I318" s="4" t="s">
        <v>284</v>
      </c>
      <c r="J318" s="5">
        <v>505</v>
      </c>
      <c r="K318" s="5">
        <v>5.0999999999999996</v>
      </c>
      <c r="L318" s="25">
        <f t="shared" ref="L318:L322" si="128">K318*1.60934</f>
        <v>8.2076339999999988</v>
      </c>
      <c r="M318" s="5" t="s">
        <v>227</v>
      </c>
      <c r="N318" s="46">
        <f>0.1*100</f>
        <v>10</v>
      </c>
      <c r="O318" s="5"/>
      <c r="P318" s="49"/>
      <c r="Q318" s="49">
        <f>K318*63</f>
        <v>321.29999999999995</v>
      </c>
      <c r="R318" s="5">
        <v>3</v>
      </c>
      <c r="S318" s="5" t="s">
        <v>28</v>
      </c>
    </row>
    <row r="319" spans="1:20" x14ac:dyDescent="0.25">
      <c r="A319" s="53">
        <v>0</v>
      </c>
      <c r="B319" s="54">
        <v>117</v>
      </c>
      <c r="C319" t="s">
        <v>130</v>
      </c>
      <c r="D319" t="s">
        <v>217</v>
      </c>
      <c r="E319" t="s">
        <v>362</v>
      </c>
      <c r="I319" s="7" t="s">
        <v>39</v>
      </c>
      <c r="J319" s="16" t="s">
        <v>326</v>
      </c>
      <c r="K319" s="16">
        <v>5</v>
      </c>
      <c r="L319" s="27">
        <f t="shared" si="128"/>
        <v>8.0466999999999995</v>
      </c>
      <c r="M319" s="16" t="s">
        <v>363</v>
      </c>
      <c r="N319" s="46">
        <f>K319*100</f>
        <v>500</v>
      </c>
      <c r="O319" s="32"/>
      <c r="P319" s="46"/>
      <c r="Q319" s="46"/>
      <c r="R319" s="16">
        <v>3</v>
      </c>
      <c r="S319" s="16" t="s">
        <v>34</v>
      </c>
      <c r="T319" s="16" t="s">
        <v>35</v>
      </c>
    </row>
    <row r="320" spans="1:20" x14ac:dyDescent="0.25">
      <c r="A320" s="53">
        <v>0</v>
      </c>
      <c r="B320" s="54">
        <v>118</v>
      </c>
      <c r="C320" t="s">
        <v>130</v>
      </c>
      <c r="D320" t="s">
        <v>217</v>
      </c>
      <c r="E320" t="s">
        <v>362</v>
      </c>
      <c r="I320" s="7" t="s">
        <v>39</v>
      </c>
      <c r="J320" s="16" t="s">
        <v>364</v>
      </c>
      <c r="K320" s="16">
        <v>5.5</v>
      </c>
      <c r="L320" s="27">
        <f t="shared" si="128"/>
        <v>8.8513699999999993</v>
      </c>
      <c r="M320" s="16" t="s">
        <v>365</v>
      </c>
      <c r="N320" s="46">
        <f>K320*100</f>
        <v>550</v>
      </c>
      <c r="O320" s="32"/>
      <c r="P320" s="46"/>
      <c r="Q320" s="46"/>
      <c r="R320" s="16">
        <v>3</v>
      </c>
      <c r="S320" s="16" t="s">
        <v>34</v>
      </c>
      <c r="T320" s="16" t="s">
        <v>35</v>
      </c>
    </row>
    <row r="321" spans="1:20" x14ac:dyDescent="0.25">
      <c r="A321" s="53">
        <v>0</v>
      </c>
      <c r="B321" s="54">
        <v>117</v>
      </c>
      <c r="C321" t="s">
        <v>130</v>
      </c>
      <c r="D321" t="s">
        <v>217</v>
      </c>
      <c r="E321" t="s">
        <v>362</v>
      </c>
      <c r="I321" s="9" t="s">
        <v>31</v>
      </c>
      <c r="J321" s="15" t="s">
        <v>326</v>
      </c>
      <c r="K321" s="15">
        <v>5.0999999999999996</v>
      </c>
      <c r="L321" s="26">
        <f t="shared" si="128"/>
        <v>8.2076339999999988</v>
      </c>
      <c r="M321" s="15" t="s">
        <v>252</v>
      </c>
      <c r="N321" s="43">
        <f>K321*50</f>
        <v>254.99999999999997</v>
      </c>
      <c r="O321" s="15"/>
      <c r="P321" s="43"/>
      <c r="Q321" s="43"/>
      <c r="R321" s="15">
        <v>3</v>
      </c>
      <c r="S321" s="15" t="s">
        <v>34</v>
      </c>
      <c r="T321" s="15" t="s">
        <v>35</v>
      </c>
    </row>
    <row r="322" spans="1:20" x14ac:dyDescent="0.25">
      <c r="A322" s="53">
        <v>0</v>
      </c>
      <c r="B322" s="54">
        <v>119</v>
      </c>
      <c r="C322" t="s">
        <v>130</v>
      </c>
      <c r="D322" t="s">
        <v>217</v>
      </c>
      <c r="E322" t="s">
        <v>362</v>
      </c>
      <c r="I322" s="1" t="s">
        <v>42</v>
      </c>
      <c r="J322" s="3" t="s">
        <v>338</v>
      </c>
      <c r="K322" s="3">
        <v>5.0999999999999996</v>
      </c>
      <c r="L322" s="29">
        <f t="shared" si="128"/>
        <v>8.2076339999999988</v>
      </c>
      <c r="M322" s="3" t="s">
        <v>165</v>
      </c>
      <c r="Q322" s="48">
        <f t="shared" ref="Q322" si="129">K322*228</f>
        <v>1162.8</v>
      </c>
      <c r="R322" s="3">
        <v>3</v>
      </c>
      <c r="S322" s="3" t="s">
        <v>45</v>
      </c>
      <c r="T322" s="15"/>
    </row>
    <row r="323" spans="1:20" x14ac:dyDescent="0.25">
      <c r="A323" s="53">
        <v>0</v>
      </c>
      <c r="B323" s="54"/>
    </row>
    <row r="324" spans="1:20" x14ac:dyDescent="0.25">
      <c r="A324" s="53">
        <v>0</v>
      </c>
      <c r="B324" s="54">
        <v>120</v>
      </c>
      <c r="C324" t="s">
        <v>130</v>
      </c>
      <c r="D324" t="s">
        <v>275</v>
      </c>
      <c r="E324" t="s">
        <v>362</v>
      </c>
      <c r="I324" s="7" t="s">
        <v>39</v>
      </c>
      <c r="J324" s="16" t="s">
        <v>366</v>
      </c>
      <c r="K324" s="16">
        <v>8.8000000000000007</v>
      </c>
      <c r="L324" s="27">
        <f t="shared" ref="L324" si="130">K324*1.60934</f>
        <v>14.162192000000001</v>
      </c>
      <c r="M324" s="16" t="s">
        <v>367</v>
      </c>
      <c r="N324" s="46">
        <f>K324*100</f>
        <v>880.00000000000011</v>
      </c>
      <c r="O324" s="32"/>
      <c r="P324" s="46"/>
      <c r="Q324" s="46"/>
      <c r="R324" s="16">
        <v>3</v>
      </c>
      <c r="S324" s="16" t="s">
        <v>34</v>
      </c>
      <c r="T324" s="16" t="s">
        <v>35</v>
      </c>
    </row>
    <row r="325" spans="1:20" x14ac:dyDescent="0.25">
      <c r="A325" s="53">
        <v>0</v>
      </c>
      <c r="B325" s="54">
        <v>121</v>
      </c>
      <c r="C325" t="s">
        <v>130</v>
      </c>
      <c r="D325" t="s">
        <v>275</v>
      </c>
      <c r="E325" t="s">
        <v>362</v>
      </c>
      <c r="I325" s="7" t="s">
        <v>39</v>
      </c>
      <c r="J325" s="16" t="s">
        <v>335</v>
      </c>
      <c r="K325" s="16">
        <v>9</v>
      </c>
      <c r="L325" s="27">
        <f t="shared" ref="L325:L329" si="131">K325*1.60934</f>
        <v>14.484059999999999</v>
      </c>
      <c r="M325" s="16" t="s">
        <v>368</v>
      </c>
      <c r="N325" s="46">
        <f>K325*100</f>
        <v>900</v>
      </c>
      <c r="O325" s="32"/>
      <c r="P325" s="46"/>
      <c r="Q325" s="46"/>
      <c r="R325" s="16">
        <v>3</v>
      </c>
      <c r="S325" s="16" t="s">
        <v>34</v>
      </c>
      <c r="T325" s="16" t="s">
        <v>35</v>
      </c>
    </row>
    <row r="326" spans="1:20" x14ac:dyDescent="0.25">
      <c r="A326" s="53">
        <v>0</v>
      </c>
      <c r="B326" s="54">
        <v>122</v>
      </c>
      <c r="C326" t="s">
        <v>130</v>
      </c>
      <c r="D326" t="s">
        <v>275</v>
      </c>
      <c r="E326" t="s">
        <v>362</v>
      </c>
      <c r="I326" s="7" t="s">
        <v>39</v>
      </c>
      <c r="J326" s="16" t="s">
        <v>369</v>
      </c>
      <c r="K326" s="16">
        <v>10</v>
      </c>
      <c r="L326" s="27">
        <f t="shared" si="131"/>
        <v>16.093399999999999</v>
      </c>
      <c r="M326" s="16" t="s">
        <v>370</v>
      </c>
      <c r="N326" s="46">
        <f>K326*100</f>
        <v>1000</v>
      </c>
      <c r="O326" s="32"/>
      <c r="P326" s="46"/>
      <c r="Q326" s="46"/>
      <c r="R326" s="16">
        <v>3</v>
      </c>
      <c r="S326" s="16" t="s">
        <v>34</v>
      </c>
      <c r="T326" s="16" t="s">
        <v>35</v>
      </c>
    </row>
    <row r="327" spans="1:20" x14ac:dyDescent="0.25">
      <c r="A327" s="53">
        <v>0</v>
      </c>
      <c r="B327" s="54">
        <v>121</v>
      </c>
      <c r="C327" t="s">
        <v>130</v>
      </c>
      <c r="D327" t="s">
        <v>275</v>
      </c>
      <c r="E327" t="s">
        <v>362</v>
      </c>
      <c r="I327" s="9" t="s">
        <v>31</v>
      </c>
      <c r="J327" s="15" t="s">
        <v>326</v>
      </c>
      <c r="K327" s="15">
        <v>9</v>
      </c>
      <c r="L327" s="26">
        <f t="shared" ref="L327" si="132">K327*1.60934</f>
        <v>14.484059999999999</v>
      </c>
      <c r="M327" s="15" t="s">
        <v>240</v>
      </c>
      <c r="N327" s="43">
        <f>K327*50</f>
        <v>450</v>
      </c>
      <c r="O327" s="15"/>
      <c r="P327" s="43"/>
      <c r="Q327" s="43"/>
      <c r="R327" s="15">
        <v>3</v>
      </c>
      <c r="S327" s="15" t="s">
        <v>34</v>
      </c>
      <c r="T327" s="15" t="s">
        <v>35</v>
      </c>
    </row>
    <row r="328" spans="1:20" x14ac:dyDescent="0.25">
      <c r="A328" s="53">
        <v>0</v>
      </c>
      <c r="B328" s="54">
        <v>122</v>
      </c>
      <c r="C328" t="s">
        <v>130</v>
      </c>
      <c r="D328" t="s">
        <v>275</v>
      </c>
      <c r="E328" t="s">
        <v>362</v>
      </c>
      <c r="I328" s="9" t="s">
        <v>31</v>
      </c>
      <c r="J328" s="15" t="s">
        <v>369</v>
      </c>
      <c r="K328" s="15">
        <v>10.1</v>
      </c>
      <c r="L328" s="26">
        <f t="shared" si="131"/>
        <v>16.254334</v>
      </c>
      <c r="M328" s="15" t="s">
        <v>78</v>
      </c>
      <c r="N328" s="43">
        <f>K328*50</f>
        <v>505</v>
      </c>
      <c r="O328" s="15"/>
      <c r="P328" s="43"/>
      <c r="Q328" s="43"/>
      <c r="R328" s="15">
        <v>3</v>
      </c>
      <c r="S328" s="15" t="s">
        <v>34</v>
      </c>
      <c r="T328" s="15" t="s">
        <v>35</v>
      </c>
    </row>
    <row r="329" spans="1:20" x14ac:dyDescent="0.25">
      <c r="A329" s="53">
        <v>0</v>
      </c>
      <c r="B329" s="54">
        <v>121</v>
      </c>
      <c r="C329" t="s">
        <v>130</v>
      </c>
      <c r="D329" t="s">
        <v>275</v>
      </c>
      <c r="E329" t="s">
        <v>362</v>
      </c>
      <c r="I329" s="1" t="s">
        <v>42</v>
      </c>
      <c r="J329" s="3" t="s">
        <v>338</v>
      </c>
      <c r="K329" s="3">
        <v>8.9</v>
      </c>
      <c r="L329" s="29">
        <f t="shared" si="131"/>
        <v>14.323126</v>
      </c>
      <c r="M329" s="3" t="s">
        <v>227</v>
      </c>
      <c r="Q329" s="48">
        <f t="shared" ref="Q329" si="133">K329*228</f>
        <v>2029.2</v>
      </c>
      <c r="R329" s="3">
        <v>3</v>
      </c>
      <c r="S329" s="3" t="s">
        <v>45</v>
      </c>
      <c r="T329" s="15"/>
    </row>
    <row r="330" spans="1:20" x14ac:dyDescent="0.25">
      <c r="A330" s="53">
        <v>0</v>
      </c>
      <c r="B330" s="54">
        <v>122</v>
      </c>
      <c r="C330" t="s">
        <v>130</v>
      </c>
      <c r="D330" t="s">
        <v>275</v>
      </c>
      <c r="E330" t="s">
        <v>362</v>
      </c>
      <c r="I330" s="1" t="s">
        <v>42</v>
      </c>
      <c r="J330" s="3" t="s">
        <v>369</v>
      </c>
      <c r="K330" s="3">
        <v>10.1</v>
      </c>
      <c r="L330" s="29">
        <f t="shared" ref="L330:L331" si="134">K330*1.60934</f>
        <v>16.254334</v>
      </c>
      <c r="M330" s="3" t="s">
        <v>371</v>
      </c>
      <c r="Q330" s="48">
        <f t="shared" ref="Q330:Q331" si="135">K330*228</f>
        <v>2302.7999999999997</v>
      </c>
      <c r="R330" s="3">
        <v>4</v>
      </c>
      <c r="S330" s="3" t="s">
        <v>45</v>
      </c>
    </row>
    <row r="331" spans="1:20" x14ac:dyDescent="0.25">
      <c r="A331" s="53">
        <v>0</v>
      </c>
      <c r="B331" s="54">
        <v>123</v>
      </c>
      <c r="C331" t="s">
        <v>130</v>
      </c>
      <c r="D331" t="s">
        <v>275</v>
      </c>
      <c r="E331" t="s">
        <v>362</v>
      </c>
      <c r="I331" s="1" t="s">
        <v>42</v>
      </c>
      <c r="J331" s="3" t="s">
        <v>372</v>
      </c>
      <c r="K331" s="3">
        <v>11.3</v>
      </c>
      <c r="L331" s="29">
        <f t="shared" si="134"/>
        <v>18.185542000000002</v>
      </c>
      <c r="M331" s="3" t="s">
        <v>25</v>
      </c>
      <c r="Q331" s="48">
        <f t="shared" si="135"/>
        <v>2576.4</v>
      </c>
      <c r="R331" s="3">
        <v>5</v>
      </c>
      <c r="S331" s="3" t="s">
        <v>45</v>
      </c>
    </row>
    <row r="332" spans="1:20" x14ac:dyDescent="0.25">
      <c r="A332" s="53">
        <v>0</v>
      </c>
      <c r="B332" s="54"/>
      <c r="I332" s="1"/>
      <c r="L332" s="29"/>
    </row>
    <row r="333" spans="1:20" x14ac:dyDescent="0.25">
      <c r="A333" s="53">
        <v>0</v>
      </c>
      <c r="B333" s="54">
        <v>124</v>
      </c>
      <c r="C333" t="s">
        <v>130</v>
      </c>
      <c r="D333" t="s">
        <v>362</v>
      </c>
      <c r="E333" t="s">
        <v>373</v>
      </c>
      <c r="F333" t="s">
        <v>374</v>
      </c>
      <c r="I333" s="7" t="s">
        <v>39</v>
      </c>
      <c r="J333" s="16" t="s">
        <v>375</v>
      </c>
      <c r="K333" s="16">
        <v>3.2</v>
      </c>
      <c r="L333" s="27">
        <f t="shared" ref="L333:L337" si="136">K333*1.60934</f>
        <v>5.1498880000000007</v>
      </c>
      <c r="M333" s="16" t="s">
        <v>85</v>
      </c>
      <c r="N333" s="46">
        <f>K333*100</f>
        <v>320</v>
      </c>
      <c r="O333" s="32"/>
      <c r="P333" s="46"/>
      <c r="Q333" s="46"/>
      <c r="R333" s="16">
        <v>3</v>
      </c>
      <c r="S333" s="16" t="s">
        <v>34</v>
      </c>
      <c r="T333" s="16" t="s">
        <v>35</v>
      </c>
    </row>
    <row r="334" spans="1:20" x14ac:dyDescent="0.25">
      <c r="A334" s="53">
        <v>0</v>
      </c>
      <c r="B334" s="54">
        <v>125</v>
      </c>
      <c r="C334" t="s">
        <v>130</v>
      </c>
      <c r="D334" t="s">
        <v>362</v>
      </c>
      <c r="E334" t="s">
        <v>373</v>
      </c>
      <c r="F334" t="s">
        <v>374</v>
      </c>
      <c r="I334" s="7" t="s">
        <v>39</v>
      </c>
      <c r="J334" s="16" t="s">
        <v>376</v>
      </c>
      <c r="K334" s="16">
        <v>3.4</v>
      </c>
      <c r="L334" s="27">
        <f t="shared" si="136"/>
        <v>5.4717560000000001</v>
      </c>
      <c r="M334" s="16" t="s">
        <v>86</v>
      </c>
      <c r="N334" s="46">
        <f>K334*100</f>
        <v>340</v>
      </c>
      <c r="O334" s="32"/>
      <c r="P334" s="46"/>
      <c r="Q334" s="46"/>
      <c r="R334" s="16">
        <v>3</v>
      </c>
      <c r="S334" s="16" t="s">
        <v>34</v>
      </c>
      <c r="T334" s="16" t="s">
        <v>35</v>
      </c>
    </row>
    <row r="335" spans="1:20" x14ac:dyDescent="0.25">
      <c r="A335" s="53">
        <v>0</v>
      </c>
      <c r="B335" s="54">
        <v>124</v>
      </c>
      <c r="C335" t="s">
        <v>130</v>
      </c>
      <c r="D335" t="s">
        <v>362</v>
      </c>
      <c r="E335" t="s">
        <v>373</v>
      </c>
      <c r="F335" t="s">
        <v>374</v>
      </c>
      <c r="I335" s="9" t="s">
        <v>31</v>
      </c>
      <c r="J335" s="15" t="s">
        <v>375</v>
      </c>
      <c r="K335" s="15">
        <v>3.2</v>
      </c>
      <c r="L335" s="26">
        <f t="shared" si="136"/>
        <v>5.1498880000000007</v>
      </c>
      <c r="M335" s="15" t="s">
        <v>164</v>
      </c>
      <c r="N335" s="43">
        <f>K335*50</f>
        <v>160</v>
      </c>
      <c r="O335" s="15"/>
      <c r="P335" s="43"/>
      <c r="Q335" s="43"/>
      <c r="R335" s="15">
        <v>3</v>
      </c>
      <c r="S335" s="15" t="s">
        <v>34</v>
      </c>
      <c r="T335" s="15" t="s">
        <v>35</v>
      </c>
    </row>
    <row r="336" spans="1:20" x14ac:dyDescent="0.25">
      <c r="A336" s="53">
        <v>0</v>
      </c>
      <c r="B336" s="54">
        <v>125</v>
      </c>
      <c r="C336" t="s">
        <v>130</v>
      </c>
      <c r="D336" t="s">
        <v>362</v>
      </c>
      <c r="E336" t="s">
        <v>373</v>
      </c>
      <c r="F336" t="s">
        <v>374</v>
      </c>
      <c r="I336" s="9" t="s">
        <v>31</v>
      </c>
      <c r="J336" s="15" t="s">
        <v>376</v>
      </c>
      <c r="K336" s="15">
        <v>3.4</v>
      </c>
      <c r="L336" s="26">
        <f t="shared" si="136"/>
        <v>5.4717560000000001</v>
      </c>
      <c r="M336" s="15" t="s">
        <v>371</v>
      </c>
      <c r="N336" s="43">
        <f>K336*50</f>
        <v>170</v>
      </c>
      <c r="O336" s="15"/>
      <c r="P336" s="43"/>
      <c r="Q336" s="43"/>
      <c r="R336" s="15">
        <v>3</v>
      </c>
      <c r="S336" s="15" t="s">
        <v>34</v>
      </c>
      <c r="T336" s="15" t="s">
        <v>35</v>
      </c>
    </row>
    <row r="337" spans="1:20" x14ac:dyDescent="0.25">
      <c r="A337" s="53">
        <v>0</v>
      </c>
      <c r="B337" s="54">
        <v>126</v>
      </c>
      <c r="C337" t="s">
        <v>130</v>
      </c>
      <c r="D337" t="s">
        <v>362</v>
      </c>
      <c r="E337" t="s">
        <v>373</v>
      </c>
      <c r="F337" t="s">
        <v>374</v>
      </c>
      <c r="I337" s="1" t="s">
        <v>42</v>
      </c>
      <c r="J337" s="3" t="s">
        <v>338</v>
      </c>
      <c r="K337" s="3">
        <v>3.3</v>
      </c>
      <c r="L337" s="29">
        <f t="shared" si="136"/>
        <v>5.3108219999999999</v>
      </c>
      <c r="M337" s="3" t="s">
        <v>208</v>
      </c>
      <c r="Q337" s="48">
        <f t="shared" ref="Q337" si="137">K337*228</f>
        <v>752.4</v>
      </c>
      <c r="R337" s="3">
        <v>3</v>
      </c>
      <c r="S337" s="3" t="s">
        <v>45</v>
      </c>
      <c r="T337" s="15"/>
    </row>
    <row r="338" spans="1:20" x14ac:dyDescent="0.25">
      <c r="A338" s="53">
        <v>0</v>
      </c>
      <c r="B338" s="54"/>
      <c r="I338" s="1"/>
      <c r="L338" s="29"/>
    </row>
    <row r="339" spans="1:20" x14ac:dyDescent="0.25">
      <c r="A339" s="53">
        <v>0</v>
      </c>
      <c r="B339" s="54">
        <v>127</v>
      </c>
      <c r="C339" t="s">
        <v>130</v>
      </c>
      <c r="D339" t="s">
        <v>217</v>
      </c>
      <c r="E339" t="s">
        <v>377</v>
      </c>
      <c r="F339" t="s">
        <v>378</v>
      </c>
      <c r="I339" s="7" t="s">
        <v>39</v>
      </c>
      <c r="J339" s="16" t="s">
        <v>176</v>
      </c>
      <c r="K339" s="16">
        <v>1.6</v>
      </c>
      <c r="L339" s="27">
        <f t="shared" ref="L339:L344" si="138">K339*1.60934</f>
        <v>2.5749440000000003</v>
      </c>
      <c r="M339" s="16" t="s">
        <v>379</v>
      </c>
      <c r="N339" s="46">
        <f>K339*100</f>
        <v>160</v>
      </c>
      <c r="O339" s="32"/>
      <c r="P339" s="46"/>
      <c r="Q339" s="46"/>
      <c r="R339" s="16">
        <v>3</v>
      </c>
      <c r="S339" s="16" t="s">
        <v>34</v>
      </c>
      <c r="T339" s="16" t="s">
        <v>35</v>
      </c>
    </row>
    <row r="340" spans="1:20" x14ac:dyDescent="0.25">
      <c r="A340" s="53">
        <v>0</v>
      </c>
      <c r="B340" s="54">
        <v>128</v>
      </c>
      <c r="C340" t="s">
        <v>130</v>
      </c>
      <c r="D340" t="s">
        <v>217</v>
      </c>
      <c r="E340" t="s">
        <v>377</v>
      </c>
      <c r="I340" s="7" t="s">
        <v>39</v>
      </c>
      <c r="J340" s="16" t="s">
        <v>380</v>
      </c>
      <c r="K340" s="16">
        <v>2</v>
      </c>
      <c r="L340" s="27">
        <f t="shared" si="138"/>
        <v>3.21868</v>
      </c>
      <c r="M340" s="16" t="s">
        <v>381</v>
      </c>
      <c r="N340" s="46">
        <f>K340*100</f>
        <v>200</v>
      </c>
      <c r="O340" s="32"/>
      <c r="P340" s="46"/>
      <c r="Q340" s="46"/>
      <c r="R340" s="16">
        <v>3</v>
      </c>
      <c r="S340" s="16" t="s">
        <v>34</v>
      </c>
      <c r="T340" s="16" t="s">
        <v>35</v>
      </c>
    </row>
    <row r="341" spans="1:20" x14ac:dyDescent="0.25">
      <c r="A341" s="53">
        <v>0</v>
      </c>
      <c r="B341" s="54">
        <v>129</v>
      </c>
      <c r="C341" t="s">
        <v>130</v>
      </c>
      <c r="D341" t="s">
        <v>217</v>
      </c>
      <c r="E341" t="s">
        <v>377</v>
      </c>
      <c r="I341" s="7" t="s">
        <v>39</v>
      </c>
      <c r="J341" s="16" t="s">
        <v>382</v>
      </c>
      <c r="K341" s="16">
        <v>2.1</v>
      </c>
      <c r="L341" s="27">
        <f t="shared" si="138"/>
        <v>3.3796140000000001</v>
      </c>
      <c r="M341" s="16" t="s">
        <v>244</v>
      </c>
      <c r="N341" s="46">
        <f>K341*100</f>
        <v>210</v>
      </c>
      <c r="O341" s="32"/>
      <c r="P341" s="46"/>
      <c r="Q341" s="46"/>
      <c r="R341" s="16">
        <v>3</v>
      </c>
      <c r="S341" s="16" t="s">
        <v>34</v>
      </c>
      <c r="T341" s="16" t="s">
        <v>35</v>
      </c>
    </row>
    <row r="342" spans="1:20" x14ac:dyDescent="0.25">
      <c r="A342" s="53">
        <v>0</v>
      </c>
      <c r="B342" s="54">
        <v>127</v>
      </c>
      <c r="C342" t="s">
        <v>130</v>
      </c>
      <c r="D342" t="s">
        <v>217</v>
      </c>
      <c r="E342" t="s">
        <v>377</v>
      </c>
      <c r="I342" s="9" t="s">
        <v>31</v>
      </c>
      <c r="J342" s="15" t="s">
        <v>176</v>
      </c>
      <c r="K342" s="15">
        <v>1.6</v>
      </c>
      <c r="L342" s="26">
        <f t="shared" si="138"/>
        <v>2.5749440000000003</v>
      </c>
      <c r="M342" s="15" t="s">
        <v>351</v>
      </c>
      <c r="N342" s="43">
        <f>K342*50</f>
        <v>80</v>
      </c>
      <c r="O342" s="15"/>
      <c r="P342" s="43"/>
      <c r="Q342" s="43"/>
      <c r="R342" s="15">
        <v>3</v>
      </c>
      <c r="S342" s="15" t="s">
        <v>34</v>
      </c>
      <c r="T342" s="15" t="s">
        <v>35</v>
      </c>
    </row>
    <row r="343" spans="1:20" x14ac:dyDescent="0.25">
      <c r="A343" s="53">
        <v>0</v>
      </c>
      <c r="B343" s="54">
        <v>128</v>
      </c>
      <c r="C343" t="s">
        <v>130</v>
      </c>
      <c r="D343" t="s">
        <v>217</v>
      </c>
      <c r="E343" t="s">
        <v>377</v>
      </c>
      <c r="I343" s="9" t="s">
        <v>31</v>
      </c>
      <c r="J343" s="15" t="s">
        <v>380</v>
      </c>
      <c r="K343" s="15">
        <v>2.1</v>
      </c>
      <c r="L343" s="26">
        <f t="shared" si="138"/>
        <v>3.3796140000000001</v>
      </c>
      <c r="M343" s="15" t="s">
        <v>165</v>
      </c>
      <c r="N343" s="43">
        <f>K343*50</f>
        <v>105</v>
      </c>
      <c r="O343" s="15"/>
      <c r="P343" s="43"/>
      <c r="Q343" s="43"/>
      <c r="R343" s="15">
        <v>3</v>
      </c>
      <c r="S343" s="15" t="s">
        <v>34</v>
      </c>
      <c r="T343" s="15" t="s">
        <v>35</v>
      </c>
    </row>
    <row r="344" spans="1:20" x14ac:dyDescent="0.25">
      <c r="A344" s="53">
        <v>0</v>
      </c>
      <c r="B344" s="54">
        <v>127</v>
      </c>
      <c r="C344" t="s">
        <v>130</v>
      </c>
      <c r="D344" t="s">
        <v>217</v>
      </c>
      <c r="E344" t="s">
        <v>377</v>
      </c>
      <c r="I344" s="1" t="s">
        <v>42</v>
      </c>
      <c r="J344" s="3" t="s">
        <v>176</v>
      </c>
      <c r="K344" s="3">
        <v>1.6</v>
      </c>
      <c r="L344" s="29">
        <f t="shared" si="138"/>
        <v>2.5749440000000003</v>
      </c>
      <c r="M344" s="3" t="s">
        <v>234</v>
      </c>
      <c r="Q344" s="48">
        <f t="shared" ref="Q344" si="139">K344*228</f>
        <v>364.8</v>
      </c>
      <c r="R344" s="3">
        <v>3</v>
      </c>
      <c r="S344" s="3" t="s">
        <v>45</v>
      </c>
      <c r="T344" s="15"/>
    </row>
    <row r="345" spans="1:20" x14ac:dyDescent="0.25">
      <c r="A345" s="53">
        <v>0</v>
      </c>
      <c r="B345" s="54"/>
      <c r="I345" s="1"/>
      <c r="L345" s="29"/>
      <c r="T345" s="15"/>
    </row>
    <row r="346" spans="1:20" x14ac:dyDescent="0.25">
      <c r="A346" s="53">
        <v>0</v>
      </c>
      <c r="B346" s="54">
        <v>130</v>
      </c>
      <c r="C346" t="s">
        <v>130</v>
      </c>
      <c r="D346" t="s">
        <v>383</v>
      </c>
      <c r="E346" t="s">
        <v>384</v>
      </c>
      <c r="I346" s="7" t="s">
        <v>39</v>
      </c>
      <c r="J346" s="16" t="s">
        <v>176</v>
      </c>
      <c r="K346" s="16">
        <v>0.8</v>
      </c>
      <c r="L346" s="27">
        <f t="shared" ref="L346:L347" si="140">K346*1.60934</f>
        <v>1.2874720000000002</v>
      </c>
      <c r="M346" s="16" t="s">
        <v>341</v>
      </c>
      <c r="N346" s="46">
        <f>K346*100</f>
        <v>80</v>
      </c>
      <c r="O346" s="32"/>
      <c r="P346" s="46"/>
      <c r="Q346" s="46"/>
      <c r="R346" s="16">
        <v>3</v>
      </c>
      <c r="S346" s="16" t="s">
        <v>34</v>
      </c>
      <c r="T346" s="16" t="s">
        <v>35</v>
      </c>
    </row>
    <row r="347" spans="1:20" x14ac:dyDescent="0.25">
      <c r="A347" s="53">
        <v>0</v>
      </c>
      <c r="B347" s="54">
        <v>130</v>
      </c>
      <c r="C347" t="s">
        <v>130</v>
      </c>
      <c r="D347" t="s">
        <v>383</v>
      </c>
      <c r="E347" t="s">
        <v>384</v>
      </c>
      <c r="I347" s="9" t="s">
        <v>31</v>
      </c>
      <c r="J347" s="15" t="s">
        <v>176</v>
      </c>
      <c r="K347" s="15">
        <v>0.8</v>
      </c>
      <c r="L347" s="26">
        <f t="shared" si="140"/>
        <v>1.2874720000000002</v>
      </c>
      <c r="M347" s="15" t="s">
        <v>165</v>
      </c>
      <c r="N347" s="43">
        <f>K347*50</f>
        <v>40</v>
      </c>
      <c r="O347" s="15"/>
      <c r="P347" s="43"/>
      <c r="Q347" s="43"/>
      <c r="R347" s="15">
        <v>3</v>
      </c>
      <c r="S347" s="15" t="s">
        <v>34</v>
      </c>
      <c r="T347" s="15" t="s">
        <v>35</v>
      </c>
    </row>
    <row r="348" spans="1:20" x14ac:dyDescent="0.25">
      <c r="A348" s="53">
        <v>0</v>
      </c>
      <c r="B348" s="54"/>
      <c r="I348" s="1"/>
      <c r="L348" s="29"/>
    </row>
    <row r="349" spans="1:20" x14ac:dyDescent="0.25">
      <c r="A349" s="53">
        <v>0</v>
      </c>
      <c r="B349" s="54">
        <v>131</v>
      </c>
      <c r="C349" t="s">
        <v>130</v>
      </c>
      <c r="D349" t="s">
        <v>217</v>
      </c>
      <c r="E349" t="s">
        <v>385</v>
      </c>
      <c r="I349" s="7" t="s">
        <v>39</v>
      </c>
      <c r="J349" s="16" t="s">
        <v>176</v>
      </c>
      <c r="K349" s="16">
        <v>3.8</v>
      </c>
      <c r="L349" s="27">
        <f t="shared" ref="L349" si="141">K349*1.60934</f>
        <v>6.1154919999999997</v>
      </c>
      <c r="M349" s="16" t="s">
        <v>273</v>
      </c>
      <c r="N349" s="46">
        <f>K349*100</f>
        <v>380</v>
      </c>
      <c r="O349" s="32"/>
      <c r="P349" s="46"/>
      <c r="Q349" s="46"/>
      <c r="R349" s="16">
        <v>3</v>
      </c>
      <c r="S349" s="16" t="s">
        <v>34</v>
      </c>
      <c r="T349" s="16" t="s">
        <v>35</v>
      </c>
    </row>
    <row r="350" spans="1:20" x14ac:dyDescent="0.25">
      <c r="A350" s="53">
        <v>0</v>
      </c>
      <c r="B350" s="54">
        <v>132</v>
      </c>
      <c r="C350" t="s">
        <v>130</v>
      </c>
      <c r="D350" t="s">
        <v>217</v>
      </c>
      <c r="E350" t="s">
        <v>385</v>
      </c>
      <c r="I350" s="7" t="s">
        <v>39</v>
      </c>
      <c r="J350" s="16" t="s">
        <v>386</v>
      </c>
      <c r="K350" s="16">
        <v>4.4000000000000004</v>
      </c>
      <c r="L350" s="27">
        <f t="shared" ref="L350:L351" si="142">K350*1.60934</f>
        <v>7.0810960000000005</v>
      </c>
      <c r="M350" s="16" t="s">
        <v>387</v>
      </c>
      <c r="N350" s="46">
        <f t="shared" ref="N350:N351" si="143">K350*100</f>
        <v>440.00000000000006</v>
      </c>
      <c r="O350" s="32"/>
      <c r="P350" s="46"/>
      <c r="Q350" s="46"/>
      <c r="R350" s="16">
        <v>3</v>
      </c>
      <c r="S350" s="16" t="s">
        <v>34</v>
      </c>
      <c r="T350" s="16" t="s">
        <v>35</v>
      </c>
    </row>
    <row r="351" spans="1:20" x14ac:dyDescent="0.25">
      <c r="A351" s="53">
        <v>0</v>
      </c>
      <c r="B351" s="54">
        <v>133</v>
      </c>
      <c r="C351" t="s">
        <v>130</v>
      </c>
      <c r="D351" t="s">
        <v>217</v>
      </c>
      <c r="E351" t="s">
        <v>385</v>
      </c>
      <c r="I351" s="7" t="s">
        <v>39</v>
      </c>
      <c r="J351" s="16" t="s">
        <v>388</v>
      </c>
      <c r="K351" s="16">
        <v>4.3</v>
      </c>
      <c r="L351" s="27">
        <f t="shared" si="142"/>
        <v>6.9201619999999995</v>
      </c>
      <c r="M351" s="16" t="s">
        <v>220</v>
      </c>
      <c r="N351" s="46">
        <f t="shared" si="143"/>
        <v>430</v>
      </c>
      <c r="O351" s="32"/>
      <c r="P351" s="46"/>
      <c r="Q351" s="46"/>
      <c r="R351" s="16">
        <v>3</v>
      </c>
      <c r="S351" s="16" t="s">
        <v>34</v>
      </c>
      <c r="T351" s="16" t="s">
        <v>35</v>
      </c>
    </row>
    <row r="352" spans="1:20" x14ac:dyDescent="0.25">
      <c r="A352" s="53">
        <v>0</v>
      </c>
      <c r="B352" s="54">
        <v>131</v>
      </c>
      <c r="C352" t="s">
        <v>130</v>
      </c>
      <c r="D352" t="s">
        <v>217</v>
      </c>
      <c r="E352" t="s">
        <v>385</v>
      </c>
      <c r="I352" s="9" t="s">
        <v>31</v>
      </c>
      <c r="J352" s="15" t="s">
        <v>176</v>
      </c>
      <c r="K352" s="15">
        <v>4.7</v>
      </c>
      <c r="L352" s="26">
        <f>K352*1.60934</f>
        <v>7.563898</v>
      </c>
      <c r="M352" s="15" t="s">
        <v>200</v>
      </c>
      <c r="N352" s="43">
        <f>K352*50</f>
        <v>235</v>
      </c>
      <c r="O352" s="15"/>
      <c r="P352" s="43"/>
      <c r="Q352" s="43"/>
      <c r="R352" s="15">
        <v>3</v>
      </c>
      <c r="S352" s="15" t="s">
        <v>34</v>
      </c>
      <c r="T352" s="15" t="s">
        <v>35</v>
      </c>
    </row>
    <row r="353" spans="1:22" x14ac:dyDescent="0.25">
      <c r="A353" s="53">
        <v>0</v>
      </c>
      <c r="B353" s="54">
        <v>131</v>
      </c>
      <c r="C353" t="s">
        <v>130</v>
      </c>
      <c r="D353" t="s">
        <v>217</v>
      </c>
      <c r="E353" t="s">
        <v>385</v>
      </c>
      <c r="I353" s="1" t="s">
        <v>42</v>
      </c>
      <c r="J353" s="3" t="s">
        <v>176</v>
      </c>
      <c r="K353" s="3">
        <v>4.7</v>
      </c>
      <c r="L353" s="29">
        <f>K353*1.60934</f>
        <v>7.563898</v>
      </c>
      <c r="M353" s="3" t="s">
        <v>211</v>
      </c>
      <c r="Q353" s="48">
        <f t="shared" ref="Q353" si="144">K353*228</f>
        <v>1071.6000000000001</v>
      </c>
      <c r="R353" s="3">
        <v>3</v>
      </c>
      <c r="S353" s="3" t="s">
        <v>28</v>
      </c>
      <c r="T353" s="15"/>
    </row>
    <row r="354" spans="1:22" x14ac:dyDescent="0.25">
      <c r="A354" s="53">
        <v>0</v>
      </c>
      <c r="B354" s="54"/>
      <c r="I354" s="1"/>
      <c r="L354" s="29"/>
      <c r="T354" s="15"/>
    </row>
    <row r="355" spans="1:22" x14ac:dyDescent="0.25">
      <c r="A355" s="53">
        <v>0</v>
      </c>
      <c r="B355" s="54">
        <v>134</v>
      </c>
      <c r="C355" t="s">
        <v>130</v>
      </c>
      <c r="D355" t="s">
        <v>217</v>
      </c>
      <c r="E355" t="s">
        <v>389</v>
      </c>
      <c r="I355" s="4" t="s">
        <v>284</v>
      </c>
      <c r="J355" s="5">
        <v>516</v>
      </c>
      <c r="K355" s="5">
        <v>4.3</v>
      </c>
      <c r="L355" s="25">
        <f t="shared" ref="L355:L361" si="145">K355*1.60934</f>
        <v>6.9201619999999995</v>
      </c>
      <c r="M355" s="5" t="s">
        <v>341</v>
      </c>
      <c r="N355" s="46">
        <f>0.1*100</f>
        <v>10</v>
      </c>
      <c r="O355" s="5"/>
      <c r="P355" s="49"/>
      <c r="Q355" s="49">
        <f>K355*63</f>
        <v>270.89999999999998</v>
      </c>
      <c r="R355" s="5">
        <v>3</v>
      </c>
      <c r="S355" s="5" t="s">
        <v>28</v>
      </c>
    </row>
    <row r="356" spans="1:22" x14ac:dyDescent="0.25">
      <c r="A356" s="53">
        <v>0</v>
      </c>
      <c r="B356" s="54">
        <v>134</v>
      </c>
      <c r="C356" t="s">
        <v>130</v>
      </c>
      <c r="D356" t="s">
        <v>217</v>
      </c>
      <c r="E356" t="s">
        <v>389</v>
      </c>
      <c r="I356" s="7" t="s">
        <v>39</v>
      </c>
      <c r="J356" s="16" t="s">
        <v>390</v>
      </c>
      <c r="K356" s="16">
        <v>4</v>
      </c>
      <c r="L356" s="27">
        <f t="shared" si="145"/>
        <v>6.43736</v>
      </c>
      <c r="M356" s="16" t="s">
        <v>391</v>
      </c>
      <c r="N356" s="46">
        <f>K356*100</f>
        <v>400</v>
      </c>
      <c r="O356" s="32"/>
      <c r="P356" s="46"/>
      <c r="Q356" s="46"/>
      <c r="R356" s="16">
        <v>3</v>
      </c>
      <c r="S356" s="16" t="s">
        <v>34</v>
      </c>
      <c r="T356" s="16" t="s">
        <v>35</v>
      </c>
    </row>
    <row r="357" spans="1:22" x14ac:dyDescent="0.25">
      <c r="A357" s="53">
        <v>0</v>
      </c>
      <c r="B357" s="54">
        <v>135</v>
      </c>
      <c r="C357" t="s">
        <v>130</v>
      </c>
      <c r="D357" t="s">
        <v>217</v>
      </c>
      <c r="E357" t="s">
        <v>389</v>
      </c>
      <c r="I357" s="7" t="s">
        <v>39</v>
      </c>
      <c r="J357" s="16" t="s">
        <v>392</v>
      </c>
      <c r="K357" s="16">
        <v>4.5</v>
      </c>
      <c r="L357" s="27">
        <f t="shared" si="145"/>
        <v>7.2420299999999997</v>
      </c>
      <c r="M357" s="16" t="s">
        <v>393</v>
      </c>
      <c r="N357" s="46">
        <f>K357*100</f>
        <v>450</v>
      </c>
      <c r="O357" s="32"/>
      <c r="P357" s="46"/>
      <c r="Q357" s="46"/>
      <c r="R357" s="16">
        <v>3</v>
      </c>
      <c r="S357" s="16" t="s">
        <v>34</v>
      </c>
      <c r="T357" s="16" t="s">
        <v>35</v>
      </c>
    </row>
    <row r="358" spans="1:22" x14ac:dyDescent="0.25">
      <c r="A358" s="53">
        <v>0</v>
      </c>
      <c r="B358" s="54">
        <v>136</v>
      </c>
      <c r="C358" t="s">
        <v>130</v>
      </c>
      <c r="D358" t="s">
        <v>217</v>
      </c>
      <c r="E358" t="s">
        <v>389</v>
      </c>
      <c r="I358" s="7" t="s">
        <v>39</v>
      </c>
      <c r="J358" s="16" t="s">
        <v>394</v>
      </c>
      <c r="K358" s="16">
        <v>3.9</v>
      </c>
      <c r="L358" s="27">
        <f t="shared" si="145"/>
        <v>6.2764259999999998</v>
      </c>
      <c r="M358" s="16" t="s">
        <v>395</v>
      </c>
      <c r="N358" s="46">
        <f>K358*100</f>
        <v>390</v>
      </c>
      <c r="O358" s="32"/>
      <c r="P358" s="46"/>
      <c r="Q358" s="46"/>
      <c r="R358" s="16">
        <v>3</v>
      </c>
      <c r="S358" s="16" t="s">
        <v>34</v>
      </c>
      <c r="T358" s="16" t="s">
        <v>35</v>
      </c>
    </row>
    <row r="359" spans="1:22" x14ac:dyDescent="0.25">
      <c r="A359" s="53">
        <v>0</v>
      </c>
      <c r="B359" s="54">
        <v>134</v>
      </c>
      <c r="C359" t="s">
        <v>130</v>
      </c>
      <c r="D359" t="s">
        <v>217</v>
      </c>
      <c r="E359" t="s">
        <v>389</v>
      </c>
      <c r="I359" s="9" t="s">
        <v>31</v>
      </c>
      <c r="J359" s="15" t="s">
        <v>390</v>
      </c>
      <c r="K359" s="15">
        <v>4.3</v>
      </c>
      <c r="L359" s="26">
        <f t="shared" si="145"/>
        <v>6.9201619999999995</v>
      </c>
      <c r="M359" s="15" t="s">
        <v>371</v>
      </c>
      <c r="N359" s="43">
        <f>K359*50</f>
        <v>215</v>
      </c>
      <c r="O359" s="15"/>
      <c r="P359" s="43"/>
      <c r="Q359" s="43"/>
      <c r="R359" s="15">
        <v>3</v>
      </c>
      <c r="S359" s="15" t="s">
        <v>34</v>
      </c>
      <c r="T359" s="15" t="s">
        <v>35</v>
      </c>
    </row>
    <row r="360" spans="1:22" x14ac:dyDescent="0.25">
      <c r="A360" s="53">
        <v>0</v>
      </c>
      <c r="B360" s="54">
        <v>137</v>
      </c>
      <c r="C360" t="s">
        <v>130</v>
      </c>
      <c r="D360" t="s">
        <v>217</v>
      </c>
      <c r="E360" t="s">
        <v>389</v>
      </c>
      <c r="I360" s="9" t="s">
        <v>31</v>
      </c>
      <c r="J360" s="15" t="s">
        <v>396</v>
      </c>
      <c r="K360" s="15">
        <v>4.9000000000000004</v>
      </c>
      <c r="L360" s="26">
        <f t="shared" si="145"/>
        <v>7.8857660000000003</v>
      </c>
      <c r="M360" s="15" t="s">
        <v>186</v>
      </c>
      <c r="N360" s="43">
        <f>K360*50</f>
        <v>245.00000000000003</v>
      </c>
      <c r="O360" s="15"/>
      <c r="P360" s="43"/>
      <c r="Q360" s="43"/>
      <c r="R360" s="15">
        <v>3</v>
      </c>
      <c r="S360" s="15" t="s">
        <v>34</v>
      </c>
      <c r="T360" s="15" t="s">
        <v>35</v>
      </c>
    </row>
    <row r="361" spans="1:22" x14ac:dyDescent="0.25">
      <c r="A361" s="53">
        <v>0</v>
      </c>
      <c r="B361" s="54">
        <v>138</v>
      </c>
      <c r="C361" t="s">
        <v>130</v>
      </c>
      <c r="D361" t="s">
        <v>217</v>
      </c>
      <c r="E361" t="s">
        <v>389</v>
      </c>
      <c r="I361" s="1" t="s">
        <v>42</v>
      </c>
      <c r="J361" s="3" t="s">
        <v>397</v>
      </c>
      <c r="K361" s="3">
        <v>4.3</v>
      </c>
      <c r="L361" s="29">
        <f t="shared" si="145"/>
        <v>6.9201619999999995</v>
      </c>
      <c r="M361" s="3" t="s">
        <v>398</v>
      </c>
      <c r="Q361" s="48">
        <f t="shared" ref="Q361" si="146">K361*228</f>
        <v>980.4</v>
      </c>
      <c r="R361" s="3">
        <v>3</v>
      </c>
      <c r="S361" s="3" t="s">
        <v>45</v>
      </c>
      <c r="T361" s="15"/>
    </row>
    <row r="362" spans="1:22" x14ac:dyDescent="0.25">
      <c r="A362" s="53">
        <v>0</v>
      </c>
      <c r="B362" s="54"/>
      <c r="I362" s="1"/>
      <c r="L362" s="29"/>
    </row>
    <row r="363" spans="1:22" x14ac:dyDescent="0.25">
      <c r="A363" s="53">
        <v>0</v>
      </c>
      <c r="B363" s="98"/>
      <c r="C363" t="s">
        <v>399</v>
      </c>
    </row>
    <row r="364" spans="1:22" x14ac:dyDescent="0.25">
      <c r="A364" s="53">
        <v>0</v>
      </c>
      <c r="B364" s="98">
        <v>139</v>
      </c>
      <c r="C364" t="s">
        <v>399</v>
      </c>
      <c r="D364" t="s">
        <v>385</v>
      </c>
      <c r="E364" t="s">
        <v>400</v>
      </c>
      <c r="I364" s="7" t="s">
        <v>39</v>
      </c>
      <c r="J364" s="16" t="s">
        <v>329</v>
      </c>
      <c r="K364" s="16">
        <v>7.9</v>
      </c>
      <c r="L364" s="27">
        <f t="shared" ref="L364:L365" si="147">K364*1.60934</f>
        <v>12.713786000000001</v>
      </c>
      <c r="M364" s="16" t="s">
        <v>401</v>
      </c>
      <c r="N364" s="46">
        <f>K364*100</f>
        <v>790</v>
      </c>
      <c r="O364" s="32"/>
      <c r="P364" s="46"/>
      <c r="Q364" s="46"/>
      <c r="R364" s="16">
        <v>3</v>
      </c>
      <c r="S364" s="16" t="s">
        <v>34</v>
      </c>
      <c r="T364" s="16" t="s">
        <v>35</v>
      </c>
      <c r="U364" s="3">
        <v>6</v>
      </c>
      <c r="V364" s="51" t="s">
        <v>402</v>
      </c>
    </row>
    <row r="365" spans="1:22" x14ac:dyDescent="0.25">
      <c r="A365" s="53">
        <v>0</v>
      </c>
      <c r="B365" s="98">
        <v>140</v>
      </c>
      <c r="C365" t="s">
        <v>399</v>
      </c>
      <c r="D365" t="s">
        <v>385</v>
      </c>
      <c r="E365" t="s">
        <v>400</v>
      </c>
      <c r="I365" s="7" t="s">
        <v>39</v>
      </c>
      <c r="J365" s="16" t="s">
        <v>403</v>
      </c>
      <c r="K365" s="16">
        <v>8.4</v>
      </c>
      <c r="L365" s="27">
        <f t="shared" si="147"/>
        <v>13.518456</v>
      </c>
      <c r="M365" s="16" t="s">
        <v>404</v>
      </c>
      <c r="N365" s="46">
        <f t="shared" ref="N365" si="148">K365*100</f>
        <v>840</v>
      </c>
      <c r="O365" s="32"/>
      <c r="P365" s="46"/>
      <c r="Q365" s="46"/>
      <c r="R365" s="16">
        <v>3</v>
      </c>
      <c r="S365" s="16" t="s">
        <v>34</v>
      </c>
      <c r="T365" s="16" t="s">
        <v>35</v>
      </c>
      <c r="U365" s="3">
        <v>6</v>
      </c>
      <c r="V365" s="51" t="s">
        <v>402</v>
      </c>
    </row>
    <row r="366" spans="1:22" x14ac:dyDescent="0.25">
      <c r="A366" s="53">
        <v>0</v>
      </c>
      <c r="B366" s="98">
        <v>139</v>
      </c>
      <c r="C366" t="s">
        <v>399</v>
      </c>
      <c r="D366" t="s">
        <v>385</v>
      </c>
      <c r="E366" t="s">
        <v>400</v>
      </c>
      <c r="I366" s="9" t="s">
        <v>31</v>
      </c>
      <c r="J366" s="15" t="s">
        <v>329</v>
      </c>
      <c r="K366" s="15">
        <v>8.4</v>
      </c>
      <c r="L366" s="26">
        <f>K366*1.60934</f>
        <v>13.518456</v>
      </c>
      <c r="M366" s="15" t="s">
        <v>240</v>
      </c>
      <c r="N366" s="43">
        <f>K366*50</f>
        <v>420</v>
      </c>
      <c r="O366" s="15"/>
      <c r="P366" s="43"/>
      <c r="Q366" s="43"/>
      <c r="R366" s="15">
        <v>3</v>
      </c>
      <c r="S366" s="15" t="s">
        <v>34</v>
      </c>
      <c r="T366" s="15" t="s">
        <v>35</v>
      </c>
      <c r="U366" s="3">
        <v>6</v>
      </c>
      <c r="V366" s="51" t="s">
        <v>402</v>
      </c>
    </row>
    <row r="367" spans="1:22" x14ac:dyDescent="0.25">
      <c r="A367" s="53">
        <v>0</v>
      </c>
      <c r="B367" s="98">
        <v>141</v>
      </c>
      <c r="C367" t="s">
        <v>399</v>
      </c>
      <c r="D367" t="s">
        <v>385</v>
      </c>
      <c r="E367" t="s">
        <v>400</v>
      </c>
      <c r="I367" s="9" t="s">
        <v>31</v>
      </c>
      <c r="J367" s="15" t="s">
        <v>335</v>
      </c>
      <c r="K367" s="15">
        <v>9.9</v>
      </c>
      <c r="L367" s="26">
        <f>K367*1.60934</f>
        <v>15.932466</v>
      </c>
      <c r="M367" s="15" t="s">
        <v>85</v>
      </c>
      <c r="N367" s="43">
        <f>K367*50</f>
        <v>495</v>
      </c>
      <c r="O367" s="15"/>
      <c r="P367" s="43"/>
      <c r="Q367" s="43"/>
      <c r="R367" s="15">
        <v>3</v>
      </c>
      <c r="S367" s="15" t="s">
        <v>34</v>
      </c>
      <c r="T367" s="15" t="s">
        <v>35</v>
      </c>
      <c r="U367" s="3">
        <v>6</v>
      </c>
      <c r="V367" s="51" t="s">
        <v>402</v>
      </c>
    </row>
    <row r="368" spans="1:22" x14ac:dyDescent="0.25">
      <c r="A368" s="53">
        <v>0</v>
      </c>
      <c r="B368" s="98">
        <v>142</v>
      </c>
      <c r="C368" t="s">
        <v>399</v>
      </c>
      <c r="D368" t="s">
        <v>385</v>
      </c>
      <c r="E368" t="s">
        <v>400</v>
      </c>
      <c r="I368" s="1" t="s">
        <v>42</v>
      </c>
      <c r="J368" s="3" t="s">
        <v>405</v>
      </c>
      <c r="K368" s="3">
        <v>11.9</v>
      </c>
      <c r="L368" s="29">
        <f>K368*1.60934</f>
        <v>19.151146000000001</v>
      </c>
      <c r="M368" s="3" t="s">
        <v>406</v>
      </c>
      <c r="Q368" s="48">
        <f t="shared" ref="Q368" si="149">K368*228</f>
        <v>2713.2000000000003</v>
      </c>
      <c r="R368" s="3">
        <v>3</v>
      </c>
      <c r="S368" s="3" t="s">
        <v>28</v>
      </c>
      <c r="T368" s="15"/>
      <c r="U368" s="3">
        <v>4</v>
      </c>
      <c r="V368" s="51" t="s">
        <v>407</v>
      </c>
    </row>
    <row r="369" spans="1:22" x14ac:dyDescent="0.25">
      <c r="A369" s="53">
        <v>0</v>
      </c>
      <c r="B369" s="98"/>
    </row>
    <row r="370" spans="1:22" x14ac:dyDescent="0.25">
      <c r="A370" s="53">
        <v>0</v>
      </c>
      <c r="B370" s="98">
        <v>143</v>
      </c>
      <c r="C370" t="s">
        <v>399</v>
      </c>
      <c r="D370" t="s">
        <v>362</v>
      </c>
      <c r="E370" t="s">
        <v>400</v>
      </c>
      <c r="I370" s="4" t="s">
        <v>284</v>
      </c>
      <c r="J370" s="5">
        <v>505</v>
      </c>
      <c r="K370" s="5">
        <v>3.9</v>
      </c>
      <c r="L370" s="25">
        <f t="shared" ref="L370:L374" si="150">K370*1.60934</f>
        <v>6.2764259999999998</v>
      </c>
      <c r="M370" s="5" t="s">
        <v>225</v>
      </c>
      <c r="N370" s="46">
        <f>0.1*100</f>
        <v>10</v>
      </c>
      <c r="O370" s="5"/>
      <c r="P370" s="49"/>
      <c r="Q370" s="49">
        <f>K370*63</f>
        <v>245.7</v>
      </c>
      <c r="R370" s="5">
        <v>3</v>
      </c>
      <c r="S370" s="5" t="s">
        <v>28</v>
      </c>
      <c r="U370" s="3">
        <v>2</v>
      </c>
      <c r="V370" s="51" t="s">
        <v>408</v>
      </c>
    </row>
    <row r="371" spans="1:22" x14ac:dyDescent="0.25">
      <c r="A371" s="53">
        <v>0</v>
      </c>
      <c r="B371" s="98">
        <v>143</v>
      </c>
      <c r="C371" t="s">
        <v>399</v>
      </c>
      <c r="D371" t="s">
        <v>362</v>
      </c>
      <c r="E371" t="s">
        <v>400</v>
      </c>
      <c r="I371" s="7" t="s">
        <v>39</v>
      </c>
      <c r="J371" s="16" t="s">
        <v>335</v>
      </c>
      <c r="K371" s="16">
        <v>3.9</v>
      </c>
      <c r="L371" s="27">
        <f t="shared" si="150"/>
        <v>6.2764259999999998</v>
      </c>
      <c r="M371" s="16" t="s">
        <v>391</v>
      </c>
      <c r="N371" s="46">
        <f>K371*100</f>
        <v>390</v>
      </c>
      <c r="O371" s="32"/>
      <c r="P371" s="46"/>
      <c r="Q371" s="46"/>
      <c r="R371" s="16">
        <v>3</v>
      </c>
      <c r="S371" s="16" t="s">
        <v>34</v>
      </c>
      <c r="T371" s="16" t="s">
        <v>35</v>
      </c>
      <c r="U371" s="3">
        <v>2</v>
      </c>
      <c r="V371" s="51" t="s">
        <v>408</v>
      </c>
    </row>
    <row r="372" spans="1:22" x14ac:dyDescent="0.25">
      <c r="A372" s="53">
        <v>0</v>
      </c>
      <c r="B372" s="98">
        <v>144</v>
      </c>
      <c r="C372" t="s">
        <v>399</v>
      </c>
      <c r="D372" t="s">
        <v>362</v>
      </c>
      <c r="E372" t="s">
        <v>400</v>
      </c>
      <c r="I372" s="7" t="s">
        <v>39</v>
      </c>
      <c r="J372" s="16" t="s">
        <v>409</v>
      </c>
      <c r="K372" s="16">
        <v>4.7</v>
      </c>
      <c r="L372" s="27">
        <f t="shared" ref="L372" si="151">K372*1.60934</f>
        <v>7.563898</v>
      </c>
      <c r="M372" s="16" t="s">
        <v>410</v>
      </c>
      <c r="N372" s="46">
        <f>K372*100</f>
        <v>470</v>
      </c>
      <c r="O372" s="32"/>
      <c r="P372" s="46"/>
      <c r="Q372" s="46"/>
      <c r="R372" s="16">
        <v>3</v>
      </c>
      <c r="S372" s="16" t="s">
        <v>34</v>
      </c>
      <c r="T372" s="16" t="s">
        <v>35</v>
      </c>
      <c r="U372" s="3">
        <v>2</v>
      </c>
      <c r="V372" s="51" t="s">
        <v>408</v>
      </c>
    </row>
    <row r="373" spans="1:22" x14ac:dyDescent="0.25">
      <c r="A373" s="53">
        <v>0</v>
      </c>
      <c r="B373" s="98">
        <v>143</v>
      </c>
      <c r="C373" t="s">
        <v>399</v>
      </c>
      <c r="D373" t="s">
        <v>362</v>
      </c>
      <c r="E373" t="s">
        <v>400</v>
      </c>
      <c r="I373" s="9" t="s">
        <v>31</v>
      </c>
      <c r="J373" s="15" t="s">
        <v>335</v>
      </c>
      <c r="K373" s="15">
        <v>4.3</v>
      </c>
      <c r="L373" s="26">
        <f t="shared" si="150"/>
        <v>6.9201619999999995</v>
      </c>
      <c r="M373" s="15" t="s">
        <v>218</v>
      </c>
      <c r="N373" s="43">
        <f>K373*50</f>
        <v>215</v>
      </c>
      <c r="O373" s="15"/>
      <c r="P373" s="43"/>
      <c r="Q373" s="43"/>
      <c r="R373" s="15">
        <v>3</v>
      </c>
      <c r="S373" s="15" t="s">
        <v>34</v>
      </c>
      <c r="T373" s="15" t="s">
        <v>35</v>
      </c>
      <c r="U373" s="3">
        <v>2</v>
      </c>
      <c r="V373" s="51" t="s">
        <v>408</v>
      </c>
    </row>
    <row r="374" spans="1:22" x14ac:dyDescent="0.25">
      <c r="A374" s="53">
        <v>0</v>
      </c>
      <c r="B374" s="98">
        <v>143</v>
      </c>
      <c r="C374" t="s">
        <v>399</v>
      </c>
      <c r="D374" t="s">
        <v>362</v>
      </c>
      <c r="E374" t="s">
        <v>400</v>
      </c>
      <c r="I374" s="1" t="s">
        <v>42</v>
      </c>
      <c r="J374" s="3" t="s">
        <v>338</v>
      </c>
      <c r="K374" s="3">
        <v>3.9</v>
      </c>
      <c r="L374" s="29">
        <f t="shared" si="150"/>
        <v>6.2764259999999998</v>
      </c>
      <c r="M374" s="3" t="s">
        <v>208</v>
      </c>
      <c r="Q374" s="48">
        <f t="shared" ref="Q374" si="152">K374*228</f>
        <v>889.19999999999993</v>
      </c>
      <c r="R374" s="3">
        <v>3</v>
      </c>
      <c r="S374" s="3" t="s">
        <v>28</v>
      </c>
      <c r="T374" s="15"/>
      <c r="U374" s="3">
        <v>2</v>
      </c>
      <c r="V374" s="51" t="s">
        <v>408</v>
      </c>
    </row>
    <row r="375" spans="1:22" x14ac:dyDescent="0.25">
      <c r="A375" s="53">
        <v>0</v>
      </c>
      <c r="B375" s="98"/>
    </row>
    <row r="376" spans="1:22" x14ac:dyDescent="0.25">
      <c r="A376" s="53">
        <v>0</v>
      </c>
      <c r="B376" s="98">
        <v>145</v>
      </c>
      <c r="C376" t="s">
        <v>399</v>
      </c>
      <c r="D376" t="s">
        <v>217</v>
      </c>
      <c r="E376" t="s">
        <v>400</v>
      </c>
      <c r="I376" s="4" t="s">
        <v>284</v>
      </c>
      <c r="J376" s="5">
        <v>505</v>
      </c>
      <c r="K376" s="5">
        <v>8.6999999999999993</v>
      </c>
      <c r="L376" s="25">
        <f t="shared" ref="L376:L382" si="153">K376*1.60934</f>
        <v>14.001257999999998</v>
      </c>
      <c r="M376" s="5" t="s">
        <v>186</v>
      </c>
      <c r="N376" s="46">
        <f>0.1*100</f>
        <v>10</v>
      </c>
      <c r="O376" s="5"/>
      <c r="P376" s="49"/>
      <c r="Q376" s="49">
        <f>K376*63</f>
        <v>548.09999999999991</v>
      </c>
      <c r="R376" s="5">
        <v>3</v>
      </c>
      <c r="S376" s="5" t="s">
        <v>28</v>
      </c>
      <c r="U376" s="3">
        <v>3</v>
      </c>
      <c r="V376" s="51" t="s">
        <v>411</v>
      </c>
    </row>
    <row r="377" spans="1:22" x14ac:dyDescent="0.25">
      <c r="A377" s="53">
        <v>0</v>
      </c>
      <c r="B377" s="98">
        <v>145</v>
      </c>
      <c r="C377" t="s">
        <v>399</v>
      </c>
      <c r="D377" t="s">
        <v>217</v>
      </c>
      <c r="E377" t="s">
        <v>400</v>
      </c>
      <c r="I377" s="7" t="s">
        <v>39</v>
      </c>
      <c r="J377" s="16" t="s">
        <v>390</v>
      </c>
      <c r="K377" s="16">
        <v>7.7</v>
      </c>
      <c r="L377" s="27">
        <f t="shared" si="153"/>
        <v>12.391918</v>
      </c>
      <c r="M377" s="16" t="s">
        <v>412</v>
      </c>
      <c r="N377" s="46">
        <f>K377*100</f>
        <v>770</v>
      </c>
      <c r="O377" s="32"/>
      <c r="P377" s="46"/>
      <c r="Q377" s="46"/>
      <c r="R377" s="16">
        <v>3</v>
      </c>
      <c r="S377" s="16" t="s">
        <v>34</v>
      </c>
      <c r="T377" s="16" t="s">
        <v>35</v>
      </c>
      <c r="U377" s="3">
        <v>6</v>
      </c>
      <c r="V377" s="51" t="s">
        <v>413</v>
      </c>
    </row>
    <row r="378" spans="1:22" x14ac:dyDescent="0.25">
      <c r="A378" s="53">
        <v>0</v>
      </c>
      <c r="B378" s="98">
        <v>146</v>
      </c>
      <c r="C378" t="s">
        <v>399</v>
      </c>
      <c r="D378" t="s">
        <v>217</v>
      </c>
      <c r="E378" t="s">
        <v>400</v>
      </c>
      <c r="I378" s="7" t="s">
        <v>39</v>
      </c>
      <c r="J378" s="16" t="s">
        <v>335</v>
      </c>
      <c r="K378" s="16">
        <v>7.5</v>
      </c>
      <c r="L378" s="27">
        <f t="shared" si="153"/>
        <v>12.07005</v>
      </c>
      <c r="M378" s="16" t="s">
        <v>412</v>
      </c>
      <c r="N378" s="46">
        <f>K378*100</f>
        <v>750</v>
      </c>
      <c r="O378" s="32"/>
      <c r="P378" s="46"/>
      <c r="Q378" s="46"/>
      <c r="R378" s="16">
        <v>3</v>
      </c>
      <c r="S378" s="16" t="s">
        <v>34</v>
      </c>
      <c r="T378" s="16" t="s">
        <v>35</v>
      </c>
      <c r="U378" s="3">
        <v>6</v>
      </c>
      <c r="V378" s="51" t="s">
        <v>413</v>
      </c>
    </row>
    <row r="379" spans="1:22" x14ac:dyDescent="0.25">
      <c r="A379" s="53">
        <v>0</v>
      </c>
      <c r="B379" s="98">
        <v>147</v>
      </c>
      <c r="C379" t="s">
        <v>399</v>
      </c>
      <c r="D379" t="s">
        <v>217</v>
      </c>
      <c r="E379" t="s">
        <v>400</v>
      </c>
      <c r="I379" s="7" t="s">
        <v>39</v>
      </c>
      <c r="J379" s="16" t="s">
        <v>414</v>
      </c>
      <c r="K379" s="16">
        <v>7.8</v>
      </c>
      <c r="L379" s="27">
        <f t="shared" si="153"/>
        <v>12.552852</v>
      </c>
      <c r="M379" s="16" t="s">
        <v>415</v>
      </c>
      <c r="N379" s="46">
        <f>K379*100</f>
        <v>780</v>
      </c>
      <c r="O379" s="32"/>
      <c r="P379" s="46"/>
      <c r="Q379" s="46"/>
      <c r="R379" s="16">
        <v>3</v>
      </c>
      <c r="S379" s="16" t="s">
        <v>34</v>
      </c>
      <c r="T379" s="16" t="s">
        <v>35</v>
      </c>
      <c r="U379" s="3">
        <v>6</v>
      </c>
      <c r="V379" s="51" t="s">
        <v>413</v>
      </c>
    </row>
    <row r="380" spans="1:22" x14ac:dyDescent="0.25">
      <c r="A380" s="53">
        <v>0</v>
      </c>
      <c r="B380" s="98">
        <v>146</v>
      </c>
      <c r="C380" t="s">
        <v>399</v>
      </c>
      <c r="D380" t="s">
        <v>217</v>
      </c>
      <c r="E380" t="s">
        <v>400</v>
      </c>
      <c r="I380" s="9" t="s">
        <v>31</v>
      </c>
      <c r="J380" s="15" t="s">
        <v>335</v>
      </c>
      <c r="K380" s="15">
        <v>8.1999999999999993</v>
      </c>
      <c r="L380" s="26">
        <f t="shared" si="153"/>
        <v>13.196587999999998</v>
      </c>
      <c r="M380" s="15" t="s">
        <v>298</v>
      </c>
      <c r="N380" s="43">
        <f>K380*50</f>
        <v>409.99999999999994</v>
      </c>
      <c r="O380" s="15"/>
      <c r="P380" s="43"/>
      <c r="Q380" s="43"/>
      <c r="R380" s="15">
        <v>3</v>
      </c>
      <c r="S380" s="15" t="s">
        <v>34</v>
      </c>
      <c r="T380" s="15" t="s">
        <v>35</v>
      </c>
      <c r="U380" s="3">
        <v>6</v>
      </c>
      <c r="V380" s="51" t="s">
        <v>413</v>
      </c>
    </row>
    <row r="381" spans="1:22" x14ac:dyDescent="0.25">
      <c r="A381" s="53">
        <v>0</v>
      </c>
      <c r="B381" s="98">
        <v>145</v>
      </c>
      <c r="C381" t="s">
        <v>399</v>
      </c>
      <c r="D381" t="s">
        <v>217</v>
      </c>
      <c r="E381" t="s">
        <v>400</v>
      </c>
      <c r="I381" s="9" t="s">
        <v>31</v>
      </c>
      <c r="J381" s="15" t="s">
        <v>390</v>
      </c>
      <c r="K381" s="15">
        <v>8.1999999999999993</v>
      </c>
      <c r="L381" s="26">
        <f t="shared" si="153"/>
        <v>13.196587999999998</v>
      </c>
      <c r="M381" s="15" t="s">
        <v>237</v>
      </c>
      <c r="N381" s="43">
        <f>K381*50</f>
        <v>409.99999999999994</v>
      </c>
      <c r="O381" s="15"/>
      <c r="P381" s="43"/>
      <c r="Q381" s="43"/>
      <c r="R381" s="15">
        <v>3</v>
      </c>
      <c r="S381" s="15" t="s">
        <v>34</v>
      </c>
      <c r="T381" s="15" t="s">
        <v>35</v>
      </c>
      <c r="U381" s="3">
        <v>6</v>
      </c>
      <c r="V381" s="51" t="s">
        <v>413</v>
      </c>
    </row>
    <row r="382" spans="1:22" x14ac:dyDescent="0.25">
      <c r="A382" s="53">
        <v>0</v>
      </c>
      <c r="B382" s="98">
        <v>145</v>
      </c>
      <c r="C382" t="s">
        <v>399</v>
      </c>
      <c r="D382" t="s">
        <v>217</v>
      </c>
      <c r="E382" t="s">
        <v>400</v>
      </c>
      <c r="I382" s="1" t="s">
        <v>42</v>
      </c>
      <c r="J382" s="3" t="s">
        <v>390</v>
      </c>
      <c r="K382" s="3">
        <v>7.8</v>
      </c>
      <c r="L382" s="29">
        <f t="shared" si="153"/>
        <v>12.552852</v>
      </c>
      <c r="M382" s="3" t="s">
        <v>341</v>
      </c>
      <c r="Q382" s="48">
        <f t="shared" ref="Q382" si="154">K382*228</f>
        <v>1778.3999999999999</v>
      </c>
      <c r="R382" s="3">
        <v>3</v>
      </c>
      <c r="S382" s="3" t="s">
        <v>28</v>
      </c>
      <c r="T382" s="15"/>
      <c r="U382" s="3">
        <v>3</v>
      </c>
      <c r="V382" s="51" t="s">
        <v>411</v>
      </c>
    </row>
    <row r="383" spans="1:22" x14ac:dyDescent="0.25">
      <c r="A383" s="53">
        <v>0</v>
      </c>
      <c r="B383" s="98"/>
    </row>
    <row r="384" spans="1:22" x14ac:dyDescent="0.25">
      <c r="A384" s="53">
        <v>0</v>
      </c>
      <c r="B384" s="98">
        <v>148</v>
      </c>
      <c r="C384" t="s">
        <v>399</v>
      </c>
      <c r="D384" t="s">
        <v>400</v>
      </c>
      <c r="E384" t="s">
        <v>416</v>
      </c>
      <c r="F384" t="s">
        <v>417</v>
      </c>
      <c r="I384" s="7" t="s">
        <v>39</v>
      </c>
      <c r="J384" s="16" t="s">
        <v>335</v>
      </c>
      <c r="K384" s="16">
        <v>2.5</v>
      </c>
      <c r="L384" s="27">
        <f t="shared" ref="L384:L386" si="155">K384*1.60934</f>
        <v>4.0233499999999998</v>
      </c>
      <c r="M384" s="16" t="s">
        <v>356</v>
      </c>
      <c r="N384" s="46">
        <f>K384*100</f>
        <v>250</v>
      </c>
      <c r="O384" s="32"/>
      <c r="P384" s="46"/>
      <c r="Q384" s="46"/>
      <c r="R384" s="16">
        <v>3</v>
      </c>
      <c r="S384" s="16" t="s">
        <v>34</v>
      </c>
      <c r="T384" s="16" t="s">
        <v>35</v>
      </c>
      <c r="U384" s="3">
        <v>1</v>
      </c>
      <c r="V384" t="s">
        <v>416</v>
      </c>
    </row>
    <row r="385" spans="1:22" x14ac:dyDescent="0.25">
      <c r="A385" s="53">
        <v>0</v>
      </c>
      <c r="B385" s="98">
        <v>148</v>
      </c>
      <c r="C385" t="s">
        <v>399</v>
      </c>
      <c r="D385" t="s">
        <v>400</v>
      </c>
      <c r="E385" t="s">
        <v>416</v>
      </c>
      <c r="F385" t="s">
        <v>417</v>
      </c>
      <c r="I385" s="9" t="s">
        <v>31</v>
      </c>
      <c r="J385" s="15" t="s">
        <v>335</v>
      </c>
      <c r="K385" s="15">
        <v>2.5</v>
      </c>
      <c r="L385" s="26">
        <f t="shared" si="155"/>
        <v>4.0233499999999998</v>
      </c>
      <c r="M385" s="15" t="s">
        <v>188</v>
      </c>
      <c r="N385" s="43">
        <f>K385*50</f>
        <v>125</v>
      </c>
      <c r="O385" s="15"/>
      <c r="P385" s="43"/>
      <c r="Q385" s="43"/>
      <c r="R385" s="15">
        <v>3</v>
      </c>
      <c r="S385" s="15" t="s">
        <v>34</v>
      </c>
      <c r="T385" s="15" t="s">
        <v>35</v>
      </c>
      <c r="U385" s="3">
        <v>1</v>
      </c>
      <c r="V385" t="s">
        <v>416</v>
      </c>
    </row>
    <row r="386" spans="1:22" x14ac:dyDescent="0.25">
      <c r="A386" s="53">
        <v>0</v>
      </c>
      <c r="B386" s="98">
        <v>148</v>
      </c>
      <c r="C386" t="s">
        <v>399</v>
      </c>
      <c r="D386" t="s">
        <v>400</v>
      </c>
      <c r="E386" t="s">
        <v>416</v>
      </c>
      <c r="F386" t="s">
        <v>417</v>
      </c>
      <c r="I386" s="1" t="s">
        <v>42</v>
      </c>
      <c r="J386" s="3" t="s">
        <v>338</v>
      </c>
      <c r="K386" s="3">
        <v>2.5</v>
      </c>
      <c r="L386" s="29">
        <f t="shared" si="155"/>
        <v>4.0233499999999998</v>
      </c>
      <c r="M386" s="3" t="s">
        <v>254</v>
      </c>
      <c r="Q386" s="48">
        <f t="shared" ref="Q386" si="156">K386*228</f>
        <v>570</v>
      </c>
      <c r="R386" s="3">
        <v>3</v>
      </c>
      <c r="S386" s="3" t="s">
        <v>45</v>
      </c>
      <c r="T386" s="15"/>
      <c r="U386" s="3">
        <v>1</v>
      </c>
      <c r="V386" t="s">
        <v>416</v>
      </c>
    </row>
    <row r="387" spans="1:22" x14ac:dyDescent="0.25">
      <c r="A387" s="53">
        <v>0</v>
      </c>
      <c r="B387" s="98"/>
    </row>
    <row r="388" spans="1:22" x14ac:dyDescent="0.25">
      <c r="A388" s="53">
        <v>0</v>
      </c>
      <c r="B388" s="98">
        <v>149</v>
      </c>
      <c r="C388" t="s">
        <v>399</v>
      </c>
      <c r="D388" t="s">
        <v>400</v>
      </c>
      <c r="E388" t="s">
        <v>418</v>
      </c>
      <c r="F388" t="s">
        <v>419</v>
      </c>
      <c r="I388" s="7" t="s">
        <v>39</v>
      </c>
      <c r="J388" s="16" t="s">
        <v>420</v>
      </c>
      <c r="K388" s="16">
        <v>0.6</v>
      </c>
      <c r="L388" s="27">
        <f t="shared" ref="L388:L389" si="157">K388*1.60934</f>
        <v>0.96560399999999991</v>
      </c>
      <c r="M388" s="16" t="s">
        <v>165</v>
      </c>
      <c r="N388" s="46">
        <f>K388*100</f>
        <v>60</v>
      </c>
      <c r="O388" s="32"/>
      <c r="P388" s="46"/>
      <c r="Q388" s="46"/>
      <c r="R388" s="16">
        <v>3</v>
      </c>
      <c r="S388" s="16" t="s">
        <v>34</v>
      </c>
      <c r="T388" s="16" t="s">
        <v>58</v>
      </c>
      <c r="U388" s="3">
        <v>1</v>
      </c>
      <c r="V388" t="s">
        <v>418</v>
      </c>
    </row>
    <row r="389" spans="1:22" x14ac:dyDescent="0.25">
      <c r="A389" s="53">
        <v>0</v>
      </c>
      <c r="B389" s="98">
        <v>149</v>
      </c>
      <c r="C389" t="s">
        <v>399</v>
      </c>
      <c r="D389" t="s">
        <v>400</v>
      </c>
      <c r="E389" t="s">
        <v>418</v>
      </c>
      <c r="F389" t="s">
        <v>419</v>
      </c>
      <c r="I389" s="9" t="s">
        <v>31</v>
      </c>
      <c r="J389" s="15" t="s">
        <v>421</v>
      </c>
      <c r="K389" s="15">
        <v>0.6</v>
      </c>
      <c r="L389" s="26">
        <f t="shared" si="157"/>
        <v>0.96560399999999991</v>
      </c>
      <c r="M389" s="15" t="s">
        <v>182</v>
      </c>
      <c r="N389" s="43">
        <f>K389*50</f>
        <v>30</v>
      </c>
      <c r="O389" s="15"/>
      <c r="P389" s="43"/>
      <c r="Q389" s="43"/>
      <c r="R389" s="15">
        <v>3</v>
      </c>
      <c r="S389" s="15" t="s">
        <v>34</v>
      </c>
      <c r="T389" s="15" t="s">
        <v>58</v>
      </c>
      <c r="U389" s="3">
        <v>1</v>
      </c>
      <c r="V389" t="s">
        <v>418</v>
      </c>
    </row>
    <row r="390" spans="1:22" x14ac:dyDescent="0.25">
      <c r="A390" s="53">
        <v>0</v>
      </c>
      <c r="B390" s="98"/>
      <c r="I390" s="1"/>
      <c r="L390" s="29"/>
      <c r="T390" s="15"/>
    </row>
    <row r="391" spans="1:22" x14ac:dyDescent="0.25">
      <c r="A391" s="53">
        <v>0</v>
      </c>
      <c r="B391" s="98">
        <v>150</v>
      </c>
      <c r="C391" t="s">
        <v>399</v>
      </c>
      <c r="D391" t="s">
        <v>400</v>
      </c>
      <c r="E391" t="s">
        <v>422</v>
      </c>
      <c r="I391" s="4" t="s">
        <v>284</v>
      </c>
      <c r="J391" s="5" t="s">
        <v>423</v>
      </c>
      <c r="K391" s="5">
        <v>6.4</v>
      </c>
      <c r="L391" s="25">
        <f t="shared" ref="L391:L395" si="158">K391*1.60934</f>
        <v>10.299776000000001</v>
      </c>
      <c r="M391" s="5" t="s">
        <v>381</v>
      </c>
      <c r="N391" s="46">
        <f>1.3*100</f>
        <v>130</v>
      </c>
      <c r="O391" s="5"/>
      <c r="P391" s="49"/>
      <c r="Q391" s="49">
        <f>K391*63</f>
        <v>403.20000000000005</v>
      </c>
      <c r="R391" s="5">
        <v>3</v>
      </c>
      <c r="S391" s="5" t="s">
        <v>28</v>
      </c>
      <c r="U391" s="3">
        <v>2</v>
      </c>
      <c r="V391" t="s">
        <v>424</v>
      </c>
    </row>
    <row r="392" spans="1:22" x14ac:dyDescent="0.25">
      <c r="A392" s="53">
        <v>0</v>
      </c>
      <c r="B392" s="98">
        <v>150</v>
      </c>
      <c r="C392" t="s">
        <v>399</v>
      </c>
      <c r="D392" t="s">
        <v>400</v>
      </c>
      <c r="E392" t="s">
        <v>422</v>
      </c>
      <c r="I392" s="7" t="s">
        <v>39</v>
      </c>
      <c r="J392" s="16" t="s">
        <v>425</v>
      </c>
      <c r="K392" s="16">
        <v>6.4</v>
      </c>
      <c r="L392" s="27">
        <f t="shared" si="158"/>
        <v>10.299776000000001</v>
      </c>
      <c r="M392" s="16" t="s">
        <v>92</v>
      </c>
      <c r="N392" s="46">
        <f>K392*100</f>
        <v>640</v>
      </c>
      <c r="O392" s="32"/>
      <c r="P392" s="46"/>
      <c r="Q392" s="46"/>
      <c r="R392" s="16">
        <v>3</v>
      </c>
      <c r="S392" s="16" t="s">
        <v>34</v>
      </c>
      <c r="T392" s="16" t="s">
        <v>35</v>
      </c>
      <c r="U392" s="3">
        <v>5</v>
      </c>
      <c r="V392" t="s">
        <v>426</v>
      </c>
    </row>
    <row r="393" spans="1:22" x14ac:dyDescent="0.25">
      <c r="A393" s="53">
        <v>0</v>
      </c>
      <c r="B393" s="98">
        <v>150</v>
      </c>
      <c r="C393" t="s">
        <v>399</v>
      </c>
      <c r="D393" t="s">
        <v>400</v>
      </c>
      <c r="E393" t="s">
        <v>422</v>
      </c>
      <c r="I393" s="9" t="s">
        <v>31</v>
      </c>
      <c r="J393" s="15" t="s">
        <v>425</v>
      </c>
      <c r="K393" s="15">
        <v>6.4</v>
      </c>
      <c r="L393" s="26">
        <f t="shared" si="158"/>
        <v>10.299776000000001</v>
      </c>
      <c r="M393" s="15" t="s">
        <v>262</v>
      </c>
      <c r="N393" s="43">
        <f>K393*50</f>
        <v>320</v>
      </c>
      <c r="O393" s="15"/>
      <c r="P393" s="43"/>
      <c r="Q393" s="43"/>
      <c r="R393" s="15">
        <v>3</v>
      </c>
      <c r="S393" s="15" t="s">
        <v>34</v>
      </c>
      <c r="T393" s="15" t="s">
        <v>35</v>
      </c>
      <c r="U393" s="3">
        <v>5</v>
      </c>
      <c r="V393" t="s">
        <v>426</v>
      </c>
    </row>
    <row r="394" spans="1:22" x14ac:dyDescent="0.25">
      <c r="A394" s="53">
        <v>0</v>
      </c>
      <c r="B394" s="98">
        <v>151</v>
      </c>
      <c r="C394" t="s">
        <v>399</v>
      </c>
      <c r="D394" t="s">
        <v>400</v>
      </c>
      <c r="E394" t="s">
        <v>422</v>
      </c>
      <c r="I394" s="9" t="s">
        <v>31</v>
      </c>
      <c r="J394" s="15" t="s">
        <v>427</v>
      </c>
      <c r="K394" s="15">
        <v>7.2</v>
      </c>
      <c r="L394" s="26">
        <f t="shared" si="158"/>
        <v>11.587248000000001</v>
      </c>
      <c r="M394" s="15" t="s">
        <v>381</v>
      </c>
      <c r="N394" s="43">
        <f>K394*50</f>
        <v>360</v>
      </c>
      <c r="O394" s="15"/>
      <c r="P394" s="43"/>
      <c r="Q394" s="43"/>
      <c r="R394" s="15">
        <v>3</v>
      </c>
      <c r="S394" s="15" t="s">
        <v>34</v>
      </c>
      <c r="T394" s="15" t="s">
        <v>35</v>
      </c>
      <c r="U394" s="3">
        <v>3</v>
      </c>
      <c r="V394" t="s">
        <v>428</v>
      </c>
    </row>
    <row r="395" spans="1:22" x14ac:dyDescent="0.25">
      <c r="A395" s="53">
        <v>0</v>
      </c>
      <c r="B395" s="98">
        <v>150</v>
      </c>
      <c r="C395" t="s">
        <v>399</v>
      </c>
      <c r="D395" t="s">
        <v>400</v>
      </c>
      <c r="E395" t="s">
        <v>422</v>
      </c>
      <c r="I395" s="1" t="s">
        <v>42</v>
      </c>
      <c r="J395" s="15" t="s">
        <v>425</v>
      </c>
      <c r="K395" s="3">
        <v>6.4</v>
      </c>
      <c r="L395" s="29">
        <f t="shared" si="158"/>
        <v>10.299776000000001</v>
      </c>
      <c r="M395" s="3" t="s">
        <v>218</v>
      </c>
      <c r="Q395" s="48">
        <f t="shared" ref="Q395" si="159">K395*228</f>
        <v>1459.2</v>
      </c>
      <c r="R395" s="3">
        <v>3</v>
      </c>
      <c r="S395" s="3" t="s">
        <v>28</v>
      </c>
      <c r="T395" s="15"/>
      <c r="U395" s="3">
        <v>2</v>
      </c>
      <c r="V395" t="s">
        <v>424</v>
      </c>
    </row>
    <row r="396" spans="1:22" x14ac:dyDescent="0.25">
      <c r="A396" s="53">
        <v>0</v>
      </c>
      <c r="B396" s="98">
        <v>152</v>
      </c>
      <c r="C396" t="s">
        <v>399</v>
      </c>
      <c r="D396" t="s">
        <v>400</v>
      </c>
      <c r="E396" t="s">
        <v>422</v>
      </c>
      <c r="I396" s="1" t="s">
        <v>42</v>
      </c>
      <c r="J396" s="15" t="s">
        <v>429</v>
      </c>
      <c r="K396" s="3">
        <v>10.199999999999999</v>
      </c>
      <c r="L396" s="29">
        <f t="shared" ref="L396" si="160">K396*1.60934</f>
        <v>16.415267999999998</v>
      </c>
      <c r="M396" s="3" t="s">
        <v>283</v>
      </c>
      <c r="Q396" s="48">
        <f t="shared" ref="Q396" si="161">K396*228</f>
        <v>2325.6</v>
      </c>
      <c r="R396" s="3">
        <v>3</v>
      </c>
      <c r="S396" s="3" t="s">
        <v>28</v>
      </c>
      <c r="U396" s="3">
        <v>2</v>
      </c>
      <c r="V396" t="s">
        <v>424</v>
      </c>
    </row>
    <row r="397" spans="1:22" x14ac:dyDescent="0.25">
      <c r="A397" s="53">
        <v>0</v>
      </c>
      <c r="B397" s="98"/>
    </row>
    <row r="398" spans="1:22" x14ac:dyDescent="0.25">
      <c r="A398" s="53">
        <v>0</v>
      </c>
      <c r="B398" s="98">
        <v>153</v>
      </c>
      <c r="C398" t="s">
        <v>399</v>
      </c>
      <c r="D398" t="s">
        <v>400</v>
      </c>
      <c r="E398" t="s">
        <v>430</v>
      </c>
      <c r="F398" t="s">
        <v>431</v>
      </c>
      <c r="I398" s="4" t="s">
        <v>305</v>
      </c>
      <c r="J398" s="5">
        <v>505</v>
      </c>
      <c r="K398" s="5">
        <v>2.6</v>
      </c>
      <c r="L398" s="25">
        <f t="shared" ref="L398:L402" si="162">K398*1.60934</f>
        <v>4.1842839999999999</v>
      </c>
      <c r="M398" s="5" t="s">
        <v>379</v>
      </c>
      <c r="N398" s="46">
        <f>1*100</f>
        <v>100</v>
      </c>
      <c r="O398" s="5"/>
      <c r="P398" s="49"/>
      <c r="Q398" s="49">
        <f>K398*63</f>
        <v>163.80000000000001</v>
      </c>
      <c r="R398" s="5">
        <v>3</v>
      </c>
      <c r="S398" s="5" t="s">
        <v>45</v>
      </c>
      <c r="U398" s="3">
        <v>2</v>
      </c>
      <c r="V398" s="51" t="s">
        <v>432</v>
      </c>
    </row>
    <row r="399" spans="1:22" x14ac:dyDescent="0.25">
      <c r="A399" s="53">
        <v>0</v>
      </c>
      <c r="B399" s="98">
        <v>153</v>
      </c>
      <c r="C399" t="s">
        <v>399</v>
      </c>
      <c r="D399" t="s">
        <v>400</v>
      </c>
      <c r="E399" t="s">
        <v>430</v>
      </c>
      <c r="F399" t="s">
        <v>431</v>
      </c>
      <c r="I399" s="7" t="s">
        <v>39</v>
      </c>
      <c r="J399" s="16" t="s">
        <v>329</v>
      </c>
      <c r="K399" s="16">
        <v>2.8</v>
      </c>
      <c r="L399" s="27">
        <f t="shared" ref="L399" si="163">K399*1.60934</f>
        <v>4.5061519999999993</v>
      </c>
      <c r="M399" s="16" t="s">
        <v>298</v>
      </c>
      <c r="N399" s="46">
        <f>K399*100</f>
        <v>280</v>
      </c>
      <c r="O399" s="32"/>
      <c r="P399" s="46"/>
      <c r="Q399" s="46"/>
      <c r="R399" s="16">
        <v>3</v>
      </c>
      <c r="S399" s="16" t="s">
        <v>34</v>
      </c>
      <c r="T399" s="16" t="s">
        <v>58</v>
      </c>
      <c r="U399" s="3">
        <v>3</v>
      </c>
      <c r="V399" s="51" t="s">
        <v>433</v>
      </c>
    </row>
    <row r="400" spans="1:22" x14ac:dyDescent="0.25">
      <c r="A400" s="53">
        <v>0</v>
      </c>
      <c r="B400" s="98">
        <v>154</v>
      </c>
      <c r="C400" t="s">
        <v>399</v>
      </c>
      <c r="D400" t="s">
        <v>400</v>
      </c>
      <c r="E400" t="s">
        <v>430</v>
      </c>
      <c r="F400" t="s">
        <v>431</v>
      </c>
      <c r="I400" s="7" t="s">
        <v>39</v>
      </c>
      <c r="J400" s="16" t="s">
        <v>335</v>
      </c>
      <c r="K400" s="16">
        <v>2.4</v>
      </c>
      <c r="L400" s="27">
        <f t="shared" si="162"/>
        <v>3.8624159999999996</v>
      </c>
      <c r="M400" s="16" t="s">
        <v>244</v>
      </c>
      <c r="N400" s="46">
        <f>K400*100</f>
        <v>240</v>
      </c>
      <c r="O400" s="32"/>
      <c r="P400" s="46"/>
      <c r="Q400" s="46"/>
      <c r="R400" s="16">
        <v>3</v>
      </c>
      <c r="S400" s="16" t="s">
        <v>34</v>
      </c>
      <c r="T400" s="16" t="s">
        <v>58</v>
      </c>
      <c r="U400" s="3">
        <v>3</v>
      </c>
      <c r="V400" s="51" t="s">
        <v>433</v>
      </c>
    </row>
    <row r="401" spans="1:22" x14ac:dyDescent="0.25">
      <c r="A401" s="53">
        <v>0</v>
      </c>
      <c r="B401" s="98">
        <v>154</v>
      </c>
      <c r="C401" t="s">
        <v>399</v>
      </c>
      <c r="D401" t="s">
        <v>400</v>
      </c>
      <c r="E401" t="s">
        <v>430</v>
      </c>
      <c r="F401" t="s">
        <v>431</v>
      </c>
      <c r="I401" s="9" t="s">
        <v>31</v>
      </c>
      <c r="J401" s="15" t="s">
        <v>335</v>
      </c>
      <c r="K401" s="15">
        <v>2.4</v>
      </c>
      <c r="L401" s="26">
        <f t="shared" si="162"/>
        <v>3.8624159999999996</v>
      </c>
      <c r="M401" s="15" t="s">
        <v>165</v>
      </c>
      <c r="N401" s="43">
        <f>K401*50</f>
        <v>120</v>
      </c>
      <c r="O401" s="15"/>
      <c r="P401" s="43"/>
      <c r="Q401" s="43"/>
      <c r="R401" s="15">
        <v>3</v>
      </c>
      <c r="S401" s="15" t="s">
        <v>34</v>
      </c>
      <c r="T401" s="15" t="s">
        <v>58</v>
      </c>
      <c r="U401" s="3">
        <v>3</v>
      </c>
      <c r="V401" s="51" t="s">
        <v>433</v>
      </c>
    </row>
    <row r="402" spans="1:22" x14ac:dyDescent="0.25">
      <c r="A402" s="53">
        <v>0</v>
      </c>
      <c r="B402" s="98">
        <v>154</v>
      </c>
      <c r="C402" t="s">
        <v>399</v>
      </c>
      <c r="D402" t="s">
        <v>400</v>
      </c>
      <c r="E402" t="s">
        <v>430</v>
      </c>
      <c r="F402" t="s">
        <v>431</v>
      </c>
      <c r="I402" s="1" t="s">
        <v>42</v>
      </c>
      <c r="J402" s="41" t="s">
        <v>335</v>
      </c>
      <c r="K402" s="3">
        <v>3.7</v>
      </c>
      <c r="L402" s="29">
        <f t="shared" si="162"/>
        <v>5.9545580000000005</v>
      </c>
      <c r="M402" s="3" t="s">
        <v>165</v>
      </c>
      <c r="Q402" s="48">
        <f t="shared" ref="Q402" si="164">K402*228</f>
        <v>843.6</v>
      </c>
      <c r="R402" s="3">
        <v>3</v>
      </c>
      <c r="S402" s="3" t="s">
        <v>216</v>
      </c>
      <c r="T402" s="15"/>
      <c r="U402" s="3">
        <v>2</v>
      </c>
      <c r="V402" s="51" t="s">
        <v>432</v>
      </c>
    </row>
    <row r="403" spans="1:22" x14ac:dyDescent="0.25">
      <c r="A403" s="53">
        <v>0</v>
      </c>
      <c r="B403" s="98"/>
    </row>
    <row r="404" spans="1:22" x14ac:dyDescent="0.25">
      <c r="A404" s="53">
        <v>0</v>
      </c>
      <c r="B404" s="98">
        <v>155</v>
      </c>
      <c r="C404" t="s">
        <v>399</v>
      </c>
      <c r="D404" t="s">
        <v>400</v>
      </c>
      <c r="E404" t="s">
        <v>434</v>
      </c>
      <c r="I404" s="7" t="s">
        <v>39</v>
      </c>
      <c r="J404" s="16" t="s">
        <v>329</v>
      </c>
      <c r="K404" s="16">
        <v>1.1000000000000001</v>
      </c>
      <c r="L404" s="27">
        <f t="shared" ref="L404:L408" si="165">K404*1.60934</f>
        <v>1.7702740000000001</v>
      </c>
      <c r="M404" s="16" t="s">
        <v>319</v>
      </c>
      <c r="N404" s="46">
        <f>K404*100</f>
        <v>110.00000000000001</v>
      </c>
      <c r="O404" s="32"/>
      <c r="P404" s="46"/>
      <c r="Q404" s="46"/>
      <c r="R404" s="16">
        <v>3</v>
      </c>
      <c r="S404" s="16" t="s">
        <v>34</v>
      </c>
      <c r="T404" s="16" t="s">
        <v>35</v>
      </c>
      <c r="U404" s="3">
        <v>4</v>
      </c>
      <c r="V404" s="51" t="s">
        <v>435</v>
      </c>
    </row>
    <row r="405" spans="1:22" x14ac:dyDescent="0.25">
      <c r="A405" s="53">
        <v>0</v>
      </c>
      <c r="B405" s="98">
        <v>156</v>
      </c>
      <c r="C405" t="s">
        <v>399</v>
      </c>
      <c r="D405" t="s">
        <v>400</v>
      </c>
      <c r="E405" t="s">
        <v>434</v>
      </c>
      <c r="I405" s="7" t="s">
        <v>39</v>
      </c>
      <c r="J405" s="16" t="s">
        <v>436</v>
      </c>
      <c r="K405" s="16">
        <v>1.2</v>
      </c>
      <c r="L405" s="27">
        <f t="shared" si="165"/>
        <v>1.9312079999999998</v>
      </c>
      <c r="M405" s="16" t="s">
        <v>25</v>
      </c>
      <c r="N405" s="46">
        <f>K405*100</f>
        <v>120</v>
      </c>
      <c r="O405" s="32"/>
      <c r="P405" s="46"/>
      <c r="Q405" s="46"/>
      <c r="R405" s="16">
        <v>4</v>
      </c>
      <c r="S405" s="16" t="s">
        <v>34</v>
      </c>
      <c r="T405" s="16" t="s">
        <v>35</v>
      </c>
      <c r="U405" s="3">
        <v>4</v>
      </c>
      <c r="V405" s="51" t="s">
        <v>435</v>
      </c>
    </row>
    <row r="406" spans="1:22" x14ac:dyDescent="0.25">
      <c r="A406" s="53">
        <v>0</v>
      </c>
      <c r="B406" s="98">
        <v>155</v>
      </c>
      <c r="C406" t="s">
        <v>399</v>
      </c>
      <c r="D406" t="s">
        <v>400</v>
      </c>
      <c r="E406" t="s">
        <v>434</v>
      </c>
      <c r="I406" s="9" t="s">
        <v>31</v>
      </c>
      <c r="J406" s="15" t="s">
        <v>329</v>
      </c>
      <c r="K406" s="15">
        <v>1.1000000000000001</v>
      </c>
      <c r="L406" s="26">
        <f t="shared" si="165"/>
        <v>1.7702740000000001</v>
      </c>
      <c r="M406" s="15" t="s">
        <v>341</v>
      </c>
      <c r="N406" s="43">
        <f>K406*50</f>
        <v>55.000000000000007</v>
      </c>
      <c r="O406" s="15"/>
      <c r="P406" s="43"/>
      <c r="Q406" s="43"/>
      <c r="R406" s="15">
        <v>3</v>
      </c>
      <c r="S406" s="15" t="s">
        <v>34</v>
      </c>
      <c r="T406" s="15" t="s">
        <v>35</v>
      </c>
      <c r="U406" s="3">
        <v>4</v>
      </c>
      <c r="V406" s="51" t="s">
        <v>435</v>
      </c>
    </row>
    <row r="407" spans="1:22" x14ac:dyDescent="0.25">
      <c r="A407" s="53">
        <v>0</v>
      </c>
      <c r="B407" s="98">
        <v>156</v>
      </c>
      <c r="C407" t="s">
        <v>399</v>
      </c>
      <c r="D407" t="s">
        <v>400</v>
      </c>
      <c r="E407" t="s">
        <v>434</v>
      </c>
      <c r="I407" s="9" t="s">
        <v>31</v>
      </c>
      <c r="J407" s="15" t="s">
        <v>436</v>
      </c>
      <c r="K407" s="15">
        <v>1.2</v>
      </c>
      <c r="L407" s="26">
        <f t="shared" si="165"/>
        <v>1.9312079999999998</v>
      </c>
      <c r="M407" s="15" t="s">
        <v>341</v>
      </c>
      <c r="N407" s="43">
        <f>K407*50</f>
        <v>60</v>
      </c>
      <c r="O407" s="15"/>
      <c r="P407" s="43"/>
      <c r="Q407" s="43"/>
      <c r="R407" s="15">
        <v>4</v>
      </c>
      <c r="S407" s="15" t="s">
        <v>34</v>
      </c>
      <c r="T407" s="15" t="s">
        <v>35</v>
      </c>
      <c r="U407" s="3">
        <v>4</v>
      </c>
      <c r="V407" s="51" t="s">
        <v>435</v>
      </c>
    </row>
    <row r="408" spans="1:22" x14ac:dyDescent="0.25">
      <c r="A408" s="53">
        <v>0</v>
      </c>
      <c r="B408" s="98">
        <v>156</v>
      </c>
      <c r="C408" t="s">
        <v>399</v>
      </c>
      <c r="D408" t="s">
        <v>400</v>
      </c>
      <c r="E408" t="s">
        <v>434</v>
      </c>
      <c r="I408" s="1" t="s">
        <v>42</v>
      </c>
      <c r="J408" s="3" t="s">
        <v>436</v>
      </c>
      <c r="K408" s="3">
        <v>1.1000000000000001</v>
      </c>
      <c r="L408" s="29">
        <f t="shared" si="165"/>
        <v>1.7702740000000001</v>
      </c>
      <c r="M408" s="3" t="s">
        <v>205</v>
      </c>
      <c r="Q408" s="48">
        <f t="shared" ref="Q408" si="166">K408*228</f>
        <v>250.8</v>
      </c>
      <c r="R408" s="3">
        <v>3</v>
      </c>
      <c r="S408" s="3" t="s">
        <v>45</v>
      </c>
      <c r="T408" s="15"/>
      <c r="U408" s="3">
        <v>2</v>
      </c>
      <c r="V408" s="51" t="s">
        <v>437</v>
      </c>
    </row>
    <row r="409" spans="1:22" x14ac:dyDescent="0.25">
      <c r="A409" s="53">
        <v>0</v>
      </c>
      <c r="B409" s="98"/>
    </row>
    <row r="410" spans="1:22" x14ac:dyDescent="0.25">
      <c r="A410" s="53">
        <v>0</v>
      </c>
      <c r="B410" s="98">
        <v>157</v>
      </c>
      <c r="C410" t="s">
        <v>399</v>
      </c>
      <c r="D410" t="s">
        <v>400</v>
      </c>
      <c r="E410" t="s">
        <v>438</v>
      </c>
      <c r="I410" s="7" t="s">
        <v>39</v>
      </c>
      <c r="J410" s="16" t="s">
        <v>329</v>
      </c>
      <c r="K410" s="16">
        <v>2.4</v>
      </c>
      <c r="L410" s="27">
        <f t="shared" ref="L410" si="167">K410*1.60934</f>
        <v>3.8624159999999996</v>
      </c>
      <c r="M410" s="16" t="s">
        <v>393</v>
      </c>
      <c r="N410" s="46">
        <f>K410*100</f>
        <v>240</v>
      </c>
      <c r="O410" s="32"/>
      <c r="P410" s="46"/>
      <c r="Q410" s="46"/>
      <c r="R410" s="16">
        <v>4</v>
      </c>
      <c r="S410" s="16" t="s">
        <v>34</v>
      </c>
      <c r="T410" s="16" t="s">
        <v>439</v>
      </c>
      <c r="U410" s="3">
        <v>4</v>
      </c>
      <c r="V410" s="51" t="s">
        <v>440</v>
      </c>
    </row>
    <row r="411" spans="1:22" x14ac:dyDescent="0.25">
      <c r="A411" s="53">
        <v>0</v>
      </c>
      <c r="B411" s="98"/>
      <c r="I411" s="9"/>
      <c r="J411" s="15"/>
      <c r="K411" s="15"/>
      <c r="L411" s="26"/>
      <c r="M411" s="15"/>
      <c r="N411" s="43"/>
      <c r="O411" s="15"/>
      <c r="P411" s="43"/>
      <c r="Q411" s="43"/>
      <c r="R411" s="15"/>
      <c r="S411" s="15"/>
      <c r="T411" s="15"/>
    </row>
    <row r="412" spans="1:22" x14ac:dyDescent="0.25">
      <c r="A412" s="53">
        <v>0</v>
      </c>
      <c r="B412" s="98">
        <v>158</v>
      </c>
      <c r="C412" t="s">
        <v>399</v>
      </c>
      <c r="D412" t="s">
        <v>400</v>
      </c>
      <c r="E412" t="s">
        <v>441</v>
      </c>
      <c r="I412" s="7" t="s">
        <v>39</v>
      </c>
      <c r="J412" s="16" t="s">
        <v>329</v>
      </c>
      <c r="K412" s="16">
        <v>3.9</v>
      </c>
      <c r="L412" s="27">
        <f t="shared" ref="L412:L415" si="168">K412*1.60934</f>
        <v>6.2764259999999998</v>
      </c>
      <c r="M412" s="16" t="s">
        <v>442</v>
      </c>
      <c r="N412" s="46">
        <f>K412*100</f>
        <v>390</v>
      </c>
      <c r="O412" s="32"/>
      <c r="P412" s="46"/>
      <c r="Q412" s="46"/>
      <c r="R412" s="16">
        <v>4</v>
      </c>
      <c r="S412" s="16" t="s">
        <v>34</v>
      </c>
      <c r="T412" s="16" t="s">
        <v>439</v>
      </c>
      <c r="U412" s="3">
        <v>5</v>
      </c>
      <c r="V412" t="s">
        <v>443</v>
      </c>
    </row>
    <row r="413" spans="1:22" x14ac:dyDescent="0.25">
      <c r="A413" s="53">
        <v>0</v>
      </c>
      <c r="B413" s="98">
        <v>159</v>
      </c>
      <c r="C413" t="s">
        <v>399</v>
      </c>
      <c r="D413" t="s">
        <v>400</v>
      </c>
      <c r="E413" t="s">
        <v>441</v>
      </c>
      <c r="I413" s="7" t="s">
        <v>39</v>
      </c>
      <c r="J413" s="16" t="s">
        <v>436</v>
      </c>
      <c r="K413" s="16">
        <v>3.5</v>
      </c>
      <c r="L413" s="27">
        <f t="shared" si="168"/>
        <v>5.6326900000000002</v>
      </c>
      <c r="M413" s="16" t="s">
        <v>444</v>
      </c>
      <c r="N413" s="46">
        <f>K413*100</f>
        <v>350</v>
      </c>
      <c r="O413" s="32"/>
      <c r="P413" s="46"/>
      <c r="Q413" s="46"/>
      <c r="R413" s="16">
        <v>4</v>
      </c>
      <c r="S413" s="16" t="s">
        <v>34</v>
      </c>
      <c r="T413" s="16" t="s">
        <v>439</v>
      </c>
      <c r="U413" s="3">
        <v>5</v>
      </c>
      <c r="V413" t="s">
        <v>443</v>
      </c>
    </row>
    <row r="414" spans="1:22" x14ac:dyDescent="0.25">
      <c r="A414" s="53">
        <v>0</v>
      </c>
      <c r="B414" s="98">
        <v>158</v>
      </c>
      <c r="C414" t="s">
        <v>399</v>
      </c>
      <c r="D414" t="s">
        <v>400</v>
      </c>
      <c r="E414" t="s">
        <v>441</v>
      </c>
      <c r="I414" s="9" t="s">
        <v>31</v>
      </c>
      <c r="J414" s="15" t="s">
        <v>329</v>
      </c>
      <c r="K414" s="15">
        <v>3.9</v>
      </c>
      <c r="L414" s="26">
        <f t="shared" si="168"/>
        <v>6.2764259999999998</v>
      </c>
      <c r="M414" s="15" t="s">
        <v>348</v>
      </c>
      <c r="N414" s="43">
        <f>K414*50</f>
        <v>195</v>
      </c>
      <c r="O414" s="15"/>
      <c r="P414" s="43"/>
      <c r="Q414" s="43"/>
      <c r="R414" s="15">
        <v>4</v>
      </c>
      <c r="S414" s="15" t="s">
        <v>34</v>
      </c>
      <c r="T414" s="15" t="s">
        <v>439</v>
      </c>
      <c r="U414" s="3">
        <v>5</v>
      </c>
      <c r="V414" t="s">
        <v>443</v>
      </c>
    </row>
    <row r="415" spans="1:22" x14ac:dyDescent="0.25">
      <c r="A415" s="53">
        <v>0</v>
      </c>
      <c r="B415" s="98">
        <v>159</v>
      </c>
      <c r="C415" t="s">
        <v>399</v>
      </c>
      <c r="D415" t="s">
        <v>400</v>
      </c>
      <c r="E415" t="s">
        <v>441</v>
      </c>
      <c r="I415" s="9" t="s">
        <v>31</v>
      </c>
      <c r="J415" s="15" t="s">
        <v>436</v>
      </c>
      <c r="K415" s="15">
        <v>3.5</v>
      </c>
      <c r="L415" s="26">
        <f t="shared" si="168"/>
        <v>5.6326900000000002</v>
      </c>
      <c r="M415" s="15" t="s">
        <v>85</v>
      </c>
      <c r="N415" s="43">
        <f>K415*50</f>
        <v>175</v>
      </c>
      <c r="O415" s="15"/>
      <c r="P415" s="43"/>
      <c r="Q415" s="43"/>
      <c r="R415" s="15">
        <v>4</v>
      </c>
      <c r="S415" s="15" t="s">
        <v>34</v>
      </c>
      <c r="T415" s="15" t="s">
        <v>439</v>
      </c>
      <c r="U415" s="3">
        <v>5</v>
      </c>
      <c r="V415" t="s">
        <v>443</v>
      </c>
    </row>
    <row r="416" spans="1:22" x14ac:dyDescent="0.25">
      <c r="A416" s="53">
        <v>0</v>
      </c>
      <c r="B416" s="98"/>
    </row>
    <row r="417" spans="1:22" x14ac:dyDescent="0.25">
      <c r="A417" s="53">
        <v>0</v>
      </c>
      <c r="B417" s="98"/>
      <c r="C417" t="s">
        <v>445</v>
      </c>
    </row>
    <row r="418" spans="1:22" x14ac:dyDescent="0.25">
      <c r="A418" s="53">
        <v>0</v>
      </c>
      <c r="B418" s="98">
        <v>160</v>
      </c>
      <c r="C418" t="s">
        <v>445</v>
      </c>
      <c r="D418" t="s">
        <v>125</v>
      </c>
      <c r="E418" t="s">
        <v>446</v>
      </c>
      <c r="I418" s="4" t="s">
        <v>284</v>
      </c>
      <c r="J418" s="5" t="s">
        <v>447</v>
      </c>
      <c r="K418" s="5">
        <v>17.3</v>
      </c>
      <c r="L418" s="25">
        <f t="shared" ref="L418:L420" si="169">K418*1.60934</f>
        <v>27.841582000000002</v>
      </c>
      <c r="M418" s="5" t="s">
        <v>381</v>
      </c>
      <c r="N418" s="46">
        <f>0.1*100</f>
        <v>10</v>
      </c>
      <c r="O418" s="5"/>
      <c r="P418" s="49"/>
      <c r="Q418" s="49">
        <f>K418*63</f>
        <v>1089.9000000000001</v>
      </c>
      <c r="R418" s="5">
        <v>2</v>
      </c>
      <c r="S418" s="5" t="s">
        <v>28</v>
      </c>
      <c r="U418" s="3">
        <v>4</v>
      </c>
      <c r="V418" s="51" t="s">
        <v>448</v>
      </c>
    </row>
    <row r="419" spans="1:22" x14ac:dyDescent="0.25">
      <c r="A419" s="53">
        <v>0</v>
      </c>
      <c r="B419" s="98">
        <v>160</v>
      </c>
      <c r="C419" t="s">
        <v>445</v>
      </c>
      <c r="D419" t="s">
        <v>125</v>
      </c>
      <c r="E419" t="s">
        <v>446</v>
      </c>
      <c r="I419" s="9" t="s">
        <v>31</v>
      </c>
      <c r="J419" s="15" t="s">
        <v>449</v>
      </c>
      <c r="K419" s="15">
        <v>4.3</v>
      </c>
      <c r="L419" s="26">
        <f t="shared" si="169"/>
        <v>6.9201619999999995</v>
      </c>
      <c r="M419" s="15" t="s">
        <v>450</v>
      </c>
      <c r="N419" s="43">
        <f>K419*50</f>
        <v>215</v>
      </c>
      <c r="O419" s="15"/>
      <c r="P419" s="43"/>
      <c r="Q419" s="43"/>
      <c r="R419" s="15">
        <v>3</v>
      </c>
      <c r="S419" s="15" t="s">
        <v>28</v>
      </c>
      <c r="T419" s="15" t="s">
        <v>35</v>
      </c>
      <c r="U419" s="3">
        <v>5</v>
      </c>
      <c r="V419" s="51" t="s">
        <v>451</v>
      </c>
    </row>
    <row r="420" spans="1:22" x14ac:dyDescent="0.25">
      <c r="A420" s="53">
        <v>0</v>
      </c>
      <c r="B420" s="98">
        <v>161</v>
      </c>
      <c r="C420" t="s">
        <v>445</v>
      </c>
      <c r="D420" t="s">
        <v>125</v>
      </c>
      <c r="E420" t="s">
        <v>446</v>
      </c>
      <c r="I420" s="1" t="s">
        <v>42</v>
      </c>
      <c r="J420" s="3" t="s">
        <v>452</v>
      </c>
      <c r="K420" s="3">
        <v>17.3</v>
      </c>
      <c r="L420" s="29">
        <f t="shared" si="169"/>
        <v>27.841582000000002</v>
      </c>
      <c r="M420" s="3" t="s">
        <v>52</v>
      </c>
      <c r="Q420" s="48">
        <f t="shared" ref="Q420" si="170">K420*228</f>
        <v>3944.4</v>
      </c>
      <c r="R420" s="3">
        <v>2</v>
      </c>
      <c r="S420" s="3" t="s">
        <v>28</v>
      </c>
      <c r="T420" s="15"/>
      <c r="U420" s="3">
        <v>4</v>
      </c>
      <c r="V420" s="51" t="s">
        <v>448</v>
      </c>
    </row>
    <row r="421" spans="1:22" x14ac:dyDescent="0.25">
      <c r="A421" s="53">
        <v>0</v>
      </c>
      <c r="B421" s="98"/>
    </row>
    <row r="422" spans="1:22" x14ac:dyDescent="0.25">
      <c r="A422" s="53">
        <v>0</v>
      </c>
      <c r="B422" s="98">
        <v>162</v>
      </c>
      <c r="C422" t="s">
        <v>445</v>
      </c>
      <c r="D422" t="s">
        <v>453</v>
      </c>
      <c r="E422" t="s">
        <v>446</v>
      </c>
      <c r="I422" s="4" t="s">
        <v>284</v>
      </c>
      <c r="J422" s="5">
        <v>555</v>
      </c>
      <c r="K422" s="5">
        <v>17</v>
      </c>
      <c r="L422" s="25">
        <f t="shared" ref="L422:L424" si="171">K422*1.60934</f>
        <v>27.358779999999999</v>
      </c>
      <c r="M422" s="5" t="s">
        <v>454</v>
      </c>
      <c r="N422" s="46">
        <f>0.1*100</f>
        <v>10</v>
      </c>
      <c r="O422" s="5"/>
      <c r="P422" s="49"/>
      <c r="Q422" s="49">
        <f>K422*63</f>
        <v>1071</v>
      </c>
      <c r="R422" s="5">
        <v>3</v>
      </c>
      <c r="S422" s="5" t="s">
        <v>28</v>
      </c>
      <c r="U422" s="3">
        <v>7</v>
      </c>
      <c r="V422" s="51" t="s">
        <v>455</v>
      </c>
    </row>
    <row r="423" spans="1:22" x14ac:dyDescent="0.25">
      <c r="A423" s="53">
        <v>0</v>
      </c>
      <c r="B423" s="98">
        <v>162</v>
      </c>
      <c r="C423" t="s">
        <v>445</v>
      </c>
      <c r="D423" t="s">
        <v>453</v>
      </c>
      <c r="E423" t="s">
        <v>446</v>
      </c>
      <c r="I423" s="9" t="s">
        <v>31</v>
      </c>
      <c r="J423" s="15" t="s">
        <v>137</v>
      </c>
      <c r="K423" s="15">
        <v>20.100000000000001</v>
      </c>
      <c r="L423" s="26">
        <f t="shared" si="171"/>
        <v>32.347734000000003</v>
      </c>
      <c r="M423" s="15" t="s">
        <v>41</v>
      </c>
      <c r="N423" s="43">
        <f>K423*50</f>
        <v>1005.0000000000001</v>
      </c>
      <c r="O423" s="15"/>
      <c r="P423" s="43"/>
      <c r="Q423" s="43"/>
      <c r="R423" s="15">
        <v>3</v>
      </c>
      <c r="S423" s="15" t="s">
        <v>28</v>
      </c>
      <c r="T423" s="15" t="s">
        <v>35</v>
      </c>
      <c r="U423" s="3">
        <v>11</v>
      </c>
      <c r="V423" s="51" t="s">
        <v>456</v>
      </c>
    </row>
    <row r="424" spans="1:22" x14ac:dyDescent="0.25">
      <c r="A424" s="53">
        <v>0</v>
      </c>
      <c r="B424" s="98">
        <v>162</v>
      </c>
      <c r="C424" t="s">
        <v>445</v>
      </c>
      <c r="D424" t="s">
        <v>453</v>
      </c>
      <c r="E424" t="s">
        <v>446</v>
      </c>
      <c r="I424" s="1" t="s">
        <v>42</v>
      </c>
      <c r="J424" s="3" t="s">
        <v>137</v>
      </c>
      <c r="K424" s="3">
        <v>17</v>
      </c>
      <c r="L424" s="29">
        <f t="shared" si="171"/>
        <v>27.358779999999999</v>
      </c>
      <c r="M424" s="3" t="s">
        <v>457</v>
      </c>
      <c r="Q424" s="48">
        <f t="shared" ref="Q424" si="172">K424*228</f>
        <v>3876</v>
      </c>
      <c r="R424" s="3">
        <v>2</v>
      </c>
      <c r="S424" s="3" t="s">
        <v>28</v>
      </c>
      <c r="T424" s="15"/>
      <c r="U424" s="3">
        <v>7</v>
      </c>
      <c r="V424" s="51" t="s">
        <v>455</v>
      </c>
    </row>
    <row r="425" spans="1:22" x14ac:dyDescent="0.25">
      <c r="A425" s="53">
        <v>0</v>
      </c>
      <c r="B425" s="98"/>
    </row>
    <row r="426" spans="1:22" x14ac:dyDescent="0.25">
      <c r="A426" s="53">
        <v>0</v>
      </c>
      <c r="B426" s="98">
        <v>163</v>
      </c>
      <c r="C426" t="s">
        <v>445</v>
      </c>
      <c r="D426" t="s">
        <v>446</v>
      </c>
      <c r="E426" t="s">
        <v>458</v>
      </c>
      <c r="I426" s="7" t="s">
        <v>39</v>
      </c>
      <c r="J426" s="16" t="s">
        <v>459</v>
      </c>
      <c r="K426" s="16">
        <v>0.8</v>
      </c>
      <c r="L426" s="27">
        <f t="shared" ref="L426:L428" si="173">K426*1.60934</f>
        <v>1.2874720000000002</v>
      </c>
      <c r="M426" s="16" t="s">
        <v>188</v>
      </c>
      <c r="N426" s="46">
        <f>K426*100</f>
        <v>80</v>
      </c>
      <c r="O426" s="32"/>
      <c r="P426" s="46"/>
      <c r="Q426" s="46"/>
      <c r="R426" s="16">
        <v>4</v>
      </c>
      <c r="S426" s="16" t="s">
        <v>34</v>
      </c>
      <c r="T426" s="16" t="s">
        <v>58</v>
      </c>
      <c r="U426" s="3">
        <v>4</v>
      </c>
      <c r="V426" s="51" t="s">
        <v>460</v>
      </c>
    </row>
    <row r="427" spans="1:22" x14ac:dyDescent="0.25">
      <c r="A427" s="53">
        <v>0</v>
      </c>
      <c r="B427" s="98">
        <v>164</v>
      </c>
      <c r="C427" t="s">
        <v>445</v>
      </c>
      <c r="D427" t="s">
        <v>446</v>
      </c>
      <c r="E427" t="s">
        <v>458</v>
      </c>
      <c r="I427" s="7" t="s">
        <v>39</v>
      </c>
      <c r="J427" s="16" t="s">
        <v>461</v>
      </c>
      <c r="K427" s="16">
        <v>1</v>
      </c>
      <c r="L427" s="27">
        <f t="shared" si="173"/>
        <v>1.60934</v>
      </c>
      <c r="M427" s="16" t="s">
        <v>56</v>
      </c>
      <c r="N427" s="46">
        <f>K427*100</f>
        <v>100</v>
      </c>
      <c r="O427" s="32"/>
      <c r="P427" s="46"/>
      <c r="Q427" s="46"/>
      <c r="R427" s="16">
        <v>3</v>
      </c>
      <c r="S427" s="16" t="s">
        <v>34</v>
      </c>
      <c r="T427" s="16" t="s">
        <v>58</v>
      </c>
      <c r="U427" s="3">
        <v>4</v>
      </c>
      <c r="V427" s="51" t="s">
        <v>460</v>
      </c>
    </row>
    <row r="428" spans="1:22" x14ac:dyDescent="0.25">
      <c r="A428" s="53">
        <v>0</v>
      </c>
      <c r="B428" s="98">
        <v>163</v>
      </c>
      <c r="C428" t="s">
        <v>445</v>
      </c>
      <c r="D428" t="s">
        <v>446</v>
      </c>
      <c r="E428" t="s">
        <v>458</v>
      </c>
      <c r="I428" s="9" t="s">
        <v>31</v>
      </c>
      <c r="J428" s="15" t="s">
        <v>459</v>
      </c>
      <c r="K428" s="15">
        <v>0.9</v>
      </c>
      <c r="L428" s="26">
        <f t="shared" si="173"/>
        <v>1.4484060000000001</v>
      </c>
      <c r="M428" s="15" t="s">
        <v>230</v>
      </c>
      <c r="N428" s="43">
        <f>K428*50</f>
        <v>45</v>
      </c>
      <c r="O428" s="15"/>
      <c r="P428" s="43"/>
      <c r="Q428" s="43"/>
      <c r="R428" s="15">
        <v>4</v>
      </c>
      <c r="S428" s="15" t="s">
        <v>34</v>
      </c>
      <c r="T428" s="15" t="s">
        <v>58</v>
      </c>
      <c r="U428" s="3">
        <v>4</v>
      </c>
      <c r="V428" s="51" t="s">
        <v>460</v>
      </c>
    </row>
    <row r="429" spans="1:22" x14ac:dyDescent="0.25">
      <c r="A429" s="53">
        <v>0</v>
      </c>
      <c r="B429" s="98"/>
      <c r="I429" s="9"/>
      <c r="J429" s="15"/>
      <c r="K429" s="15"/>
      <c r="L429" s="26"/>
      <c r="M429" s="15"/>
      <c r="N429" s="43"/>
      <c r="O429" s="15"/>
      <c r="P429" s="43"/>
      <c r="Q429" s="43"/>
      <c r="R429" s="15"/>
      <c r="S429" s="15"/>
      <c r="T429" s="15"/>
    </row>
    <row r="430" spans="1:22" x14ac:dyDescent="0.25">
      <c r="A430" s="53">
        <v>0</v>
      </c>
      <c r="B430" s="98">
        <v>165</v>
      </c>
      <c r="C430" t="s">
        <v>445</v>
      </c>
      <c r="D430" t="s">
        <v>446</v>
      </c>
      <c r="E430" t="s">
        <v>462</v>
      </c>
      <c r="I430" s="4" t="s">
        <v>284</v>
      </c>
      <c r="J430" s="5" t="s">
        <v>463</v>
      </c>
      <c r="K430" s="5">
        <v>3.5</v>
      </c>
      <c r="L430" s="25">
        <f t="shared" ref="L430:L433" si="174">K430*1.60934</f>
        <v>5.6326900000000002</v>
      </c>
      <c r="M430" s="5" t="s">
        <v>228</v>
      </c>
      <c r="N430" s="46">
        <f>1.3*100</f>
        <v>130</v>
      </c>
      <c r="O430" s="5"/>
      <c r="P430" s="49"/>
      <c r="Q430" s="49">
        <f>K430*63</f>
        <v>220.5</v>
      </c>
      <c r="R430" s="5">
        <v>3</v>
      </c>
      <c r="S430" s="5" t="s">
        <v>28</v>
      </c>
      <c r="U430" s="3">
        <v>5</v>
      </c>
      <c r="V430" s="45" t="s">
        <v>464</v>
      </c>
    </row>
    <row r="431" spans="1:22" x14ac:dyDescent="0.25">
      <c r="A431" s="53">
        <v>0</v>
      </c>
      <c r="B431" s="98">
        <v>166</v>
      </c>
      <c r="C431" t="s">
        <v>445</v>
      </c>
      <c r="D431" t="s">
        <v>446</v>
      </c>
      <c r="E431" t="s">
        <v>462</v>
      </c>
      <c r="I431" s="7" t="s">
        <v>39</v>
      </c>
      <c r="J431" s="16" t="s">
        <v>465</v>
      </c>
      <c r="K431" s="16">
        <v>3.2</v>
      </c>
      <c r="L431" s="27">
        <f t="shared" si="174"/>
        <v>5.1498880000000007</v>
      </c>
      <c r="M431" s="16" t="s">
        <v>195</v>
      </c>
      <c r="N431" s="46">
        <f>K431*100</f>
        <v>320</v>
      </c>
      <c r="O431" s="32"/>
      <c r="P431" s="46"/>
      <c r="Q431" s="46"/>
      <c r="R431" s="16">
        <v>4</v>
      </c>
      <c r="S431" s="16" t="s">
        <v>34</v>
      </c>
      <c r="T431" s="16" t="s">
        <v>58</v>
      </c>
      <c r="U431" s="3">
        <v>11</v>
      </c>
      <c r="V431" s="45" t="s">
        <v>466</v>
      </c>
    </row>
    <row r="432" spans="1:22" x14ac:dyDescent="0.25">
      <c r="A432" s="53">
        <v>0</v>
      </c>
      <c r="B432" s="98">
        <v>166</v>
      </c>
      <c r="C432" t="s">
        <v>445</v>
      </c>
      <c r="D432" t="s">
        <v>446</v>
      </c>
      <c r="E432" t="s">
        <v>462</v>
      </c>
      <c r="I432" s="9" t="s">
        <v>31</v>
      </c>
      <c r="J432" s="15" t="s">
        <v>465</v>
      </c>
      <c r="K432" s="15">
        <v>3.4</v>
      </c>
      <c r="L432" s="26">
        <f t="shared" si="174"/>
        <v>5.4717560000000001</v>
      </c>
      <c r="M432" s="15" t="s">
        <v>144</v>
      </c>
      <c r="N432" s="43">
        <f>K432*50</f>
        <v>170</v>
      </c>
      <c r="O432" s="15"/>
      <c r="P432" s="43"/>
      <c r="Q432" s="43"/>
      <c r="R432" s="15">
        <v>4</v>
      </c>
      <c r="S432" s="15" t="s">
        <v>34</v>
      </c>
      <c r="T432" s="15" t="s">
        <v>58</v>
      </c>
      <c r="U432" s="3">
        <v>11</v>
      </c>
      <c r="V432" s="45" t="s">
        <v>466</v>
      </c>
    </row>
    <row r="433" spans="1:22" x14ac:dyDescent="0.25">
      <c r="A433" s="53">
        <v>0</v>
      </c>
      <c r="B433" s="98">
        <v>166</v>
      </c>
      <c r="C433" t="s">
        <v>445</v>
      </c>
      <c r="D433" t="s">
        <v>446</v>
      </c>
      <c r="E433" t="s">
        <v>462</v>
      </c>
      <c r="I433" s="1" t="s">
        <v>42</v>
      </c>
      <c r="J433" s="41" t="s">
        <v>465</v>
      </c>
      <c r="K433" s="3">
        <v>3.5</v>
      </c>
      <c r="L433" s="29">
        <f t="shared" si="174"/>
        <v>5.6326900000000002</v>
      </c>
      <c r="M433" s="3" t="s">
        <v>357</v>
      </c>
      <c r="Q433" s="48">
        <f t="shared" ref="Q433" si="175">K433*228</f>
        <v>798</v>
      </c>
      <c r="R433" s="3">
        <v>3</v>
      </c>
      <c r="S433" s="3" t="s">
        <v>45</v>
      </c>
      <c r="T433" s="15"/>
      <c r="U433" s="3">
        <v>5</v>
      </c>
      <c r="V433" s="45" t="s">
        <v>464</v>
      </c>
    </row>
    <row r="434" spans="1:22" x14ac:dyDescent="0.25">
      <c r="A434" s="53">
        <v>0</v>
      </c>
      <c r="B434" s="98"/>
      <c r="I434" s="1"/>
      <c r="J434" s="15"/>
      <c r="L434" s="29"/>
    </row>
    <row r="435" spans="1:22" x14ac:dyDescent="0.25">
      <c r="A435" s="53">
        <v>0</v>
      </c>
      <c r="B435" s="98">
        <v>167</v>
      </c>
      <c r="C435" t="s">
        <v>445</v>
      </c>
      <c r="D435" t="s">
        <v>446</v>
      </c>
      <c r="E435" t="s">
        <v>467</v>
      </c>
      <c r="I435" s="4" t="s">
        <v>284</v>
      </c>
      <c r="J435" s="5" t="s">
        <v>463</v>
      </c>
      <c r="K435" s="5">
        <v>6.5</v>
      </c>
      <c r="L435" s="25">
        <f t="shared" ref="L435:L440" si="176">K435*1.60934</f>
        <v>10.460710000000001</v>
      </c>
      <c r="M435" s="5" t="s">
        <v>200</v>
      </c>
      <c r="N435" s="46">
        <f>0.1*100</f>
        <v>10</v>
      </c>
      <c r="O435" s="5"/>
      <c r="P435" s="49"/>
      <c r="Q435" s="49">
        <f>K435*63</f>
        <v>409.5</v>
      </c>
      <c r="R435" s="5">
        <v>4</v>
      </c>
      <c r="S435" s="5" t="s">
        <v>28</v>
      </c>
      <c r="U435" s="3">
        <v>5</v>
      </c>
      <c r="V435" s="45" t="s">
        <v>468</v>
      </c>
    </row>
    <row r="436" spans="1:22" x14ac:dyDescent="0.25">
      <c r="A436" s="53">
        <v>0</v>
      </c>
      <c r="B436" s="98">
        <v>167</v>
      </c>
      <c r="C436" t="s">
        <v>445</v>
      </c>
      <c r="D436" t="s">
        <v>446</v>
      </c>
      <c r="E436" t="s">
        <v>467</v>
      </c>
      <c r="I436" s="4" t="s">
        <v>284</v>
      </c>
      <c r="J436" s="5" t="s">
        <v>469</v>
      </c>
      <c r="K436" s="5">
        <v>6.7</v>
      </c>
      <c r="L436" s="25">
        <f t="shared" ref="L436" si="177">K436*1.60934</f>
        <v>10.782578000000001</v>
      </c>
      <c r="M436" s="5" t="s">
        <v>371</v>
      </c>
      <c r="N436" s="46">
        <f>0.1*100</f>
        <v>10</v>
      </c>
      <c r="O436" s="5"/>
      <c r="P436" s="49"/>
      <c r="Q436" s="49">
        <f>K436*63</f>
        <v>422.1</v>
      </c>
      <c r="R436" s="5">
        <v>4</v>
      </c>
      <c r="S436" s="5" t="s">
        <v>28</v>
      </c>
      <c r="U436" s="3">
        <v>5</v>
      </c>
      <c r="V436" s="45" t="s">
        <v>468</v>
      </c>
    </row>
    <row r="437" spans="1:22" x14ac:dyDescent="0.25">
      <c r="A437" s="53">
        <v>0</v>
      </c>
      <c r="B437" s="98">
        <v>167</v>
      </c>
      <c r="C437" t="s">
        <v>445</v>
      </c>
      <c r="D437" t="s">
        <v>446</v>
      </c>
      <c r="E437" t="s">
        <v>467</v>
      </c>
      <c r="I437" s="7" t="s">
        <v>39</v>
      </c>
      <c r="J437" s="16" t="s">
        <v>465</v>
      </c>
      <c r="K437" s="16">
        <v>6.1</v>
      </c>
      <c r="L437" s="27">
        <f t="shared" si="176"/>
        <v>9.8169740000000001</v>
      </c>
      <c r="M437" s="16" t="s">
        <v>470</v>
      </c>
      <c r="N437" s="46">
        <f>K437*100</f>
        <v>610</v>
      </c>
      <c r="O437" s="32"/>
      <c r="P437" s="46"/>
      <c r="Q437" s="46"/>
      <c r="R437" s="16">
        <v>4</v>
      </c>
      <c r="S437" s="16" t="s">
        <v>34</v>
      </c>
      <c r="T437" s="16" t="s">
        <v>58</v>
      </c>
      <c r="U437" s="3">
        <v>12</v>
      </c>
      <c r="V437" s="45" t="s">
        <v>471</v>
      </c>
    </row>
    <row r="438" spans="1:22" x14ac:dyDescent="0.25">
      <c r="A438" s="53">
        <v>0</v>
      </c>
      <c r="B438" s="98">
        <v>167</v>
      </c>
      <c r="C438" t="s">
        <v>445</v>
      </c>
      <c r="D438" t="s">
        <v>446</v>
      </c>
      <c r="E438" t="s">
        <v>467</v>
      </c>
      <c r="I438" s="9" t="s">
        <v>31</v>
      </c>
      <c r="J438" s="15" t="s">
        <v>465</v>
      </c>
      <c r="K438" s="15">
        <v>7.8</v>
      </c>
      <c r="L438" s="26">
        <f t="shared" si="176"/>
        <v>12.552852</v>
      </c>
      <c r="M438" s="15" t="s">
        <v>244</v>
      </c>
      <c r="N438" s="43">
        <f>K438*50</f>
        <v>390</v>
      </c>
      <c r="O438" s="15"/>
      <c r="P438" s="43"/>
      <c r="Q438" s="43"/>
      <c r="R438" s="15">
        <v>4</v>
      </c>
      <c r="S438" s="15" t="s">
        <v>34</v>
      </c>
      <c r="T438" s="15" t="s">
        <v>35</v>
      </c>
      <c r="U438" s="3">
        <v>12</v>
      </c>
      <c r="V438" s="45" t="s">
        <v>471</v>
      </c>
    </row>
    <row r="439" spans="1:22" x14ac:dyDescent="0.25">
      <c r="A439" s="53">
        <v>0</v>
      </c>
      <c r="B439" s="98">
        <v>168</v>
      </c>
      <c r="C439" t="s">
        <v>445</v>
      </c>
      <c r="D439" t="s">
        <v>446</v>
      </c>
      <c r="E439" t="s">
        <v>467</v>
      </c>
      <c r="I439" s="9" t="s">
        <v>31</v>
      </c>
      <c r="J439" s="15" t="s">
        <v>472</v>
      </c>
      <c r="K439" s="15">
        <v>6.3</v>
      </c>
      <c r="L439" s="26">
        <f t="shared" si="176"/>
        <v>10.138842</v>
      </c>
      <c r="M439" s="15" t="s">
        <v>281</v>
      </c>
      <c r="N439" s="43">
        <f>K439*50</f>
        <v>315</v>
      </c>
      <c r="O439" s="15"/>
      <c r="P439" s="43"/>
      <c r="Q439" s="43"/>
      <c r="R439" s="15">
        <v>4</v>
      </c>
      <c r="S439" s="15" t="s">
        <v>34</v>
      </c>
      <c r="T439" s="15" t="s">
        <v>58</v>
      </c>
      <c r="U439" s="3">
        <v>12</v>
      </c>
      <c r="V439" s="45" t="s">
        <v>471</v>
      </c>
    </row>
    <row r="440" spans="1:22" x14ac:dyDescent="0.25">
      <c r="A440" s="53">
        <v>0</v>
      </c>
      <c r="B440" s="98">
        <v>167</v>
      </c>
      <c r="C440" t="s">
        <v>445</v>
      </c>
      <c r="D440" t="s">
        <v>446</v>
      </c>
      <c r="E440" t="s">
        <v>467</v>
      </c>
      <c r="I440" s="1" t="s">
        <v>42</v>
      </c>
      <c r="J440" s="41" t="s">
        <v>465</v>
      </c>
      <c r="K440" s="3">
        <v>6.5</v>
      </c>
      <c r="L440" s="29">
        <f t="shared" si="176"/>
        <v>10.460710000000001</v>
      </c>
      <c r="M440" s="3" t="s">
        <v>225</v>
      </c>
      <c r="Q440" s="48">
        <f t="shared" ref="Q440" si="178">K440*228</f>
        <v>1482</v>
      </c>
      <c r="R440" s="3">
        <v>3</v>
      </c>
      <c r="S440" s="3" t="s">
        <v>45</v>
      </c>
      <c r="T440" s="15"/>
      <c r="U440" s="3">
        <v>5</v>
      </c>
      <c r="V440" s="45" t="s">
        <v>468</v>
      </c>
    </row>
    <row r="441" spans="1:22" x14ac:dyDescent="0.25">
      <c r="A441" s="53">
        <v>0</v>
      </c>
      <c r="B441" s="98"/>
      <c r="I441" s="1"/>
      <c r="J441" s="41"/>
      <c r="L441" s="29"/>
      <c r="T441" s="15"/>
    </row>
    <row r="442" spans="1:22" x14ac:dyDescent="0.25">
      <c r="A442" s="53">
        <v>0</v>
      </c>
      <c r="B442" s="98">
        <v>169</v>
      </c>
      <c r="C442" t="s">
        <v>445</v>
      </c>
      <c r="D442" t="s">
        <v>446</v>
      </c>
      <c r="E442" t="s">
        <v>473</v>
      </c>
      <c r="I442" s="4" t="s">
        <v>284</v>
      </c>
      <c r="J442" s="5">
        <v>555</v>
      </c>
      <c r="K442" s="5">
        <v>6.8</v>
      </c>
      <c r="L442" s="25">
        <f t="shared" ref="L442" si="179">K442*1.60934</f>
        <v>10.943512</v>
      </c>
      <c r="M442" s="5" t="s">
        <v>283</v>
      </c>
      <c r="N442" s="46">
        <f>0.4*100</f>
        <v>40</v>
      </c>
      <c r="O442" s="5"/>
      <c r="P442" s="49"/>
      <c r="Q442" s="49">
        <f>K442*63</f>
        <v>428.4</v>
      </c>
      <c r="R442" s="5">
        <v>3</v>
      </c>
      <c r="S442" s="5" t="s">
        <v>28</v>
      </c>
      <c r="T442" s="15"/>
      <c r="U442" s="3">
        <v>4</v>
      </c>
      <c r="V442" s="21" t="s">
        <v>474</v>
      </c>
    </row>
    <row r="443" spans="1:22" x14ac:dyDescent="0.25">
      <c r="A443" s="53">
        <v>0</v>
      </c>
      <c r="B443" s="98">
        <v>169</v>
      </c>
      <c r="C443" t="s">
        <v>445</v>
      </c>
      <c r="D443" t="s">
        <v>446</v>
      </c>
      <c r="E443" t="s">
        <v>473</v>
      </c>
      <c r="I443" s="7" t="s">
        <v>39</v>
      </c>
      <c r="J443" s="16" t="s">
        <v>137</v>
      </c>
      <c r="K443" s="16">
        <v>6.5</v>
      </c>
      <c r="L443" s="27">
        <f t="shared" ref="L443:L444" si="180">K443*1.60934</f>
        <v>10.460710000000001</v>
      </c>
      <c r="M443" s="16" t="s">
        <v>475</v>
      </c>
      <c r="N443" s="46">
        <f>K443*100</f>
        <v>650</v>
      </c>
      <c r="O443" s="32"/>
      <c r="P443" s="46"/>
      <c r="Q443" s="46"/>
      <c r="R443" s="16">
        <v>2</v>
      </c>
      <c r="S443" s="16" t="s">
        <v>34</v>
      </c>
      <c r="T443" s="16" t="s">
        <v>35</v>
      </c>
      <c r="U443" s="3">
        <v>4</v>
      </c>
      <c r="V443" s="21" t="s">
        <v>474</v>
      </c>
    </row>
    <row r="444" spans="1:22" x14ac:dyDescent="0.25">
      <c r="A444" s="53">
        <v>0</v>
      </c>
      <c r="B444" s="98">
        <v>170</v>
      </c>
      <c r="C444" t="s">
        <v>445</v>
      </c>
      <c r="D444" t="s">
        <v>446</v>
      </c>
      <c r="E444" t="s">
        <v>473</v>
      </c>
      <c r="I444" s="7" t="s">
        <v>39</v>
      </c>
      <c r="J444" s="16" t="s">
        <v>476</v>
      </c>
      <c r="K444" s="16">
        <v>8.1999999999999993</v>
      </c>
      <c r="L444" s="27">
        <f t="shared" si="180"/>
        <v>13.196587999999998</v>
      </c>
      <c r="M444" s="16" t="s">
        <v>477</v>
      </c>
      <c r="N444" s="46">
        <f>K444*100</f>
        <v>819.99999999999989</v>
      </c>
      <c r="O444" s="32"/>
      <c r="P444" s="46"/>
      <c r="Q444" s="46"/>
      <c r="R444" s="16">
        <v>3</v>
      </c>
      <c r="S444" s="16" t="s">
        <v>34</v>
      </c>
      <c r="T444" s="16" t="s">
        <v>35</v>
      </c>
      <c r="U444" s="3">
        <v>4</v>
      </c>
      <c r="V444" s="21" t="s">
        <v>474</v>
      </c>
    </row>
    <row r="445" spans="1:22" x14ac:dyDescent="0.25">
      <c r="A445" s="53">
        <v>0</v>
      </c>
      <c r="B445" s="98">
        <v>171</v>
      </c>
      <c r="C445" t="s">
        <v>445</v>
      </c>
      <c r="D445" t="s">
        <v>446</v>
      </c>
      <c r="E445" t="s">
        <v>473</v>
      </c>
      <c r="I445" s="9" t="s">
        <v>31</v>
      </c>
      <c r="J445" s="15" t="s">
        <v>478</v>
      </c>
      <c r="K445" s="15">
        <v>8.4</v>
      </c>
      <c r="L445" s="26">
        <f t="shared" ref="L445" si="181">K445*1.60934</f>
        <v>13.518456</v>
      </c>
      <c r="M445" s="15" t="s">
        <v>240</v>
      </c>
      <c r="N445" s="43">
        <f>K445*50</f>
        <v>420</v>
      </c>
      <c r="O445" s="15"/>
      <c r="P445" s="43"/>
      <c r="Q445" s="43"/>
      <c r="R445" s="15">
        <v>3</v>
      </c>
      <c r="S445" s="15" t="s">
        <v>34</v>
      </c>
      <c r="T445" s="15" t="s">
        <v>35</v>
      </c>
      <c r="U445" s="3">
        <v>4</v>
      </c>
      <c r="V445" s="21" t="s">
        <v>474</v>
      </c>
    </row>
    <row r="446" spans="1:22" x14ac:dyDescent="0.25">
      <c r="A446" s="53">
        <v>0</v>
      </c>
      <c r="B446" s="98">
        <v>169</v>
      </c>
      <c r="C446" t="s">
        <v>445</v>
      </c>
      <c r="D446" t="s">
        <v>446</v>
      </c>
      <c r="E446" t="s">
        <v>473</v>
      </c>
      <c r="I446" s="1" t="s">
        <v>42</v>
      </c>
      <c r="J446" s="41" t="s">
        <v>176</v>
      </c>
      <c r="K446" s="3">
        <v>6.8</v>
      </c>
      <c r="L446" s="29">
        <f t="shared" ref="L446" si="182">K446*1.60934</f>
        <v>10.943512</v>
      </c>
      <c r="M446" s="3" t="s">
        <v>165</v>
      </c>
      <c r="Q446" s="48">
        <f t="shared" ref="Q446" si="183">K446*228</f>
        <v>1550.3999999999999</v>
      </c>
      <c r="R446" s="3">
        <v>2</v>
      </c>
      <c r="S446" s="3" t="s">
        <v>28</v>
      </c>
      <c r="T446" s="15"/>
      <c r="U446" s="3">
        <v>4</v>
      </c>
      <c r="V446" s="21" t="s">
        <v>474</v>
      </c>
    </row>
    <row r="447" spans="1:22" x14ac:dyDescent="0.25">
      <c r="A447" s="53">
        <v>0</v>
      </c>
      <c r="B447" s="98"/>
      <c r="I447" s="1"/>
      <c r="J447" s="41"/>
      <c r="L447" s="29"/>
      <c r="T447" s="15"/>
    </row>
    <row r="448" spans="1:22" x14ac:dyDescent="0.25">
      <c r="A448" s="53">
        <v>0</v>
      </c>
      <c r="B448" s="98">
        <v>172</v>
      </c>
      <c r="C448" t="s">
        <v>445</v>
      </c>
      <c r="D448" t="s">
        <v>446</v>
      </c>
      <c r="E448" t="s">
        <v>479</v>
      </c>
      <c r="I448" s="4" t="s">
        <v>284</v>
      </c>
      <c r="J448" s="5" t="s">
        <v>447</v>
      </c>
      <c r="K448" s="5">
        <v>4.7</v>
      </c>
      <c r="L448" s="25">
        <f t="shared" ref="L448:L453" si="184">K448*1.60934</f>
        <v>7.563898</v>
      </c>
      <c r="M448" s="5" t="s">
        <v>293</v>
      </c>
      <c r="N448" s="46">
        <f>0.3*100</f>
        <v>30</v>
      </c>
      <c r="O448" s="5"/>
      <c r="P448" s="49"/>
      <c r="Q448" s="49">
        <f>K448*63</f>
        <v>296.10000000000002</v>
      </c>
      <c r="R448" s="5">
        <v>3</v>
      </c>
      <c r="S448" s="5" t="s">
        <v>28</v>
      </c>
      <c r="T448" s="15"/>
      <c r="U448" s="3">
        <v>4</v>
      </c>
      <c r="V448" s="45" t="s">
        <v>480</v>
      </c>
    </row>
    <row r="449" spans="1:22" x14ac:dyDescent="0.25">
      <c r="A449" s="53">
        <v>0</v>
      </c>
      <c r="B449" s="98">
        <v>173</v>
      </c>
      <c r="C449" t="s">
        <v>445</v>
      </c>
      <c r="D449" t="s">
        <v>446</v>
      </c>
      <c r="E449" t="s">
        <v>479</v>
      </c>
      <c r="I449" s="7" t="s">
        <v>39</v>
      </c>
      <c r="J449" s="16" t="s">
        <v>481</v>
      </c>
      <c r="K449" s="16">
        <v>4.5999999999999996</v>
      </c>
      <c r="L449" s="27">
        <f t="shared" si="184"/>
        <v>7.402963999999999</v>
      </c>
      <c r="M449" s="16" t="s">
        <v>482</v>
      </c>
      <c r="N449" s="46">
        <f>K449*100</f>
        <v>459.99999999999994</v>
      </c>
      <c r="O449" s="32"/>
      <c r="P449" s="46"/>
      <c r="Q449" s="46"/>
      <c r="R449" s="16">
        <v>3</v>
      </c>
      <c r="S449" s="16" t="s">
        <v>34</v>
      </c>
      <c r="T449" s="16" t="s">
        <v>35</v>
      </c>
      <c r="U449" s="3">
        <v>5</v>
      </c>
      <c r="V449" s="45" t="s">
        <v>483</v>
      </c>
    </row>
    <row r="450" spans="1:22" x14ac:dyDescent="0.25">
      <c r="A450" s="53">
        <v>0</v>
      </c>
      <c r="B450" s="98">
        <v>174</v>
      </c>
      <c r="C450" t="s">
        <v>445</v>
      </c>
      <c r="D450" t="s">
        <v>446</v>
      </c>
      <c r="E450" t="s">
        <v>479</v>
      </c>
      <c r="I450" s="7" t="s">
        <v>39</v>
      </c>
      <c r="J450" s="16" t="s">
        <v>484</v>
      </c>
      <c r="K450" s="16">
        <v>5.5</v>
      </c>
      <c r="L450" s="27">
        <f t="shared" si="184"/>
        <v>8.8513699999999993</v>
      </c>
      <c r="M450" s="16" t="s">
        <v>485</v>
      </c>
      <c r="N450" s="46">
        <f>K450*100</f>
        <v>550</v>
      </c>
      <c r="O450" s="32"/>
      <c r="P450" s="46"/>
      <c r="Q450" s="46"/>
      <c r="R450" s="16">
        <v>3</v>
      </c>
      <c r="S450" s="16" t="s">
        <v>34</v>
      </c>
      <c r="T450" s="16" t="s">
        <v>35</v>
      </c>
      <c r="U450" s="3">
        <v>5</v>
      </c>
      <c r="V450" s="45" t="s">
        <v>483</v>
      </c>
    </row>
    <row r="451" spans="1:22" x14ac:dyDescent="0.25">
      <c r="A451" s="53">
        <v>0</v>
      </c>
      <c r="B451" s="98">
        <v>175</v>
      </c>
      <c r="C451" t="s">
        <v>445</v>
      </c>
      <c r="D451" t="s">
        <v>446</v>
      </c>
      <c r="E451" t="s">
        <v>479</v>
      </c>
      <c r="I451" s="9" t="s">
        <v>31</v>
      </c>
      <c r="J451" s="15" t="s">
        <v>449</v>
      </c>
      <c r="K451" s="15">
        <v>4.8</v>
      </c>
      <c r="L451" s="26">
        <f t="shared" si="184"/>
        <v>7.7248319999999993</v>
      </c>
      <c r="M451" s="15" t="s">
        <v>281</v>
      </c>
      <c r="N451" s="43">
        <f>K451*50</f>
        <v>240</v>
      </c>
      <c r="O451" s="15"/>
      <c r="P451" s="43"/>
      <c r="Q451" s="43"/>
      <c r="R451" s="15">
        <v>3</v>
      </c>
      <c r="S451" s="15" t="s">
        <v>34</v>
      </c>
      <c r="T451" s="15" t="s">
        <v>35</v>
      </c>
      <c r="U451" s="3">
        <v>5</v>
      </c>
      <c r="V451" s="45" t="s">
        <v>483</v>
      </c>
    </row>
    <row r="452" spans="1:22" x14ac:dyDescent="0.25">
      <c r="A452" s="53">
        <v>0</v>
      </c>
      <c r="B452" s="98">
        <v>176</v>
      </c>
      <c r="C452" t="s">
        <v>445</v>
      </c>
      <c r="D452" t="s">
        <v>446</v>
      </c>
      <c r="E452" t="s">
        <v>479</v>
      </c>
      <c r="I452" s="1" t="s">
        <v>42</v>
      </c>
      <c r="J452" s="41" t="s">
        <v>486</v>
      </c>
      <c r="K452" s="3">
        <v>4.7</v>
      </c>
      <c r="L452" s="29">
        <f t="shared" ref="L452" si="185">K452*1.60934</f>
        <v>7.563898</v>
      </c>
      <c r="M452" s="3" t="s">
        <v>208</v>
      </c>
      <c r="Q452" s="48">
        <f t="shared" ref="Q452" si="186">K452*228</f>
        <v>1071.6000000000001</v>
      </c>
      <c r="R452" s="3">
        <v>3</v>
      </c>
      <c r="S452" s="3" t="s">
        <v>45</v>
      </c>
      <c r="T452" s="15"/>
      <c r="U452" s="3">
        <v>4</v>
      </c>
      <c r="V452" s="45" t="s">
        <v>480</v>
      </c>
    </row>
    <row r="453" spans="1:22" x14ac:dyDescent="0.25">
      <c r="A453" s="53">
        <v>0</v>
      </c>
      <c r="B453" s="98">
        <v>172</v>
      </c>
      <c r="C453" t="s">
        <v>445</v>
      </c>
      <c r="D453" t="s">
        <v>446</v>
      </c>
      <c r="E453" t="s">
        <v>479</v>
      </c>
      <c r="I453" s="1" t="s">
        <v>42</v>
      </c>
      <c r="J453" s="41" t="s">
        <v>487</v>
      </c>
      <c r="K453" s="3">
        <v>5.9</v>
      </c>
      <c r="L453" s="29">
        <f t="shared" si="184"/>
        <v>9.4951059999999998</v>
      </c>
      <c r="M453" s="3" t="s">
        <v>488</v>
      </c>
      <c r="Q453" s="48">
        <f t="shared" ref="Q453" si="187">K453*228</f>
        <v>1345.2</v>
      </c>
      <c r="R453" s="3">
        <v>3</v>
      </c>
      <c r="S453" s="3" t="s">
        <v>45</v>
      </c>
      <c r="T453" s="15"/>
      <c r="U453" s="3">
        <v>4</v>
      </c>
      <c r="V453" s="45" t="s">
        <v>480</v>
      </c>
    </row>
    <row r="454" spans="1:22" x14ac:dyDescent="0.25">
      <c r="A454" s="53">
        <v>0</v>
      </c>
      <c r="B454" s="98"/>
      <c r="I454" s="1"/>
      <c r="J454" s="41"/>
      <c r="L454" s="29"/>
      <c r="T454" s="15"/>
    </row>
    <row r="455" spans="1:22" x14ac:dyDescent="0.25">
      <c r="A455" s="53">
        <v>0</v>
      </c>
      <c r="B455" s="98">
        <v>177</v>
      </c>
      <c r="C455" t="s">
        <v>445</v>
      </c>
      <c r="D455" t="s">
        <v>467</v>
      </c>
      <c r="E455" t="s">
        <v>489</v>
      </c>
      <c r="I455" s="7" t="s">
        <v>39</v>
      </c>
      <c r="J455" s="16" t="s">
        <v>465</v>
      </c>
      <c r="K455" s="16">
        <v>1.8</v>
      </c>
      <c r="L455" s="27">
        <f t="shared" ref="L455:L456" si="188">K455*1.60934</f>
        <v>2.8968120000000002</v>
      </c>
      <c r="M455" s="16" t="s">
        <v>490</v>
      </c>
      <c r="N455" s="46">
        <f>K455*100</f>
        <v>180</v>
      </c>
      <c r="O455" s="32"/>
      <c r="P455" s="46"/>
      <c r="Q455" s="46"/>
      <c r="R455" s="16">
        <v>4</v>
      </c>
      <c r="S455" s="16" t="s">
        <v>34</v>
      </c>
      <c r="T455" s="16" t="s">
        <v>58</v>
      </c>
      <c r="U455" s="3">
        <v>1</v>
      </c>
      <c r="V455" s="45" t="s">
        <v>489</v>
      </c>
    </row>
    <row r="456" spans="1:22" x14ac:dyDescent="0.25">
      <c r="A456" s="53">
        <v>0</v>
      </c>
      <c r="B456" s="98">
        <v>177</v>
      </c>
      <c r="C456" t="s">
        <v>445</v>
      </c>
      <c r="D456" t="s">
        <v>467</v>
      </c>
      <c r="E456" t="s">
        <v>489</v>
      </c>
      <c r="I456" s="9" t="s">
        <v>31</v>
      </c>
      <c r="J456" s="15" t="s">
        <v>465</v>
      </c>
      <c r="K456" s="15">
        <v>1.8</v>
      </c>
      <c r="L456" s="26">
        <f t="shared" si="188"/>
        <v>2.8968120000000002</v>
      </c>
      <c r="M456" s="15" t="s">
        <v>252</v>
      </c>
      <c r="N456" s="43">
        <f>K456*50</f>
        <v>90</v>
      </c>
      <c r="O456" s="15"/>
      <c r="P456" s="43"/>
      <c r="Q456" s="43"/>
      <c r="R456" s="15">
        <v>4</v>
      </c>
      <c r="S456" s="15" t="s">
        <v>34</v>
      </c>
      <c r="T456" s="15" t="s">
        <v>58</v>
      </c>
      <c r="U456" s="3">
        <v>1</v>
      </c>
      <c r="V456" s="45" t="s">
        <v>489</v>
      </c>
    </row>
    <row r="457" spans="1:22" x14ac:dyDescent="0.25">
      <c r="A457" s="53">
        <v>0</v>
      </c>
      <c r="B457" s="98"/>
    </row>
    <row r="458" spans="1:22" x14ac:dyDescent="0.25">
      <c r="A458" s="53">
        <v>0</v>
      </c>
      <c r="B458" s="98">
        <v>178</v>
      </c>
      <c r="C458" t="s">
        <v>445</v>
      </c>
      <c r="D458" t="s">
        <v>489</v>
      </c>
      <c r="E458" t="s">
        <v>491</v>
      </c>
      <c r="F458" t="s">
        <v>492</v>
      </c>
      <c r="I458" s="7" t="s">
        <v>39</v>
      </c>
      <c r="J458" s="16"/>
      <c r="K458" s="16">
        <v>1</v>
      </c>
      <c r="L458" s="27">
        <f t="shared" ref="L458" si="189">K458*1.60934</f>
        <v>1.60934</v>
      </c>
      <c r="M458" s="16" t="s">
        <v>371</v>
      </c>
      <c r="N458" s="46">
        <f>K458*100</f>
        <v>100</v>
      </c>
      <c r="O458" s="32"/>
      <c r="P458" s="46"/>
      <c r="Q458" s="46"/>
      <c r="R458" s="16">
        <v>5</v>
      </c>
      <c r="S458" s="16" t="s">
        <v>34</v>
      </c>
      <c r="T458" s="16" t="s">
        <v>35</v>
      </c>
      <c r="U458" s="3">
        <v>2</v>
      </c>
      <c r="V458" s="45" t="s">
        <v>493</v>
      </c>
    </row>
    <row r="459" spans="1:22" x14ac:dyDescent="0.25">
      <c r="A459" s="53">
        <v>0</v>
      </c>
      <c r="B459" s="98"/>
    </row>
    <row r="460" spans="1:22" x14ac:dyDescent="0.25">
      <c r="A460" s="53">
        <v>0</v>
      </c>
      <c r="B460" s="98">
        <v>179</v>
      </c>
      <c r="C460" t="s">
        <v>494</v>
      </c>
      <c r="D460" t="s">
        <v>445</v>
      </c>
      <c r="E460" t="s">
        <v>495</v>
      </c>
      <c r="I460" s="4" t="s">
        <v>284</v>
      </c>
      <c r="J460" s="5" t="s">
        <v>496</v>
      </c>
      <c r="K460" s="5">
        <v>7.1</v>
      </c>
      <c r="L460" s="25">
        <f t="shared" ref="L460:L464" si="190">K460*1.60934</f>
        <v>11.426314</v>
      </c>
      <c r="M460" s="5" t="s">
        <v>146</v>
      </c>
      <c r="N460" s="46">
        <f>0.3*100</f>
        <v>30</v>
      </c>
      <c r="O460" s="5"/>
      <c r="P460" s="49"/>
      <c r="Q460" s="49">
        <f>K460*63</f>
        <v>447.29999999999995</v>
      </c>
      <c r="R460" s="5">
        <v>3</v>
      </c>
      <c r="S460" s="5" t="s">
        <v>28</v>
      </c>
      <c r="U460" s="3">
        <v>5</v>
      </c>
      <c r="V460" s="21" t="s">
        <v>497</v>
      </c>
    </row>
    <row r="461" spans="1:22" x14ac:dyDescent="0.25">
      <c r="A461" s="53">
        <v>0</v>
      </c>
      <c r="B461" s="98">
        <v>179</v>
      </c>
      <c r="C461" t="s">
        <v>494</v>
      </c>
      <c r="D461" t="s">
        <v>445</v>
      </c>
      <c r="E461" t="s">
        <v>495</v>
      </c>
      <c r="I461" s="4" t="s">
        <v>284</v>
      </c>
      <c r="J461" s="5">
        <v>554</v>
      </c>
      <c r="K461" s="5">
        <v>7.4</v>
      </c>
      <c r="L461" s="25">
        <f t="shared" si="190"/>
        <v>11.909116000000001</v>
      </c>
      <c r="M461" s="5" t="s">
        <v>200</v>
      </c>
      <c r="N461" s="46">
        <f>0.3*100</f>
        <v>30</v>
      </c>
      <c r="O461" s="5"/>
      <c r="P461" s="49"/>
      <c r="Q461" s="49">
        <f>K461*63</f>
        <v>466.20000000000005</v>
      </c>
      <c r="R461" s="5">
        <v>3</v>
      </c>
      <c r="S461" s="5" t="s">
        <v>28</v>
      </c>
      <c r="U461" s="3">
        <v>5</v>
      </c>
      <c r="V461" s="21" t="s">
        <v>497</v>
      </c>
    </row>
    <row r="462" spans="1:22" x14ac:dyDescent="0.25">
      <c r="A462" s="53">
        <v>0</v>
      </c>
      <c r="B462" s="98">
        <v>179</v>
      </c>
      <c r="C462" t="s">
        <v>494</v>
      </c>
      <c r="D462" t="s">
        <v>445</v>
      </c>
      <c r="E462" t="s">
        <v>495</v>
      </c>
      <c r="I462" s="7" t="s">
        <v>39</v>
      </c>
      <c r="J462" s="16" t="s">
        <v>176</v>
      </c>
      <c r="K462" s="16">
        <v>6.9</v>
      </c>
      <c r="L462" s="27">
        <f t="shared" si="190"/>
        <v>11.104446000000001</v>
      </c>
      <c r="M462" s="16" t="s">
        <v>498</v>
      </c>
      <c r="N462" s="46">
        <f>K462*100</f>
        <v>690</v>
      </c>
      <c r="O462" s="32"/>
      <c r="P462" s="46"/>
      <c r="Q462" s="46"/>
      <c r="R462" s="16">
        <v>3</v>
      </c>
      <c r="S462" s="16" t="s">
        <v>34</v>
      </c>
      <c r="T462" s="16" t="s">
        <v>35</v>
      </c>
      <c r="U462" s="3">
        <v>9</v>
      </c>
      <c r="V462" s="21" t="s">
        <v>499</v>
      </c>
    </row>
    <row r="463" spans="1:22" x14ac:dyDescent="0.25">
      <c r="A463" s="53">
        <v>0</v>
      </c>
      <c r="B463" s="98">
        <v>179</v>
      </c>
      <c r="C463" t="s">
        <v>494</v>
      </c>
      <c r="D463" t="s">
        <v>445</v>
      </c>
      <c r="E463" t="s">
        <v>495</v>
      </c>
      <c r="I463" s="9" t="s">
        <v>31</v>
      </c>
      <c r="J463" s="15" t="s">
        <v>176</v>
      </c>
      <c r="K463" s="15">
        <v>7.2</v>
      </c>
      <c r="L463" s="26">
        <f t="shared" si="190"/>
        <v>11.587248000000001</v>
      </c>
      <c r="M463" s="15" t="s">
        <v>265</v>
      </c>
      <c r="N463" s="43">
        <f>K463*50</f>
        <v>360</v>
      </c>
      <c r="O463" s="15"/>
      <c r="P463" s="43"/>
      <c r="Q463" s="43"/>
      <c r="R463" s="15">
        <v>3</v>
      </c>
      <c r="S463" s="15" t="s">
        <v>34</v>
      </c>
      <c r="T463" s="15" t="s">
        <v>35</v>
      </c>
      <c r="U463" s="3">
        <v>9</v>
      </c>
      <c r="V463" s="21" t="s">
        <v>499</v>
      </c>
    </row>
    <row r="464" spans="1:22" x14ac:dyDescent="0.25">
      <c r="A464" s="53">
        <v>0</v>
      </c>
      <c r="B464" s="98">
        <v>179</v>
      </c>
      <c r="C464" t="s">
        <v>494</v>
      </c>
      <c r="D464" t="s">
        <v>445</v>
      </c>
      <c r="E464" t="s">
        <v>495</v>
      </c>
      <c r="I464" s="1" t="s">
        <v>42</v>
      </c>
      <c r="J464" s="41" t="s">
        <v>176</v>
      </c>
      <c r="K464" s="3">
        <v>7.1</v>
      </c>
      <c r="L464" s="29">
        <f t="shared" si="190"/>
        <v>11.426314</v>
      </c>
      <c r="M464" s="3" t="s">
        <v>46</v>
      </c>
      <c r="Q464" s="48">
        <f t="shared" ref="Q464" si="191">K464*228</f>
        <v>1618.8</v>
      </c>
      <c r="R464" s="3">
        <v>3</v>
      </c>
      <c r="S464" s="3" t="s">
        <v>45</v>
      </c>
      <c r="T464" s="15"/>
      <c r="U464" s="3">
        <v>5</v>
      </c>
      <c r="V464" s="21" t="s">
        <v>497</v>
      </c>
    </row>
    <row r="465" spans="1:22" x14ac:dyDescent="0.25">
      <c r="A465" s="53">
        <v>0</v>
      </c>
      <c r="B465" s="98"/>
    </row>
    <row r="466" spans="1:22" x14ac:dyDescent="0.25">
      <c r="A466" s="53">
        <v>0</v>
      </c>
      <c r="B466" s="98">
        <v>180</v>
      </c>
      <c r="C466" t="s">
        <v>494</v>
      </c>
      <c r="D466" t="s">
        <v>495</v>
      </c>
      <c r="E466" t="s">
        <v>500</v>
      </c>
      <c r="I466" s="4" t="s">
        <v>284</v>
      </c>
      <c r="J466" s="5">
        <v>554</v>
      </c>
      <c r="K466" s="5">
        <v>3.1</v>
      </c>
      <c r="L466" s="25">
        <f t="shared" ref="L466:L471" si="192">K466*1.60934</f>
        <v>4.9889540000000006</v>
      </c>
      <c r="M466" s="5" t="s">
        <v>144</v>
      </c>
      <c r="N466" s="46">
        <f>0.8*100</f>
        <v>80</v>
      </c>
      <c r="O466" s="5"/>
      <c r="P466" s="49"/>
      <c r="Q466" s="49">
        <f>K466*63</f>
        <v>195.3</v>
      </c>
      <c r="R466" s="5">
        <v>3</v>
      </c>
      <c r="S466" s="5" t="s">
        <v>28</v>
      </c>
      <c r="U466" s="3">
        <v>2</v>
      </c>
      <c r="V466" s="45" t="s">
        <v>501</v>
      </c>
    </row>
    <row r="467" spans="1:22" x14ac:dyDescent="0.25">
      <c r="A467" s="53">
        <v>0</v>
      </c>
      <c r="B467" s="98">
        <v>180</v>
      </c>
      <c r="C467" t="s">
        <v>494</v>
      </c>
      <c r="D467" t="s">
        <v>495</v>
      </c>
      <c r="E467" t="s">
        <v>500</v>
      </c>
      <c r="I467" s="7" t="s">
        <v>39</v>
      </c>
      <c r="J467" s="16" t="s">
        <v>176</v>
      </c>
      <c r="K467" s="16">
        <v>3.1</v>
      </c>
      <c r="L467" s="27">
        <f t="shared" si="192"/>
        <v>4.9889540000000006</v>
      </c>
      <c r="M467" s="16" t="s">
        <v>502</v>
      </c>
      <c r="N467" s="46">
        <f>K467*100</f>
        <v>310</v>
      </c>
      <c r="O467" s="32"/>
      <c r="P467" s="46"/>
      <c r="Q467" s="46"/>
      <c r="R467" s="16">
        <v>3</v>
      </c>
      <c r="S467" s="16" t="s">
        <v>34</v>
      </c>
      <c r="T467" s="16" t="s">
        <v>35</v>
      </c>
      <c r="U467" s="3">
        <v>6</v>
      </c>
      <c r="V467" s="45" t="s">
        <v>503</v>
      </c>
    </row>
    <row r="468" spans="1:22" x14ac:dyDescent="0.25">
      <c r="A468" s="53">
        <v>0</v>
      </c>
      <c r="B468" s="98">
        <v>181</v>
      </c>
      <c r="C468" t="s">
        <v>494</v>
      </c>
      <c r="D468" t="s">
        <v>495</v>
      </c>
      <c r="E468" t="s">
        <v>500</v>
      </c>
      <c r="I468" s="7" t="s">
        <v>39</v>
      </c>
      <c r="J468" s="16" t="s">
        <v>504</v>
      </c>
      <c r="K468" s="16">
        <v>3.4</v>
      </c>
      <c r="L468" s="27">
        <f t="shared" ref="L468:L469" si="193">K468*1.60934</f>
        <v>5.4717560000000001</v>
      </c>
      <c r="M468" s="16" t="s">
        <v>85</v>
      </c>
      <c r="N468" s="46">
        <f>K468*100</f>
        <v>340</v>
      </c>
      <c r="O468" s="32"/>
      <c r="P468" s="46"/>
      <c r="Q468" s="46"/>
      <c r="R468" s="16">
        <v>3</v>
      </c>
      <c r="S468" s="16" t="s">
        <v>34</v>
      </c>
      <c r="T468" s="16" t="s">
        <v>35</v>
      </c>
      <c r="U468" s="3">
        <v>6</v>
      </c>
      <c r="V468" s="45" t="s">
        <v>503</v>
      </c>
    </row>
    <row r="469" spans="1:22" x14ac:dyDescent="0.25">
      <c r="A469" s="53">
        <v>0</v>
      </c>
      <c r="B469" s="98">
        <v>180</v>
      </c>
      <c r="C469" t="s">
        <v>494</v>
      </c>
      <c r="D469" t="s">
        <v>495</v>
      </c>
      <c r="E469" t="s">
        <v>500</v>
      </c>
      <c r="I469" s="9" t="s">
        <v>31</v>
      </c>
      <c r="J469" s="15" t="s">
        <v>176</v>
      </c>
      <c r="K469" s="15">
        <v>3.4</v>
      </c>
      <c r="L469" s="26">
        <f t="shared" si="193"/>
        <v>5.4717560000000001</v>
      </c>
      <c r="M469" s="15" t="s">
        <v>227</v>
      </c>
      <c r="N469" s="43">
        <f>K469*50</f>
        <v>170</v>
      </c>
      <c r="O469" s="15"/>
      <c r="P469" s="43"/>
      <c r="Q469" s="43"/>
      <c r="R469" s="15">
        <v>3</v>
      </c>
      <c r="S469" s="15" t="s">
        <v>34</v>
      </c>
      <c r="T469" s="15" t="s">
        <v>35</v>
      </c>
      <c r="U469" s="3">
        <v>6</v>
      </c>
      <c r="V469" s="45" t="s">
        <v>503</v>
      </c>
    </row>
    <row r="470" spans="1:22" x14ac:dyDescent="0.25">
      <c r="A470" s="53">
        <v>0</v>
      </c>
      <c r="B470" s="98">
        <v>181</v>
      </c>
      <c r="C470" t="s">
        <v>494</v>
      </c>
      <c r="D470" t="s">
        <v>495</v>
      </c>
      <c r="E470" t="s">
        <v>500</v>
      </c>
      <c r="I470" s="9" t="s">
        <v>31</v>
      </c>
      <c r="J470" s="15" t="s">
        <v>504</v>
      </c>
      <c r="K470" s="15">
        <v>3.1</v>
      </c>
      <c r="L470" s="26">
        <f t="shared" si="192"/>
        <v>4.9889540000000006</v>
      </c>
      <c r="M470" s="15" t="s">
        <v>144</v>
      </c>
      <c r="N470" s="43">
        <f>K470*50</f>
        <v>155</v>
      </c>
      <c r="O470" s="15"/>
      <c r="P470" s="43"/>
      <c r="Q470" s="43"/>
      <c r="R470" s="15">
        <v>3</v>
      </c>
      <c r="S470" s="15" t="s">
        <v>34</v>
      </c>
      <c r="T470" s="15" t="s">
        <v>35</v>
      </c>
      <c r="U470" s="3">
        <v>6</v>
      </c>
      <c r="V470" s="45" t="s">
        <v>503</v>
      </c>
    </row>
    <row r="471" spans="1:22" x14ac:dyDescent="0.25">
      <c r="A471" s="53">
        <v>0</v>
      </c>
      <c r="B471" s="98">
        <v>180</v>
      </c>
      <c r="C471" t="s">
        <v>494</v>
      </c>
      <c r="D471" t="s">
        <v>495</v>
      </c>
      <c r="E471" t="s">
        <v>500</v>
      </c>
      <c r="I471" s="1" t="s">
        <v>42</v>
      </c>
      <c r="J471" s="41" t="s">
        <v>176</v>
      </c>
      <c r="K471" s="3">
        <v>3.1</v>
      </c>
      <c r="L471" s="29">
        <f t="shared" si="192"/>
        <v>4.9889540000000006</v>
      </c>
      <c r="M471" s="3" t="s">
        <v>205</v>
      </c>
      <c r="Q471" s="48">
        <f t="shared" ref="Q471" si="194">K471*228</f>
        <v>706.80000000000007</v>
      </c>
      <c r="R471" s="3">
        <v>3</v>
      </c>
      <c r="S471" s="3" t="s">
        <v>28</v>
      </c>
      <c r="T471" s="15"/>
      <c r="U471" s="3">
        <v>2</v>
      </c>
      <c r="V471" s="45" t="s">
        <v>501</v>
      </c>
    </row>
    <row r="472" spans="1:22" x14ac:dyDescent="0.25">
      <c r="A472" s="53">
        <v>0</v>
      </c>
      <c r="B472" s="98">
        <v>181</v>
      </c>
      <c r="C472" t="s">
        <v>494</v>
      </c>
      <c r="D472" t="s">
        <v>495</v>
      </c>
      <c r="E472" t="s">
        <v>500</v>
      </c>
      <c r="I472" s="1" t="s">
        <v>42</v>
      </c>
      <c r="J472" s="41" t="s">
        <v>504</v>
      </c>
      <c r="K472" s="3">
        <v>3.4</v>
      </c>
      <c r="L472" s="29">
        <f t="shared" ref="L472" si="195">K472*1.60934</f>
        <v>5.4717560000000001</v>
      </c>
      <c r="M472" s="3" t="s">
        <v>351</v>
      </c>
      <c r="Q472" s="48">
        <f t="shared" ref="Q472" si="196">K472*228</f>
        <v>775.19999999999993</v>
      </c>
      <c r="R472" s="3">
        <v>3</v>
      </c>
      <c r="S472" s="3" t="s">
        <v>28</v>
      </c>
      <c r="U472" s="3">
        <v>2</v>
      </c>
      <c r="V472" s="45" t="s">
        <v>501</v>
      </c>
    </row>
    <row r="473" spans="1:22" x14ac:dyDescent="0.25">
      <c r="A473" s="53">
        <v>0</v>
      </c>
      <c r="B473" s="98"/>
    </row>
    <row r="474" spans="1:22" x14ac:dyDescent="0.25">
      <c r="A474" s="53">
        <v>0</v>
      </c>
      <c r="B474" s="98">
        <v>182</v>
      </c>
      <c r="C474" t="s">
        <v>494</v>
      </c>
      <c r="D474" t="s">
        <v>495</v>
      </c>
      <c r="E474" t="s">
        <v>505</v>
      </c>
      <c r="I474" s="7" t="s">
        <v>39</v>
      </c>
      <c r="J474" s="16" t="s">
        <v>506</v>
      </c>
      <c r="K474" s="16">
        <v>3.4</v>
      </c>
      <c r="L474" s="27">
        <f t="shared" ref="L474:L475" si="197">K474*1.60934</f>
        <v>5.4717560000000001</v>
      </c>
      <c r="M474" s="16" t="s">
        <v>391</v>
      </c>
      <c r="N474" s="46">
        <f>K474*100</f>
        <v>340</v>
      </c>
      <c r="O474" s="32"/>
      <c r="P474" s="46"/>
      <c r="Q474" s="46"/>
      <c r="R474" s="16">
        <v>3</v>
      </c>
      <c r="S474" s="16" t="s">
        <v>34</v>
      </c>
      <c r="T474" s="16" t="s">
        <v>35</v>
      </c>
      <c r="U474" s="3">
        <v>1</v>
      </c>
      <c r="V474" s="45" t="s">
        <v>505</v>
      </c>
    </row>
    <row r="475" spans="1:22" x14ac:dyDescent="0.25">
      <c r="A475" s="53">
        <v>0</v>
      </c>
      <c r="B475" s="98">
        <v>182</v>
      </c>
      <c r="C475" t="s">
        <v>494</v>
      </c>
      <c r="D475" t="s">
        <v>495</v>
      </c>
      <c r="E475" t="s">
        <v>505</v>
      </c>
      <c r="I475" s="9" t="s">
        <v>31</v>
      </c>
      <c r="J475" s="15" t="s">
        <v>506</v>
      </c>
      <c r="K475" s="15">
        <v>3.4</v>
      </c>
      <c r="L475" s="26">
        <f t="shared" si="197"/>
        <v>5.4717560000000001</v>
      </c>
      <c r="M475" s="15" t="s">
        <v>293</v>
      </c>
      <c r="N475" s="43">
        <f>K475*50</f>
        <v>170</v>
      </c>
      <c r="O475" s="15"/>
      <c r="P475" s="43"/>
      <c r="Q475" s="43"/>
      <c r="R475" s="15">
        <v>3</v>
      </c>
      <c r="S475" s="15" t="s">
        <v>34</v>
      </c>
      <c r="T475" s="15" t="s">
        <v>35</v>
      </c>
      <c r="U475" s="3">
        <v>1</v>
      </c>
      <c r="V475" s="45" t="s">
        <v>505</v>
      </c>
    </row>
    <row r="476" spans="1:22" x14ac:dyDescent="0.25">
      <c r="A476" s="53">
        <v>0</v>
      </c>
      <c r="B476" s="98">
        <v>183</v>
      </c>
      <c r="C476" t="s">
        <v>494</v>
      </c>
      <c r="D476" t="s">
        <v>495</v>
      </c>
      <c r="E476" t="s">
        <v>505</v>
      </c>
      <c r="I476" s="1" t="s">
        <v>42</v>
      </c>
      <c r="J476" s="41" t="s">
        <v>176</v>
      </c>
      <c r="K476" s="41">
        <v>4.5999999999999996</v>
      </c>
      <c r="L476" s="42">
        <f t="shared" ref="L476:L477" si="198">K476*1.60934</f>
        <v>7.402963999999999</v>
      </c>
      <c r="M476" s="41" t="s">
        <v>283</v>
      </c>
      <c r="Q476" s="48">
        <f t="shared" ref="Q476:Q477" si="199">K476*228</f>
        <v>1048.8</v>
      </c>
      <c r="R476" s="3">
        <v>3</v>
      </c>
      <c r="S476" s="3" t="s">
        <v>28</v>
      </c>
      <c r="T476" s="15"/>
      <c r="U476" s="3">
        <v>1</v>
      </c>
      <c r="V476" s="45" t="s">
        <v>505</v>
      </c>
    </row>
    <row r="477" spans="1:22" x14ac:dyDescent="0.25">
      <c r="A477" s="53">
        <v>0</v>
      </c>
      <c r="B477" s="98">
        <v>182</v>
      </c>
      <c r="C477" t="s">
        <v>494</v>
      </c>
      <c r="D477" t="s">
        <v>495</v>
      </c>
      <c r="E477" t="s">
        <v>505</v>
      </c>
      <c r="I477" s="1" t="s">
        <v>42</v>
      </c>
      <c r="J477" s="41" t="s">
        <v>506</v>
      </c>
      <c r="K477" s="41">
        <v>3.9</v>
      </c>
      <c r="L477" s="42">
        <f t="shared" si="198"/>
        <v>6.2764259999999998</v>
      </c>
      <c r="M477" s="41" t="s">
        <v>283</v>
      </c>
      <c r="Q477" s="48">
        <f t="shared" si="199"/>
        <v>889.19999999999993</v>
      </c>
      <c r="R477" s="3">
        <v>3</v>
      </c>
      <c r="S477" s="3" t="s">
        <v>28</v>
      </c>
      <c r="U477" s="3">
        <v>1</v>
      </c>
      <c r="V477" s="45" t="s">
        <v>505</v>
      </c>
    </row>
    <row r="478" spans="1:22" x14ac:dyDescent="0.25">
      <c r="A478" s="53">
        <v>0</v>
      </c>
      <c r="B478" s="98"/>
      <c r="T478" s="16"/>
    </row>
    <row r="479" spans="1:22" x14ac:dyDescent="0.25">
      <c r="A479" s="53">
        <v>0</v>
      </c>
      <c r="B479" s="98">
        <v>184</v>
      </c>
      <c r="C479" t="s">
        <v>494</v>
      </c>
      <c r="D479" t="s">
        <v>467</v>
      </c>
      <c r="E479" t="s">
        <v>507</v>
      </c>
      <c r="I479" s="4" t="s">
        <v>284</v>
      </c>
      <c r="J479" s="5">
        <v>77</v>
      </c>
      <c r="K479" s="5">
        <v>6.9</v>
      </c>
      <c r="L479" s="25">
        <f t="shared" ref="L479:L482" si="200">K479*1.60934</f>
        <v>11.104446000000001</v>
      </c>
      <c r="M479" s="5" t="s">
        <v>371</v>
      </c>
      <c r="N479" s="46">
        <f>0.1*100</f>
        <v>10</v>
      </c>
      <c r="O479" s="5"/>
      <c r="P479" s="49"/>
      <c r="Q479" s="49">
        <f>K479*63</f>
        <v>434.70000000000005</v>
      </c>
      <c r="R479" s="5">
        <v>3</v>
      </c>
      <c r="S479" s="5" t="s">
        <v>28</v>
      </c>
      <c r="U479" s="3">
        <v>1</v>
      </c>
      <c r="V479" s="45" t="s">
        <v>508</v>
      </c>
    </row>
    <row r="480" spans="1:22" x14ac:dyDescent="0.25">
      <c r="A480" s="53">
        <v>0</v>
      </c>
      <c r="B480" s="98">
        <v>184</v>
      </c>
      <c r="C480" t="s">
        <v>494</v>
      </c>
      <c r="D480" t="s">
        <v>467</v>
      </c>
      <c r="E480" t="s">
        <v>507</v>
      </c>
      <c r="I480" s="7" t="s">
        <v>39</v>
      </c>
      <c r="J480" s="16" t="s">
        <v>465</v>
      </c>
      <c r="K480" s="16">
        <v>6.9</v>
      </c>
      <c r="L480" s="27">
        <f t="shared" si="200"/>
        <v>11.104446000000001</v>
      </c>
      <c r="M480" s="16" t="s">
        <v>155</v>
      </c>
      <c r="N480" s="46">
        <f>K480*100</f>
        <v>690</v>
      </c>
      <c r="O480" s="32"/>
      <c r="P480" s="46"/>
      <c r="Q480" s="46"/>
      <c r="R480" s="16">
        <v>3</v>
      </c>
      <c r="S480" s="16" t="s">
        <v>34</v>
      </c>
      <c r="T480" s="16" t="s">
        <v>35</v>
      </c>
      <c r="U480" s="3">
        <v>4</v>
      </c>
      <c r="V480" s="45" t="s">
        <v>509</v>
      </c>
    </row>
    <row r="481" spans="1:22" x14ac:dyDescent="0.25">
      <c r="A481" s="53">
        <v>0</v>
      </c>
      <c r="B481" s="98">
        <v>184</v>
      </c>
      <c r="C481" t="s">
        <v>494</v>
      </c>
      <c r="D481" t="s">
        <v>467</v>
      </c>
      <c r="E481" t="s">
        <v>507</v>
      </c>
      <c r="I481" s="9" t="s">
        <v>31</v>
      </c>
      <c r="J481" s="15" t="s">
        <v>465</v>
      </c>
      <c r="K481" s="15">
        <v>6.9</v>
      </c>
      <c r="L481" s="26">
        <f t="shared" si="200"/>
        <v>11.104446000000001</v>
      </c>
      <c r="M481" s="15" t="s">
        <v>510</v>
      </c>
      <c r="N481" s="43">
        <f>K481*50</f>
        <v>345</v>
      </c>
      <c r="O481" s="15"/>
      <c r="P481" s="43"/>
      <c r="Q481" s="43"/>
      <c r="R481" s="15">
        <v>3</v>
      </c>
      <c r="S481" s="15" t="s">
        <v>34</v>
      </c>
      <c r="T481" s="15" t="s">
        <v>35</v>
      </c>
      <c r="U481" s="3">
        <v>4</v>
      </c>
      <c r="V481" s="45" t="s">
        <v>509</v>
      </c>
    </row>
    <row r="482" spans="1:22" x14ac:dyDescent="0.25">
      <c r="A482" s="53">
        <v>0</v>
      </c>
      <c r="B482" s="98">
        <v>184</v>
      </c>
      <c r="C482" t="s">
        <v>494</v>
      </c>
      <c r="D482" t="s">
        <v>467</v>
      </c>
      <c r="E482" t="s">
        <v>507</v>
      </c>
      <c r="I482" s="1" t="s">
        <v>42</v>
      </c>
      <c r="J482" s="41" t="s">
        <v>465</v>
      </c>
      <c r="K482" s="3">
        <v>6.9</v>
      </c>
      <c r="L482" s="29">
        <f t="shared" si="200"/>
        <v>11.104446000000001</v>
      </c>
      <c r="M482" s="3" t="s">
        <v>274</v>
      </c>
      <c r="Q482" s="48">
        <f t="shared" ref="Q482" si="201">K482*228</f>
        <v>1573.2</v>
      </c>
      <c r="R482" s="3">
        <v>3</v>
      </c>
      <c r="S482" s="3" t="s">
        <v>28</v>
      </c>
      <c r="T482" s="15"/>
      <c r="U482" s="3">
        <v>1</v>
      </c>
      <c r="V482" s="45" t="s">
        <v>508</v>
      </c>
    </row>
    <row r="483" spans="1:22" x14ac:dyDescent="0.25">
      <c r="A483" s="53">
        <v>0</v>
      </c>
      <c r="B483" s="98"/>
      <c r="V483" s="45"/>
    </row>
    <row r="484" spans="1:22" x14ac:dyDescent="0.25">
      <c r="A484" s="53">
        <v>0</v>
      </c>
      <c r="B484" s="98">
        <v>185</v>
      </c>
      <c r="C484" t="s">
        <v>494</v>
      </c>
      <c r="D484" t="s">
        <v>507</v>
      </c>
      <c r="E484" t="s">
        <v>511</v>
      </c>
      <c r="I484" s="7" t="s">
        <v>39</v>
      </c>
      <c r="J484" s="16" t="s">
        <v>465</v>
      </c>
      <c r="K484" s="16">
        <v>1.3</v>
      </c>
      <c r="L484" s="27">
        <f t="shared" ref="L484:L486" si="202">K484*1.60934</f>
        <v>2.0921419999999999</v>
      </c>
      <c r="M484" s="16" t="s">
        <v>33</v>
      </c>
      <c r="N484" s="46">
        <f>K484*100</f>
        <v>130</v>
      </c>
      <c r="O484" s="32"/>
      <c r="P484" s="46"/>
      <c r="Q484" s="46"/>
      <c r="R484" s="16">
        <v>4</v>
      </c>
      <c r="S484" s="16" t="s">
        <v>34</v>
      </c>
      <c r="T484" s="16" t="s">
        <v>35</v>
      </c>
      <c r="U484" s="3">
        <v>3</v>
      </c>
      <c r="V484" s="45" t="s">
        <v>512</v>
      </c>
    </row>
    <row r="485" spans="1:22" x14ac:dyDescent="0.25">
      <c r="A485" s="53">
        <v>0</v>
      </c>
      <c r="B485" s="98">
        <v>185</v>
      </c>
      <c r="C485" t="s">
        <v>494</v>
      </c>
      <c r="D485" t="s">
        <v>507</v>
      </c>
      <c r="E485" t="s">
        <v>511</v>
      </c>
      <c r="I485" s="9" t="s">
        <v>31</v>
      </c>
      <c r="J485" s="15" t="s">
        <v>465</v>
      </c>
      <c r="K485" s="15">
        <v>1.3</v>
      </c>
      <c r="L485" s="26">
        <f t="shared" si="202"/>
        <v>2.0921419999999999</v>
      </c>
      <c r="M485" s="15" t="s">
        <v>227</v>
      </c>
      <c r="N485" s="43">
        <f>K485*50</f>
        <v>65</v>
      </c>
      <c r="O485" s="15"/>
      <c r="P485" s="43"/>
      <c r="Q485" s="43"/>
      <c r="R485" s="15">
        <v>4</v>
      </c>
      <c r="S485" s="15" t="s">
        <v>34</v>
      </c>
      <c r="T485" s="15" t="s">
        <v>35</v>
      </c>
      <c r="U485" s="3">
        <v>3</v>
      </c>
      <c r="V485" s="45" t="s">
        <v>512</v>
      </c>
    </row>
    <row r="486" spans="1:22" x14ac:dyDescent="0.25">
      <c r="A486" s="53">
        <v>0</v>
      </c>
      <c r="B486" s="98">
        <v>185</v>
      </c>
      <c r="C486" t="s">
        <v>494</v>
      </c>
      <c r="D486" t="s">
        <v>507</v>
      </c>
      <c r="E486" t="s">
        <v>511</v>
      </c>
      <c r="I486" s="1" t="s">
        <v>42</v>
      </c>
      <c r="J486" s="41" t="s">
        <v>465</v>
      </c>
      <c r="K486" s="3">
        <v>1.3</v>
      </c>
      <c r="L486" s="29">
        <f t="shared" si="202"/>
        <v>2.0921419999999999</v>
      </c>
      <c r="M486" s="3" t="s">
        <v>234</v>
      </c>
      <c r="Q486" s="48">
        <f t="shared" ref="Q486" si="203">K486*228</f>
        <v>296.40000000000003</v>
      </c>
      <c r="R486" s="3">
        <v>4</v>
      </c>
      <c r="S486" s="3" t="s">
        <v>28</v>
      </c>
      <c r="T486" s="15"/>
      <c r="U486" s="3">
        <v>2</v>
      </c>
      <c r="V486" s="45" t="s">
        <v>513</v>
      </c>
    </row>
    <row r="487" spans="1:22" x14ac:dyDescent="0.25">
      <c r="A487" s="53">
        <v>0</v>
      </c>
      <c r="B487" s="98"/>
      <c r="V487" s="45"/>
    </row>
    <row r="488" spans="1:22" x14ac:dyDescent="0.25">
      <c r="A488" s="53">
        <v>0</v>
      </c>
      <c r="B488" s="98">
        <v>186</v>
      </c>
      <c r="C488" t="s">
        <v>494</v>
      </c>
      <c r="D488" t="s">
        <v>507</v>
      </c>
      <c r="E488" t="s">
        <v>514</v>
      </c>
      <c r="I488" s="7" t="s">
        <v>39</v>
      </c>
      <c r="J488" s="16"/>
      <c r="K488" s="16">
        <v>2.1</v>
      </c>
      <c r="L488" s="27">
        <f t="shared" ref="L488:L489" si="204">K488*1.60934</f>
        <v>3.3796140000000001</v>
      </c>
      <c r="M488" s="16" t="s">
        <v>515</v>
      </c>
      <c r="N488" s="46">
        <f>K488*100</f>
        <v>210</v>
      </c>
      <c r="O488" s="32"/>
      <c r="P488" s="46"/>
      <c r="Q488" s="46"/>
      <c r="R488" s="16">
        <v>4</v>
      </c>
      <c r="S488" s="16" t="s">
        <v>34</v>
      </c>
      <c r="T488" s="16" t="s">
        <v>35</v>
      </c>
      <c r="U488" s="3">
        <v>3</v>
      </c>
      <c r="V488" s="45" t="s">
        <v>516</v>
      </c>
    </row>
    <row r="489" spans="1:22" x14ac:dyDescent="0.25">
      <c r="A489" s="53">
        <v>0</v>
      </c>
      <c r="B489" s="98">
        <v>186</v>
      </c>
      <c r="C489" t="s">
        <v>494</v>
      </c>
      <c r="D489" t="s">
        <v>507</v>
      </c>
      <c r="E489" t="s">
        <v>514</v>
      </c>
      <c r="I489" s="9" t="s">
        <v>31</v>
      </c>
      <c r="J489" s="15"/>
      <c r="K489" s="15">
        <v>2.1</v>
      </c>
      <c r="L489" s="26">
        <f t="shared" si="204"/>
        <v>3.3796140000000001</v>
      </c>
      <c r="M489" s="15" t="s">
        <v>206</v>
      </c>
      <c r="N489" s="43">
        <f>K489*50</f>
        <v>105</v>
      </c>
      <c r="O489" s="15"/>
      <c r="P489" s="43"/>
      <c r="Q489" s="43"/>
      <c r="R489" s="15">
        <v>4</v>
      </c>
      <c r="S489" s="15" t="s">
        <v>34</v>
      </c>
      <c r="T489" s="15" t="s">
        <v>35</v>
      </c>
      <c r="U489" s="3">
        <v>3</v>
      </c>
      <c r="V489" s="45" t="s">
        <v>516</v>
      </c>
    </row>
    <row r="490" spans="1:22" x14ac:dyDescent="0.25">
      <c r="A490" s="53">
        <v>0</v>
      </c>
      <c r="B490" s="98"/>
      <c r="V490" s="45"/>
    </row>
    <row r="491" spans="1:22" x14ac:dyDescent="0.25">
      <c r="A491" s="53">
        <v>0</v>
      </c>
      <c r="B491" s="98">
        <v>187</v>
      </c>
      <c r="C491" t="s">
        <v>494</v>
      </c>
      <c r="D491" t="s">
        <v>507</v>
      </c>
      <c r="E491" t="s">
        <v>517</v>
      </c>
      <c r="I491" s="7" t="s">
        <v>39</v>
      </c>
      <c r="J491" s="16" t="s">
        <v>465</v>
      </c>
      <c r="K491" s="16">
        <v>0.8</v>
      </c>
      <c r="L491" s="27">
        <f t="shared" ref="L491:L493" si="205">K491*1.60934</f>
        <v>1.2874720000000002</v>
      </c>
      <c r="M491" s="16" t="s">
        <v>225</v>
      </c>
      <c r="N491" s="46">
        <f>K491*100</f>
        <v>80</v>
      </c>
      <c r="O491" s="32"/>
      <c r="P491" s="46"/>
      <c r="Q491" s="46"/>
      <c r="R491" s="16">
        <v>4</v>
      </c>
      <c r="S491" s="16" t="s">
        <v>34</v>
      </c>
      <c r="T491" s="16" t="s">
        <v>58</v>
      </c>
      <c r="U491" s="3">
        <v>3</v>
      </c>
      <c r="V491" s="45" t="s">
        <v>518</v>
      </c>
    </row>
    <row r="492" spans="1:22" x14ac:dyDescent="0.25">
      <c r="A492" s="53">
        <v>0</v>
      </c>
      <c r="B492" s="98">
        <v>187</v>
      </c>
      <c r="C492" t="s">
        <v>494</v>
      </c>
      <c r="D492" t="s">
        <v>507</v>
      </c>
      <c r="E492" t="s">
        <v>517</v>
      </c>
      <c r="I492" s="9" t="s">
        <v>31</v>
      </c>
      <c r="J492" s="15" t="s">
        <v>465</v>
      </c>
      <c r="K492" s="15">
        <v>0.8</v>
      </c>
      <c r="L492" s="26">
        <f t="shared" si="205"/>
        <v>1.2874720000000002</v>
      </c>
      <c r="M492" s="15" t="s">
        <v>180</v>
      </c>
      <c r="N492" s="43">
        <f>K492*50</f>
        <v>40</v>
      </c>
      <c r="O492" s="15"/>
      <c r="P492" s="43"/>
      <c r="Q492" s="43"/>
      <c r="R492" s="15">
        <v>4</v>
      </c>
      <c r="S492" s="15" t="s">
        <v>34</v>
      </c>
      <c r="T492" s="15" t="s">
        <v>58</v>
      </c>
      <c r="U492" s="3">
        <v>3</v>
      </c>
      <c r="V492" s="45" t="s">
        <v>519</v>
      </c>
    </row>
    <row r="493" spans="1:22" x14ac:dyDescent="0.25">
      <c r="A493" s="53">
        <v>0</v>
      </c>
      <c r="B493" s="98">
        <v>187</v>
      </c>
      <c r="C493" t="s">
        <v>494</v>
      </c>
      <c r="D493" t="s">
        <v>507</v>
      </c>
      <c r="E493" t="s">
        <v>517</v>
      </c>
      <c r="I493" s="1" t="s">
        <v>42</v>
      </c>
      <c r="J493" s="41" t="s">
        <v>465</v>
      </c>
      <c r="K493" s="3">
        <v>1.3</v>
      </c>
      <c r="L493" s="29">
        <f t="shared" si="205"/>
        <v>2.0921419999999999</v>
      </c>
      <c r="M493" s="3" t="s">
        <v>520</v>
      </c>
      <c r="Q493" s="48">
        <f t="shared" ref="Q493" si="206">K493*228</f>
        <v>296.40000000000003</v>
      </c>
      <c r="R493" s="3">
        <v>4</v>
      </c>
      <c r="S493" s="3" t="s">
        <v>45</v>
      </c>
      <c r="T493" s="15"/>
      <c r="U493" s="3">
        <v>2</v>
      </c>
      <c r="V493" s="45" t="s">
        <v>521</v>
      </c>
    </row>
    <row r="494" spans="1:22" x14ac:dyDescent="0.25">
      <c r="A494" s="53">
        <v>0</v>
      </c>
      <c r="B494" s="98"/>
    </row>
    <row r="495" spans="1:22" x14ac:dyDescent="0.25">
      <c r="A495" s="53">
        <v>0</v>
      </c>
      <c r="B495" s="98">
        <v>188</v>
      </c>
      <c r="C495" t="s">
        <v>494</v>
      </c>
      <c r="D495" t="s">
        <v>507</v>
      </c>
      <c r="E495" t="s">
        <v>522</v>
      </c>
      <c r="I495" s="4" t="s">
        <v>305</v>
      </c>
      <c r="J495" s="5" t="s">
        <v>469</v>
      </c>
      <c r="K495" s="5">
        <v>5.2</v>
      </c>
      <c r="L495" s="25">
        <f t="shared" ref="L495:L499" si="207">K495*1.60934</f>
        <v>8.3685679999999998</v>
      </c>
      <c r="M495" s="5" t="s">
        <v>287</v>
      </c>
      <c r="N495" s="46">
        <f>1.6*100</f>
        <v>160</v>
      </c>
      <c r="O495" s="5"/>
      <c r="P495" s="49"/>
      <c r="Q495" s="49">
        <f>K495*63</f>
        <v>327.60000000000002</v>
      </c>
      <c r="R495" s="5">
        <v>4</v>
      </c>
      <c r="S495" s="5" t="s">
        <v>28</v>
      </c>
      <c r="U495" s="3">
        <v>2</v>
      </c>
      <c r="V495" s="45" t="s">
        <v>523</v>
      </c>
    </row>
    <row r="496" spans="1:22" x14ac:dyDescent="0.25">
      <c r="A496" s="53">
        <v>0</v>
      </c>
      <c r="B496" s="98">
        <v>188</v>
      </c>
      <c r="C496" t="s">
        <v>494</v>
      </c>
      <c r="D496" t="s">
        <v>507</v>
      </c>
      <c r="E496" t="s">
        <v>522</v>
      </c>
      <c r="I496" s="7" t="s">
        <v>39</v>
      </c>
      <c r="J496" s="16" t="s">
        <v>465</v>
      </c>
      <c r="K496" s="16">
        <v>4.5</v>
      </c>
      <c r="L496" s="27">
        <f t="shared" si="207"/>
        <v>7.2420299999999997</v>
      </c>
      <c r="M496" s="16" t="s">
        <v>524</v>
      </c>
      <c r="N496" s="46">
        <f>K496*100</f>
        <v>450</v>
      </c>
      <c r="O496" s="32"/>
      <c r="P496" s="46"/>
      <c r="Q496" s="46"/>
      <c r="R496" s="16">
        <v>4</v>
      </c>
      <c r="S496" s="16" t="s">
        <v>34</v>
      </c>
      <c r="T496" s="16" t="s">
        <v>35</v>
      </c>
      <c r="U496" s="3">
        <v>6</v>
      </c>
      <c r="V496" s="45" t="s">
        <v>525</v>
      </c>
    </row>
    <row r="497" spans="1:22" x14ac:dyDescent="0.25">
      <c r="A497" s="53">
        <v>0</v>
      </c>
      <c r="B497" s="98">
        <v>189</v>
      </c>
      <c r="C497" t="s">
        <v>494</v>
      </c>
      <c r="D497" t="s">
        <v>507</v>
      </c>
      <c r="E497" t="s">
        <v>522</v>
      </c>
      <c r="I497" s="7" t="s">
        <v>39</v>
      </c>
      <c r="J497" s="16"/>
      <c r="K497" s="16">
        <v>4.9000000000000004</v>
      </c>
      <c r="L497" s="27">
        <f t="shared" ref="L497:L498" si="208">K497*1.60934</f>
        <v>7.8857660000000003</v>
      </c>
      <c r="M497" s="16" t="s">
        <v>526</v>
      </c>
      <c r="N497" s="46">
        <f>K497*100</f>
        <v>490.00000000000006</v>
      </c>
      <c r="O497" s="32"/>
      <c r="P497" s="46"/>
      <c r="Q497" s="46"/>
      <c r="R497" s="16">
        <v>5</v>
      </c>
      <c r="S497" s="16" t="s">
        <v>34</v>
      </c>
      <c r="T497" s="16" t="s">
        <v>35</v>
      </c>
      <c r="U497" s="3">
        <v>6</v>
      </c>
      <c r="V497" s="45" t="s">
        <v>525</v>
      </c>
    </row>
    <row r="498" spans="1:22" x14ac:dyDescent="0.25">
      <c r="A498" s="53">
        <v>0</v>
      </c>
      <c r="B498" s="98">
        <v>188</v>
      </c>
      <c r="C498" t="s">
        <v>494</v>
      </c>
      <c r="D498" t="s">
        <v>507</v>
      </c>
      <c r="E498" t="s">
        <v>522</v>
      </c>
      <c r="I498" s="9" t="s">
        <v>31</v>
      </c>
      <c r="J498" s="15" t="s">
        <v>465</v>
      </c>
      <c r="K498" s="15">
        <v>4.5</v>
      </c>
      <c r="L498" s="26">
        <f t="shared" si="208"/>
        <v>7.2420299999999997</v>
      </c>
      <c r="M498" s="15" t="s">
        <v>527</v>
      </c>
      <c r="N498" s="43">
        <f>K498*50</f>
        <v>225</v>
      </c>
      <c r="O498" s="15"/>
      <c r="P498" s="43"/>
      <c r="Q498" s="43"/>
      <c r="R498" s="15">
        <v>4</v>
      </c>
      <c r="S498" s="15" t="s">
        <v>34</v>
      </c>
      <c r="T498" s="15" t="s">
        <v>35</v>
      </c>
      <c r="U498" s="3">
        <v>6</v>
      </c>
      <c r="V498" s="45" t="s">
        <v>525</v>
      </c>
    </row>
    <row r="499" spans="1:22" x14ac:dyDescent="0.25">
      <c r="A499" s="53">
        <v>0</v>
      </c>
      <c r="B499" s="98">
        <v>188</v>
      </c>
      <c r="C499" t="s">
        <v>494</v>
      </c>
      <c r="D499" t="s">
        <v>507</v>
      </c>
      <c r="E499" t="s">
        <v>522</v>
      </c>
      <c r="I499" s="1" t="s">
        <v>42</v>
      </c>
      <c r="J499" s="41" t="s">
        <v>465</v>
      </c>
      <c r="K499" s="3">
        <v>5.2</v>
      </c>
      <c r="L499" s="29">
        <f t="shared" si="207"/>
        <v>8.3685679999999998</v>
      </c>
      <c r="M499" s="3" t="s">
        <v>225</v>
      </c>
      <c r="Q499" s="48">
        <f t="shared" ref="Q499" si="209">K499*228</f>
        <v>1185.6000000000001</v>
      </c>
      <c r="R499" s="3">
        <v>4</v>
      </c>
      <c r="S499" s="3" t="s">
        <v>28</v>
      </c>
      <c r="T499" s="15"/>
      <c r="U499" s="3">
        <v>2</v>
      </c>
      <c r="V499" s="45" t="s">
        <v>523</v>
      </c>
    </row>
    <row r="500" spans="1:22" x14ac:dyDescent="0.25">
      <c r="A500" s="53">
        <v>0</v>
      </c>
      <c r="B500" s="98"/>
    </row>
    <row r="501" spans="1:22" x14ac:dyDescent="0.25">
      <c r="A501" s="53">
        <v>0</v>
      </c>
      <c r="B501" s="98">
        <v>190</v>
      </c>
      <c r="C501" t="s">
        <v>494</v>
      </c>
      <c r="D501" t="s">
        <v>528</v>
      </c>
      <c r="E501" t="s">
        <v>522</v>
      </c>
      <c r="I501" s="4" t="s">
        <v>284</v>
      </c>
      <c r="J501" s="5" t="s">
        <v>529</v>
      </c>
      <c r="K501" s="5">
        <v>15</v>
      </c>
      <c r="L501" s="25">
        <f t="shared" ref="L501:L507" si="210">K501*1.60934</f>
        <v>24.1401</v>
      </c>
      <c r="M501" s="5" t="s">
        <v>530</v>
      </c>
      <c r="N501" s="46">
        <f>1.6*100</f>
        <v>160</v>
      </c>
      <c r="O501" s="5"/>
      <c r="P501" s="49"/>
      <c r="Q501" s="49">
        <f>K501*63</f>
        <v>945</v>
      </c>
      <c r="R501" s="5">
        <v>3</v>
      </c>
      <c r="S501" s="5" t="s">
        <v>45</v>
      </c>
      <c r="U501" s="3">
        <v>2</v>
      </c>
      <c r="V501" s="45" t="s">
        <v>531</v>
      </c>
    </row>
    <row r="502" spans="1:22" x14ac:dyDescent="0.25">
      <c r="A502" s="53">
        <v>0</v>
      </c>
      <c r="B502" s="98">
        <v>190</v>
      </c>
      <c r="C502" t="s">
        <v>494</v>
      </c>
      <c r="D502" t="s">
        <v>528</v>
      </c>
      <c r="E502" t="s">
        <v>522</v>
      </c>
      <c r="I502" s="7" t="s">
        <v>39</v>
      </c>
      <c r="J502" s="16" t="s">
        <v>532</v>
      </c>
      <c r="K502" s="16">
        <v>7.5</v>
      </c>
      <c r="L502" s="27">
        <f t="shared" si="210"/>
        <v>12.07005</v>
      </c>
      <c r="M502" s="16" t="s">
        <v>533</v>
      </c>
      <c r="N502" s="46">
        <f>K502*100</f>
        <v>750</v>
      </c>
      <c r="O502" s="32"/>
      <c r="P502" s="46"/>
      <c r="Q502" s="46"/>
      <c r="R502" s="16">
        <v>3</v>
      </c>
      <c r="S502" s="16" t="s">
        <v>34</v>
      </c>
      <c r="T502" s="16" t="s">
        <v>35</v>
      </c>
      <c r="U502" s="3">
        <v>6</v>
      </c>
      <c r="V502" s="45" t="s">
        <v>534</v>
      </c>
    </row>
    <row r="503" spans="1:22" x14ac:dyDescent="0.25">
      <c r="A503" s="53">
        <v>0</v>
      </c>
      <c r="B503" s="98">
        <v>191</v>
      </c>
      <c r="C503" t="s">
        <v>494</v>
      </c>
      <c r="D503" t="s">
        <v>528</v>
      </c>
      <c r="E503" t="s">
        <v>522</v>
      </c>
      <c r="I503" s="7" t="s">
        <v>39</v>
      </c>
      <c r="J503" s="16" t="s">
        <v>535</v>
      </c>
      <c r="K503" s="16">
        <v>7.4</v>
      </c>
      <c r="L503" s="27">
        <f t="shared" si="210"/>
        <v>11.909116000000001</v>
      </c>
      <c r="M503" s="16" t="s">
        <v>536</v>
      </c>
      <c r="N503" s="46">
        <f>K503*100</f>
        <v>740</v>
      </c>
      <c r="O503" s="32"/>
      <c r="P503" s="46"/>
      <c r="Q503" s="46"/>
      <c r="R503" s="16">
        <v>3</v>
      </c>
      <c r="S503" s="16" t="s">
        <v>34</v>
      </c>
      <c r="T503" s="16" t="s">
        <v>35</v>
      </c>
      <c r="U503" s="3">
        <v>6</v>
      </c>
      <c r="V503" s="45" t="s">
        <v>534</v>
      </c>
    </row>
    <row r="504" spans="1:22" x14ac:dyDescent="0.25">
      <c r="A504" s="53">
        <v>0</v>
      </c>
      <c r="B504" s="98">
        <v>192</v>
      </c>
      <c r="C504" t="s">
        <v>494</v>
      </c>
      <c r="D504" t="s">
        <v>528</v>
      </c>
      <c r="E504" t="s">
        <v>522</v>
      </c>
      <c r="I504" s="9" t="s">
        <v>31</v>
      </c>
      <c r="J504" s="15" t="s">
        <v>537</v>
      </c>
      <c r="K504" s="15">
        <v>7.9</v>
      </c>
      <c r="L504" s="26">
        <f t="shared" ref="L504:L505" si="211">K504*1.60934</f>
        <v>12.713786000000001</v>
      </c>
      <c r="M504" s="15" t="s">
        <v>237</v>
      </c>
      <c r="N504" s="43">
        <f t="shared" ref="N504:N505" si="212">K504*50</f>
        <v>395</v>
      </c>
      <c r="O504" s="15"/>
      <c r="P504" s="43"/>
      <c r="Q504" s="43"/>
      <c r="R504" s="15">
        <v>3</v>
      </c>
      <c r="S504" s="15" t="s">
        <v>34</v>
      </c>
      <c r="T504" s="15" t="s">
        <v>35</v>
      </c>
      <c r="U504" s="3">
        <v>6</v>
      </c>
      <c r="V504" s="45" t="s">
        <v>534</v>
      </c>
    </row>
    <row r="505" spans="1:22" x14ac:dyDescent="0.25">
      <c r="A505" s="53">
        <v>0</v>
      </c>
      <c r="B505" s="98">
        <v>193</v>
      </c>
      <c r="C505" t="s">
        <v>494</v>
      </c>
      <c r="D505" t="s">
        <v>528</v>
      </c>
      <c r="E505" t="s">
        <v>522</v>
      </c>
      <c r="I505" s="9" t="s">
        <v>31</v>
      </c>
      <c r="J505" s="15" t="s">
        <v>449</v>
      </c>
      <c r="K505" s="15">
        <v>8.9</v>
      </c>
      <c r="L505" s="26">
        <f t="shared" si="211"/>
        <v>14.323126</v>
      </c>
      <c r="M505" s="15" t="s">
        <v>240</v>
      </c>
      <c r="N505" s="43">
        <f t="shared" si="212"/>
        <v>445</v>
      </c>
      <c r="O505" s="15"/>
      <c r="P505" s="43"/>
      <c r="Q505" s="43"/>
      <c r="R505" s="15">
        <v>3</v>
      </c>
      <c r="S505" s="15" t="s">
        <v>34</v>
      </c>
      <c r="T505" s="15" t="s">
        <v>35</v>
      </c>
      <c r="U505" s="3">
        <v>6</v>
      </c>
      <c r="V505" s="45" t="s">
        <v>534</v>
      </c>
    </row>
    <row r="506" spans="1:22" x14ac:dyDescent="0.25">
      <c r="A506" s="53">
        <v>0</v>
      </c>
      <c r="B506" s="98">
        <v>194</v>
      </c>
      <c r="C506" t="s">
        <v>494</v>
      </c>
      <c r="D506" t="s">
        <v>528</v>
      </c>
      <c r="E506" t="s">
        <v>522</v>
      </c>
      <c r="I506" s="9" t="s">
        <v>31</v>
      </c>
      <c r="J506" s="15" t="s">
        <v>538</v>
      </c>
      <c r="K506" s="15">
        <v>8.8000000000000007</v>
      </c>
      <c r="L506" s="26">
        <f t="shared" si="210"/>
        <v>14.162192000000001</v>
      </c>
      <c r="M506" s="15" t="s">
        <v>539</v>
      </c>
      <c r="N506" s="43">
        <f>K506*50</f>
        <v>440.00000000000006</v>
      </c>
      <c r="O506" s="15"/>
      <c r="P506" s="43"/>
      <c r="Q506" s="43"/>
      <c r="R506" s="15">
        <v>3</v>
      </c>
      <c r="S506" s="15" t="s">
        <v>34</v>
      </c>
      <c r="T506" s="15" t="s">
        <v>35</v>
      </c>
      <c r="U506" s="3">
        <v>6</v>
      </c>
      <c r="V506" s="45" t="s">
        <v>534</v>
      </c>
    </row>
    <row r="507" spans="1:22" x14ac:dyDescent="0.25">
      <c r="A507" s="53">
        <v>0</v>
      </c>
      <c r="B507" s="98">
        <v>190</v>
      </c>
      <c r="C507" t="s">
        <v>494</v>
      </c>
      <c r="D507" t="s">
        <v>528</v>
      </c>
      <c r="E507" t="s">
        <v>522</v>
      </c>
      <c r="I507" s="1" t="s">
        <v>42</v>
      </c>
      <c r="J507" s="41" t="s">
        <v>540</v>
      </c>
      <c r="K507" s="3">
        <v>7.6</v>
      </c>
      <c r="L507" s="29">
        <f t="shared" si="210"/>
        <v>12.230983999999999</v>
      </c>
      <c r="M507" s="3" t="s">
        <v>144</v>
      </c>
      <c r="Q507" s="48">
        <f t="shared" ref="Q507" si="213">K507*228</f>
        <v>1732.8</v>
      </c>
      <c r="R507" s="3">
        <v>3</v>
      </c>
      <c r="S507" s="3" t="s">
        <v>45</v>
      </c>
      <c r="T507" s="15"/>
      <c r="U507" s="3">
        <v>2</v>
      </c>
      <c r="V507" s="45" t="s">
        <v>531</v>
      </c>
    </row>
    <row r="508" spans="1:22" x14ac:dyDescent="0.25">
      <c r="A508" s="53">
        <v>0</v>
      </c>
      <c r="B508" s="98">
        <v>191</v>
      </c>
      <c r="C508" t="s">
        <v>494</v>
      </c>
      <c r="D508" t="s">
        <v>528</v>
      </c>
      <c r="E508" t="s">
        <v>522</v>
      </c>
      <c r="I508" s="1" t="s">
        <v>42</v>
      </c>
      <c r="J508" s="41" t="s">
        <v>535</v>
      </c>
      <c r="K508" s="3">
        <v>9.4</v>
      </c>
      <c r="L508" s="29">
        <f t="shared" ref="L508" si="214">K508*1.60934</f>
        <v>15.127796</v>
      </c>
      <c r="M508" s="3" t="s">
        <v>541</v>
      </c>
      <c r="Q508" s="48">
        <f t="shared" ref="Q508" si="215">K508*228</f>
        <v>2143.2000000000003</v>
      </c>
      <c r="R508" s="3">
        <v>3</v>
      </c>
      <c r="S508" s="3" t="s">
        <v>45</v>
      </c>
      <c r="U508" s="3">
        <v>2</v>
      </c>
      <c r="V508" s="45" t="s">
        <v>531</v>
      </c>
    </row>
    <row r="509" spans="1:22" x14ac:dyDescent="0.25">
      <c r="A509" s="53">
        <v>0</v>
      </c>
      <c r="B509" s="98"/>
    </row>
    <row r="510" spans="1:22" x14ac:dyDescent="0.25">
      <c r="A510" s="53">
        <v>0</v>
      </c>
      <c r="B510" s="98">
        <v>195</v>
      </c>
      <c r="C510" t="s">
        <v>494</v>
      </c>
      <c r="D510" t="s">
        <v>528</v>
      </c>
      <c r="E510" t="s">
        <v>495</v>
      </c>
      <c r="I510" s="4" t="s">
        <v>284</v>
      </c>
      <c r="J510" s="5" t="s">
        <v>496</v>
      </c>
      <c r="K510" s="5">
        <v>7.8</v>
      </c>
      <c r="L510" s="25">
        <f t="shared" ref="L510:L516" si="216">K510*1.60934</f>
        <v>12.552852</v>
      </c>
      <c r="M510" s="5" t="s">
        <v>527</v>
      </c>
      <c r="N510" s="46">
        <f>0.5*100</f>
        <v>50</v>
      </c>
      <c r="O510" s="5"/>
      <c r="P510" s="49"/>
      <c r="Q510" s="49">
        <f>K510*63</f>
        <v>491.4</v>
      </c>
      <c r="R510" s="5">
        <v>3</v>
      </c>
      <c r="S510" s="5" t="s">
        <v>45</v>
      </c>
      <c r="U510" s="3">
        <v>2</v>
      </c>
      <c r="V510" s="21" t="s">
        <v>542</v>
      </c>
    </row>
    <row r="511" spans="1:22" x14ac:dyDescent="0.25">
      <c r="A511" s="53">
        <v>0</v>
      </c>
      <c r="B511" s="98">
        <v>195</v>
      </c>
      <c r="C511" t="s">
        <v>494</v>
      </c>
      <c r="D511" t="s">
        <v>528</v>
      </c>
      <c r="E511" t="s">
        <v>495</v>
      </c>
      <c r="I511" s="7" t="s">
        <v>39</v>
      </c>
      <c r="J511" s="16" t="s">
        <v>543</v>
      </c>
      <c r="K511" s="16">
        <v>7.5</v>
      </c>
      <c r="L511" s="27">
        <f t="shared" si="216"/>
        <v>12.07005</v>
      </c>
      <c r="M511" s="16" t="s">
        <v>536</v>
      </c>
      <c r="N511" s="46">
        <f>K511*100</f>
        <v>750</v>
      </c>
      <c r="O511" s="32"/>
      <c r="P511" s="46"/>
      <c r="Q511" s="46"/>
      <c r="R511" s="16">
        <v>3</v>
      </c>
      <c r="S511" s="16" t="s">
        <v>34</v>
      </c>
      <c r="T511" s="16" t="s">
        <v>35</v>
      </c>
      <c r="U511" s="3">
        <v>5</v>
      </c>
      <c r="V511" s="21" t="s">
        <v>544</v>
      </c>
    </row>
    <row r="512" spans="1:22" x14ac:dyDescent="0.25">
      <c r="A512" s="53">
        <v>0</v>
      </c>
      <c r="B512" s="98">
        <v>196</v>
      </c>
      <c r="C512" t="s">
        <v>494</v>
      </c>
      <c r="D512" t="s">
        <v>528</v>
      </c>
      <c r="E512" t="s">
        <v>495</v>
      </c>
      <c r="I512" s="7" t="s">
        <v>39</v>
      </c>
      <c r="J512" s="16" t="s">
        <v>545</v>
      </c>
      <c r="K512" s="16">
        <v>8.4</v>
      </c>
      <c r="L512" s="27">
        <f t="shared" si="216"/>
        <v>13.518456</v>
      </c>
      <c r="M512" s="16" t="s">
        <v>546</v>
      </c>
      <c r="N512" s="46">
        <f>K512*100</f>
        <v>840</v>
      </c>
      <c r="O512" s="32"/>
      <c r="P512" s="46"/>
      <c r="Q512" s="46"/>
      <c r="R512" s="16">
        <v>2</v>
      </c>
      <c r="S512" s="16" t="s">
        <v>34</v>
      </c>
      <c r="T512" s="16" t="s">
        <v>35</v>
      </c>
      <c r="U512" s="3">
        <v>5</v>
      </c>
      <c r="V512" s="21" t="s">
        <v>544</v>
      </c>
    </row>
    <row r="513" spans="1:22" x14ac:dyDescent="0.25">
      <c r="A513" s="53">
        <v>0</v>
      </c>
      <c r="B513" s="98">
        <v>197</v>
      </c>
      <c r="C513" t="s">
        <v>494</v>
      </c>
      <c r="D513" t="s">
        <v>528</v>
      </c>
      <c r="E513" t="s">
        <v>495</v>
      </c>
      <c r="I513" s="9" t="s">
        <v>31</v>
      </c>
      <c r="J513" s="15" t="s">
        <v>547</v>
      </c>
      <c r="K513" s="15">
        <v>8.3000000000000007</v>
      </c>
      <c r="L513" s="26">
        <f t="shared" si="216"/>
        <v>13.357522000000001</v>
      </c>
      <c r="M513" s="15" t="s">
        <v>237</v>
      </c>
      <c r="N513" s="43">
        <f t="shared" ref="N513:N514" si="217">K513*50</f>
        <v>415.00000000000006</v>
      </c>
      <c r="O513" s="15"/>
      <c r="P513" s="43"/>
      <c r="Q513" s="43"/>
      <c r="R513" s="15">
        <v>3</v>
      </c>
      <c r="S513" s="15" t="s">
        <v>34</v>
      </c>
      <c r="T513" s="15" t="s">
        <v>35</v>
      </c>
      <c r="U513" s="3">
        <v>5</v>
      </c>
      <c r="V513" s="21" t="s">
        <v>544</v>
      </c>
    </row>
    <row r="514" spans="1:22" x14ac:dyDescent="0.25">
      <c r="A514" s="53">
        <v>0</v>
      </c>
      <c r="B514" s="98">
        <v>196</v>
      </c>
      <c r="C514" t="s">
        <v>494</v>
      </c>
      <c r="D514" t="s">
        <v>528</v>
      </c>
      <c r="E514" t="s">
        <v>495</v>
      </c>
      <c r="I514" s="9" t="s">
        <v>31</v>
      </c>
      <c r="J514" s="15" t="s">
        <v>545</v>
      </c>
      <c r="K514" s="15">
        <v>8</v>
      </c>
      <c r="L514" s="26">
        <f t="shared" si="216"/>
        <v>12.87472</v>
      </c>
      <c r="M514" s="15" t="s">
        <v>331</v>
      </c>
      <c r="N514" s="43">
        <f t="shared" si="217"/>
        <v>400</v>
      </c>
      <c r="O514" s="15"/>
      <c r="P514" s="43"/>
      <c r="Q514" s="43"/>
      <c r="R514" s="15">
        <v>3</v>
      </c>
      <c r="S514" s="15" t="s">
        <v>34</v>
      </c>
      <c r="T514" s="15" t="s">
        <v>35</v>
      </c>
      <c r="U514" s="3">
        <v>5</v>
      </c>
      <c r="V514" s="21" t="s">
        <v>544</v>
      </c>
    </row>
    <row r="515" spans="1:22" x14ac:dyDescent="0.25">
      <c r="A515" s="53">
        <v>0</v>
      </c>
      <c r="B515" s="98">
        <v>195</v>
      </c>
      <c r="C515" t="s">
        <v>494</v>
      </c>
      <c r="D515" t="s">
        <v>528</v>
      </c>
      <c r="E515" t="s">
        <v>495</v>
      </c>
      <c r="I515" s="1" t="s">
        <v>42</v>
      </c>
      <c r="J515" s="41" t="s">
        <v>543</v>
      </c>
      <c r="K515" s="3">
        <v>7.8</v>
      </c>
      <c r="L515" s="29">
        <f t="shared" si="216"/>
        <v>12.552852</v>
      </c>
      <c r="M515" s="3" t="s">
        <v>548</v>
      </c>
      <c r="Q515" s="48">
        <f t="shared" ref="Q515:Q516" si="218">K515*228</f>
        <v>1778.3999999999999</v>
      </c>
      <c r="R515" s="3">
        <v>3</v>
      </c>
      <c r="S515" s="3" t="s">
        <v>45</v>
      </c>
      <c r="T515" s="15"/>
      <c r="U515" s="3">
        <v>2</v>
      </c>
      <c r="V515" s="21" t="s">
        <v>542</v>
      </c>
    </row>
    <row r="516" spans="1:22" x14ac:dyDescent="0.25">
      <c r="A516" s="53">
        <v>0</v>
      </c>
      <c r="B516" s="98">
        <v>198</v>
      </c>
      <c r="C516" t="s">
        <v>494</v>
      </c>
      <c r="D516" t="s">
        <v>528</v>
      </c>
      <c r="E516" t="s">
        <v>495</v>
      </c>
      <c r="I516" s="1" t="s">
        <v>42</v>
      </c>
      <c r="J516" s="41" t="s">
        <v>487</v>
      </c>
      <c r="K516" s="3">
        <v>9.4</v>
      </c>
      <c r="L516" s="29">
        <f t="shared" si="216"/>
        <v>15.127796</v>
      </c>
      <c r="M516" s="3" t="s">
        <v>160</v>
      </c>
      <c r="Q516" s="48">
        <f t="shared" si="218"/>
        <v>2143.2000000000003</v>
      </c>
      <c r="R516" s="3">
        <v>3</v>
      </c>
      <c r="S516" s="3" t="s">
        <v>45</v>
      </c>
      <c r="U516" s="3">
        <v>2</v>
      </c>
      <c r="V516" s="21" t="s">
        <v>542</v>
      </c>
    </row>
    <row r="517" spans="1:22" x14ac:dyDescent="0.25">
      <c r="A517" s="53">
        <v>0</v>
      </c>
      <c r="B517" s="98"/>
      <c r="I517" s="1"/>
      <c r="J517" s="41"/>
      <c r="L517" s="29"/>
    </row>
    <row r="518" spans="1:22" x14ac:dyDescent="0.25">
      <c r="A518" s="53">
        <v>0</v>
      </c>
      <c r="B518" s="98">
        <v>199</v>
      </c>
      <c r="C518" t="s">
        <v>494</v>
      </c>
      <c r="D518" t="s">
        <v>522</v>
      </c>
      <c r="E518" t="s">
        <v>549</v>
      </c>
      <c r="I518" s="7" t="s">
        <v>39</v>
      </c>
      <c r="J518" s="16"/>
      <c r="K518" s="16">
        <v>5.5</v>
      </c>
      <c r="L518" s="27">
        <f t="shared" ref="L518:L520" si="219">K518*1.60934</f>
        <v>8.8513699999999993</v>
      </c>
      <c r="M518" s="16" t="s">
        <v>550</v>
      </c>
      <c r="N518" s="46">
        <f>K518*100</f>
        <v>550</v>
      </c>
      <c r="O518" s="32"/>
      <c r="P518" s="46"/>
      <c r="Q518" s="46"/>
      <c r="R518" s="16">
        <v>5</v>
      </c>
      <c r="S518" s="16" t="s">
        <v>34</v>
      </c>
      <c r="T518" s="16" t="s">
        <v>439</v>
      </c>
      <c r="U518" s="3">
        <v>6</v>
      </c>
      <c r="V518" s="45" t="s">
        <v>551</v>
      </c>
    </row>
    <row r="519" spans="1:22" x14ac:dyDescent="0.25">
      <c r="A519" s="53">
        <v>0</v>
      </c>
      <c r="B519" s="98">
        <v>199</v>
      </c>
      <c r="C519" t="s">
        <v>494</v>
      </c>
      <c r="D519" t="s">
        <v>522</v>
      </c>
      <c r="E519" t="s">
        <v>549</v>
      </c>
      <c r="I519" s="9" t="s">
        <v>31</v>
      </c>
      <c r="J519" s="15" t="s">
        <v>552</v>
      </c>
      <c r="K519" s="15">
        <v>8.8000000000000007</v>
      </c>
      <c r="L519" s="26">
        <f t="shared" si="219"/>
        <v>14.162192000000001</v>
      </c>
      <c r="M519" s="15" t="s">
        <v>510</v>
      </c>
      <c r="N519" s="43">
        <f>K519*50</f>
        <v>440.00000000000006</v>
      </c>
      <c r="O519" s="15"/>
      <c r="P519" s="43"/>
      <c r="Q519" s="43"/>
      <c r="R519" s="15">
        <v>4</v>
      </c>
      <c r="S519" s="15" t="s">
        <v>34</v>
      </c>
      <c r="T519" s="15" t="s">
        <v>35</v>
      </c>
      <c r="U519" s="3">
        <v>6</v>
      </c>
      <c r="V519" s="45" t="s">
        <v>551</v>
      </c>
    </row>
    <row r="520" spans="1:22" x14ac:dyDescent="0.25">
      <c r="A520" s="53">
        <v>0</v>
      </c>
      <c r="B520" s="98">
        <v>200</v>
      </c>
      <c r="C520" t="s">
        <v>494</v>
      </c>
      <c r="D520" t="s">
        <v>522</v>
      </c>
      <c r="E520" t="s">
        <v>549</v>
      </c>
      <c r="I520" s="1" t="s">
        <v>42</v>
      </c>
      <c r="J520" s="41" t="s">
        <v>553</v>
      </c>
      <c r="K520" s="3">
        <v>8.8000000000000007</v>
      </c>
      <c r="L520" s="29">
        <f t="shared" si="219"/>
        <v>14.162192000000001</v>
      </c>
      <c r="M520" s="3" t="s">
        <v>164</v>
      </c>
      <c r="Q520" s="48">
        <f t="shared" ref="Q520" si="220">K520*228</f>
        <v>2006.4</v>
      </c>
      <c r="R520" s="3">
        <v>4</v>
      </c>
      <c r="S520" s="3" t="s">
        <v>28</v>
      </c>
      <c r="T520" s="15"/>
      <c r="U520" s="3">
        <v>2</v>
      </c>
      <c r="V520" s="45" t="s">
        <v>554</v>
      </c>
    </row>
    <row r="521" spans="1:22" x14ac:dyDescent="0.25">
      <c r="A521" s="53">
        <v>0</v>
      </c>
      <c r="B521" s="98"/>
      <c r="I521" s="1"/>
      <c r="J521" s="41"/>
      <c r="L521" s="29"/>
    </row>
    <row r="522" spans="1:22" x14ac:dyDescent="0.25">
      <c r="A522" s="53">
        <v>0</v>
      </c>
      <c r="B522" s="98">
        <v>201</v>
      </c>
      <c r="C522" t="s">
        <v>494</v>
      </c>
      <c r="D522" t="s">
        <v>507</v>
      </c>
      <c r="E522" t="s">
        <v>549</v>
      </c>
      <c r="I522" s="7" t="s">
        <v>39</v>
      </c>
      <c r="J522" s="16"/>
      <c r="K522" s="16">
        <v>6.3</v>
      </c>
      <c r="L522" s="27">
        <f t="shared" ref="L522:L524" si="221">K522*1.60934</f>
        <v>10.138842</v>
      </c>
      <c r="M522" s="16" t="s">
        <v>306</v>
      </c>
      <c r="N522" s="46">
        <f>K522*100</f>
        <v>630</v>
      </c>
      <c r="O522" s="32"/>
      <c r="P522" s="46"/>
      <c r="Q522" s="46"/>
      <c r="R522" s="16">
        <v>5</v>
      </c>
      <c r="S522" s="16" t="s">
        <v>34</v>
      </c>
      <c r="T522" s="16" t="s">
        <v>439</v>
      </c>
      <c r="U522" s="3">
        <v>8</v>
      </c>
      <c r="V522" s="21" t="s">
        <v>555</v>
      </c>
    </row>
    <row r="523" spans="1:22" x14ac:dyDescent="0.25">
      <c r="A523" s="53">
        <v>0</v>
      </c>
      <c r="B523" s="98">
        <v>201</v>
      </c>
      <c r="C523" t="s">
        <v>494</v>
      </c>
      <c r="D523" t="s">
        <v>507</v>
      </c>
      <c r="E523" t="s">
        <v>549</v>
      </c>
      <c r="I523" s="9" t="s">
        <v>31</v>
      </c>
      <c r="J523" s="15"/>
      <c r="K523" s="15">
        <v>6.3</v>
      </c>
      <c r="L523" s="26">
        <f t="shared" si="221"/>
        <v>10.138842</v>
      </c>
      <c r="M523" s="15" t="s">
        <v>349</v>
      </c>
      <c r="N523" s="43">
        <f>K523*50</f>
        <v>315</v>
      </c>
      <c r="O523" s="15"/>
      <c r="P523" s="43"/>
      <c r="Q523" s="43"/>
      <c r="R523" s="15">
        <v>5</v>
      </c>
      <c r="S523" s="15" t="s">
        <v>34</v>
      </c>
      <c r="T523" s="15" t="s">
        <v>439</v>
      </c>
      <c r="U523" s="3">
        <v>8</v>
      </c>
      <c r="V523" s="21" t="s">
        <v>555</v>
      </c>
    </row>
    <row r="524" spans="1:22" x14ac:dyDescent="0.25">
      <c r="A524" s="53">
        <v>0</v>
      </c>
      <c r="B524" s="98">
        <v>202</v>
      </c>
      <c r="C524" t="s">
        <v>494</v>
      </c>
      <c r="D524" t="s">
        <v>507</v>
      </c>
      <c r="E524" t="s">
        <v>549</v>
      </c>
      <c r="I524" s="1" t="s">
        <v>42</v>
      </c>
      <c r="J524" s="41" t="s">
        <v>465</v>
      </c>
      <c r="K524" s="3">
        <v>14</v>
      </c>
      <c r="L524" s="29">
        <f t="shared" si="221"/>
        <v>22.530760000000001</v>
      </c>
      <c r="M524" s="3" t="s">
        <v>381</v>
      </c>
      <c r="Q524" s="48">
        <f t="shared" ref="Q524" si="222">K524*228</f>
        <v>3192</v>
      </c>
      <c r="R524" s="3">
        <v>3</v>
      </c>
      <c r="S524" s="3" t="s">
        <v>45</v>
      </c>
      <c r="T524" s="15"/>
      <c r="U524" s="3">
        <v>3</v>
      </c>
      <c r="V524" s="21" t="s">
        <v>556</v>
      </c>
    </row>
    <row r="525" spans="1:22" x14ac:dyDescent="0.25">
      <c r="A525" s="53">
        <v>0</v>
      </c>
      <c r="B525" s="98"/>
    </row>
    <row r="526" spans="1:22" x14ac:dyDescent="0.25">
      <c r="A526" s="53">
        <v>0</v>
      </c>
      <c r="B526" s="98"/>
      <c r="C526" t="s">
        <v>557</v>
      </c>
    </row>
    <row r="527" spans="1:22" x14ac:dyDescent="0.25">
      <c r="A527" s="53">
        <v>0</v>
      </c>
      <c r="B527" s="98">
        <v>203</v>
      </c>
      <c r="C527" t="s">
        <v>557</v>
      </c>
      <c r="D527" t="s">
        <v>558</v>
      </c>
      <c r="E527" t="s">
        <v>557</v>
      </c>
      <c r="F527" t="s">
        <v>559</v>
      </c>
      <c r="I527" s="9" t="s">
        <v>31</v>
      </c>
      <c r="J527" s="15" t="s">
        <v>560</v>
      </c>
      <c r="K527" s="15">
        <v>8.3000000000000007</v>
      </c>
      <c r="L527" s="26">
        <f t="shared" ref="L527:L529" si="223">K527*1.60934</f>
        <v>13.357522000000001</v>
      </c>
      <c r="M527" s="15" t="s">
        <v>237</v>
      </c>
      <c r="N527" s="43">
        <f t="shared" ref="N527" si="224">K527*50</f>
        <v>415.00000000000006</v>
      </c>
      <c r="O527" s="15"/>
      <c r="P527" s="43"/>
      <c r="Q527" s="43"/>
      <c r="R527" s="15">
        <v>3</v>
      </c>
      <c r="S527" s="15" t="s">
        <v>34</v>
      </c>
      <c r="T527" s="15" t="s">
        <v>35</v>
      </c>
      <c r="U527" s="3">
        <v>6</v>
      </c>
      <c r="V527" s="45" t="s">
        <v>561</v>
      </c>
    </row>
    <row r="528" spans="1:22" x14ac:dyDescent="0.25">
      <c r="A528" s="53">
        <v>0</v>
      </c>
      <c r="B528" s="98">
        <v>204</v>
      </c>
      <c r="C528" t="s">
        <v>557</v>
      </c>
      <c r="D528" t="s">
        <v>558</v>
      </c>
      <c r="E528" t="s">
        <v>557</v>
      </c>
      <c r="F528" t="s">
        <v>559</v>
      </c>
      <c r="I528" s="1" t="s">
        <v>42</v>
      </c>
      <c r="J528" s="41" t="s">
        <v>562</v>
      </c>
      <c r="K528" s="3">
        <v>9.6999999999999993</v>
      </c>
      <c r="L528" s="29">
        <f t="shared" si="223"/>
        <v>15.610598</v>
      </c>
      <c r="M528" s="3" t="s">
        <v>146</v>
      </c>
      <c r="Q528" s="48">
        <f t="shared" ref="Q528:Q529" si="225">K528*228</f>
        <v>2211.6</v>
      </c>
      <c r="R528" s="3">
        <v>3</v>
      </c>
      <c r="S528" s="3" t="s">
        <v>28</v>
      </c>
      <c r="T528" s="15"/>
      <c r="U528" s="3">
        <v>5</v>
      </c>
      <c r="V528" s="45" t="s">
        <v>563</v>
      </c>
    </row>
    <row r="529" spans="1:22" x14ac:dyDescent="0.25">
      <c r="A529" s="53">
        <v>0</v>
      </c>
      <c r="B529" s="98">
        <v>205</v>
      </c>
      <c r="C529" t="s">
        <v>557</v>
      </c>
      <c r="D529" t="s">
        <v>558</v>
      </c>
      <c r="E529" t="s">
        <v>557</v>
      </c>
      <c r="F529" t="s">
        <v>559</v>
      </c>
      <c r="I529" s="1" t="s">
        <v>42</v>
      </c>
      <c r="J529" s="41" t="s">
        <v>564</v>
      </c>
      <c r="K529" s="3">
        <v>11.9</v>
      </c>
      <c r="L529" s="29">
        <f t="shared" si="223"/>
        <v>19.151146000000001</v>
      </c>
      <c r="M529" s="3" t="s">
        <v>164</v>
      </c>
      <c r="Q529" s="48">
        <f t="shared" si="225"/>
        <v>2713.2000000000003</v>
      </c>
      <c r="R529" s="3">
        <v>3</v>
      </c>
      <c r="S529" s="3" t="s">
        <v>45</v>
      </c>
      <c r="U529" s="3">
        <v>5</v>
      </c>
      <c r="V529" s="45" t="s">
        <v>563</v>
      </c>
    </row>
    <row r="530" spans="1:22" x14ac:dyDescent="0.25">
      <c r="A530" s="53">
        <v>0</v>
      </c>
      <c r="B530" s="98"/>
      <c r="I530" s="1"/>
      <c r="J530" s="41"/>
      <c r="L530" s="29"/>
    </row>
    <row r="531" spans="1:22" x14ac:dyDescent="0.25">
      <c r="A531" s="53">
        <v>0</v>
      </c>
      <c r="B531" s="98">
        <v>206</v>
      </c>
      <c r="D531" t="s">
        <v>558</v>
      </c>
      <c r="E531" t="s">
        <v>565</v>
      </c>
      <c r="I531" s="7" t="s">
        <v>39</v>
      </c>
      <c r="J531" s="16" t="s">
        <v>564</v>
      </c>
      <c r="K531" s="16">
        <v>1.2</v>
      </c>
      <c r="L531" s="27">
        <f t="shared" ref="L531:L533" si="226">K531*1.60934</f>
        <v>1.9312079999999998</v>
      </c>
      <c r="M531" s="16" t="s">
        <v>200</v>
      </c>
      <c r="N531" s="46">
        <f>K531*100</f>
        <v>120</v>
      </c>
      <c r="O531" s="32"/>
      <c r="P531" s="46"/>
      <c r="Q531" s="46"/>
      <c r="R531" s="16">
        <v>3</v>
      </c>
      <c r="S531" s="16" t="s">
        <v>34</v>
      </c>
      <c r="T531" s="16" t="s">
        <v>35</v>
      </c>
      <c r="U531" s="3">
        <v>2</v>
      </c>
      <c r="V531" s="45" t="s">
        <v>566</v>
      </c>
    </row>
    <row r="532" spans="1:22" x14ac:dyDescent="0.25">
      <c r="A532" s="53">
        <v>0</v>
      </c>
      <c r="B532" s="98">
        <v>206</v>
      </c>
      <c r="D532" t="s">
        <v>558</v>
      </c>
      <c r="E532" t="s">
        <v>565</v>
      </c>
      <c r="I532" s="9" t="s">
        <v>31</v>
      </c>
      <c r="J532" s="15" t="s">
        <v>564</v>
      </c>
      <c r="K532" s="15">
        <v>1.2</v>
      </c>
      <c r="L532" s="26">
        <f t="shared" si="226"/>
        <v>1.9312079999999998</v>
      </c>
      <c r="M532" s="15" t="s">
        <v>211</v>
      </c>
      <c r="N532" s="43">
        <f>K532*50</f>
        <v>60</v>
      </c>
      <c r="O532" s="15"/>
      <c r="P532" s="43"/>
      <c r="Q532" s="43"/>
      <c r="R532" s="15">
        <v>3</v>
      </c>
      <c r="S532" s="15" t="s">
        <v>34</v>
      </c>
      <c r="T532" s="15" t="s">
        <v>35</v>
      </c>
      <c r="U532" s="3">
        <v>2</v>
      </c>
      <c r="V532" s="45" t="s">
        <v>566</v>
      </c>
    </row>
    <row r="533" spans="1:22" x14ac:dyDescent="0.25">
      <c r="A533" s="53">
        <v>0</v>
      </c>
      <c r="B533" s="98">
        <v>206</v>
      </c>
      <c r="D533" t="s">
        <v>558</v>
      </c>
      <c r="E533" t="s">
        <v>565</v>
      </c>
      <c r="I533" s="1" t="s">
        <v>42</v>
      </c>
      <c r="J533" s="41" t="s">
        <v>564</v>
      </c>
      <c r="K533" s="3">
        <v>1.3</v>
      </c>
      <c r="L533" s="29">
        <f t="shared" si="226"/>
        <v>2.0921419999999999</v>
      </c>
      <c r="M533" s="3" t="s">
        <v>182</v>
      </c>
      <c r="Q533" s="48">
        <f t="shared" ref="Q533" si="227">K533*228</f>
        <v>296.40000000000003</v>
      </c>
      <c r="R533" s="3">
        <v>3</v>
      </c>
      <c r="S533" s="3" t="s">
        <v>28</v>
      </c>
      <c r="T533" s="15"/>
      <c r="U533" s="3">
        <v>2</v>
      </c>
      <c r="V533" s="45" t="s">
        <v>566</v>
      </c>
    </row>
    <row r="534" spans="1:22" x14ac:dyDescent="0.25">
      <c r="A534" s="53">
        <v>0</v>
      </c>
      <c r="B534" s="98"/>
    </row>
    <row r="535" spans="1:22" x14ac:dyDescent="0.25">
      <c r="A535" s="53">
        <v>0</v>
      </c>
      <c r="B535" s="98">
        <v>207</v>
      </c>
      <c r="C535" t="s">
        <v>557</v>
      </c>
      <c r="D535" t="s">
        <v>557</v>
      </c>
      <c r="E535" t="s">
        <v>567</v>
      </c>
      <c r="I535" s="7" t="s">
        <v>39</v>
      </c>
      <c r="J535" s="16"/>
      <c r="K535" s="16">
        <v>2.5</v>
      </c>
      <c r="L535" s="27">
        <f t="shared" ref="L535:L537" si="228">K535*1.60934</f>
        <v>4.0233499999999998</v>
      </c>
      <c r="M535" s="16" t="s">
        <v>356</v>
      </c>
      <c r="N535" s="46">
        <f>K535*100</f>
        <v>250</v>
      </c>
      <c r="O535" s="32"/>
      <c r="P535" s="46"/>
      <c r="Q535" s="46"/>
      <c r="R535" s="16">
        <v>4</v>
      </c>
      <c r="S535" s="16" t="s">
        <v>34</v>
      </c>
      <c r="T535" s="16" t="s">
        <v>58</v>
      </c>
      <c r="U535" s="3">
        <v>3</v>
      </c>
      <c r="V535" s="21" t="s">
        <v>568</v>
      </c>
    </row>
    <row r="536" spans="1:22" x14ac:dyDescent="0.25">
      <c r="A536" s="53">
        <v>0</v>
      </c>
      <c r="B536" s="98">
        <v>208</v>
      </c>
      <c r="C536" t="s">
        <v>557</v>
      </c>
      <c r="D536" t="s">
        <v>557</v>
      </c>
      <c r="E536" t="s">
        <v>567</v>
      </c>
      <c r="I536" s="9" t="s">
        <v>31</v>
      </c>
      <c r="J536" s="15" t="s">
        <v>465</v>
      </c>
      <c r="K536" s="15">
        <v>2.5</v>
      </c>
      <c r="L536" s="26">
        <f t="shared" si="228"/>
        <v>4.0233499999999998</v>
      </c>
      <c r="M536" s="15" t="s">
        <v>361</v>
      </c>
      <c r="N536" s="43">
        <f>K536*50</f>
        <v>125</v>
      </c>
      <c r="O536" s="15"/>
      <c r="P536" s="43"/>
      <c r="Q536" s="43"/>
      <c r="R536" s="15">
        <v>4</v>
      </c>
      <c r="S536" s="15" t="s">
        <v>34</v>
      </c>
      <c r="T536" s="15" t="s">
        <v>58</v>
      </c>
      <c r="U536" s="3">
        <v>3</v>
      </c>
      <c r="V536" s="21" t="s">
        <v>568</v>
      </c>
    </row>
    <row r="537" spans="1:22" x14ac:dyDescent="0.25">
      <c r="A537" s="53">
        <v>0</v>
      </c>
      <c r="B537" s="98">
        <v>208</v>
      </c>
      <c r="C537" t="s">
        <v>557</v>
      </c>
      <c r="D537" t="s">
        <v>557</v>
      </c>
      <c r="E537" t="s">
        <v>567</v>
      </c>
      <c r="I537" s="1" t="s">
        <v>42</v>
      </c>
      <c r="J537" s="41" t="s">
        <v>465</v>
      </c>
      <c r="K537" s="3">
        <v>2.5</v>
      </c>
      <c r="L537" s="29">
        <f t="shared" si="228"/>
        <v>4.0233499999999998</v>
      </c>
      <c r="M537" s="3" t="s">
        <v>254</v>
      </c>
      <c r="Q537" s="48">
        <f t="shared" ref="Q537" si="229">K537*228</f>
        <v>570</v>
      </c>
      <c r="R537" s="3">
        <v>4</v>
      </c>
      <c r="S537" s="3" t="s">
        <v>45</v>
      </c>
      <c r="T537" s="15"/>
      <c r="U537" s="3">
        <v>2</v>
      </c>
      <c r="V537" s="21" t="s">
        <v>569</v>
      </c>
    </row>
    <row r="538" spans="1:22" x14ac:dyDescent="0.25">
      <c r="A538" s="53">
        <v>0</v>
      </c>
      <c r="B538" s="98"/>
    </row>
    <row r="539" spans="1:22" x14ac:dyDescent="0.25">
      <c r="A539" s="53">
        <v>0</v>
      </c>
      <c r="B539" s="98">
        <v>209</v>
      </c>
      <c r="C539" t="s">
        <v>557</v>
      </c>
      <c r="D539" t="s">
        <v>558</v>
      </c>
      <c r="E539" t="s">
        <v>570</v>
      </c>
      <c r="I539" s="7" t="s">
        <v>39</v>
      </c>
      <c r="J539" s="16" t="s">
        <v>564</v>
      </c>
      <c r="K539" s="16">
        <v>5.4</v>
      </c>
      <c r="L539" s="27">
        <f t="shared" ref="L539:L543" si="230">K539*1.60934</f>
        <v>8.690436</v>
      </c>
      <c r="M539" s="16" t="s">
        <v>571</v>
      </c>
      <c r="N539" s="46">
        <f>K539*100</f>
        <v>540</v>
      </c>
      <c r="O539" s="32"/>
      <c r="P539" s="46"/>
      <c r="Q539" s="46"/>
      <c r="R539" s="16">
        <v>4</v>
      </c>
      <c r="S539" s="16" t="s">
        <v>34</v>
      </c>
      <c r="T539" s="16" t="s">
        <v>35</v>
      </c>
      <c r="U539" s="3">
        <v>2</v>
      </c>
      <c r="V539" s="21" t="s">
        <v>566</v>
      </c>
    </row>
    <row r="540" spans="1:22" x14ac:dyDescent="0.25">
      <c r="A540" s="53">
        <v>0</v>
      </c>
      <c r="B540" s="98">
        <v>210</v>
      </c>
      <c r="C540" t="s">
        <v>557</v>
      </c>
      <c r="D540" t="s">
        <v>558</v>
      </c>
      <c r="E540" t="s">
        <v>570</v>
      </c>
      <c r="I540" s="7" t="s">
        <v>39</v>
      </c>
      <c r="J540" s="16" t="s">
        <v>562</v>
      </c>
      <c r="K540" s="16">
        <v>6.3</v>
      </c>
      <c r="L540" s="27">
        <f t="shared" si="230"/>
        <v>10.138842</v>
      </c>
      <c r="M540" s="16" t="s">
        <v>92</v>
      </c>
      <c r="N540" s="46">
        <f>K540*100</f>
        <v>630</v>
      </c>
      <c r="O540" s="32"/>
      <c r="P540" s="46"/>
      <c r="Q540" s="46"/>
      <c r="R540" s="16">
        <v>3</v>
      </c>
      <c r="S540" s="16" t="s">
        <v>34</v>
      </c>
      <c r="T540" s="16" t="s">
        <v>35</v>
      </c>
      <c r="U540" s="3">
        <v>2</v>
      </c>
      <c r="V540" s="21" t="s">
        <v>566</v>
      </c>
    </row>
    <row r="541" spans="1:22" x14ac:dyDescent="0.25">
      <c r="A541" s="53">
        <v>0</v>
      </c>
      <c r="B541" s="98">
        <v>209</v>
      </c>
      <c r="C541" t="s">
        <v>557</v>
      </c>
      <c r="D541" t="s">
        <v>558</v>
      </c>
      <c r="E541" t="s">
        <v>570</v>
      </c>
      <c r="I541" s="9" t="s">
        <v>31</v>
      </c>
      <c r="J541" s="15" t="s">
        <v>564</v>
      </c>
      <c r="K541" s="15">
        <v>5.4</v>
      </c>
      <c r="L541" s="26">
        <f t="shared" si="230"/>
        <v>8.690436</v>
      </c>
      <c r="M541" s="15" t="s">
        <v>262</v>
      </c>
      <c r="N541" s="43">
        <f t="shared" ref="N541:N542" si="231">K541*50</f>
        <v>270</v>
      </c>
      <c r="O541" s="15"/>
      <c r="P541" s="43"/>
      <c r="Q541" s="43"/>
      <c r="R541" s="15">
        <v>4</v>
      </c>
      <c r="S541" s="15" t="s">
        <v>34</v>
      </c>
      <c r="T541" s="15" t="s">
        <v>35</v>
      </c>
      <c r="U541" s="3">
        <v>2</v>
      </c>
      <c r="V541" s="21" t="s">
        <v>566</v>
      </c>
    </row>
    <row r="542" spans="1:22" x14ac:dyDescent="0.25">
      <c r="A542" s="53">
        <v>0</v>
      </c>
      <c r="B542" s="98">
        <v>210</v>
      </c>
      <c r="C542" t="s">
        <v>557</v>
      </c>
      <c r="D542" t="s">
        <v>558</v>
      </c>
      <c r="E542" t="s">
        <v>570</v>
      </c>
      <c r="I542" s="9" t="s">
        <v>31</v>
      </c>
      <c r="J542" s="15" t="s">
        <v>562</v>
      </c>
      <c r="K542" s="15">
        <v>6.3</v>
      </c>
      <c r="L542" s="26">
        <f t="shared" si="230"/>
        <v>10.138842</v>
      </c>
      <c r="M542" s="15" t="s">
        <v>277</v>
      </c>
      <c r="N542" s="43">
        <f t="shared" si="231"/>
        <v>315</v>
      </c>
      <c r="O542" s="15"/>
      <c r="P542" s="43"/>
      <c r="Q542" s="43"/>
      <c r="R542" s="15">
        <v>3</v>
      </c>
      <c r="S542" s="15" t="s">
        <v>34</v>
      </c>
      <c r="T542" s="15" t="s">
        <v>35</v>
      </c>
      <c r="U542" s="3">
        <v>2</v>
      </c>
      <c r="V542" s="21" t="s">
        <v>566</v>
      </c>
    </row>
    <row r="543" spans="1:22" x14ac:dyDescent="0.25">
      <c r="A543" s="53">
        <v>0</v>
      </c>
      <c r="B543" s="98">
        <v>211</v>
      </c>
      <c r="C543" t="s">
        <v>557</v>
      </c>
      <c r="D543" t="s">
        <v>558</v>
      </c>
      <c r="E543" t="s">
        <v>570</v>
      </c>
      <c r="I543" s="1" t="s">
        <v>42</v>
      </c>
      <c r="J543" s="41" t="s">
        <v>572</v>
      </c>
      <c r="K543" s="3">
        <v>6.4</v>
      </c>
      <c r="L543" s="29">
        <f t="shared" si="230"/>
        <v>10.299776000000001</v>
      </c>
      <c r="M543" s="3" t="s">
        <v>361</v>
      </c>
      <c r="Q543" s="48">
        <f t="shared" ref="Q543" si="232">K543*228</f>
        <v>1459.2</v>
      </c>
      <c r="R543" s="3">
        <v>3</v>
      </c>
      <c r="S543" s="3" t="s">
        <v>28</v>
      </c>
      <c r="T543" s="15"/>
      <c r="U543" s="3">
        <v>2</v>
      </c>
      <c r="V543" s="21" t="s">
        <v>566</v>
      </c>
    </row>
    <row r="544" spans="1:22" x14ac:dyDescent="0.25">
      <c r="A544" s="53">
        <v>0</v>
      </c>
      <c r="B544" s="98"/>
    </row>
    <row r="545" spans="1:22" x14ac:dyDescent="0.25">
      <c r="A545" s="53">
        <v>0</v>
      </c>
      <c r="B545" s="98">
        <v>212</v>
      </c>
      <c r="C545" t="s">
        <v>573</v>
      </c>
      <c r="D545" t="s">
        <v>574</v>
      </c>
      <c r="E545" t="s">
        <v>570</v>
      </c>
      <c r="I545" s="9" t="s">
        <v>31</v>
      </c>
      <c r="J545" s="15" t="s">
        <v>575</v>
      </c>
      <c r="K545" s="15">
        <v>11.4</v>
      </c>
      <c r="L545" s="26">
        <f t="shared" ref="L545:L546" si="233">K545*1.60934</f>
        <v>18.346475999999999</v>
      </c>
      <c r="M545" s="15" t="s">
        <v>395</v>
      </c>
      <c r="N545" s="43">
        <f t="shared" ref="N545" si="234">K545*50</f>
        <v>570</v>
      </c>
      <c r="O545" s="15"/>
      <c r="P545" s="43"/>
      <c r="Q545" s="43"/>
      <c r="R545" s="15">
        <v>3</v>
      </c>
      <c r="S545" s="15" t="s">
        <v>34</v>
      </c>
      <c r="T545" s="15" t="s">
        <v>35</v>
      </c>
      <c r="U545" s="3">
        <v>3</v>
      </c>
      <c r="V545" s="21" t="s">
        <v>576</v>
      </c>
    </row>
    <row r="546" spans="1:22" x14ac:dyDescent="0.25">
      <c r="A546" s="53">
        <v>0</v>
      </c>
      <c r="B546" s="98">
        <v>212</v>
      </c>
      <c r="C546" t="s">
        <v>573</v>
      </c>
      <c r="D546" t="s">
        <v>574</v>
      </c>
      <c r="E546" t="s">
        <v>570</v>
      </c>
      <c r="I546" s="1" t="s">
        <v>42</v>
      </c>
      <c r="J546" s="41" t="s">
        <v>575</v>
      </c>
      <c r="K546" s="3">
        <v>11.4</v>
      </c>
      <c r="L546" s="29">
        <f t="shared" si="233"/>
        <v>18.346475999999999</v>
      </c>
      <c r="M546" s="3" t="s">
        <v>527</v>
      </c>
      <c r="Q546" s="48">
        <f t="shared" ref="Q546" si="235">K546*228</f>
        <v>2599.2000000000003</v>
      </c>
      <c r="R546" s="3">
        <v>3</v>
      </c>
      <c r="S546" s="3" t="s">
        <v>28</v>
      </c>
      <c r="T546" s="15"/>
      <c r="U546" s="3">
        <v>0</v>
      </c>
    </row>
    <row r="547" spans="1:22" x14ac:dyDescent="0.25">
      <c r="A547" s="53">
        <v>0</v>
      </c>
      <c r="B547" s="98"/>
    </row>
    <row r="548" spans="1:22" x14ac:dyDescent="0.25">
      <c r="A548" s="53">
        <v>0</v>
      </c>
      <c r="B548" s="98">
        <v>213</v>
      </c>
      <c r="C548" t="s">
        <v>573</v>
      </c>
      <c r="D548" t="s">
        <v>577</v>
      </c>
      <c r="E548" t="s">
        <v>275</v>
      </c>
      <c r="I548" s="4" t="s">
        <v>284</v>
      </c>
      <c r="J548" s="5">
        <v>6</v>
      </c>
      <c r="K548" s="5">
        <v>8.4</v>
      </c>
      <c r="L548" s="25">
        <f t="shared" ref="L548:L551" si="236">K548*1.60934</f>
        <v>13.518456</v>
      </c>
      <c r="M548" s="5" t="s">
        <v>52</v>
      </c>
      <c r="N548" s="46">
        <f>0.5*100</f>
        <v>50</v>
      </c>
      <c r="O548" s="5"/>
      <c r="P548" s="49"/>
      <c r="Q548" s="49">
        <f>K548*63</f>
        <v>529.20000000000005</v>
      </c>
      <c r="R548" s="5">
        <v>2</v>
      </c>
      <c r="S548" s="5" t="s">
        <v>45</v>
      </c>
      <c r="U548" s="3">
        <v>6</v>
      </c>
      <c r="V548" s="21" t="s">
        <v>578</v>
      </c>
    </row>
    <row r="549" spans="1:22" x14ac:dyDescent="0.25">
      <c r="A549" s="53">
        <v>0</v>
      </c>
      <c r="B549" s="98">
        <v>213</v>
      </c>
      <c r="C549" t="s">
        <v>573</v>
      </c>
      <c r="D549" t="s">
        <v>577</v>
      </c>
      <c r="E549" t="s">
        <v>275</v>
      </c>
      <c r="I549" s="7" t="s">
        <v>39</v>
      </c>
      <c r="J549" s="16" t="s">
        <v>310</v>
      </c>
      <c r="K549" s="16">
        <v>9</v>
      </c>
      <c r="L549" s="27">
        <f t="shared" si="236"/>
        <v>14.484059999999999</v>
      </c>
      <c r="M549" s="16" t="s">
        <v>368</v>
      </c>
      <c r="N549" s="46">
        <f>K549*100</f>
        <v>900</v>
      </c>
      <c r="O549" s="32"/>
      <c r="P549" s="46"/>
      <c r="Q549" s="46"/>
      <c r="R549" s="16">
        <v>2</v>
      </c>
      <c r="S549" s="16" t="s">
        <v>34</v>
      </c>
      <c r="T549" s="16" t="s">
        <v>35</v>
      </c>
      <c r="U549" s="3">
        <v>6</v>
      </c>
      <c r="V549" s="21" t="s">
        <v>578</v>
      </c>
    </row>
    <row r="550" spans="1:22" x14ac:dyDescent="0.25">
      <c r="A550" s="53">
        <v>0</v>
      </c>
      <c r="B550" s="98">
        <v>213</v>
      </c>
      <c r="C550" t="s">
        <v>573</v>
      </c>
      <c r="D550" t="s">
        <v>577</v>
      </c>
      <c r="E550" t="s">
        <v>275</v>
      </c>
      <c r="I550" s="9" t="s">
        <v>31</v>
      </c>
      <c r="J550" s="15" t="s">
        <v>310</v>
      </c>
      <c r="K550" s="15">
        <v>8.9</v>
      </c>
      <c r="L550" s="26">
        <f t="shared" si="236"/>
        <v>14.323126</v>
      </c>
      <c r="M550" s="15" t="s">
        <v>237</v>
      </c>
      <c r="N550" s="43">
        <f t="shared" ref="N550" si="237">K550*50</f>
        <v>445</v>
      </c>
      <c r="O550" s="15"/>
      <c r="P550" s="43"/>
      <c r="Q550" s="43"/>
      <c r="R550" s="15">
        <v>2</v>
      </c>
      <c r="S550" s="15" t="s">
        <v>34</v>
      </c>
      <c r="T550" s="15" t="s">
        <v>35</v>
      </c>
      <c r="U550" s="3">
        <v>6</v>
      </c>
      <c r="V550" s="21" t="s">
        <v>578</v>
      </c>
    </row>
    <row r="551" spans="1:22" x14ac:dyDescent="0.25">
      <c r="A551" s="53">
        <v>0</v>
      </c>
      <c r="B551" s="98">
        <v>213</v>
      </c>
      <c r="C551" t="s">
        <v>573</v>
      </c>
      <c r="D551" t="s">
        <v>577</v>
      </c>
      <c r="E551" t="s">
        <v>275</v>
      </c>
      <c r="I551" s="1" t="s">
        <v>42</v>
      </c>
      <c r="J551" s="41" t="s">
        <v>310</v>
      </c>
      <c r="K551" s="3">
        <v>8.4</v>
      </c>
      <c r="L551" s="29">
        <f t="shared" si="236"/>
        <v>13.518456</v>
      </c>
      <c r="M551" s="3" t="s">
        <v>579</v>
      </c>
      <c r="Q551" s="48">
        <f t="shared" ref="Q551" si="238">K551*228</f>
        <v>1915.2</v>
      </c>
      <c r="R551" s="3">
        <v>3</v>
      </c>
      <c r="S551" s="3" t="s">
        <v>45</v>
      </c>
      <c r="T551" s="15"/>
      <c r="U551" s="3">
        <v>6</v>
      </c>
      <c r="V551" s="21" t="s">
        <v>578</v>
      </c>
    </row>
    <row r="552" spans="1:22" x14ac:dyDescent="0.25">
      <c r="A552" s="53">
        <v>0</v>
      </c>
      <c r="B552" s="98"/>
      <c r="I552" s="1"/>
      <c r="J552" s="41"/>
      <c r="L552" s="29"/>
    </row>
    <row r="553" spans="1:22" x14ac:dyDescent="0.25">
      <c r="A553" s="53">
        <v>0</v>
      </c>
      <c r="B553" s="98">
        <v>214</v>
      </c>
      <c r="C553" t="s">
        <v>573</v>
      </c>
      <c r="D553" t="s">
        <v>580</v>
      </c>
      <c r="E553" t="s">
        <v>275</v>
      </c>
      <c r="I553" s="4" t="s">
        <v>284</v>
      </c>
      <c r="J553" s="5" t="s">
        <v>581</v>
      </c>
      <c r="K553" s="5">
        <v>6.5</v>
      </c>
      <c r="L553" s="25">
        <f t="shared" ref="L553:L556" si="239">K553*1.60934</f>
        <v>10.460710000000001</v>
      </c>
      <c r="M553" s="5" t="s">
        <v>527</v>
      </c>
      <c r="N553" s="46">
        <f>0.6*100</f>
        <v>60</v>
      </c>
      <c r="O553" s="5"/>
      <c r="P553" s="49"/>
      <c r="Q553" s="49">
        <f>K553*63</f>
        <v>409.5</v>
      </c>
      <c r="R553" s="5">
        <v>3</v>
      </c>
      <c r="S553" s="5" t="s">
        <v>45</v>
      </c>
      <c r="V553" s="21" t="s">
        <v>582</v>
      </c>
    </row>
    <row r="554" spans="1:22" x14ac:dyDescent="0.25">
      <c r="A554" s="53">
        <v>0</v>
      </c>
      <c r="B554" s="98">
        <v>214</v>
      </c>
      <c r="C554" t="s">
        <v>573</v>
      </c>
      <c r="D554" t="s">
        <v>580</v>
      </c>
      <c r="E554" t="s">
        <v>275</v>
      </c>
      <c r="I554" s="7" t="s">
        <v>39</v>
      </c>
      <c r="J554" s="16" t="s">
        <v>583</v>
      </c>
      <c r="K554" s="16">
        <v>6.5</v>
      </c>
      <c r="L554" s="27">
        <f t="shared" si="239"/>
        <v>10.460710000000001</v>
      </c>
      <c r="M554" s="16" t="s">
        <v>584</v>
      </c>
      <c r="N554" s="46">
        <f>K554*100</f>
        <v>650</v>
      </c>
      <c r="O554" s="32"/>
      <c r="P554" s="46"/>
      <c r="Q554" s="46"/>
      <c r="R554" s="16">
        <v>3</v>
      </c>
      <c r="S554" s="16" t="s">
        <v>34</v>
      </c>
      <c r="T554" s="16" t="s">
        <v>35</v>
      </c>
      <c r="V554" s="21" t="s">
        <v>582</v>
      </c>
    </row>
    <row r="555" spans="1:22" x14ac:dyDescent="0.25">
      <c r="A555" s="53">
        <v>0</v>
      </c>
      <c r="B555" s="98">
        <v>214</v>
      </c>
      <c r="C555" t="s">
        <v>573</v>
      </c>
      <c r="D555" t="s">
        <v>580</v>
      </c>
      <c r="E555" t="s">
        <v>275</v>
      </c>
      <c r="I555" s="9" t="s">
        <v>31</v>
      </c>
      <c r="J555" s="15" t="s">
        <v>583</v>
      </c>
      <c r="K555" s="15">
        <v>6.8</v>
      </c>
      <c r="L555" s="26">
        <f t="shared" si="239"/>
        <v>10.943512</v>
      </c>
      <c r="M555" s="15" t="s">
        <v>307</v>
      </c>
      <c r="N555" s="43">
        <f t="shared" ref="N555" si="240">K555*50</f>
        <v>340</v>
      </c>
      <c r="O555" s="15"/>
      <c r="P555" s="43"/>
      <c r="Q555" s="43"/>
      <c r="R555" s="15">
        <v>3</v>
      </c>
      <c r="S555" s="15" t="s">
        <v>34</v>
      </c>
      <c r="T555" s="15" t="s">
        <v>35</v>
      </c>
      <c r="V555" s="21" t="s">
        <v>582</v>
      </c>
    </row>
    <row r="556" spans="1:22" x14ac:dyDescent="0.25">
      <c r="A556" s="53">
        <v>0</v>
      </c>
      <c r="B556" s="98">
        <v>214</v>
      </c>
      <c r="C556" t="s">
        <v>573</v>
      </c>
      <c r="D556" t="s">
        <v>580</v>
      </c>
      <c r="E556" t="s">
        <v>275</v>
      </c>
      <c r="I556" s="1" t="s">
        <v>42</v>
      </c>
      <c r="J556" s="41" t="s">
        <v>583</v>
      </c>
      <c r="K556" s="3">
        <v>6.5</v>
      </c>
      <c r="L556" s="29">
        <f t="shared" si="239"/>
        <v>10.460710000000001</v>
      </c>
      <c r="M556" s="3" t="s">
        <v>585</v>
      </c>
      <c r="Q556" s="48">
        <f t="shared" ref="Q556" si="241">K556*228</f>
        <v>1482</v>
      </c>
      <c r="R556" s="3">
        <v>3</v>
      </c>
      <c r="S556" s="3" t="s">
        <v>45</v>
      </c>
      <c r="T556" s="15"/>
      <c r="V556" s="21" t="s">
        <v>582</v>
      </c>
    </row>
    <row r="557" spans="1:22" x14ac:dyDescent="0.25">
      <c r="A557" s="53">
        <v>0</v>
      </c>
      <c r="B557" s="98"/>
    </row>
    <row r="558" spans="1:22" x14ac:dyDescent="0.25">
      <c r="A558" s="53">
        <v>0</v>
      </c>
      <c r="B558" s="98">
        <v>215</v>
      </c>
      <c r="C558" t="s">
        <v>573</v>
      </c>
      <c r="D558" t="s">
        <v>143</v>
      </c>
      <c r="E558" t="s">
        <v>586</v>
      </c>
      <c r="I558" s="4" t="s">
        <v>284</v>
      </c>
      <c r="J558" s="5" t="s">
        <v>587</v>
      </c>
      <c r="K558" s="5">
        <v>5</v>
      </c>
      <c r="L558" s="25">
        <f t="shared" ref="L558:L564" si="242">K558*1.60934</f>
        <v>8.0466999999999995</v>
      </c>
      <c r="M558" s="5" t="s">
        <v>144</v>
      </c>
      <c r="N558" s="46">
        <f>0.3*100</f>
        <v>30</v>
      </c>
      <c r="O558" s="5"/>
      <c r="P558" s="49"/>
      <c r="Q558" s="49">
        <f>K558*63</f>
        <v>315</v>
      </c>
      <c r="R558" s="5">
        <v>2</v>
      </c>
      <c r="S558" s="5" t="s">
        <v>34</v>
      </c>
      <c r="U558" s="3">
        <v>4</v>
      </c>
      <c r="V558" s="21" t="s">
        <v>588</v>
      </c>
    </row>
    <row r="559" spans="1:22" x14ac:dyDescent="0.25">
      <c r="A559" s="53">
        <v>0</v>
      </c>
      <c r="B559" s="98">
        <v>216</v>
      </c>
      <c r="C559" t="s">
        <v>573</v>
      </c>
      <c r="D559" t="s">
        <v>143</v>
      </c>
      <c r="E559" t="s">
        <v>586</v>
      </c>
      <c r="I559" s="7" t="s">
        <v>39</v>
      </c>
      <c r="J559" s="16" t="s">
        <v>589</v>
      </c>
      <c r="K559" s="16">
        <v>4.5999999999999996</v>
      </c>
      <c r="L559" s="27">
        <f t="shared" si="242"/>
        <v>7.402963999999999</v>
      </c>
      <c r="M559" s="16" t="s">
        <v>387</v>
      </c>
      <c r="N559" s="46">
        <f>K559*100</f>
        <v>459.99999999999994</v>
      </c>
      <c r="O559" s="32"/>
      <c r="P559" s="46"/>
      <c r="Q559" s="46"/>
      <c r="R559" s="16">
        <v>2</v>
      </c>
      <c r="S559" s="16" t="s">
        <v>34</v>
      </c>
      <c r="T559" s="16" t="s">
        <v>35</v>
      </c>
      <c r="U559" s="3">
        <v>5</v>
      </c>
      <c r="V559" s="21" t="s">
        <v>590</v>
      </c>
    </row>
    <row r="560" spans="1:22" x14ac:dyDescent="0.25">
      <c r="A560" s="53">
        <v>0</v>
      </c>
      <c r="B560" s="98">
        <v>217</v>
      </c>
      <c r="C560" t="s">
        <v>573</v>
      </c>
      <c r="D560" t="s">
        <v>143</v>
      </c>
      <c r="E560" t="s">
        <v>586</v>
      </c>
      <c r="I560" s="7" t="s">
        <v>39</v>
      </c>
      <c r="J560" s="16" t="s">
        <v>591</v>
      </c>
      <c r="K560" s="16">
        <v>4.5</v>
      </c>
      <c r="L560" s="27">
        <f t="shared" si="242"/>
        <v>7.2420299999999997</v>
      </c>
      <c r="M560" s="16" t="s">
        <v>220</v>
      </c>
      <c r="N560" s="46">
        <f>K560*100</f>
        <v>450</v>
      </c>
      <c r="O560" s="32"/>
      <c r="P560" s="46"/>
      <c r="Q560" s="46"/>
      <c r="R560" s="16">
        <v>2</v>
      </c>
      <c r="S560" s="16" t="s">
        <v>34</v>
      </c>
      <c r="T560" s="16" t="s">
        <v>35</v>
      </c>
      <c r="U560" s="3">
        <v>5</v>
      </c>
      <c r="V560" s="21" t="s">
        <v>590</v>
      </c>
    </row>
    <row r="561" spans="1:22" x14ac:dyDescent="0.25">
      <c r="A561" s="53">
        <v>0</v>
      </c>
      <c r="B561" s="98">
        <v>218</v>
      </c>
      <c r="C561" t="s">
        <v>573</v>
      </c>
      <c r="D561" t="s">
        <v>143</v>
      </c>
      <c r="E561" t="s">
        <v>586</v>
      </c>
      <c r="I561" s="7" t="s">
        <v>39</v>
      </c>
      <c r="J561" s="16" t="s">
        <v>592</v>
      </c>
      <c r="K561" s="16">
        <v>4.7</v>
      </c>
      <c r="L561" s="27">
        <f t="shared" ref="L561" si="243">K561*1.60934</f>
        <v>7.563898</v>
      </c>
      <c r="M561" s="16" t="s">
        <v>593</v>
      </c>
      <c r="N561" s="46">
        <f>K561*100</f>
        <v>470</v>
      </c>
      <c r="O561" s="32"/>
      <c r="P561" s="46"/>
      <c r="Q561" s="46"/>
      <c r="R561" s="16">
        <v>2</v>
      </c>
      <c r="S561" s="16" t="s">
        <v>34</v>
      </c>
      <c r="T561" s="16" t="s">
        <v>35</v>
      </c>
      <c r="U561" s="3">
        <v>5</v>
      </c>
      <c r="V561" s="21" t="s">
        <v>590</v>
      </c>
    </row>
    <row r="562" spans="1:22" x14ac:dyDescent="0.25">
      <c r="A562" s="53">
        <v>0</v>
      </c>
      <c r="B562" s="98">
        <v>215</v>
      </c>
      <c r="C562" t="s">
        <v>573</v>
      </c>
      <c r="D562" t="s">
        <v>143</v>
      </c>
      <c r="E562" t="s">
        <v>586</v>
      </c>
      <c r="I562" s="9" t="s">
        <v>31</v>
      </c>
      <c r="J562" s="15" t="s">
        <v>594</v>
      </c>
      <c r="K562" s="15">
        <v>4</v>
      </c>
      <c r="L562" s="26">
        <f t="shared" si="242"/>
        <v>6.43736</v>
      </c>
      <c r="M562" s="15" t="s">
        <v>52</v>
      </c>
      <c r="N562" s="43">
        <f t="shared" ref="N562" si="244">K562*50</f>
        <v>200</v>
      </c>
      <c r="O562" s="15"/>
      <c r="P562" s="43"/>
      <c r="Q562" s="43"/>
      <c r="R562" s="15">
        <v>2</v>
      </c>
      <c r="S562" s="15" t="s">
        <v>34</v>
      </c>
      <c r="T562" s="15" t="s">
        <v>35</v>
      </c>
      <c r="U562" s="3">
        <v>5</v>
      </c>
      <c r="V562" s="21" t="s">
        <v>590</v>
      </c>
    </row>
    <row r="563" spans="1:22" x14ac:dyDescent="0.25">
      <c r="A563" s="53">
        <v>0</v>
      </c>
      <c r="B563" s="98">
        <v>218</v>
      </c>
      <c r="C563" t="s">
        <v>573</v>
      </c>
      <c r="D563" t="s">
        <v>143</v>
      </c>
      <c r="E563" t="s">
        <v>586</v>
      </c>
      <c r="I563" s="9" t="s">
        <v>31</v>
      </c>
      <c r="J563" s="15" t="s">
        <v>592</v>
      </c>
      <c r="K563" s="15">
        <v>4.9000000000000004</v>
      </c>
      <c r="L563" s="26">
        <f t="shared" si="242"/>
        <v>7.8857660000000003</v>
      </c>
      <c r="M563" s="15" t="s">
        <v>252</v>
      </c>
      <c r="N563" s="43">
        <f>K563*50</f>
        <v>245.00000000000003</v>
      </c>
      <c r="O563" s="15"/>
      <c r="P563" s="43"/>
      <c r="Q563" s="43"/>
      <c r="R563" s="15">
        <v>3</v>
      </c>
      <c r="S563" s="15" t="s">
        <v>34</v>
      </c>
      <c r="T563" s="15" t="s">
        <v>35</v>
      </c>
      <c r="U563" s="3">
        <v>5</v>
      </c>
      <c r="V563" s="21" t="s">
        <v>590</v>
      </c>
    </row>
    <row r="564" spans="1:22" x14ac:dyDescent="0.25">
      <c r="A564" s="53">
        <v>0</v>
      </c>
      <c r="B564" s="98">
        <v>215</v>
      </c>
      <c r="C564" t="s">
        <v>573</v>
      </c>
      <c r="D564" t="s">
        <v>143</v>
      </c>
      <c r="E564" t="s">
        <v>586</v>
      </c>
      <c r="I564" s="1" t="s">
        <v>42</v>
      </c>
      <c r="J564" s="41" t="s">
        <v>595</v>
      </c>
      <c r="K564" s="3">
        <v>5</v>
      </c>
      <c r="L564" s="29">
        <f t="shared" si="242"/>
        <v>8.0466999999999995</v>
      </c>
      <c r="M564" s="3" t="s">
        <v>172</v>
      </c>
      <c r="Q564" s="48">
        <f t="shared" ref="Q564" si="245">K564*228</f>
        <v>1140</v>
      </c>
      <c r="R564" s="3">
        <v>2</v>
      </c>
      <c r="S564" s="3" t="s">
        <v>45</v>
      </c>
      <c r="T564" s="15"/>
      <c r="U564" s="3">
        <v>5</v>
      </c>
      <c r="V564" s="21" t="s">
        <v>590</v>
      </c>
    </row>
    <row r="565" spans="1:22" x14ac:dyDescent="0.25">
      <c r="A565" s="53">
        <v>0</v>
      </c>
      <c r="B565" s="54"/>
      <c r="I565" s="1"/>
      <c r="J565" s="41"/>
      <c r="L565" s="29"/>
    </row>
    <row r="566" spans="1:22" x14ac:dyDescent="0.25">
      <c r="A566" s="53">
        <v>0</v>
      </c>
      <c r="B566" s="54"/>
      <c r="C566" t="s">
        <v>596</v>
      </c>
      <c r="F566" s="18" t="s">
        <v>597</v>
      </c>
      <c r="G566" s="75"/>
      <c r="H566" s="75"/>
    </row>
    <row r="567" spans="1:22" x14ac:dyDescent="0.25">
      <c r="A567" s="53">
        <v>0</v>
      </c>
      <c r="B567" s="54">
        <v>219</v>
      </c>
      <c r="C567" s="21" t="s">
        <v>596</v>
      </c>
      <c r="D567" s="21" t="s">
        <v>598</v>
      </c>
      <c r="E567" s="45" t="s">
        <v>599</v>
      </c>
      <c r="I567" s="7" t="s">
        <v>39</v>
      </c>
      <c r="R567" s="3">
        <v>4</v>
      </c>
      <c r="S567" s="16" t="s">
        <v>34</v>
      </c>
      <c r="T567" s="76" t="s">
        <v>35</v>
      </c>
      <c r="U567" s="3">
        <v>3</v>
      </c>
      <c r="V567" s="21" t="s">
        <v>600</v>
      </c>
    </row>
    <row r="568" spans="1:22" x14ac:dyDescent="0.25">
      <c r="A568" s="53">
        <v>0</v>
      </c>
      <c r="B568" s="54">
        <v>220</v>
      </c>
      <c r="C568" s="21" t="s">
        <v>596</v>
      </c>
      <c r="D568" s="45" t="s">
        <v>599</v>
      </c>
      <c r="E568" s="21" t="s">
        <v>467</v>
      </c>
      <c r="I568" s="7" t="s">
        <v>39</v>
      </c>
      <c r="R568" s="3">
        <v>5</v>
      </c>
      <c r="S568" s="16" t="s">
        <v>34</v>
      </c>
      <c r="T568" s="76" t="s">
        <v>1253</v>
      </c>
      <c r="U568" s="3">
        <v>7</v>
      </c>
      <c r="V568" s="21" t="s">
        <v>601</v>
      </c>
    </row>
    <row r="569" spans="1:22" x14ac:dyDescent="0.25">
      <c r="A569" s="53">
        <v>0</v>
      </c>
      <c r="B569" s="54">
        <v>221</v>
      </c>
      <c r="C569" s="21" t="s">
        <v>596</v>
      </c>
      <c r="D569" s="21" t="s">
        <v>467</v>
      </c>
      <c r="E569" s="21" t="s">
        <v>385</v>
      </c>
      <c r="I569" s="7" t="s">
        <v>39</v>
      </c>
      <c r="R569" s="3">
        <v>5</v>
      </c>
      <c r="S569" s="16" t="s">
        <v>34</v>
      </c>
      <c r="T569" s="76" t="s">
        <v>1253</v>
      </c>
      <c r="U569" s="3">
        <v>3</v>
      </c>
      <c r="V569" s="21" t="s">
        <v>602</v>
      </c>
    </row>
    <row r="570" spans="1:22" x14ac:dyDescent="0.25">
      <c r="A570" s="53">
        <v>0</v>
      </c>
      <c r="B570" s="54">
        <v>222</v>
      </c>
      <c r="C570" s="21" t="s">
        <v>596</v>
      </c>
      <c r="D570" s="21" t="s">
        <v>385</v>
      </c>
      <c r="E570" s="21" t="s">
        <v>603</v>
      </c>
      <c r="I570" s="7" t="s">
        <v>39</v>
      </c>
      <c r="R570" s="3">
        <v>5</v>
      </c>
      <c r="S570" s="16" t="s">
        <v>34</v>
      </c>
      <c r="T570" s="76" t="s">
        <v>1253</v>
      </c>
      <c r="U570" s="3">
        <v>3</v>
      </c>
      <c r="V570" s="21" t="s">
        <v>604</v>
      </c>
    </row>
    <row r="571" spans="1:22" x14ac:dyDescent="0.25">
      <c r="A571" s="53">
        <v>0</v>
      </c>
      <c r="B571" s="54">
        <v>223</v>
      </c>
      <c r="C571" s="21" t="s">
        <v>596</v>
      </c>
      <c r="D571" s="21" t="s">
        <v>603</v>
      </c>
      <c r="E571" s="21" t="s">
        <v>605</v>
      </c>
      <c r="I571" s="7" t="s">
        <v>39</v>
      </c>
      <c r="R571" s="3">
        <v>5</v>
      </c>
      <c r="S571" s="16" t="s">
        <v>34</v>
      </c>
      <c r="T571" s="76" t="s">
        <v>1253</v>
      </c>
      <c r="U571" s="3">
        <v>4</v>
      </c>
      <c r="V571" s="21" t="s">
        <v>606</v>
      </c>
    </row>
    <row r="572" spans="1:22" x14ac:dyDescent="0.25">
      <c r="A572" s="53">
        <v>0</v>
      </c>
      <c r="B572" s="54">
        <v>224</v>
      </c>
      <c r="C572" s="21" t="s">
        <v>596</v>
      </c>
      <c r="D572" s="21" t="s">
        <v>605</v>
      </c>
      <c r="E572" s="21" t="s">
        <v>607</v>
      </c>
      <c r="I572" s="7" t="s">
        <v>39</v>
      </c>
      <c r="R572" s="3">
        <v>4</v>
      </c>
      <c r="S572" s="16" t="s">
        <v>34</v>
      </c>
      <c r="T572" s="76" t="s">
        <v>35</v>
      </c>
      <c r="U572" s="3">
        <v>5</v>
      </c>
      <c r="V572" s="21" t="s">
        <v>608</v>
      </c>
    </row>
    <row r="573" spans="1:22" x14ac:dyDescent="0.25">
      <c r="A573" s="53">
        <v>0</v>
      </c>
      <c r="B573" s="54"/>
      <c r="C573" s="21"/>
      <c r="D573" s="21"/>
      <c r="E573" s="21"/>
    </row>
    <row r="574" spans="1:22" x14ac:dyDescent="0.25">
      <c r="A574" s="53">
        <v>0</v>
      </c>
      <c r="B574" s="54"/>
      <c r="C574" t="s">
        <v>609</v>
      </c>
      <c r="F574" s="18" t="s">
        <v>610</v>
      </c>
      <c r="G574" s="75"/>
      <c r="H574" s="75"/>
    </row>
    <row r="575" spans="1:22" x14ac:dyDescent="0.25">
      <c r="A575" s="53">
        <v>0</v>
      </c>
      <c r="B575" s="54">
        <v>225</v>
      </c>
      <c r="C575" t="s">
        <v>609</v>
      </c>
      <c r="D575" t="s">
        <v>611</v>
      </c>
      <c r="I575" s="7" t="s">
        <v>39</v>
      </c>
      <c r="K575" s="52">
        <f t="shared" ref="K575:K580" si="246">L575/1.60934</f>
        <v>1.1184709259696521</v>
      </c>
      <c r="L575" s="16">
        <v>1.8</v>
      </c>
      <c r="N575" s="46">
        <f t="shared" ref="N575:N588" si="247">K575*100</f>
        <v>111.84709259696521</v>
      </c>
      <c r="T575" s="16" t="s">
        <v>58</v>
      </c>
    </row>
    <row r="576" spans="1:22" x14ac:dyDescent="0.25">
      <c r="A576" s="53">
        <v>0</v>
      </c>
      <c r="B576" s="54">
        <v>226</v>
      </c>
      <c r="C576" t="s">
        <v>609</v>
      </c>
      <c r="D576" t="s">
        <v>612</v>
      </c>
      <c r="I576" s="7" t="s">
        <v>39</v>
      </c>
      <c r="J576" s="16"/>
      <c r="K576" s="52">
        <f t="shared" si="246"/>
        <v>2.3301477624367752</v>
      </c>
      <c r="L576" s="16">
        <v>3.75</v>
      </c>
      <c r="M576" s="16"/>
      <c r="N576" s="46">
        <f t="shared" si="247"/>
        <v>233.01477624367752</v>
      </c>
      <c r="O576" s="16"/>
      <c r="P576" s="46"/>
      <c r="Q576" s="46"/>
      <c r="R576" s="16">
        <v>5</v>
      </c>
      <c r="S576" s="16" t="s">
        <v>34</v>
      </c>
      <c r="T576" s="16" t="s">
        <v>58</v>
      </c>
    </row>
    <row r="577" spans="1:20" x14ac:dyDescent="0.25">
      <c r="A577" s="53">
        <v>0</v>
      </c>
      <c r="B577" s="54">
        <v>227</v>
      </c>
      <c r="C577" t="s">
        <v>609</v>
      </c>
      <c r="D577" t="s">
        <v>613</v>
      </c>
      <c r="I577" s="7" t="s">
        <v>39</v>
      </c>
      <c r="J577" s="16"/>
      <c r="K577" s="52">
        <f t="shared" si="246"/>
        <v>5.2816682615233574</v>
      </c>
      <c r="L577" s="16">
        <v>8.5</v>
      </c>
      <c r="M577" s="16"/>
      <c r="N577" s="46">
        <f t="shared" si="247"/>
        <v>528.16682615233572</v>
      </c>
      <c r="O577" s="16"/>
      <c r="P577" s="46"/>
      <c r="Q577" s="46"/>
      <c r="R577" s="16">
        <v>4</v>
      </c>
      <c r="S577" s="16" t="s">
        <v>34</v>
      </c>
      <c r="T577" s="16" t="s">
        <v>35</v>
      </c>
    </row>
    <row r="578" spans="1:20" x14ac:dyDescent="0.25">
      <c r="A578" s="53">
        <v>0</v>
      </c>
      <c r="B578" s="54">
        <v>228</v>
      </c>
      <c r="C578" t="s">
        <v>609</v>
      </c>
      <c r="D578" t="s">
        <v>614</v>
      </c>
      <c r="I578" s="7" t="s">
        <v>39</v>
      </c>
      <c r="J578" s="16"/>
      <c r="K578" s="52">
        <f t="shared" si="246"/>
        <v>1.2427454732996135</v>
      </c>
      <c r="L578" s="16">
        <v>2</v>
      </c>
      <c r="M578" s="16"/>
      <c r="N578" s="46">
        <f t="shared" si="247"/>
        <v>124.27454732996135</v>
      </c>
      <c r="O578" s="16"/>
      <c r="P578" s="46"/>
      <c r="Q578" s="46"/>
      <c r="R578" s="16"/>
      <c r="S578" s="16"/>
      <c r="T578" s="16" t="s">
        <v>58</v>
      </c>
    </row>
    <row r="579" spans="1:20" x14ac:dyDescent="0.25">
      <c r="A579" s="53">
        <v>0</v>
      </c>
      <c r="B579" s="54">
        <v>229</v>
      </c>
      <c r="C579" t="s">
        <v>609</v>
      </c>
      <c r="D579" t="s">
        <v>615</v>
      </c>
      <c r="I579" s="7" t="s">
        <v>39</v>
      </c>
      <c r="J579" s="16"/>
      <c r="K579" s="52">
        <f t="shared" si="246"/>
        <v>5.5923546298482609</v>
      </c>
      <c r="L579" s="16">
        <v>9</v>
      </c>
      <c r="M579" s="16"/>
      <c r="N579" s="46">
        <f t="shared" si="247"/>
        <v>559.23546298482609</v>
      </c>
      <c r="O579" s="16"/>
      <c r="P579" s="46"/>
      <c r="Q579" s="46"/>
      <c r="R579" s="16">
        <v>5</v>
      </c>
      <c r="S579" s="16" t="s">
        <v>34</v>
      </c>
      <c r="T579" s="16" t="s">
        <v>35</v>
      </c>
    </row>
    <row r="580" spans="1:20" x14ac:dyDescent="0.25">
      <c r="A580" s="53">
        <v>0</v>
      </c>
      <c r="B580" s="54">
        <v>230</v>
      </c>
      <c r="C580" t="s">
        <v>609</v>
      </c>
      <c r="D580" t="s">
        <v>616</v>
      </c>
      <c r="F580" t="s">
        <v>617</v>
      </c>
      <c r="I580" s="7" t="s">
        <v>39</v>
      </c>
      <c r="J580" s="16"/>
      <c r="K580" s="52">
        <f t="shared" si="246"/>
        <v>3.1068636832490339</v>
      </c>
      <c r="L580" s="16">
        <v>5</v>
      </c>
      <c r="M580" s="16"/>
      <c r="N580" s="46">
        <f t="shared" si="247"/>
        <v>310.68636832490341</v>
      </c>
      <c r="O580" s="16"/>
      <c r="P580" s="46"/>
      <c r="Q580" s="46"/>
      <c r="R580" s="16"/>
      <c r="S580" s="16"/>
      <c r="T580" s="16" t="s">
        <v>58</v>
      </c>
    </row>
    <row r="581" spans="1:20" x14ac:dyDescent="0.25">
      <c r="A581" s="53">
        <v>0</v>
      </c>
      <c r="B581" s="54">
        <v>231</v>
      </c>
      <c r="C581" t="s">
        <v>609</v>
      </c>
      <c r="D581" t="s">
        <v>618</v>
      </c>
      <c r="I581" s="7" t="s">
        <v>39</v>
      </c>
      <c r="J581" s="16"/>
      <c r="K581" s="52">
        <f t="shared" ref="K581:K590" si="248">L581/1.60934</f>
        <v>0.93205910497471012</v>
      </c>
      <c r="L581" s="16">
        <v>1.5</v>
      </c>
      <c r="M581" s="16"/>
      <c r="N581" s="46">
        <f t="shared" si="247"/>
        <v>93.20591049747101</v>
      </c>
      <c r="O581" s="16"/>
      <c r="P581" s="46"/>
      <c r="Q581" s="46"/>
      <c r="R581" s="16"/>
      <c r="S581" s="16"/>
      <c r="T581" s="16" t="s">
        <v>58</v>
      </c>
    </row>
    <row r="582" spans="1:20" x14ac:dyDescent="0.25">
      <c r="A582" s="53">
        <v>0</v>
      </c>
      <c r="B582" s="54">
        <v>232</v>
      </c>
      <c r="C582" t="s">
        <v>609</v>
      </c>
      <c r="D582" t="s">
        <v>619</v>
      </c>
      <c r="I582" s="7" t="s">
        <v>39</v>
      </c>
      <c r="J582" s="16"/>
      <c r="K582" s="52">
        <f t="shared" si="248"/>
        <v>1.3980886574620652</v>
      </c>
      <c r="L582" s="16">
        <v>2.25</v>
      </c>
      <c r="M582" s="16"/>
      <c r="N582" s="46">
        <f t="shared" si="247"/>
        <v>139.80886574620652</v>
      </c>
      <c r="O582" s="16"/>
      <c r="P582" s="46"/>
      <c r="Q582" s="46"/>
      <c r="R582" s="16"/>
      <c r="S582" s="16"/>
      <c r="T582" s="16" t="s">
        <v>58</v>
      </c>
    </row>
    <row r="583" spans="1:20" x14ac:dyDescent="0.25">
      <c r="A583" s="53">
        <v>0</v>
      </c>
      <c r="B583" s="54">
        <v>233</v>
      </c>
      <c r="C583" t="s">
        <v>609</v>
      </c>
      <c r="D583" t="s">
        <v>620</v>
      </c>
      <c r="I583" s="7" t="s">
        <v>39</v>
      </c>
      <c r="J583" s="16"/>
      <c r="K583" s="52">
        <f t="shared" si="248"/>
        <v>1.0874022891371617</v>
      </c>
      <c r="L583" s="16">
        <v>1.75</v>
      </c>
      <c r="M583" s="16"/>
      <c r="N583" s="46">
        <f t="shared" si="247"/>
        <v>108.74022891371618</v>
      </c>
      <c r="O583" s="16"/>
      <c r="P583" s="46"/>
      <c r="Q583" s="46"/>
      <c r="R583" s="16"/>
      <c r="S583" s="16"/>
      <c r="T583" s="16" t="s">
        <v>58</v>
      </c>
    </row>
    <row r="584" spans="1:20" x14ac:dyDescent="0.25">
      <c r="A584" s="53">
        <v>0</v>
      </c>
      <c r="B584" s="54">
        <v>234</v>
      </c>
      <c r="C584" t="s">
        <v>609</v>
      </c>
      <c r="D584" t="s">
        <v>621</v>
      </c>
      <c r="I584" s="7" t="s">
        <v>39</v>
      </c>
      <c r="J584" s="16"/>
      <c r="K584" s="52">
        <f t="shared" si="248"/>
        <v>2.485490946599227</v>
      </c>
      <c r="L584" s="16">
        <v>4</v>
      </c>
      <c r="M584" s="16"/>
      <c r="N584" s="46">
        <f t="shared" si="247"/>
        <v>248.5490946599227</v>
      </c>
      <c r="O584" s="16"/>
      <c r="P584" s="46"/>
      <c r="Q584" s="46"/>
      <c r="R584" s="16">
        <v>4</v>
      </c>
      <c r="S584" s="16" t="s">
        <v>34</v>
      </c>
      <c r="T584" s="16" t="s">
        <v>58</v>
      </c>
    </row>
    <row r="585" spans="1:20" x14ac:dyDescent="0.25">
      <c r="A585" s="53">
        <v>0</v>
      </c>
      <c r="B585" s="54">
        <v>235</v>
      </c>
      <c r="C585" t="s">
        <v>609</v>
      </c>
      <c r="D585" t="s">
        <v>622</v>
      </c>
      <c r="I585" s="7" t="s">
        <v>39</v>
      </c>
      <c r="J585" s="16"/>
      <c r="K585" s="52">
        <f t="shared" si="248"/>
        <v>1.8641182099494202</v>
      </c>
      <c r="L585" s="16">
        <v>3</v>
      </c>
      <c r="M585" s="16"/>
      <c r="N585" s="46">
        <f t="shared" si="247"/>
        <v>186.41182099494202</v>
      </c>
      <c r="O585" s="16"/>
      <c r="P585" s="46"/>
      <c r="Q585" s="46"/>
      <c r="R585" s="16"/>
      <c r="S585" s="16"/>
      <c r="T585" s="16" t="s">
        <v>58</v>
      </c>
    </row>
    <row r="586" spans="1:20" x14ac:dyDescent="0.25">
      <c r="A586" s="53">
        <v>0</v>
      </c>
      <c r="B586" s="54">
        <v>236</v>
      </c>
      <c r="C586" t="s">
        <v>609</v>
      </c>
      <c r="D586" t="s">
        <v>623</v>
      </c>
      <c r="I586" s="7" t="s">
        <v>39</v>
      </c>
      <c r="J586" s="16"/>
      <c r="K586" s="52">
        <f t="shared" si="248"/>
        <v>1.8641182099494202</v>
      </c>
      <c r="L586" s="16">
        <v>3</v>
      </c>
      <c r="M586" s="16"/>
      <c r="N586" s="46">
        <f t="shared" si="247"/>
        <v>186.41182099494202</v>
      </c>
      <c r="O586" s="16"/>
      <c r="P586" s="46"/>
      <c r="Q586" s="46"/>
      <c r="R586" s="16"/>
      <c r="S586" s="16"/>
      <c r="T586" s="16" t="s">
        <v>58</v>
      </c>
    </row>
    <row r="587" spans="1:20" x14ac:dyDescent="0.25">
      <c r="A587" s="53">
        <v>0</v>
      </c>
      <c r="B587" s="54">
        <v>237</v>
      </c>
      <c r="C587" t="s">
        <v>609</v>
      </c>
      <c r="D587" t="s">
        <v>624</v>
      </c>
      <c r="I587" s="7" t="s">
        <v>39</v>
      </c>
      <c r="J587" s="16"/>
      <c r="K587" s="52">
        <f t="shared" si="248"/>
        <v>0.93205910497471012</v>
      </c>
      <c r="L587" s="16">
        <v>1.5</v>
      </c>
      <c r="M587" s="16"/>
      <c r="N587" s="46">
        <f t="shared" si="247"/>
        <v>93.20591049747101</v>
      </c>
      <c r="O587" s="16"/>
      <c r="P587" s="46"/>
      <c r="Q587" s="46"/>
      <c r="R587" s="16"/>
      <c r="S587" s="16"/>
      <c r="T587" s="16" t="s">
        <v>58</v>
      </c>
    </row>
    <row r="588" spans="1:20" x14ac:dyDescent="0.25">
      <c r="A588" s="53">
        <v>0</v>
      </c>
      <c r="B588" s="54">
        <v>238</v>
      </c>
      <c r="C588" t="s">
        <v>609</v>
      </c>
      <c r="D588" t="s">
        <v>625</v>
      </c>
      <c r="I588" s="7" t="s">
        <v>39</v>
      </c>
      <c r="J588" s="16"/>
      <c r="K588" s="52">
        <f t="shared" si="248"/>
        <v>3.1068636832490339</v>
      </c>
      <c r="L588" s="16">
        <v>5</v>
      </c>
      <c r="M588" s="16"/>
      <c r="N588" s="46">
        <f t="shared" si="247"/>
        <v>310.68636832490341</v>
      </c>
      <c r="O588" s="16"/>
      <c r="P588" s="46"/>
      <c r="Q588" s="46"/>
      <c r="R588" s="16">
        <v>4</v>
      </c>
      <c r="S588" s="16" t="s">
        <v>34</v>
      </c>
      <c r="T588" s="16" t="s">
        <v>58</v>
      </c>
    </row>
    <row r="589" spans="1:20" x14ac:dyDescent="0.25">
      <c r="A589" s="53">
        <v>0</v>
      </c>
      <c r="B589" s="54">
        <v>239</v>
      </c>
      <c r="C589" t="s">
        <v>609</v>
      </c>
      <c r="D589" t="s">
        <v>626</v>
      </c>
      <c r="I589" s="7" t="s">
        <v>39</v>
      </c>
      <c r="J589" s="16"/>
      <c r="K589" s="52">
        <f t="shared" si="248"/>
        <v>2.1748045782743235</v>
      </c>
      <c r="L589" s="27">
        <v>3.5</v>
      </c>
      <c r="M589" s="16"/>
      <c r="N589" s="46">
        <f>K589*100</f>
        <v>217.48045782743236</v>
      </c>
      <c r="O589" s="32"/>
      <c r="P589" s="46"/>
      <c r="Q589" s="46"/>
      <c r="R589" s="16">
        <v>5</v>
      </c>
      <c r="S589" s="16" t="s">
        <v>34</v>
      </c>
      <c r="T589" s="16" t="s">
        <v>35</v>
      </c>
    </row>
    <row r="590" spans="1:20" x14ac:dyDescent="0.25">
      <c r="A590" s="53">
        <v>0</v>
      </c>
      <c r="B590" s="54">
        <v>240</v>
      </c>
      <c r="C590" t="s">
        <v>609</v>
      </c>
      <c r="D590" t="s">
        <v>627</v>
      </c>
      <c r="I590" s="7" t="s">
        <v>39</v>
      </c>
      <c r="J590" s="16"/>
      <c r="K590" s="52">
        <f t="shared" si="248"/>
        <v>4.349609156548647</v>
      </c>
      <c r="L590" s="16">
        <v>7</v>
      </c>
      <c r="M590" s="16"/>
      <c r="N590" s="46">
        <f t="shared" ref="N590:N620" si="249">K590*100</f>
        <v>434.96091565486472</v>
      </c>
      <c r="O590" s="16"/>
      <c r="P590" s="46"/>
      <c r="Q590" s="46"/>
      <c r="R590" s="16">
        <v>5</v>
      </c>
      <c r="S590" s="16" t="s">
        <v>34</v>
      </c>
      <c r="T590" s="16" t="s">
        <v>35</v>
      </c>
    </row>
    <row r="591" spans="1:20" x14ac:dyDescent="0.25">
      <c r="A591" s="53">
        <v>0</v>
      </c>
      <c r="B591" s="54">
        <v>241</v>
      </c>
      <c r="C591" t="s">
        <v>609</v>
      </c>
      <c r="D591" t="s">
        <v>628</v>
      </c>
      <c r="I591" s="7" t="s">
        <v>39</v>
      </c>
      <c r="J591" s="16"/>
      <c r="K591" s="52">
        <f>L591/1.60934</f>
        <v>2.7961773149241305</v>
      </c>
      <c r="L591" s="27">
        <v>4.5</v>
      </c>
      <c r="M591" s="16"/>
      <c r="N591" s="46">
        <f t="shared" si="249"/>
        <v>279.61773149241304</v>
      </c>
      <c r="O591" s="32"/>
      <c r="P591" s="46"/>
      <c r="Q591" s="46"/>
      <c r="R591" s="16">
        <v>4</v>
      </c>
      <c r="S591" s="16" t="s">
        <v>34</v>
      </c>
      <c r="T591" s="16" t="s">
        <v>58</v>
      </c>
    </row>
    <row r="592" spans="1:20" x14ac:dyDescent="0.25">
      <c r="A592" s="53">
        <v>0</v>
      </c>
      <c r="B592" s="54">
        <v>242</v>
      </c>
      <c r="C592" t="s">
        <v>609</v>
      </c>
      <c r="D592" t="s">
        <v>629</v>
      </c>
      <c r="I592" s="7" t="s">
        <v>39</v>
      </c>
      <c r="J592" s="16"/>
      <c r="K592" s="52">
        <f>L592/1.60934</f>
        <v>1.553431841624517</v>
      </c>
      <c r="L592" s="16">
        <v>2.5</v>
      </c>
      <c r="M592" s="16"/>
      <c r="N592" s="46">
        <f t="shared" si="249"/>
        <v>155.34318416245171</v>
      </c>
      <c r="O592" s="16"/>
      <c r="P592" s="46"/>
      <c r="Q592" s="46"/>
      <c r="R592" s="16"/>
      <c r="S592" s="16"/>
      <c r="T592" s="16" t="s">
        <v>58</v>
      </c>
    </row>
    <row r="593" spans="1:20" x14ac:dyDescent="0.25">
      <c r="A593" s="53">
        <v>0</v>
      </c>
      <c r="B593" s="54">
        <v>243</v>
      </c>
      <c r="C593" t="s">
        <v>609</v>
      </c>
      <c r="D593" t="s">
        <v>630</v>
      </c>
      <c r="I593" s="7" t="s">
        <v>39</v>
      </c>
      <c r="J593" s="16"/>
      <c r="K593" s="52">
        <f>L593/1.60934</f>
        <v>1.3670200206295751</v>
      </c>
      <c r="L593" s="27">
        <v>2.2000000000000002</v>
      </c>
      <c r="M593" s="16"/>
      <c r="N593" s="46">
        <f t="shared" si="249"/>
        <v>136.70200206295752</v>
      </c>
      <c r="O593" s="32"/>
      <c r="P593" s="46"/>
      <c r="Q593" s="46"/>
      <c r="R593" s="16">
        <v>4</v>
      </c>
      <c r="S593" s="16" t="s">
        <v>34</v>
      </c>
      <c r="T593" s="16" t="s">
        <v>58</v>
      </c>
    </row>
    <row r="594" spans="1:20" x14ac:dyDescent="0.25">
      <c r="A594" s="53">
        <v>0</v>
      </c>
      <c r="B594" s="54">
        <v>244</v>
      </c>
      <c r="C594" t="s">
        <v>609</v>
      </c>
      <c r="D594" t="s">
        <v>631</v>
      </c>
      <c r="I594" s="7" t="s">
        <v>39</v>
      </c>
      <c r="J594" s="16"/>
      <c r="K594" s="52">
        <f t="shared" ref="K594:K607" si="250">L594/1.60934</f>
        <v>1.2427454732996135</v>
      </c>
      <c r="L594" s="16">
        <v>2</v>
      </c>
      <c r="M594" s="16"/>
      <c r="N594" s="46">
        <f t="shared" si="249"/>
        <v>124.27454732996135</v>
      </c>
      <c r="O594" s="16"/>
      <c r="P594" s="46"/>
      <c r="Q594" s="46"/>
      <c r="R594" s="16"/>
      <c r="S594" s="16"/>
      <c r="T594" s="16" t="s">
        <v>58</v>
      </c>
    </row>
    <row r="595" spans="1:20" x14ac:dyDescent="0.25">
      <c r="A595" s="53">
        <v>0</v>
      </c>
      <c r="B595" s="54">
        <v>245</v>
      </c>
      <c r="C595" t="s">
        <v>609</v>
      </c>
      <c r="D595" t="s">
        <v>632</v>
      </c>
      <c r="I595" s="7" t="s">
        <v>39</v>
      </c>
      <c r="J595" s="16"/>
      <c r="K595" s="52">
        <f t="shared" si="250"/>
        <v>1.2427454732996135</v>
      </c>
      <c r="L595" s="16">
        <v>2</v>
      </c>
      <c r="M595" s="16"/>
      <c r="N595" s="46">
        <f t="shared" si="249"/>
        <v>124.27454732996135</v>
      </c>
      <c r="O595" s="16"/>
      <c r="P595" s="46"/>
      <c r="Q595" s="46"/>
      <c r="R595" s="16"/>
      <c r="S595" s="16"/>
      <c r="T595" s="16" t="s">
        <v>58</v>
      </c>
    </row>
    <row r="596" spans="1:20" x14ac:dyDescent="0.25">
      <c r="A596" s="53">
        <v>0</v>
      </c>
      <c r="B596" s="54">
        <v>246</v>
      </c>
      <c r="C596" t="s">
        <v>609</v>
      </c>
      <c r="D596" t="s">
        <v>633</v>
      </c>
      <c r="I596" s="7" t="s">
        <v>39</v>
      </c>
      <c r="J596" s="16"/>
      <c r="K596" s="52">
        <f t="shared" si="250"/>
        <v>1.2427454732996135</v>
      </c>
      <c r="L596" s="16">
        <v>2</v>
      </c>
      <c r="M596" s="16"/>
      <c r="N596" s="46">
        <f t="shared" si="249"/>
        <v>124.27454732996135</v>
      </c>
      <c r="O596" s="16"/>
      <c r="P596" s="46"/>
      <c r="Q596" s="46"/>
      <c r="R596" s="16"/>
      <c r="S596" s="16"/>
      <c r="T596" s="16" t="s">
        <v>58</v>
      </c>
    </row>
    <row r="597" spans="1:20" x14ac:dyDescent="0.25">
      <c r="A597" s="53">
        <v>0</v>
      </c>
      <c r="B597" s="54">
        <v>247</v>
      </c>
      <c r="C597" t="s">
        <v>609</v>
      </c>
      <c r="D597" t="s">
        <v>634</v>
      </c>
      <c r="I597" s="7" t="s">
        <v>39</v>
      </c>
      <c r="J597" s="16"/>
      <c r="K597" s="52">
        <f t="shared" si="250"/>
        <v>11.495395628021425</v>
      </c>
      <c r="L597" s="16">
        <v>18.5</v>
      </c>
      <c r="M597" s="16"/>
      <c r="N597" s="46">
        <f t="shared" si="249"/>
        <v>1149.5395628021424</v>
      </c>
      <c r="O597" s="16"/>
      <c r="P597" s="46"/>
      <c r="Q597" s="46"/>
      <c r="R597" s="16">
        <v>5</v>
      </c>
      <c r="S597" s="16" t="s">
        <v>34</v>
      </c>
      <c r="T597" s="16" t="s">
        <v>35</v>
      </c>
    </row>
    <row r="598" spans="1:20" x14ac:dyDescent="0.25">
      <c r="A598" s="53">
        <v>0</v>
      </c>
      <c r="B598" s="54">
        <v>248</v>
      </c>
      <c r="C598" t="s">
        <v>609</v>
      </c>
      <c r="D598" t="s">
        <v>635</v>
      </c>
      <c r="I598" s="7" t="s">
        <v>39</v>
      </c>
      <c r="J598" s="16"/>
      <c r="K598" s="52">
        <f t="shared" si="250"/>
        <v>4.6602955248735505</v>
      </c>
      <c r="L598" s="16">
        <v>7.5</v>
      </c>
      <c r="M598" s="16"/>
      <c r="N598" s="46">
        <f t="shared" si="249"/>
        <v>466.02955248735503</v>
      </c>
      <c r="O598" s="16"/>
      <c r="P598" s="46"/>
      <c r="Q598" s="46"/>
      <c r="R598" s="16">
        <v>5</v>
      </c>
      <c r="S598" s="16" t="s">
        <v>34</v>
      </c>
      <c r="T598" s="16" t="s">
        <v>58</v>
      </c>
    </row>
    <row r="599" spans="1:20" x14ac:dyDescent="0.25">
      <c r="A599" s="53">
        <v>0</v>
      </c>
      <c r="B599" s="54">
        <v>249</v>
      </c>
      <c r="C599" t="s">
        <v>609</v>
      </c>
      <c r="D599" t="s">
        <v>636</v>
      </c>
      <c r="I599" s="7" t="s">
        <v>39</v>
      </c>
      <c r="J599" s="16"/>
      <c r="K599" s="52">
        <f t="shared" si="250"/>
        <v>2.485490946599227</v>
      </c>
      <c r="L599" s="16">
        <v>4</v>
      </c>
      <c r="M599" s="16"/>
      <c r="N599" s="46">
        <f t="shared" si="249"/>
        <v>248.5490946599227</v>
      </c>
      <c r="O599" s="16"/>
      <c r="P599" s="46"/>
      <c r="Q599" s="46"/>
      <c r="R599" s="16">
        <v>5</v>
      </c>
      <c r="S599" s="16" t="s">
        <v>34</v>
      </c>
      <c r="T599" s="16" t="s">
        <v>58</v>
      </c>
    </row>
    <row r="600" spans="1:20" x14ac:dyDescent="0.25">
      <c r="A600" s="53">
        <v>0</v>
      </c>
      <c r="B600" s="54">
        <v>250</v>
      </c>
      <c r="C600" t="s">
        <v>609</v>
      </c>
      <c r="D600" t="s">
        <v>637</v>
      </c>
      <c r="I600" s="7" t="s">
        <v>39</v>
      </c>
      <c r="J600" s="16"/>
      <c r="K600" s="52">
        <f t="shared" si="250"/>
        <v>1.553431841624517</v>
      </c>
      <c r="L600" s="16">
        <v>2.5</v>
      </c>
      <c r="M600" s="16"/>
      <c r="N600" s="46">
        <f t="shared" si="249"/>
        <v>155.34318416245171</v>
      </c>
      <c r="O600" s="16"/>
      <c r="P600" s="46"/>
      <c r="Q600" s="46"/>
      <c r="R600" s="16"/>
      <c r="S600" s="16"/>
      <c r="T600" s="16" t="s">
        <v>58</v>
      </c>
    </row>
    <row r="601" spans="1:20" x14ac:dyDescent="0.25">
      <c r="A601" s="53">
        <v>0</v>
      </c>
      <c r="B601" s="54">
        <v>251</v>
      </c>
      <c r="C601" t="s">
        <v>609</v>
      </c>
      <c r="D601" t="s">
        <v>638</v>
      </c>
      <c r="I601" s="7" t="s">
        <v>39</v>
      </c>
      <c r="J601" s="16"/>
      <c r="K601" s="52">
        <f t="shared" si="250"/>
        <v>0.62137273664980675</v>
      </c>
      <c r="L601" s="16">
        <v>1</v>
      </c>
      <c r="M601" s="16"/>
      <c r="N601" s="46">
        <f t="shared" si="249"/>
        <v>62.137273664980675</v>
      </c>
      <c r="O601" s="16"/>
      <c r="P601" s="46"/>
      <c r="Q601" s="46"/>
      <c r="R601" s="16"/>
      <c r="S601" s="16"/>
      <c r="T601" s="16" t="s">
        <v>58</v>
      </c>
    </row>
    <row r="602" spans="1:20" x14ac:dyDescent="0.25">
      <c r="A602" s="53">
        <v>0</v>
      </c>
      <c r="B602" s="54">
        <v>252</v>
      </c>
      <c r="C602" t="s">
        <v>609</v>
      </c>
      <c r="D602" t="s">
        <v>639</v>
      </c>
      <c r="I602" s="7" t="s">
        <v>39</v>
      </c>
      <c r="J602" s="16"/>
      <c r="K602" s="52">
        <f t="shared" si="250"/>
        <v>1.553431841624517</v>
      </c>
      <c r="L602" s="16">
        <v>2.5</v>
      </c>
      <c r="M602" s="16"/>
      <c r="N602" s="46">
        <f t="shared" si="249"/>
        <v>155.34318416245171</v>
      </c>
      <c r="O602" s="16"/>
      <c r="P602" s="46"/>
      <c r="Q602" s="46"/>
      <c r="R602" s="16"/>
      <c r="S602" s="16"/>
      <c r="T602" s="16" t="s">
        <v>58</v>
      </c>
    </row>
    <row r="603" spans="1:20" x14ac:dyDescent="0.25">
      <c r="A603" s="53">
        <v>0</v>
      </c>
      <c r="B603" s="54">
        <v>253</v>
      </c>
      <c r="C603" t="s">
        <v>609</v>
      </c>
      <c r="D603" t="s">
        <v>640</v>
      </c>
      <c r="I603" s="7" t="s">
        <v>39</v>
      </c>
      <c r="J603" s="16"/>
      <c r="K603" s="52">
        <f t="shared" si="250"/>
        <v>4.970981893198454</v>
      </c>
      <c r="L603" s="16">
        <v>8</v>
      </c>
      <c r="M603" s="16"/>
      <c r="N603" s="46">
        <f t="shared" si="249"/>
        <v>497.0981893198454</v>
      </c>
      <c r="O603" s="16"/>
      <c r="P603" s="46"/>
      <c r="Q603" s="46"/>
      <c r="R603" s="16">
        <v>4</v>
      </c>
      <c r="S603" s="16" t="s">
        <v>34</v>
      </c>
      <c r="T603" s="16" t="s">
        <v>35</v>
      </c>
    </row>
    <row r="604" spans="1:20" x14ac:dyDescent="0.25">
      <c r="A604" s="53">
        <v>0</v>
      </c>
      <c r="B604" s="54">
        <v>254</v>
      </c>
      <c r="C604" t="s">
        <v>609</v>
      </c>
      <c r="D604" t="s">
        <v>641</v>
      </c>
      <c r="I604" s="7" t="s">
        <v>39</v>
      </c>
      <c r="J604" s="16"/>
      <c r="K604" s="52">
        <f t="shared" si="250"/>
        <v>0.93205910497471012</v>
      </c>
      <c r="L604" s="16">
        <v>1.5</v>
      </c>
      <c r="M604" s="16"/>
      <c r="N604" s="46">
        <f t="shared" si="249"/>
        <v>93.20591049747101</v>
      </c>
      <c r="O604" s="16"/>
      <c r="P604" s="46"/>
      <c r="Q604" s="46"/>
      <c r="R604" s="16"/>
      <c r="S604" s="16"/>
      <c r="T604" s="16" t="s">
        <v>58</v>
      </c>
    </row>
    <row r="605" spans="1:20" x14ac:dyDescent="0.25">
      <c r="A605" s="53">
        <v>0</v>
      </c>
      <c r="B605" s="54">
        <v>255</v>
      </c>
      <c r="C605" t="s">
        <v>609</v>
      </c>
      <c r="D605" t="s">
        <v>642</v>
      </c>
      <c r="I605" s="7" t="s">
        <v>39</v>
      </c>
      <c r="J605" s="16"/>
      <c r="K605" s="52">
        <f t="shared" si="250"/>
        <v>2.0194613941118718</v>
      </c>
      <c r="L605" s="16">
        <v>3.25</v>
      </c>
      <c r="M605" s="16"/>
      <c r="N605" s="46">
        <f t="shared" si="249"/>
        <v>201.94613941118718</v>
      </c>
      <c r="O605" s="16"/>
      <c r="P605" s="46"/>
      <c r="Q605" s="46"/>
      <c r="R605" s="16"/>
      <c r="S605" s="16"/>
      <c r="T605" s="16" t="s">
        <v>58</v>
      </c>
    </row>
    <row r="606" spans="1:20" x14ac:dyDescent="0.25">
      <c r="A606" s="53">
        <v>0</v>
      </c>
      <c r="B606" s="54">
        <v>256</v>
      </c>
      <c r="C606" t="s">
        <v>609</v>
      </c>
      <c r="D606" t="s">
        <v>643</v>
      </c>
      <c r="I606" s="7" t="s">
        <v>39</v>
      </c>
      <c r="J606" s="16"/>
      <c r="K606" s="52">
        <f t="shared" si="250"/>
        <v>2.485490946599227</v>
      </c>
      <c r="L606" s="16">
        <v>4</v>
      </c>
      <c r="M606" s="16"/>
      <c r="N606" s="46">
        <f t="shared" si="249"/>
        <v>248.5490946599227</v>
      </c>
      <c r="O606" s="16"/>
      <c r="P606" s="46"/>
      <c r="Q606" s="46"/>
      <c r="R606" s="16">
        <v>5</v>
      </c>
      <c r="S606" s="16" t="s">
        <v>34</v>
      </c>
      <c r="T606" s="16" t="s">
        <v>58</v>
      </c>
    </row>
    <row r="607" spans="1:20" x14ac:dyDescent="0.25">
      <c r="A607" s="53">
        <v>0</v>
      </c>
      <c r="B607" s="54">
        <v>257</v>
      </c>
      <c r="C607" t="s">
        <v>609</v>
      </c>
      <c r="D607" t="s">
        <v>644</v>
      </c>
      <c r="I607" s="7" t="s">
        <v>39</v>
      </c>
      <c r="J607" s="16"/>
      <c r="K607" s="52">
        <f t="shared" si="250"/>
        <v>4.970981893198454</v>
      </c>
      <c r="L607" s="16">
        <v>8</v>
      </c>
      <c r="M607" s="16"/>
      <c r="N607" s="46">
        <f t="shared" si="249"/>
        <v>497.0981893198454</v>
      </c>
      <c r="O607" s="16"/>
      <c r="P607" s="46"/>
      <c r="Q607" s="46"/>
      <c r="R607" s="16">
        <v>5</v>
      </c>
      <c r="S607" s="16" t="s">
        <v>34</v>
      </c>
      <c r="T607" s="16" t="s">
        <v>35</v>
      </c>
    </row>
    <row r="608" spans="1:20" x14ac:dyDescent="0.25">
      <c r="A608" s="53">
        <v>0</v>
      </c>
      <c r="B608" s="54">
        <v>258</v>
      </c>
      <c r="C608" t="s">
        <v>609</v>
      </c>
      <c r="D608" t="s">
        <v>645</v>
      </c>
      <c r="I608" s="7" t="s">
        <v>39</v>
      </c>
      <c r="J608" s="16"/>
      <c r="K608" s="52">
        <f>L608/1.60934</f>
        <v>0.77671592081225849</v>
      </c>
      <c r="L608" s="27">
        <v>1.25</v>
      </c>
      <c r="M608" s="16"/>
      <c r="N608" s="46">
        <f t="shared" si="249"/>
        <v>77.671592081225853</v>
      </c>
      <c r="O608" s="32"/>
      <c r="P608" s="46"/>
      <c r="Q608" s="46"/>
      <c r="R608" s="16">
        <v>5</v>
      </c>
      <c r="S608" s="16" t="s">
        <v>34</v>
      </c>
      <c r="T608" s="16" t="s">
        <v>58</v>
      </c>
    </row>
    <row r="609" spans="1:20" x14ac:dyDescent="0.25">
      <c r="A609" s="53">
        <v>0</v>
      </c>
      <c r="B609" s="54">
        <v>259</v>
      </c>
      <c r="C609" t="s">
        <v>609</v>
      </c>
      <c r="D609" t="s">
        <v>646</v>
      </c>
      <c r="I609" s="7" t="s">
        <v>39</v>
      </c>
      <c r="J609" s="16"/>
      <c r="K609" s="52">
        <f t="shared" ref="K609:K620" si="251">L609/1.60934</f>
        <v>6.2137273664980679</v>
      </c>
      <c r="L609" s="16">
        <v>10</v>
      </c>
      <c r="M609" s="16"/>
      <c r="N609" s="46">
        <f t="shared" si="249"/>
        <v>621.37273664980682</v>
      </c>
      <c r="O609" s="16"/>
      <c r="P609" s="46"/>
      <c r="Q609" s="46"/>
      <c r="R609" s="16">
        <v>4</v>
      </c>
      <c r="S609" s="16" t="s">
        <v>34</v>
      </c>
      <c r="T609" s="16" t="s">
        <v>58</v>
      </c>
    </row>
    <row r="610" spans="1:20" x14ac:dyDescent="0.25">
      <c r="A610" s="53">
        <v>0</v>
      </c>
      <c r="B610" s="54">
        <v>260</v>
      </c>
      <c r="C610" t="s">
        <v>609</v>
      </c>
      <c r="D610" t="s">
        <v>647</v>
      </c>
      <c r="I610" s="7" t="s">
        <v>39</v>
      </c>
      <c r="J610" s="16"/>
      <c r="K610" s="52">
        <f t="shared" si="251"/>
        <v>1.2427454732996135</v>
      </c>
      <c r="L610" s="16">
        <v>2</v>
      </c>
      <c r="M610" s="16"/>
      <c r="N610" s="46">
        <f t="shared" si="249"/>
        <v>124.27454732996135</v>
      </c>
      <c r="O610" s="16"/>
      <c r="P610" s="46"/>
      <c r="Q610" s="46"/>
      <c r="R610" s="16"/>
      <c r="S610" s="16"/>
      <c r="T610" s="16" t="s">
        <v>35</v>
      </c>
    </row>
    <row r="611" spans="1:20" x14ac:dyDescent="0.25">
      <c r="A611" s="53">
        <v>0</v>
      </c>
      <c r="B611" s="54">
        <v>261</v>
      </c>
      <c r="C611" t="s">
        <v>609</v>
      </c>
      <c r="D611" t="s">
        <v>648</v>
      </c>
      <c r="I611" s="7" t="s">
        <v>39</v>
      </c>
      <c r="J611" s="16"/>
      <c r="K611" s="52">
        <f t="shared" si="251"/>
        <v>0.77671592081225849</v>
      </c>
      <c r="L611" s="27">
        <v>1.25</v>
      </c>
      <c r="M611" s="16"/>
      <c r="N611" s="46">
        <f t="shared" si="249"/>
        <v>77.671592081225853</v>
      </c>
      <c r="O611" s="32"/>
      <c r="P611" s="46"/>
      <c r="Q611" s="46"/>
      <c r="R611" s="16">
        <v>5</v>
      </c>
      <c r="S611" s="16" t="s">
        <v>34</v>
      </c>
      <c r="T611" s="16" t="s">
        <v>58</v>
      </c>
    </row>
    <row r="612" spans="1:20" x14ac:dyDescent="0.25">
      <c r="A612" s="53">
        <v>0</v>
      </c>
      <c r="B612" s="54">
        <v>262</v>
      </c>
      <c r="C612" t="s">
        <v>609</v>
      </c>
      <c r="D612" t="s">
        <v>649</v>
      </c>
      <c r="I612" s="7" t="s">
        <v>39</v>
      </c>
      <c r="J612" s="16"/>
      <c r="K612" s="52">
        <f t="shared" si="251"/>
        <v>1.7087750257869685</v>
      </c>
      <c r="L612" s="16">
        <v>2.75</v>
      </c>
      <c r="M612" s="16"/>
      <c r="N612" s="46">
        <f t="shared" si="249"/>
        <v>170.87750257869686</v>
      </c>
      <c r="O612" s="16"/>
      <c r="P612" s="46"/>
      <c r="Q612" s="46"/>
      <c r="R612" s="16"/>
      <c r="S612" s="16"/>
      <c r="T612" s="16" t="s">
        <v>58</v>
      </c>
    </row>
    <row r="613" spans="1:20" x14ac:dyDescent="0.25">
      <c r="A613" s="53">
        <v>0</v>
      </c>
      <c r="B613" s="54">
        <v>263</v>
      </c>
      <c r="C613" t="s">
        <v>609</v>
      </c>
      <c r="D613" t="s">
        <v>650</v>
      </c>
      <c r="I613" s="7" t="s">
        <v>39</v>
      </c>
      <c r="J613" s="16"/>
      <c r="K613" s="52">
        <f t="shared" si="251"/>
        <v>1.553431841624517</v>
      </c>
      <c r="L613" s="16">
        <v>2.5</v>
      </c>
      <c r="M613" s="16"/>
      <c r="N613" s="46">
        <f t="shared" si="249"/>
        <v>155.34318416245171</v>
      </c>
      <c r="O613" s="16"/>
      <c r="P613" s="46"/>
      <c r="Q613" s="46"/>
      <c r="R613" s="16"/>
      <c r="S613" s="16"/>
      <c r="T613" s="16" t="s">
        <v>35</v>
      </c>
    </row>
    <row r="614" spans="1:20" x14ac:dyDescent="0.25">
      <c r="A614" s="53">
        <v>0</v>
      </c>
      <c r="B614" s="54">
        <v>264</v>
      </c>
      <c r="C614" t="s">
        <v>609</v>
      </c>
      <c r="D614" t="s">
        <v>651</v>
      </c>
      <c r="I614" s="7" t="s">
        <v>39</v>
      </c>
      <c r="J614" s="16"/>
      <c r="K614" s="52">
        <f t="shared" si="251"/>
        <v>7.4564728397976809</v>
      </c>
      <c r="L614" s="16">
        <v>12</v>
      </c>
      <c r="M614" s="16"/>
      <c r="N614" s="46">
        <f t="shared" si="249"/>
        <v>745.64728397976808</v>
      </c>
      <c r="O614" s="16"/>
      <c r="P614" s="46"/>
      <c r="Q614" s="46"/>
      <c r="R614" s="16">
        <v>4</v>
      </c>
      <c r="S614" s="16" t="s">
        <v>34</v>
      </c>
      <c r="T614" s="16" t="s">
        <v>35</v>
      </c>
    </row>
    <row r="615" spans="1:20" x14ac:dyDescent="0.25">
      <c r="A615" s="53">
        <v>0</v>
      </c>
      <c r="B615" s="54">
        <v>265</v>
      </c>
      <c r="C615" t="s">
        <v>609</v>
      </c>
      <c r="D615" t="s">
        <v>652</v>
      </c>
      <c r="I615" s="7" t="s">
        <v>39</v>
      </c>
      <c r="J615" s="16"/>
      <c r="K615" s="52">
        <f t="shared" si="251"/>
        <v>3.7282364198988405</v>
      </c>
      <c r="L615" s="16">
        <v>6</v>
      </c>
      <c r="M615" s="16"/>
      <c r="N615" s="46">
        <f>K615*100</f>
        <v>372.82364198988404</v>
      </c>
      <c r="O615" s="16"/>
      <c r="P615" s="46"/>
      <c r="Q615" s="46"/>
      <c r="R615" s="16">
        <v>4</v>
      </c>
      <c r="S615" s="16" t="s">
        <v>34</v>
      </c>
      <c r="T615" s="16" t="s">
        <v>35</v>
      </c>
    </row>
    <row r="616" spans="1:20" x14ac:dyDescent="0.25">
      <c r="A616" s="53">
        <v>0</v>
      </c>
      <c r="B616" s="54">
        <v>266</v>
      </c>
      <c r="C616" t="s">
        <v>609</v>
      </c>
      <c r="D616" t="s">
        <v>653</v>
      </c>
      <c r="I616" s="7" t="s">
        <v>39</v>
      </c>
      <c r="J616" s="16"/>
      <c r="K616" s="52">
        <f t="shared" si="251"/>
        <v>1.8641182099494202</v>
      </c>
      <c r="L616" s="16">
        <v>3</v>
      </c>
      <c r="M616" s="16"/>
      <c r="N616" s="46">
        <f t="shared" si="249"/>
        <v>186.41182099494202</v>
      </c>
      <c r="O616" s="16"/>
      <c r="P616" s="46"/>
      <c r="Q616" s="46"/>
      <c r="R616" s="16"/>
      <c r="S616" s="16"/>
      <c r="T616" s="16" t="s">
        <v>35</v>
      </c>
    </row>
    <row r="617" spans="1:20" x14ac:dyDescent="0.25">
      <c r="A617" s="53">
        <v>0</v>
      </c>
      <c r="B617" s="54">
        <v>267</v>
      </c>
      <c r="C617" t="s">
        <v>609</v>
      </c>
      <c r="D617" t="s">
        <v>654</v>
      </c>
      <c r="I617" s="7" t="s">
        <v>39</v>
      </c>
      <c r="J617" s="16"/>
      <c r="K617" s="52">
        <f t="shared" si="251"/>
        <v>4.970981893198454</v>
      </c>
      <c r="L617" s="16">
        <v>8</v>
      </c>
      <c r="M617" s="16"/>
      <c r="N617" s="46">
        <f t="shared" si="249"/>
        <v>497.0981893198454</v>
      </c>
      <c r="O617" s="16"/>
      <c r="P617" s="46"/>
      <c r="Q617" s="46"/>
      <c r="R617" s="16">
        <v>5</v>
      </c>
      <c r="S617" s="16" t="s">
        <v>34</v>
      </c>
      <c r="T617" s="16" t="s">
        <v>35</v>
      </c>
    </row>
    <row r="618" spans="1:20" x14ac:dyDescent="0.25">
      <c r="A618" s="53">
        <v>0</v>
      </c>
      <c r="B618" s="54">
        <v>268</v>
      </c>
      <c r="C618" t="s">
        <v>609</v>
      </c>
      <c r="D618" t="s">
        <v>655</v>
      </c>
      <c r="I618" s="7" t="s">
        <v>39</v>
      </c>
      <c r="J618" s="16"/>
      <c r="K618" s="52">
        <f t="shared" si="251"/>
        <v>4.349609156548647</v>
      </c>
      <c r="L618" s="27">
        <v>7</v>
      </c>
      <c r="M618" s="16"/>
      <c r="N618" s="46">
        <f t="shared" si="249"/>
        <v>434.96091565486472</v>
      </c>
      <c r="O618" s="32"/>
      <c r="P618" s="46"/>
      <c r="Q618" s="46"/>
      <c r="R618" s="16">
        <v>4</v>
      </c>
      <c r="S618" s="16" t="s">
        <v>34</v>
      </c>
      <c r="T618" s="16" t="s">
        <v>35</v>
      </c>
    </row>
    <row r="619" spans="1:20" x14ac:dyDescent="0.25">
      <c r="A619" s="53">
        <v>0</v>
      </c>
      <c r="B619" s="54">
        <v>269</v>
      </c>
      <c r="C619" t="s">
        <v>609</v>
      </c>
      <c r="D619" t="s">
        <v>656</v>
      </c>
      <c r="I619" s="7" t="s">
        <v>39</v>
      </c>
      <c r="J619" s="16"/>
      <c r="K619" s="52">
        <f t="shared" si="251"/>
        <v>1.2427454732996135</v>
      </c>
      <c r="L619" s="16">
        <v>2</v>
      </c>
      <c r="M619" s="16"/>
      <c r="N619" s="46">
        <f t="shared" si="249"/>
        <v>124.27454732996135</v>
      </c>
      <c r="O619" s="16"/>
      <c r="P619" s="46"/>
      <c r="Q619" s="46"/>
      <c r="R619" s="16"/>
      <c r="S619" s="16"/>
      <c r="T619" s="16" t="s">
        <v>58</v>
      </c>
    </row>
    <row r="620" spans="1:20" x14ac:dyDescent="0.25">
      <c r="A620" s="53">
        <v>0</v>
      </c>
      <c r="B620" s="54">
        <v>270</v>
      </c>
      <c r="C620" t="s">
        <v>609</v>
      </c>
      <c r="D620" t="s">
        <v>657</v>
      </c>
      <c r="I620" s="7" t="s">
        <v>39</v>
      </c>
      <c r="J620" s="16"/>
      <c r="K620" s="52">
        <f t="shared" si="251"/>
        <v>2.1748045782743235</v>
      </c>
      <c r="L620" s="16">
        <v>3.5</v>
      </c>
      <c r="M620" s="16"/>
      <c r="N620" s="46">
        <f t="shared" si="249"/>
        <v>217.48045782743236</v>
      </c>
      <c r="O620" s="16"/>
      <c r="P620" s="46"/>
      <c r="Q620" s="46"/>
      <c r="R620" s="16">
        <v>4</v>
      </c>
      <c r="S620" s="16" t="s">
        <v>34</v>
      </c>
      <c r="T620" s="16" t="s">
        <v>35</v>
      </c>
    </row>
  </sheetData>
  <autoFilter ref="B2:AE2" xr:uid="{00000000-0009-0000-0000-000000000000}"/>
  <phoneticPr fontId="13" type="noConversion"/>
  <hyperlinks>
    <hyperlink ref="W188" r:id="rId1" xr:uid="{00000000-0004-0000-0000-000000000000}"/>
    <hyperlink ref="F574" r:id="rId2" xr:uid="{00000000-0004-0000-0000-000001000000}"/>
    <hyperlink ref="F566" r:id="rId3" xr:uid="{00000000-0004-0000-0000-000002000000}"/>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1"/>
  <sheetViews>
    <sheetView tabSelected="1" zoomScale="70" zoomScaleNormal="70" workbookViewId="0">
      <selection activeCell="K4" sqref="K4"/>
    </sheetView>
  </sheetViews>
  <sheetFormatPr defaultColWidth="9.140625" defaultRowHeight="15" x14ac:dyDescent="0.25"/>
  <cols>
    <col min="1" max="1" width="9.140625" style="34"/>
    <col min="2" max="2" width="24" style="34" customWidth="1"/>
    <col min="3" max="3" width="12.42578125" style="34" customWidth="1"/>
    <col min="4" max="4" width="13" style="34" customWidth="1"/>
    <col min="5" max="5" width="15.42578125" style="34" customWidth="1"/>
    <col min="6" max="6" width="16.28515625" style="34" customWidth="1"/>
    <col min="7" max="7" width="18.140625" style="34" customWidth="1"/>
    <col min="8" max="8" width="57" style="34" customWidth="1"/>
    <col min="9" max="9" width="26.85546875" style="34" customWidth="1"/>
    <col min="10" max="10" width="24.5703125" style="34" customWidth="1"/>
    <col min="11" max="16384" width="9.140625" style="34"/>
  </cols>
  <sheetData>
    <row r="1" spans="1:11" ht="15" customHeight="1" x14ac:dyDescent="0.25">
      <c r="A1" s="33" t="s">
        <v>658</v>
      </c>
      <c r="B1" s="33" t="s">
        <v>659</v>
      </c>
      <c r="C1" s="33" t="s">
        <v>660</v>
      </c>
      <c r="D1" s="33" t="s">
        <v>1</v>
      </c>
      <c r="E1" s="33" t="s">
        <v>661</v>
      </c>
      <c r="F1" s="33" t="s">
        <v>662</v>
      </c>
      <c r="G1" s="33" t="s">
        <v>663</v>
      </c>
      <c r="H1" s="33" t="s">
        <v>664</v>
      </c>
      <c r="I1" s="33" t="s">
        <v>665</v>
      </c>
      <c r="J1" s="33" t="s">
        <v>980</v>
      </c>
      <c r="K1" s="34" t="s">
        <v>1272</v>
      </c>
    </row>
    <row r="2" spans="1:11" ht="96" customHeight="1" x14ac:dyDescent="0.25">
      <c r="A2" s="34" t="s">
        <v>666</v>
      </c>
      <c r="B2" s="34" t="s">
        <v>101</v>
      </c>
      <c r="C2" s="35" t="s">
        <v>100</v>
      </c>
      <c r="D2" s="35" t="s">
        <v>20</v>
      </c>
      <c r="E2" s="34" t="s">
        <v>667</v>
      </c>
      <c r="F2" s="34" t="s">
        <v>668</v>
      </c>
      <c r="G2" s="34" t="s">
        <v>669</v>
      </c>
      <c r="H2" s="34" t="s">
        <v>670</v>
      </c>
      <c r="I2" s="37" t="s">
        <v>671</v>
      </c>
      <c r="J2" s="62" t="s">
        <v>1180</v>
      </c>
    </row>
    <row r="3" spans="1:11" ht="65.25" customHeight="1" x14ac:dyDescent="0.25">
      <c r="A3" s="34" t="s">
        <v>672</v>
      </c>
      <c r="B3" s="34" t="s">
        <v>673</v>
      </c>
      <c r="C3" s="35" t="s">
        <v>674</v>
      </c>
      <c r="D3" s="35" t="s">
        <v>20</v>
      </c>
      <c r="E3" s="34" t="s">
        <v>675</v>
      </c>
      <c r="H3" s="34" t="s">
        <v>676</v>
      </c>
      <c r="I3" s="37" t="s">
        <v>677</v>
      </c>
      <c r="J3" s="62" t="s">
        <v>1181</v>
      </c>
      <c r="K3" s="34" t="s">
        <v>1273</v>
      </c>
    </row>
    <row r="4" spans="1:11" ht="61.5" customHeight="1" x14ac:dyDescent="0.25">
      <c r="A4" s="34" t="s">
        <v>678</v>
      </c>
      <c r="B4" s="34" t="s">
        <v>118</v>
      </c>
      <c r="C4" s="35" t="s">
        <v>116</v>
      </c>
      <c r="D4" s="35" t="s">
        <v>20</v>
      </c>
      <c r="E4" s="34" t="s">
        <v>679</v>
      </c>
      <c r="F4" s="34" t="s">
        <v>680</v>
      </c>
      <c r="G4" s="35" t="s">
        <v>681</v>
      </c>
      <c r="H4" s="34" t="s">
        <v>682</v>
      </c>
      <c r="I4" s="37" t="s">
        <v>683</v>
      </c>
      <c r="J4" s="62" t="s">
        <v>1182</v>
      </c>
    </row>
    <row r="5" spans="1:11" ht="96" customHeight="1" x14ac:dyDescent="0.25">
      <c r="A5" s="34" t="s">
        <v>684</v>
      </c>
      <c r="B5" s="36" t="s">
        <v>71</v>
      </c>
      <c r="D5" s="35" t="s">
        <v>20</v>
      </c>
      <c r="E5" s="36" t="s">
        <v>685</v>
      </c>
      <c r="H5" s="34" t="s">
        <v>686</v>
      </c>
      <c r="I5" s="37"/>
      <c r="J5" s="62" t="s">
        <v>1183</v>
      </c>
    </row>
    <row r="6" spans="1:11" ht="30" x14ac:dyDescent="0.25">
      <c r="A6" s="34" t="s">
        <v>687</v>
      </c>
      <c r="B6" s="34" t="s">
        <v>222</v>
      </c>
      <c r="C6" s="34" t="s">
        <v>217</v>
      </c>
      <c r="D6" s="34" t="s">
        <v>130</v>
      </c>
      <c r="H6" s="34" t="s">
        <v>688</v>
      </c>
      <c r="I6" s="37" t="s">
        <v>689</v>
      </c>
      <c r="J6" s="62" t="s">
        <v>1184</v>
      </c>
    </row>
    <row r="7" spans="1:11" ht="90" x14ac:dyDescent="0.25">
      <c r="A7" s="34" t="s">
        <v>690</v>
      </c>
      <c r="B7" s="34" t="s">
        <v>231</v>
      </c>
      <c r="D7" s="34" t="s">
        <v>130</v>
      </c>
      <c r="E7" s="34" t="s">
        <v>691</v>
      </c>
      <c r="F7" s="34" t="s">
        <v>692</v>
      </c>
      <c r="G7" s="34" t="s">
        <v>693</v>
      </c>
      <c r="H7" s="38" t="s">
        <v>694</v>
      </c>
      <c r="I7" s="37" t="s">
        <v>695</v>
      </c>
      <c r="J7" s="62" t="s">
        <v>1185</v>
      </c>
    </row>
    <row r="8" spans="1:11" ht="60" x14ac:dyDescent="0.25">
      <c r="A8" s="34" t="s">
        <v>696</v>
      </c>
      <c r="B8" s="34" t="s">
        <v>697</v>
      </c>
      <c r="C8" s="34" t="s">
        <v>217</v>
      </c>
      <c r="D8" s="34" t="s">
        <v>130</v>
      </c>
      <c r="E8" s="34" t="s">
        <v>698</v>
      </c>
      <c r="H8" s="34" t="s">
        <v>699</v>
      </c>
      <c r="I8" s="37" t="s">
        <v>700</v>
      </c>
      <c r="J8" s="62" t="s">
        <v>1186</v>
      </c>
    </row>
    <row r="9" spans="1:11" ht="90" x14ac:dyDescent="0.25">
      <c r="A9" s="34" t="s">
        <v>701</v>
      </c>
      <c r="B9" s="34" t="s">
        <v>235</v>
      </c>
      <c r="D9" s="34" t="s">
        <v>130</v>
      </c>
      <c r="E9" s="34" t="s">
        <v>702</v>
      </c>
      <c r="F9" s="34" t="s">
        <v>703</v>
      </c>
      <c r="G9" s="34" t="s">
        <v>704</v>
      </c>
      <c r="H9" s="34" t="s">
        <v>705</v>
      </c>
      <c r="I9" s="37" t="s">
        <v>706</v>
      </c>
      <c r="J9" s="62" t="s">
        <v>1187</v>
      </c>
    </row>
    <row r="10" spans="1:11" ht="35.25" customHeight="1" x14ac:dyDescent="0.25">
      <c r="A10" s="34" t="s">
        <v>707</v>
      </c>
      <c r="B10" s="34" t="s">
        <v>708</v>
      </c>
      <c r="C10" s="34" t="s">
        <v>217</v>
      </c>
      <c r="D10" s="34" t="s">
        <v>130</v>
      </c>
      <c r="E10" s="34" t="s">
        <v>709</v>
      </c>
      <c r="F10" s="34" t="s">
        <v>710</v>
      </c>
      <c r="H10" s="34" t="s">
        <v>711</v>
      </c>
      <c r="I10" s="37" t="s">
        <v>712</v>
      </c>
      <c r="J10" s="62" t="s">
        <v>1188</v>
      </c>
    </row>
    <row r="11" spans="1:11" ht="30" x14ac:dyDescent="0.25">
      <c r="A11" s="34" t="s">
        <v>713</v>
      </c>
      <c r="B11" s="34" t="s">
        <v>714</v>
      </c>
      <c r="C11" s="34" t="s">
        <v>179</v>
      </c>
      <c r="D11" s="34" t="s">
        <v>130</v>
      </c>
      <c r="E11" s="34" t="s">
        <v>679</v>
      </c>
      <c r="F11" s="34" t="s">
        <v>715</v>
      </c>
      <c r="H11" s="34" t="s">
        <v>716</v>
      </c>
      <c r="I11" s="37" t="s">
        <v>717</v>
      </c>
      <c r="J11" s="62" t="s">
        <v>1189</v>
      </c>
    </row>
    <row r="12" spans="1:11" ht="75" x14ac:dyDescent="0.25">
      <c r="A12" s="34" t="s">
        <v>718</v>
      </c>
      <c r="B12" s="34" t="s">
        <v>242</v>
      </c>
      <c r="C12" s="34" t="s">
        <v>130</v>
      </c>
      <c r="D12" s="34" t="s">
        <v>130</v>
      </c>
      <c r="H12" s="34" t="s">
        <v>243</v>
      </c>
      <c r="I12" s="37" t="s">
        <v>719</v>
      </c>
      <c r="J12" s="62" t="s">
        <v>1190</v>
      </c>
    </row>
    <row r="13" spans="1:11" ht="45" x14ac:dyDescent="0.25">
      <c r="A13" s="34" t="s">
        <v>720</v>
      </c>
      <c r="B13" s="34" t="s">
        <v>721</v>
      </c>
      <c r="C13" s="34" t="s">
        <v>217</v>
      </c>
      <c r="D13" s="34" t="s">
        <v>130</v>
      </c>
      <c r="E13" s="34" t="s">
        <v>722</v>
      </c>
      <c r="H13" s="34" t="s">
        <v>723</v>
      </c>
      <c r="I13" s="37" t="s">
        <v>724</v>
      </c>
      <c r="J13" s="62" t="s">
        <v>1191</v>
      </c>
    </row>
    <row r="14" spans="1:11" ht="97.5" customHeight="1" x14ac:dyDescent="0.25">
      <c r="A14" s="34" t="s">
        <v>725</v>
      </c>
      <c r="B14" s="34" t="s">
        <v>259</v>
      </c>
      <c r="C14" s="34" t="s">
        <v>246</v>
      </c>
      <c r="D14" s="34" t="s">
        <v>130</v>
      </c>
      <c r="E14" s="34" t="s">
        <v>679</v>
      </c>
      <c r="F14" s="34" t="s">
        <v>726</v>
      </c>
      <c r="G14" s="34" t="s">
        <v>727</v>
      </c>
      <c r="H14" s="34" t="s">
        <v>728</v>
      </c>
      <c r="I14" s="37" t="s">
        <v>729</v>
      </c>
      <c r="J14" s="62" t="s">
        <v>1192</v>
      </c>
    </row>
    <row r="15" spans="1:11" ht="94.5" customHeight="1" x14ac:dyDescent="0.25">
      <c r="A15" s="34" t="s">
        <v>730</v>
      </c>
      <c r="B15" s="34" t="s">
        <v>731</v>
      </c>
      <c r="C15" s="34" t="s">
        <v>246</v>
      </c>
      <c r="D15" s="34" t="s">
        <v>130</v>
      </c>
      <c r="E15" s="34" t="s">
        <v>679</v>
      </c>
      <c r="F15" s="34" t="s">
        <v>732</v>
      </c>
      <c r="G15" s="34" t="s">
        <v>727</v>
      </c>
      <c r="H15" s="34" t="s">
        <v>733</v>
      </c>
      <c r="I15" s="37" t="s">
        <v>734</v>
      </c>
      <c r="J15" s="62" t="s">
        <v>1193</v>
      </c>
    </row>
    <row r="16" spans="1:11" ht="31.5" customHeight="1" x14ac:dyDescent="0.25">
      <c r="A16" s="34" t="s">
        <v>735</v>
      </c>
      <c r="B16" s="34" t="s">
        <v>268</v>
      </c>
      <c r="D16" s="34" t="s">
        <v>130</v>
      </c>
      <c r="H16" s="34" t="s">
        <v>736</v>
      </c>
      <c r="I16" s="37" t="s">
        <v>737</v>
      </c>
      <c r="J16" s="62" t="s">
        <v>1194</v>
      </c>
    </row>
    <row r="17" spans="1:10" ht="108" customHeight="1" x14ac:dyDescent="0.25">
      <c r="A17" s="34" t="s">
        <v>738</v>
      </c>
      <c r="B17" s="34" t="s">
        <v>312</v>
      </c>
      <c r="C17" s="34" t="s">
        <v>292</v>
      </c>
      <c r="D17" s="34" t="s">
        <v>130</v>
      </c>
      <c r="E17" s="34" t="s">
        <v>739</v>
      </c>
      <c r="F17" s="34" t="s">
        <v>740</v>
      </c>
      <c r="G17" s="34" t="s">
        <v>741</v>
      </c>
      <c r="H17" s="34" t="s">
        <v>742</v>
      </c>
      <c r="I17" s="37" t="s">
        <v>743</v>
      </c>
      <c r="J17" s="62" t="s">
        <v>1195</v>
      </c>
    </row>
    <row r="18" spans="1:10" ht="75" customHeight="1" x14ac:dyDescent="0.25">
      <c r="A18" s="34" t="s">
        <v>744</v>
      </c>
      <c r="B18" s="34" t="s">
        <v>745</v>
      </c>
      <c r="C18" s="34" t="s">
        <v>746</v>
      </c>
      <c r="D18" s="34" t="s">
        <v>130</v>
      </c>
      <c r="E18" s="34" t="s">
        <v>747</v>
      </c>
      <c r="F18" s="34" t="s">
        <v>748</v>
      </c>
      <c r="G18" s="34" t="s">
        <v>749</v>
      </c>
      <c r="H18" s="34" t="s">
        <v>750</v>
      </c>
      <c r="I18" s="37" t="s">
        <v>751</v>
      </c>
      <c r="J18" s="62" t="s">
        <v>1196</v>
      </c>
    </row>
    <row r="19" spans="1:10" ht="90" x14ac:dyDescent="0.25">
      <c r="A19" s="34" t="s">
        <v>752</v>
      </c>
      <c r="B19" s="34" t="s">
        <v>753</v>
      </c>
      <c r="C19" s="34" t="s">
        <v>362</v>
      </c>
      <c r="D19" s="34" t="s">
        <v>130</v>
      </c>
      <c r="E19" s="34" t="s">
        <v>754</v>
      </c>
      <c r="F19" s="34" t="s">
        <v>755</v>
      </c>
      <c r="G19" s="34" t="s">
        <v>749</v>
      </c>
      <c r="H19" s="34" t="s">
        <v>756</v>
      </c>
      <c r="I19" s="37" t="s">
        <v>757</v>
      </c>
      <c r="J19" s="62" t="s">
        <v>1197</v>
      </c>
    </row>
    <row r="20" spans="1:10" ht="32.25" customHeight="1" x14ac:dyDescent="0.25">
      <c r="A20" s="34" t="s">
        <v>758</v>
      </c>
      <c r="B20" s="34" t="s">
        <v>359</v>
      </c>
      <c r="D20" s="34" t="s">
        <v>130</v>
      </c>
      <c r="E20" s="34" t="s">
        <v>759</v>
      </c>
      <c r="H20" s="34" t="s">
        <v>760</v>
      </c>
      <c r="I20" s="37" t="s">
        <v>360</v>
      </c>
      <c r="J20" s="62" t="s">
        <v>1198</v>
      </c>
    </row>
    <row r="21" spans="1:10" ht="90" x14ac:dyDescent="0.25">
      <c r="A21" s="34" t="s">
        <v>761</v>
      </c>
      <c r="B21" s="34" t="s">
        <v>416</v>
      </c>
      <c r="C21" s="34" t="s">
        <v>400</v>
      </c>
      <c r="D21" s="34" t="s">
        <v>400</v>
      </c>
      <c r="E21" s="34" t="s">
        <v>762</v>
      </c>
      <c r="F21" s="34" t="s">
        <v>763</v>
      </c>
      <c r="H21" s="34" t="s">
        <v>764</v>
      </c>
      <c r="I21" s="37" t="s">
        <v>765</v>
      </c>
      <c r="J21" s="62" t="s">
        <v>1199</v>
      </c>
    </row>
    <row r="22" spans="1:10" ht="33.75" customHeight="1" x14ac:dyDescent="0.25">
      <c r="A22" s="34" t="s">
        <v>766</v>
      </c>
      <c r="B22" s="34" t="s">
        <v>430</v>
      </c>
      <c r="C22" s="34" t="s">
        <v>400</v>
      </c>
      <c r="D22" s="34" t="s">
        <v>400</v>
      </c>
      <c r="H22" s="34" t="s">
        <v>431</v>
      </c>
      <c r="I22" s="37" t="s">
        <v>767</v>
      </c>
      <c r="J22" s="62" t="s">
        <v>1213</v>
      </c>
    </row>
    <row r="23" spans="1:10" ht="90" x14ac:dyDescent="0.25">
      <c r="A23" s="34" t="s">
        <v>768</v>
      </c>
      <c r="B23" s="34" t="s">
        <v>769</v>
      </c>
      <c r="C23" s="34" t="s">
        <v>385</v>
      </c>
      <c r="D23" s="34" t="s">
        <v>130</v>
      </c>
      <c r="E23" s="34" t="s">
        <v>770</v>
      </c>
      <c r="F23" s="34" t="s">
        <v>771</v>
      </c>
      <c r="G23" s="34" t="s">
        <v>749</v>
      </c>
      <c r="H23" s="34" t="s">
        <v>772</v>
      </c>
      <c r="I23" s="37" t="s">
        <v>773</v>
      </c>
      <c r="J23" s="62" t="s">
        <v>1212</v>
      </c>
    </row>
    <row r="24" spans="1:10" ht="92.25" customHeight="1" x14ac:dyDescent="0.25">
      <c r="A24" s="34" t="s">
        <v>774</v>
      </c>
      <c r="B24" s="34" t="s">
        <v>775</v>
      </c>
      <c r="C24" s="34" t="s">
        <v>385</v>
      </c>
      <c r="D24" s="34" t="s">
        <v>130</v>
      </c>
      <c r="E24" s="34" t="s">
        <v>776</v>
      </c>
      <c r="F24" s="34" t="s">
        <v>777</v>
      </c>
      <c r="G24" s="34" t="s">
        <v>778</v>
      </c>
      <c r="H24" s="34" t="s">
        <v>779</v>
      </c>
      <c r="I24" s="37" t="s">
        <v>780</v>
      </c>
      <c r="J24" s="62" t="s">
        <v>1211</v>
      </c>
    </row>
    <row r="25" spans="1:10" ht="60" x14ac:dyDescent="0.25">
      <c r="A25" s="34" t="s">
        <v>781</v>
      </c>
      <c r="B25" s="34" t="s">
        <v>782</v>
      </c>
      <c r="C25" s="34" t="s">
        <v>400</v>
      </c>
      <c r="D25" s="34" t="s">
        <v>400</v>
      </c>
      <c r="E25" s="34" t="s">
        <v>783</v>
      </c>
      <c r="F25" s="34" t="s">
        <v>784</v>
      </c>
      <c r="G25" s="34" t="s">
        <v>785</v>
      </c>
      <c r="H25" s="34" t="s">
        <v>786</v>
      </c>
      <c r="I25" s="37" t="s">
        <v>787</v>
      </c>
      <c r="J25" s="62" t="s">
        <v>1210</v>
      </c>
    </row>
    <row r="26" spans="1:10" ht="30" x14ac:dyDescent="0.25">
      <c r="A26" s="34" t="s">
        <v>788</v>
      </c>
      <c r="B26" s="34" t="s">
        <v>789</v>
      </c>
      <c r="C26" s="34" t="s">
        <v>790</v>
      </c>
      <c r="D26" s="34" t="s">
        <v>791</v>
      </c>
      <c r="E26" s="34" t="s">
        <v>759</v>
      </c>
      <c r="H26" s="34" t="s">
        <v>792</v>
      </c>
      <c r="I26" s="37"/>
      <c r="J26" s="62" t="s">
        <v>1209</v>
      </c>
    </row>
    <row r="27" spans="1:10" ht="47.25" customHeight="1" x14ac:dyDescent="0.25">
      <c r="A27" s="34" t="s">
        <v>793</v>
      </c>
      <c r="B27" s="34" t="s">
        <v>794</v>
      </c>
      <c r="C27" s="34" t="s">
        <v>790</v>
      </c>
      <c r="D27" s="34" t="s">
        <v>791</v>
      </c>
      <c r="E27" s="34" t="s">
        <v>759</v>
      </c>
      <c r="H27" s="34" t="s">
        <v>795</v>
      </c>
      <c r="I27" s="37" t="s">
        <v>796</v>
      </c>
      <c r="J27" s="62" t="s">
        <v>1208</v>
      </c>
    </row>
    <row r="28" spans="1:10" ht="30" x14ac:dyDescent="0.25">
      <c r="A28" s="34" t="s">
        <v>797</v>
      </c>
      <c r="B28" s="34" t="s">
        <v>462</v>
      </c>
      <c r="C28" s="34" t="s">
        <v>790</v>
      </c>
      <c r="D28" s="34" t="s">
        <v>791</v>
      </c>
      <c r="E28" s="34" t="s">
        <v>759</v>
      </c>
      <c r="H28" s="34" t="s">
        <v>798</v>
      </c>
      <c r="I28" s="37" t="s">
        <v>799</v>
      </c>
      <c r="J28" s="62" t="s">
        <v>1207</v>
      </c>
    </row>
    <row r="29" spans="1:10" ht="90" x14ac:dyDescent="0.25">
      <c r="A29" s="34" t="s">
        <v>800</v>
      </c>
      <c r="B29" s="34" t="s">
        <v>500</v>
      </c>
      <c r="C29" s="34" t="s">
        <v>791</v>
      </c>
      <c r="D29" s="34" t="s">
        <v>791</v>
      </c>
      <c r="E29" s="34" t="s">
        <v>783</v>
      </c>
      <c r="F29" s="34" t="s">
        <v>801</v>
      </c>
      <c r="H29" s="34" t="s">
        <v>802</v>
      </c>
      <c r="I29" s="37" t="s">
        <v>803</v>
      </c>
      <c r="J29" s="62" t="s">
        <v>1206</v>
      </c>
    </row>
    <row r="30" spans="1:10" ht="31.5" customHeight="1" x14ac:dyDescent="0.25">
      <c r="A30" s="34" t="s">
        <v>804</v>
      </c>
      <c r="B30" s="34" t="s">
        <v>805</v>
      </c>
      <c r="C30" s="34" t="s">
        <v>558</v>
      </c>
      <c r="E30" s="34" t="s">
        <v>759</v>
      </c>
      <c r="H30" s="34" t="s">
        <v>806</v>
      </c>
      <c r="I30" s="37" t="s">
        <v>807</v>
      </c>
      <c r="J30" s="62" t="s">
        <v>1205</v>
      </c>
    </row>
    <row r="31" spans="1:10" ht="120" x14ac:dyDescent="0.25">
      <c r="A31" s="34" t="s">
        <v>808</v>
      </c>
      <c r="B31" s="34" t="s">
        <v>565</v>
      </c>
      <c r="C31" s="34" t="s">
        <v>809</v>
      </c>
      <c r="E31" s="34" t="s">
        <v>810</v>
      </c>
      <c r="F31" s="34" t="s">
        <v>811</v>
      </c>
      <c r="H31" s="34" t="s">
        <v>812</v>
      </c>
      <c r="I31" s="37" t="s">
        <v>813</v>
      </c>
      <c r="J31" s="62" t="s">
        <v>1204</v>
      </c>
    </row>
    <row r="32" spans="1:10" ht="105" x14ac:dyDescent="0.25">
      <c r="A32" s="34" t="s">
        <v>814</v>
      </c>
      <c r="B32" s="34" t="s">
        <v>815</v>
      </c>
      <c r="C32" s="34" t="s">
        <v>816</v>
      </c>
      <c r="D32" s="34" t="s">
        <v>130</v>
      </c>
      <c r="E32" s="34" t="s">
        <v>817</v>
      </c>
      <c r="F32" s="34" t="s">
        <v>818</v>
      </c>
      <c r="G32" s="34" t="s">
        <v>749</v>
      </c>
      <c r="H32" s="34" t="s">
        <v>819</v>
      </c>
      <c r="I32" s="37" t="s">
        <v>820</v>
      </c>
      <c r="J32" s="62" t="s">
        <v>1203</v>
      </c>
    </row>
    <row r="33" spans="1:10" ht="105" x14ac:dyDescent="0.25">
      <c r="A33" s="34" t="s">
        <v>821</v>
      </c>
      <c r="B33" s="34" t="s">
        <v>822</v>
      </c>
      <c r="C33" s="34" t="s">
        <v>823</v>
      </c>
      <c r="E33" s="34" t="s">
        <v>824</v>
      </c>
      <c r="F33" s="34" t="s">
        <v>825</v>
      </c>
      <c r="G33" s="34" t="s">
        <v>749</v>
      </c>
      <c r="H33" s="34" t="s">
        <v>826</v>
      </c>
      <c r="I33" s="37" t="s">
        <v>827</v>
      </c>
      <c r="J33" s="62" t="s">
        <v>1202</v>
      </c>
    </row>
    <row r="34" spans="1:10" ht="120" x14ac:dyDescent="0.25">
      <c r="A34" s="34" t="s">
        <v>828</v>
      </c>
      <c r="B34" s="34" t="s">
        <v>378</v>
      </c>
      <c r="C34" s="34" t="s">
        <v>829</v>
      </c>
      <c r="E34" s="34" t="s">
        <v>830</v>
      </c>
      <c r="F34" s="34" t="s">
        <v>831</v>
      </c>
      <c r="H34" s="34" t="s">
        <v>832</v>
      </c>
      <c r="I34" s="37" t="s">
        <v>833</v>
      </c>
      <c r="J34" s="62" t="s">
        <v>1201</v>
      </c>
    </row>
    <row r="35" spans="1:10" ht="113.25" customHeight="1" x14ac:dyDescent="0.25">
      <c r="A35" s="34" t="s">
        <v>834</v>
      </c>
      <c r="B35" s="34" t="s">
        <v>835</v>
      </c>
      <c r="C35" s="34" t="s">
        <v>836</v>
      </c>
      <c r="E35" s="34" t="s">
        <v>759</v>
      </c>
      <c r="F35" s="34" t="s">
        <v>837</v>
      </c>
      <c r="H35" s="34" t="s">
        <v>838</v>
      </c>
      <c r="I35" s="37" t="s">
        <v>839</v>
      </c>
      <c r="J35" s="62" t="s">
        <v>1200</v>
      </c>
    </row>
    <row r="36" spans="1:10" ht="120" x14ac:dyDescent="0.25">
      <c r="A36" s="34" t="s">
        <v>1152</v>
      </c>
      <c r="B36" s="34" t="s">
        <v>339</v>
      </c>
      <c r="C36" s="34" t="s">
        <v>130</v>
      </c>
      <c r="E36" s="34" t="s">
        <v>759</v>
      </c>
      <c r="F36" s="34" t="s">
        <v>837</v>
      </c>
      <c r="H36" s="34" t="s">
        <v>1170</v>
      </c>
      <c r="I36" s="37" t="s">
        <v>1172</v>
      </c>
      <c r="J36" s="62" t="s">
        <v>1168</v>
      </c>
    </row>
    <row r="37" spans="1:10" ht="60" x14ac:dyDescent="0.25">
      <c r="A37" s="34" t="s">
        <v>1153</v>
      </c>
      <c r="B37" s="34" t="s">
        <v>350</v>
      </c>
      <c r="C37" s="34" t="s">
        <v>130</v>
      </c>
      <c r="E37" s="34" t="s">
        <v>1169</v>
      </c>
      <c r="F37" s="34" t="s">
        <v>837</v>
      </c>
      <c r="H37" s="34" t="s">
        <v>1173</v>
      </c>
      <c r="I37" s="37"/>
      <c r="J37" s="62" t="s">
        <v>1171</v>
      </c>
    </row>
    <row r="38" spans="1:10" ht="105" x14ac:dyDescent="0.25">
      <c r="A38" s="34" t="s">
        <v>1154</v>
      </c>
      <c r="B38" s="34" t="s">
        <v>479</v>
      </c>
      <c r="C38" s="34" t="s">
        <v>1176</v>
      </c>
      <c r="D38" s="34" t="s">
        <v>847</v>
      </c>
      <c r="E38" s="34" t="s">
        <v>1178</v>
      </c>
      <c r="F38" s="34" t="s">
        <v>1179</v>
      </c>
      <c r="H38" s="34" t="s">
        <v>1175</v>
      </c>
      <c r="I38" s="37" t="s">
        <v>1177</v>
      </c>
      <c r="J38" s="62" t="s">
        <v>1174</v>
      </c>
    </row>
    <row r="39" spans="1:10" ht="75" x14ac:dyDescent="0.25">
      <c r="A39" s="34" t="s">
        <v>1155</v>
      </c>
      <c r="B39" s="34" t="s">
        <v>489</v>
      </c>
      <c r="C39" s="34" t="s">
        <v>1165</v>
      </c>
      <c r="D39" s="34" t="s">
        <v>847</v>
      </c>
      <c r="E39" s="34" t="s">
        <v>759</v>
      </c>
      <c r="F39" s="34" t="s">
        <v>837</v>
      </c>
      <c r="H39" s="34" t="s">
        <v>1167</v>
      </c>
      <c r="I39" s="37"/>
      <c r="J39" s="62" t="s">
        <v>1166</v>
      </c>
    </row>
    <row r="40" spans="1:10" ht="225" x14ac:dyDescent="0.25">
      <c r="A40" s="34" t="s">
        <v>1156</v>
      </c>
      <c r="B40" s="34" t="s">
        <v>511</v>
      </c>
      <c r="C40" s="34" t="s">
        <v>1160</v>
      </c>
      <c r="E40" s="34" t="s">
        <v>759</v>
      </c>
      <c r="F40" s="34" t="s">
        <v>837</v>
      </c>
      <c r="H40" s="34" t="s">
        <v>1162</v>
      </c>
      <c r="I40" s="37" t="s">
        <v>1164</v>
      </c>
      <c r="J40" s="62" t="s">
        <v>1163</v>
      </c>
    </row>
    <row r="41" spans="1:10" ht="75" x14ac:dyDescent="0.25">
      <c r="A41" s="34" t="s">
        <v>1157</v>
      </c>
      <c r="B41" s="34" t="s">
        <v>514</v>
      </c>
      <c r="C41" s="34" t="s">
        <v>1160</v>
      </c>
      <c r="E41" s="34" t="s">
        <v>759</v>
      </c>
      <c r="F41" s="34" t="s">
        <v>837</v>
      </c>
      <c r="H41" s="34" t="s">
        <v>1158</v>
      </c>
      <c r="I41" s="37" t="s">
        <v>1161</v>
      </c>
      <c r="J41" s="62" t="s">
        <v>1159</v>
      </c>
    </row>
  </sheetData>
  <phoneticPr fontId="13" type="noConversion"/>
  <hyperlinks>
    <hyperlink ref="I3" r:id="rId1" xr:uid="{00000000-0004-0000-0100-000000000000}"/>
    <hyperlink ref="I4" r:id="rId2" xr:uid="{00000000-0004-0000-0100-000001000000}"/>
    <hyperlink ref="I2" r:id="rId3" xr:uid="{00000000-0004-0000-0100-000002000000}"/>
    <hyperlink ref="I6" r:id="rId4" xr:uid="{00000000-0004-0000-0100-000003000000}"/>
    <hyperlink ref="I7" r:id="rId5" xr:uid="{00000000-0004-0000-0100-000004000000}"/>
    <hyperlink ref="I8" r:id="rId6" xr:uid="{00000000-0004-0000-0100-000005000000}"/>
    <hyperlink ref="I9" r:id="rId7" xr:uid="{00000000-0004-0000-0100-000006000000}"/>
    <hyperlink ref="I10" r:id="rId8" xr:uid="{00000000-0004-0000-0100-000007000000}"/>
    <hyperlink ref="I11" r:id="rId9" xr:uid="{00000000-0004-0000-0100-000008000000}"/>
    <hyperlink ref="I12" r:id="rId10" xr:uid="{00000000-0004-0000-0100-000009000000}"/>
    <hyperlink ref="I13" r:id="rId11" xr:uid="{00000000-0004-0000-0100-00000A000000}"/>
    <hyperlink ref="I14" r:id="rId12" xr:uid="{00000000-0004-0000-0100-00000B000000}"/>
    <hyperlink ref="I15" r:id="rId13" xr:uid="{00000000-0004-0000-0100-00000C000000}"/>
    <hyperlink ref="I16" r:id="rId14" xr:uid="{00000000-0004-0000-0100-00000D000000}"/>
    <hyperlink ref="I18" r:id="rId15" xr:uid="{00000000-0004-0000-0100-00000E000000}"/>
    <hyperlink ref="I17" r:id="rId16" xr:uid="{00000000-0004-0000-0100-00000F000000}"/>
    <hyperlink ref="J40" r:id="rId17" display="https://geohack.toolforge.org/geohack.php?pagename=Moss_Force&amp;params=54.5458_N_3.2488_W_scale:5000_region:GB" xr:uid="{FB462D79-50B0-4606-B252-3BCFB738509E}"/>
    <hyperlink ref="J37" r:id="rId18" display="https://geohack.toolforge.org/geohack.php?pagename=Claife_Heights&amp;params=54.368_N_2.952_W_type:mountain_scale:100000" xr:uid="{15E8E955-354C-4D11-850A-AA2635389441}"/>
    <hyperlink ref="J3" r:id="rId19" display="https://geohack.toolforge.org/geohack.php?pagename=Dacre_Castle&amp;params=54.6316_N_2.8365_W_type:landmark_region:GB" xr:uid="{98B7EB1B-EE16-4F1A-94E3-675AAB720E6F}"/>
    <hyperlink ref="J5" r:id="rId20" display="https://geohack.toolforge.org/geohack.php?pagename=Aira_Force&amp;params=54.576303_N_2.930905_W_" xr:uid="{D8D02221-8F67-4944-8596-1AD975107EE1}"/>
    <hyperlink ref="J9" r:id="rId21" display="https://geohack.toolforge.org/geohack.php?pagename=Wray_Castle&amp;params=54.4006345_N_2.9641913_W_type:landmark_region:GB" xr:uid="{242E55C9-36C1-44B8-A662-2B9D55E17BCE}"/>
    <hyperlink ref="J10" r:id="rId22" display="https://geohack.toolforge.org/geohack.php?pagename=Ambleside_Roman_Fort&amp;params=54.4223_N_2.9688_W_type:landmark_region:GB-ENG" xr:uid="{3B14A337-761A-4EDE-99CA-8E99516BA890}"/>
  </hyperlinks>
  <pageMargins left="0.7" right="0.7" top="0.75" bottom="0.75" header="0.3" footer="0.3"/>
  <pageSetup paperSize="9" orientation="portrait"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4"/>
  <sheetViews>
    <sheetView workbookViewId="0">
      <selection activeCell="F3" sqref="F3"/>
    </sheetView>
  </sheetViews>
  <sheetFormatPr defaultRowHeight="15" x14ac:dyDescent="0.25"/>
  <cols>
    <col min="2" max="2" width="15.85546875" bestFit="1" customWidth="1"/>
    <col min="3" max="3" width="14.28515625" bestFit="1" customWidth="1"/>
    <col min="4" max="4" width="21.85546875" customWidth="1"/>
    <col min="5" max="5" width="14" bestFit="1" customWidth="1"/>
    <col min="6" max="6" width="29.85546875" style="19" customWidth="1"/>
    <col min="7" max="7" width="37.42578125" bestFit="1" customWidth="1"/>
  </cols>
  <sheetData>
    <row r="1" spans="1:8" x14ac:dyDescent="0.25">
      <c r="A1" s="56" t="s">
        <v>658</v>
      </c>
      <c r="B1" s="56" t="s">
        <v>659</v>
      </c>
      <c r="C1" s="56" t="s">
        <v>840</v>
      </c>
      <c r="D1" s="56" t="s">
        <v>841</v>
      </c>
      <c r="E1" s="56" t="s">
        <v>1</v>
      </c>
      <c r="F1" s="57" t="s">
        <v>664</v>
      </c>
      <c r="G1" s="56" t="s">
        <v>842</v>
      </c>
      <c r="H1" s="56" t="s">
        <v>665</v>
      </c>
    </row>
    <row r="2" spans="1:8" ht="30" x14ac:dyDescent="0.25">
      <c r="A2" t="s">
        <v>843</v>
      </c>
      <c r="B2" t="s">
        <v>844</v>
      </c>
      <c r="C2" t="s">
        <v>845</v>
      </c>
      <c r="D2" t="s">
        <v>846</v>
      </c>
      <c r="E2" t="s">
        <v>847</v>
      </c>
      <c r="F2" s="19" t="s">
        <v>848</v>
      </c>
      <c r="G2" t="s">
        <v>849</v>
      </c>
      <c r="H2" s="44" t="s">
        <v>850</v>
      </c>
    </row>
    <row r="3" spans="1:8" ht="45" x14ac:dyDescent="0.25">
      <c r="A3" t="s">
        <v>851</v>
      </c>
      <c r="B3" t="s">
        <v>852</v>
      </c>
      <c r="C3" t="s">
        <v>845</v>
      </c>
      <c r="D3" t="s">
        <v>853</v>
      </c>
      <c r="E3" t="s">
        <v>847</v>
      </c>
      <c r="F3" s="19" t="s">
        <v>854</v>
      </c>
      <c r="G3" t="s">
        <v>855</v>
      </c>
    </row>
    <row r="4" spans="1:8" ht="45" x14ac:dyDescent="0.25">
      <c r="A4" t="s">
        <v>856</v>
      </c>
      <c r="B4" t="s">
        <v>857</v>
      </c>
      <c r="C4" t="s">
        <v>845</v>
      </c>
      <c r="D4" t="s">
        <v>858</v>
      </c>
      <c r="E4" t="s">
        <v>859</v>
      </c>
      <c r="F4" s="19" t="s">
        <v>860</v>
      </c>
      <c r="G4" t="s">
        <v>861</v>
      </c>
      <c r="H4" s="44" t="s">
        <v>862</v>
      </c>
    </row>
    <row r="5" spans="1:8" ht="60" x14ac:dyDescent="0.25">
      <c r="A5" t="s">
        <v>863</v>
      </c>
      <c r="B5" t="s">
        <v>864</v>
      </c>
      <c r="C5" t="s">
        <v>865</v>
      </c>
      <c r="D5" t="s">
        <v>866</v>
      </c>
      <c r="E5" t="s">
        <v>20</v>
      </c>
      <c r="F5" s="19" t="s">
        <v>867</v>
      </c>
      <c r="G5" t="s">
        <v>861</v>
      </c>
      <c r="H5" s="44"/>
    </row>
    <row r="6" spans="1:8" ht="45" x14ac:dyDescent="0.25">
      <c r="A6" t="s">
        <v>868</v>
      </c>
      <c r="B6" t="s">
        <v>869</v>
      </c>
      <c r="C6" t="s">
        <v>865</v>
      </c>
      <c r="D6" t="s">
        <v>866</v>
      </c>
      <c r="E6" t="s">
        <v>20</v>
      </c>
      <c r="F6" s="19" t="s">
        <v>870</v>
      </c>
      <c r="G6" t="s">
        <v>871</v>
      </c>
      <c r="H6" s="44"/>
    </row>
    <row r="7" spans="1:8" ht="45" x14ac:dyDescent="0.25">
      <c r="A7" t="s">
        <v>872</v>
      </c>
      <c r="B7" t="s">
        <v>873</v>
      </c>
      <c r="C7" t="s">
        <v>874</v>
      </c>
      <c r="D7" t="s">
        <v>853</v>
      </c>
      <c r="E7" t="s">
        <v>847</v>
      </c>
      <c r="F7" s="19" t="s">
        <v>875</v>
      </c>
      <c r="G7" t="s">
        <v>861</v>
      </c>
    </row>
    <row r="8" spans="1:8" ht="45" x14ac:dyDescent="0.25">
      <c r="A8" t="s">
        <v>876</v>
      </c>
      <c r="B8" t="s">
        <v>877</v>
      </c>
      <c r="C8" t="s">
        <v>874</v>
      </c>
      <c r="D8" t="s">
        <v>878</v>
      </c>
      <c r="E8" t="s">
        <v>217</v>
      </c>
      <c r="F8" s="19" t="s">
        <v>879</v>
      </c>
      <c r="G8" t="s">
        <v>880</v>
      </c>
      <c r="H8" s="44" t="s">
        <v>881</v>
      </c>
    </row>
    <row r="9" spans="1:8" ht="75" x14ac:dyDescent="0.25">
      <c r="A9" t="s">
        <v>882</v>
      </c>
      <c r="B9" t="s">
        <v>883</v>
      </c>
      <c r="C9" t="s">
        <v>874</v>
      </c>
      <c r="D9" t="s">
        <v>846</v>
      </c>
      <c r="E9" t="s">
        <v>847</v>
      </c>
      <c r="F9" s="19" t="s">
        <v>884</v>
      </c>
      <c r="G9" t="s">
        <v>861</v>
      </c>
    </row>
    <row r="10" spans="1:8" ht="60" x14ac:dyDescent="0.25">
      <c r="A10" t="s">
        <v>885</v>
      </c>
      <c r="B10" t="s">
        <v>886</v>
      </c>
      <c r="C10" t="s">
        <v>887</v>
      </c>
      <c r="D10" t="s">
        <v>888</v>
      </c>
      <c r="E10" t="s">
        <v>889</v>
      </c>
      <c r="F10" s="19" t="s">
        <v>890</v>
      </c>
      <c r="G10" t="s">
        <v>891</v>
      </c>
    </row>
    <row r="11" spans="1:8" ht="30" x14ac:dyDescent="0.25">
      <c r="A11" t="s">
        <v>892</v>
      </c>
      <c r="B11" t="s">
        <v>893</v>
      </c>
      <c r="C11" t="s">
        <v>887</v>
      </c>
      <c r="D11" t="s">
        <v>888</v>
      </c>
      <c r="E11" t="s">
        <v>889</v>
      </c>
      <c r="F11" s="19" t="s">
        <v>894</v>
      </c>
      <c r="G11" t="s">
        <v>891</v>
      </c>
    </row>
    <row r="12" spans="1:8" ht="45" x14ac:dyDescent="0.25">
      <c r="A12" t="s">
        <v>895</v>
      </c>
      <c r="B12" t="s">
        <v>896</v>
      </c>
      <c r="C12" t="s">
        <v>887</v>
      </c>
      <c r="D12" t="s">
        <v>897</v>
      </c>
      <c r="E12" t="s">
        <v>859</v>
      </c>
      <c r="F12" s="19" t="s">
        <v>898</v>
      </c>
      <c r="G12" t="s">
        <v>861</v>
      </c>
      <c r="H12" s="44" t="s">
        <v>899</v>
      </c>
    </row>
    <row r="13" spans="1:8" ht="45" x14ac:dyDescent="0.25">
      <c r="A13" t="s">
        <v>900</v>
      </c>
      <c r="B13" t="s">
        <v>901</v>
      </c>
      <c r="C13" t="s">
        <v>865</v>
      </c>
      <c r="D13" t="s">
        <v>902</v>
      </c>
      <c r="E13" t="s">
        <v>889</v>
      </c>
      <c r="F13" s="19" t="s">
        <v>903</v>
      </c>
      <c r="G13" t="s">
        <v>861</v>
      </c>
    </row>
    <row r="14" spans="1:8" ht="60" x14ac:dyDescent="0.25">
      <c r="A14" t="s">
        <v>904</v>
      </c>
      <c r="B14" t="s">
        <v>905</v>
      </c>
      <c r="C14" t="s">
        <v>906</v>
      </c>
      <c r="D14" t="s">
        <v>907</v>
      </c>
      <c r="E14" t="s">
        <v>889</v>
      </c>
      <c r="F14" s="19" t="s">
        <v>908</v>
      </c>
      <c r="G14" t="s">
        <v>880</v>
      </c>
    </row>
    <row r="16" spans="1:8" ht="60" x14ac:dyDescent="0.25">
      <c r="B16" t="s">
        <v>909</v>
      </c>
      <c r="C16" t="s">
        <v>910</v>
      </c>
      <c r="D16" t="s">
        <v>911</v>
      </c>
      <c r="E16" t="s">
        <v>217</v>
      </c>
      <c r="F16" s="19" t="s">
        <v>912</v>
      </c>
      <c r="G16" t="s">
        <v>861</v>
      </c>
    </row>
    <row r="17" spans="2:7" ht="30" x14ac:dyDescent="0.25">
      <c r="B17" t="s">
        <v>913</v>
      </c>
      <c r="C17" t="s">
        <v>910</v>
      </c>
      <c r="D17" t="s">
        <v>914</v>
      </c>
      <c r="E17" t="s">
        <v>217</v>
      </c>
      <c r="F17" s="19" t="s">
        <v>915</v>
      </c>
      <c r="G17" t="s">
        <v>855</v>
      </c>
    </row>
    <row r="18" spans="2:7" ht="60" x14ac:dyDescent="0.25">
      <c r="B18" t="s">
        <v>916</v>
      </c>
      <c r="C18" t="s">
        <v>910</v>
      </c>
      <c r="D18" t="s">
        <v>917</v>
      </c>
      <c r="E18" t="s">
        <v>918</v>
      </c>
      <c r="F18" s="19" t="s">
        <v>919</v>
      </c>
      <c r="G18" t="s">
        <v>855</v>
      </c>
    </row>
    <row r="19" spans="2:7" ht="45" x14ac:dyDescent="0.25">
      <c r="B19" t="s">
        <v>920</v>
      </c>
      <c r="C19" t="s">
        <v>921</v>
      </c>
      <c r="D19" t="s">
        <v>922</v>
      </c>
      <c r="E19" t="s">
        <v>923</v>
      </c>
      <c r="F19" s="19" t="s">
        <v>924</v>
      </c>
      <c r="G19" t="s">
        <v>861</v>
      </c>
    </row>
    <row r="20" spans="2:7" ht="45" x14ac:dyDescent="0.25">
      <c r="B20" t="s">
        <v>925</v>
      </c>
      <c r="C20" t="s">
        <v>921</v>
      </c>
      <c r="D20" t="s">
        <v>926</v>
      </c>
      <c r="E20" t="s">
        <v>923</v>
      </c>
      <c r="F20" s="19" t="s">
        <v>927</v>
      </c>
      <c r="G20" t="s">
        <v>928</v>
      </c>
    </row>
    <row r="21" spans="2:7" ht="60" x14ac:dyDescent="0.25">
      <c r="B21" t="s">
        <v>929</v>
      </c>
      <c r="C21" t="s">
        <v>930</v>
      </c>
      <c r="D21" t="s">
        <v>931</v>
      </c>
      <c r="E21" t="s">
        <v>20</v>
      </c>
      <c r="F21" s="19" t="s">
        <v>932</v>
      </c>
      <c r="G21" t="s">
        <v>933</v>
      </c>
    </row>
    <row r="22" spans="2:7" ht="75" x14ac:dyDescent="0.25">
      <c r="B22" t="s">
        <v>934</v>
      </c>
      <c r="C22" t="s">
        <v>935</v>
      </c>
      <c r="D22" t="s">
        <v>936</v>
      </c>
      <c r="E22" t="s">
        <v>859</v>
      </c>
      <c r="F22" s="19" t="s">
        <v>937</v>
      </c>
      <c r="G22" t="s">
        <v>861</v>
      </c>
    </row>
    <row r="23" spans="2:7" ht="90" x14ac:dyDescent="0.25">
      <c r="B23" t="s">
        <v>938</v>
      </c>
      <c r="C23" t="s">
        <v>939</v>
      </c>
      <c r="D23" t="s">
        <v>445</v>
      </c>
      <c r="E23" t="s">
        <v>847</v>
      </c>
      <c r="F23" s="19" t="s">
        <v>940</v>
      </c>
      <c r="G23" t="s">
        <v>941</v>
      </c>
    </row>
    <row r="24" spans="2:7" ht="120" x14ac:dyDescent="0.25">
      <c r="B24" t="s">
        <v>942</v>
      </c>
      <c r="C24" t="s">
        <v>939</v>
      </c>
      <c r="D24" t="s">
        <v>400</v>
      </c>
      <c r="E24" t="s">
        <v>859</v>
      </c>
      <c r="F24" s="19" t="s">
        <v>943</v>
      </c>
      <c r="G24" t="s">
        <v>861</v>
      </c>
    </row>
  </sheetData>
  <hyperlinks>
    <hyperlink ref="H2" r:id="rId1" xr:uid="{00000000-0004-0000-0200-000000000000}"/>
    <hyperlink ref="H4" r:id="rId2" xr:uid="{00000000-0004-0000-0200-000001000000}"/>
    <hyperlink ref="H8" r:id="rId3" xr:uid="{00000000-0004-0000-0200-000002000000}"/>
    <hyperlink ref="H12"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C7B5-23EE-4588-8EDF-83C3FA19DEBC}">
  <dimension ref="A1:E77"/>
  <sheetViews>
    <sheetView zoomScale="80" zoomScaleNormal="80" workbookViewId="0">
      <selection activeCell="J85" sqref="J85"/>
    </sheetView>
  </sheetViews>
  <sheetFormatPr defaultRowHeight="15" x14ac:dyDescent="0.25"/>
  <cols>
    <col min="2" max="2" width="21.140625" customWidth="1"/>
    <col min="3" max="3" width="97.85546875" customWidth="1"/>
    <col min="4" max="4" width="72" customWidth="1"/>
    <col min="5" max="5" width="40.5703125" customWidth="1"/>
  </cols>
  <sheetData>
    <row r="1" spans="1:5" ht="18.600000000000001" customHeight="1" x14ac:dyDescent="0.25">
      <c r="A1" s="59" t="s">
        <v>658</v>
      </c>
      <c r="B1" s="58" t="s">
        <v>659</v>
      </c>
      <c r="C1" s="58" t="s">
        <v>664</v>
      </c>
      <c r="D1" s="58" t="s">
        <v>665</v>
      </c>
      <c r="E1" s="58" t="s">
        <v>980</v>
      </c>
    </row>
    <row r="2" spans="1:5" ht="60.6" customHeight="1" x14ac:dyDescent="0.25">
      <c r="A2" s="60"/>
      <c r="B2" s="60" t="s">
        <v>944</v>
      </c>
      <c r="C2" s="22" t="s">
        <v>945</v>
      </c>
      <c r="D2" s="61" t="s">
        <v>946</v>
      </c>
      <c r="E2" s="18" t="s">
        <v>1141</v>
      </c>
    </row>
    <row r="3" spans="1:5" ht="59.45" customHeight="1" x14ac:dyDescent="0.25">
      <c r="A3" s="60"/>
      <c r="B3" s="22" t="s">
        <v>20</v>
      </c>
      <c r="C3" s="22" t="s">
        <v>947</v>
      </c>
      <c r="D3" s="61" t="s">
        <v>948</v>
      </c>
      <c r="E3" s="18" t="s">
        <v>1140</v>
      </c>
    </row>
    <row r="4" spans="1:5" ht="150" x14ac:dyDescent="0.25">
      <c r="A4" s="60"/>
      <c r="B4" s="22" t="s">
        <v>22</v>
      </c>
      <c r="C4" s="22" t="s">
        <v>949</v>
      </c>
      <c r="D4" s="61" t="s">
        <v>950</v>
      </c>
      <c r="E4" s="18" t="s">
        <v>1139</v>
      </c>
    </row>
    <row r="5" spans="1:5" ht="90" x14ac:dyDescent="0.25">
      <c r="A5" s="60"/>
      <c r="B5" s="22" t="s">
        <v>951</v>
      </c>
      <c r="C5" s="22" t="s">
        <v>952</v>
      </c>
      <c r="D5" s="61" t="s">
        <v>953</v>
      </c>
      <c r="E5" s="18" t="s">
        <v>1142</v>
      </c>
    </row>
    <row r="6" spans="1:5" ht="90" x14ac:dyDescent="0.25">
      <c r="A6" s="60"/>
      <c r="B6" s="22" t="s">
        <v>61</v>
      </c>
      <c r="C6" s="22" t="s">
        <v>954</v>
      </c>
      <c r="D6" s="61" t="s">
        <v>955</v>
      </c>
      <c r="E6" s="18" t="s">
        <v>1143</v>
      </c>
    </row>
    <row r="7" spans="1:5" ht="180" x14ac:dyDescent="0.25">
      <c r="A7" s="60"/>
      <c r="B7" s="22" t="s">
        <v>82</v>
      </c>
      <c r="C7" s="22" t="s">
        <v>956</v>
      </c>
      <c r="D7" s="61" t="s">
        <v>957</v>
      </c>
      <c r="E7" s="18" t="s">
        <v>1144</v>
      </c>
    </row>
    <row r="8" spans="1:5" ht="75" x14ac:dyDescent="0.25">
      <c r="A8" s="60"/>
      <c r="B8" s="22" t="s">
        <v>100</v>
      </c>
      <c r="C8" s="22" t="s">
        <v>958</v>
      </c>
      <c r="D8" s="61" t="s">
        <v>959</v>
      </c>
      <c r="E8" s="18" t="s">
        <v>1145</v>
      </c>
    </row>
    <row r="9" spans="1:5" ht="90" x14ac:dyDescent="0.25">
      <c r="A9" s="60"/>
      <c r="B9" s="22" t="s">
        <v>106</v>
      </c>
      <c r="C9" s="22" t="s">
        <v>960</v>
      </c>
      <c r="D9" s="61" t="s">
        <v>961</v>
      </c>
      <c r="E9" s="18" t="s">
        <v>1146</v>
      </c>
    </row>
    <row r="10" spans="1:5" ht="60" x14ac:dyDescent="0.25">
      <c r="A10" s="60"/>
      <c r="B10" s="22" t="s">
        <v>116</v>
      </c>
      <c r="C10" s="22" t="s">
        <v>962</v>
      </c>
      <c r="D10" s="61" t="s">
        <v>963</v>
      </c>
      <c r="E10" s="18" t="s">
        <v>1147</v>
      </c>
    </row>
    <row r="11" spans="1:5" ht="90" x14ac:dyDescent="0.25">
      <c r="A11" s="60"/>
      <c r="B11" s="22" t="s">
        <v>120</v>
      </c>
      <c r="C11" s="22" t="s">
        <v>964</v>
      </c>
      <c r="D11" s="61" t="s">
        <v>965</v>
      </c>
      <c r="E11" s="18" t="s">
        <v>1148</v>
      </c>
    </row>
    <row r="12" spans="1:5" x14ac:dyDescent="0.25">
      <c r="B12" s="22"/>
      <c r="C12" s="22"/>
      <c r="D12" s="61"/>
      <c r="E12" s="18"/>
    </row>
    <row r="13" spans="1:5" ht="75" x14ac:dyDescent="0.25">
      <c r="B13" s="22" t="s">
        <v>124</v>
      </c>
      <c r="C13" s="22" t="s">
        <v>966</v>
      </c>
      <c r="D13" s="61" t="s">
        <v>967</v>
      </c>
      <c r="E13" s="18" t="s">
        <v>1127</v>
      </c>
    </row>
    <row r="14" spans="1:5" x14ac:dyDescent="0.25">
      <c r="B14" s="22"/>
      <c r="C14" s="22"/>
      <c r="D14" s="61"/>
      <c r="E14" s="18"/>
    </row>
    <row r="15" spans="1:5" ht="60" x14ac:dyDescent="0.25">
      <c r="B15" s="22" t="s">
        <v>131</v>
      </c>
      <c r="C15" s="22" t="s">
        <v>968</v>
      </c>
      <c r="D15" s="61" t="s">
        <v>969</v>
      </c>
      <c r="E15" s="18" t="s">
        <v>1149</v>
      </c>
    </row>
    <row r="16" spans="1:5" ht="90" x14ac:dyDescent="0.25">
      <c r="B16" s="22" t="s">
        <v>970</v>
      </c>
      <c r="C16" s="22" t="s">
        <v>971</v>
      </c>
      <c r="D16" s="61" t="s">
        <v>972</v>
      </c>
      <c r="E16" s="18" t="s">
        <v>1151</v>
      </c>
    </row>
    <row r="17" spans="2:5" ht="45" x14ac:dyDescent="0.25">
      <c r="B17" s="22" t="s">
        <v>130</v>
      </c>
      <c r="C17" s="22" t="s">
        <v>973</v>
      </c>
      <c r="D17" s="61" t="s">
        <v>974</v>
      </c>
      <c r="E17" s="18" t="s">
        <v>1150</v>
      </c>
    </row>
    <row r="18" spans="2:5" ht="90" x14ac:dyDescent="0.25">
      <c r="B18" s="22" t="s">
        <v>143</v>
      </c>
      <c r="C18" s="22" t="s">
        <v>977</v>
      </c>
      <c r="D18" s="61" t="s">
        <v>978</v>
      </c>
      <c r="E18" s="18" t="s">
        <v>979</v>
      </c>
    </row>
    <row r="19" spans="2:5" ht="105" x14ac:dyDescent="0.25">
      <c r="B19" s="22" t="s">
        <v>151</v>
      </c>
      <c r="C19" s="22" t="s">
        <v>983</v>
      </c>
      <c r="D19" s="61" t="s">
        <v>982</v>
      </c>
      <c r="E19" s="18" t="s">
        <v>981</v>
      </c>
    </row>
    <row r="20" spans="2:5" ht="45" x14ac:dyDescent="0.25">
      <c r="B20" s="22" t="s">
        <v>179</v>
      </c>
      <c r="C20" s="22" t="s">
        <v>985</v>
      </c>
      <c r="D20" s="61" t="s">
        <v>986</v>
      </c>
      <c r="E20" s="18" t="s">
        <v>984</v>
      </c>
    </row>
    <row r="21" spans="2:5" ht="75" x14ac:dyDescent="0.25">
      <c r="B21" s="22" t="s">
        <v>183</v>
      </c>
      <c r="C21" s="22" t="s">
        <v>988</v>
      </c>
      <c r="D21" s="61" t="s">
        <v>989</v>
      </c>
      <c r="E21" s="18" t="s">
        <v>987</v>
      </c>
    </row>
    <row r="22" spans="2:5" ht="60" x14ac:dyDescent="0.25">
      <c r="B22" s="22" t="s">
        <v>190</v>
      </c>
      <c r="C22" s="22" t="s">
        <v>992</v>
      </c>
      <c r="D22" s="61" t="s">
        <v>991</v>
      </c>
      <c r="E22" s="18" t="s">
        <v>990</v>
      </c>
    </row>
    <row r="23" spans="2:5" ht="180" x14ac:dyDescent="0.25">
      <c r="B23" s="22" t="s">
        <v>203</v>
      </c>
      <c r="C23" s="22" t="s">
        <v>995</v>
      </c>
      <c r="D23" s="61" t="s">
        <v>994</v>
      </c>
      <c r="E23" s="18" t="s">
        <v>993</v>
      </c>
    </row>
    <row r="24" spans="2:5" ht="45" x14ac:dyDescent="0.25">
      <c r="B24" s="22" t="s">
        <v>210</v>
      </c>
      <c r="C24" s="22" t="s">
        <v>996</v>
      </c>
      <c r="D24" s="61" t="s">
        <v>998</v>
      </c>
      <c r="E24" s="18" t="s">
        <v>997</v>
      </c>
    </row>
    <row r="25" spans="2:5" ht="90" x14ac:dyDescent="0.25">
      <c r="B25" s="22" t="s">
        <v>217</v>
      </c>
      <c r="C25" s="22" t="s">
        <v>1000</v>
      </c>
      <c r="D25" s="61" t="s">
        <v>1001</v>
      </c>
      <c r="E25" s="18" t="s">
        <v>999</v>
      </c>
    </row>
    <row r="26" spans="2:5" ht="75" x14ac:dyDescent="0.25">
      <c r="B26" s="22" t="s">
        <v>246</v>
      </c>
      <c r="C26" s="22" t="s">
        <v>1003</v>
      </c>
      <c r="D26" s="61" t="s">
        <v>1004</v>
      </c>
      <c r="E26" s="18" t="s">
        <v>1002</v>
      </c>
    </row>
    <row r="27" spans="2:5" ht="135" x14ac:dyDescent="0.25">
      <c r="B27" s="22" t="s">
        <v>259</v>
      </c>
      <c r="C27" s="22" t="s">
        <v>1005</v>
      </c>
      <c r="D27" s="61" t="s">
        <v>1007</v>
      </c>
      <c r="E27" s="18" t="s">
        <v>1006</v>
      </c>
    </row>
    <row r="28" spans="2:5" ht="75" x14ac:dyDescent="0.25">
      <c r="B28" s="22" t="s">
        <v>275</v>
      </c>
      <c r="C28" s="22" t="s">
        <v>1008</v>
      </c>
      <c r="D28" s="61" t="s">
        <v>1009</v>
      </c>
      <c r="E28" s="18" t="s">
        <v>1010</v>
      </c>
    </row>
    <row r="29" spans="2:5" ht="90" x14ac:dyDescent="0.25">
      <c r="B29" s="22" t="s">
        <v>292</v>
      </c>
      <c r="C29" s="22" t="s">
        <v>1013</v>
      </c>
      <c r="D29" s="61" t="s">
        <v>1012</v>
      </c>
      <c r="E29" s="18" t="s">
        <v>1011</v>
      </c>
    </row>
    <row r="30" spans="2:5" ht="174" customHeight="1" x14ac:dyDescent="0.25">
      <c r="B30" s="22" t="s">
        <v>352</v>
      </c>
      <c r="C30" s="22" t="s">
        <v>1018</v>
      </c>
      <c r="D30" s="61" t="s">
        <v>1015</v>
      </c>
      <c r="E30" s="18" t="s">
        <v>1014</v>
      </c>
    </row>
    <row r="31" spans="2:5" ht="45" x14ac:dyDescent="0.25">
      <c r="B31" s="22" t="s">
        <v>353</v>
      </c>
      <c r="C31" s="22" t="s">
        <v>1019</v>
      </c>
      <c r="D31" s="61" t="s">
        <v>1017</v>
      </c>
      <c r="E31" s="18" t="s">
        <v>1016</v>
      </c>
    </row>
    <row r="32" spans="2:5" ht="135" x14ac:dyDescent="0.25">
      <c r="B32" s="22" t="s">
        <v>359</v>
      </c>
      <c r="C32" s="22" t="s">
        <v>1022</v>
      </c>
      <c r="D32" s="61" t="s">
        <v>1021</v>
      </c>
      <c r="E32" s="18" t="s">
        <v>1020</v>
      </c>
    </row>
    <row r="33" spans="2:5" ht="75" x14ac:dyDescent="0.25">
      <c r="B33" s="22" t="s">
        <v>362</v>
      </c>
      <c r="C33" s="22" t="s">
        <v>1025</v>
      </c>
      <c r="D33" s="61" t="s">
        <v>1024</v>
      </c>
      <c r="E33" s="18" t="s">
        <v>1023</v>
      </c>
    </row>
    <row r="34" spans="2:5" ht="90" x14ac:dyDescent="0.25">
      <c r="B34" s="22" t="s">
        <v>373</v>
      </c>
      <c r="C34" s="22" t="s">
        <v>1028</v>
      </c>
      <c r="D34" s="61" t="s">
        <v>1027</v>
      </c>
      <c r="E34" s="18" t="s">
        <v>1026</v>
      </c>
    </row>
    <row r="35" spans="2:5" ht="60" x14ac:dyDescent="0.25">
      <c r="B35" s="22" t="s">
        <v>374</v>
      </c>
      <c r="C35" s="22" t="s">
        <v>1031</v>
      </c>
      <c r="D35" s="61" t="s">
        <v>1030</v>
      </c>
      <c r="E35" s="18" t="s">
        <v>1029</v>
      </c>
    </row>
    <row r="36" spans="2:5" ht="120" x14ac:dyDescent="0.25">
      <c r="B36" s="22" t="s">
        <v>377</v>
      </c>
      <c r="C36" s="22" t="s">
        <v>1035</v>
      </c>
      <c r="D36" s="61" t="s">
        <v>1033</v>
      </c>
      <c r="E36" s="18" t="s">
        <v>1032</v>
      </c>
    </row>
    <row r="37" spans="2:5" ht="45" x14ac:dyDescent="0.25">
      <c r="B37" s="22" t="s">
        <v>384</v>
      </c>
      <c r="C37" s="22" t="s">
        <v>1036</v>
      </c>
      <c r="D37" s="61" t="s">
        <v>1037</v>
      </c>
      <c r="E37" s="18" t="s">
        <v>1034</v>
      </c>
    </row>
    <row r="38" spans="2:5" ht="120" x14ac:dyDescent="0.25">
      <c r="B38" s="22" t="s">
        <v>385</v>
      </c>
      <c r="C38" s="22" t="s">
        <v>1040</v>
      </c>
      <c r="D38" s="61" t="s">
        <v>1039</v>
      </c>
      <c r="E38" s="18" t="s">
        <v>1038</v>
      </c>
    </row>
    <row r="39" spans="2:5" ht="75" x14ac:dyDescent="0.25">
      <c r="B39" s="22" t="s">
        <v>389</v>
      </c>
      <c r="C39" s="22" t="s">
        <v>1043</v>
      </c>
      <c r="D39" s="61" t="s">
        <v>1042</v>
      </c>
      <c r="E39" s="18" t="s">
        <v>1041</v>
      </c>
    </row>
    <row r="40" spans="2:5" x14ac:dyDescent="0.25">
      <c r="B40" s="22"/>
      <c r="C40" s="22"/>
      <c r="D40" s="61"/>
      <c r="E40" s="18"/>
    </row>
    <row r="41" spans="2:5" ht="120" x14ac:dyDescent="0.25">
      <c r="B41" s="22" t="s">
        <v>399</v>
      </c>
      <c r="C41" s="22" t="s">
        <v>1045</v>
      </c>
      <c r="D41" s="61" t="s">
        <v>1046</v>
      </c>
      <c r="E41" s="18" t="s">
        <v>1049</v>
      </c>
    </row>
    <row r="42" spans="2:5" ht="105" x14ac:dyDescent="0.25">
      <c r="B42" s="22" t="s">
        <v>400</v>
      </c>
      <c r="C42" s="22" t="s">
        <v>1050</v>
      </c>
      <c r="D42" s="61" t="s">
        <v>1048</v>
      </c>
      <c r="E42" s="18" t="s">
        <v>1047</v>
      </c>
    </row>
    <row r="43" spans="2:5" ht="30" x14ac:dyDescent="0.25">
      <c r="B43" s="22" t="s">
        <v>418</v>
      </c>
      <c r="C43" s="22" t="s">
        <v>1051</v>
      </c>
      <c r="D43" s="61" t="s">
        <v>1044</v>
      </c>
      <c r="E43" s="18"/>
    </row>
    <row r="44" spans="2:5" ht="30" x14ac:dyDescent="0.25">
      <c r="B44" s="22" t="s">
        <v>422</v>
      </c>
      <c r="C44" s="22" t="s">
        <v>1053</v>
      </c>
      <c r="D44" s="61" t="s">
        <v>1052</v>
      </c>
      <c r="E44" s="18" t="s">
        <v>1054</v>
      </c>
    </row>
    <row r="45" spans="2:5" ht="90" x14ac:dyDescent="0.25">
      <c r="B45" s="22" t="s">
        <v>434</v>
      </c>
      <c r="C45" s="22" t="s">
        <v>1057</v>
      </c>
      <c r="D45" s="61" t="s">
        <v>1056</v>
      </c>
      <c r="E45" s="18" t="s">
        <v>1055</v>
      </c>
    </row>
    <row r="46" spans="2:5" ht="105" x14ac:dyDescent="0.25">
      <c r="B46" s="22" t="s">
        <v>438</v>
      </c>
      <c r="C46" s="22" t="s">
        <v>1058</v>
      </c>
      <c r="D46" s="61" t="s">
        <v>1059</v>
      </c>
      <c r="E46" s="18" t="s">
        <v>1060</v>
      </c>
    </row>
    <row r="47" spans="2:5" ht="90" x14ac:dyDescent="0.25">
      <c r="B47" s="22" t="s">
        <v>441</v>
      </c>
      <c r="C47" s="22" t="s">
        <v>1061</v>
      </c>
      <c r="D47" s="61" t="s">
        <v>1063</v>
      </c>
      <c r="E47" s="18" t="s">
        <v>1062</v>
      </c>
    </row>
    <row r="48" spans="2:5" x14ac:dyDescent="0.25">
      <c r="B48" s="22"/>
      <c r="C48" s="22"/>
      <c r="D48" s="61"/>
      <c r="E48" s="18"/>
    </row>
    <row r="49" spans="2:5" ht="135" x14ac:dyDescent="0.25">
      <c r="B49" s="22" t="s">
        <v>445</v>
      </c>
      <c r="C49" s="22" t="s">
        <v>1065</v>
      </c>
      <c r="D49" s="61" t="s">
        <v>1066</v>
      </c>
      <c r="E49" s="18" t="s">
        <v>1064</v>
      </c>
    </row>
    <row r="50" spans="2:5" ht="75" x14ac:dyDescent="0.25">
      <c r="B50" s="22" t="s">
        <v>975</v>
      </c>
      <c r="C50" s="22" t="s">
        <v>1079</v>
      </c>
      <c r="D50" s="61" t="s">
        <v>1081</v>
      </c>
      <c r="E50" s="18" t="s">
        <v>1080</v>
      </c>
    </row>
    <row r="51" spans="2:5" ht="90" x14ac:dyDescent="0.25">
      <c r="B51" s="22" t="s">
        <v>458</v>
      </c>
      <c r="C51" s="22" t="s">
        <v>1076</v>
      </c>
      <c r="D51" s="61" t="s">
        <v>1077</v>
      </c>
      <c r="E51" s="18" t="s">
        <v>1078</v>
      </c>
    </row>
    <row r="52" spans="2:5" ht="90" x14ac:dyDescent="0.25">
      <c r="B52" s="22" t="s">
        <v>467</v>
      </c>
      <c r="C52" s="22" t="s">
        <v>1074</v>
      </c>
      <c r="D52" s="61" t="s">
        <v>1075</v>
      </c>
      <c r="E52" s="18" t="s">
        <v>1073</v>
      </c>
    </row>
    <row r="53" spans="2:5" ht="90" x14ac:dyDescent="0.25">
      <c r="B53" s="22" t="s">
        <v>473</v>
      </c>
      <c r="C53" s="22" t="s">
        <v>1071</v>
      </c>
      <c r="D53" s="61" t="s">
        <v>1072</v>
      </c>
      <c r="E53" s="18" t="s">
        <v>1070</v>
      </c>
    </row>
    <row r="54" spans="2:5" ht="60" x14ac:dyDescent="0.25">
      <c r="B54" s="22" t="s">
        <v>491</v>
      </c>
      <c r="C54" s="22" t="s">
        <v>1069</v>
      </c>
      <c r="D54" s="61" t="s">
        <v>1068</v>
      </c>
      <c r="E54" s="18" t="s">
        <v>1067</v>
      </c>
    </row>
    <row r="55" spans="2:5" x14ac:dyDescent="0.25">
      <c r="B55" s="22"/>
      <c r="C55" s="22"/>
      <c r="D55" s="61"/>
      <c r="E55" s="18"/>
    </row>
    <row r="56" spans="2:5" ht="120" x14ac:dyDescent="0.25">
      <c r="B56" s="22" t="s">
        <v>495</v>
      </c>
      <c r="C56" s="22" t="s">
        <v>1084</v>
      </c>
      <c r="D56" s="61" t="s">
        <v>1083</v>
      </c>
      <c r="E56" s="18" t="s">
        <v>1082</v>
      </c>
    </row>
    <row r="57" spans="2:5" ht="135" x14ac:dyDescent="0.25">
      <c r="B57" s="22" t="s">
        <v>505</v>
      </c>
      <c r="C57" s="22" t="s">
        <v>1086</v>
      </c>
      <c r="D57" s="61" t="s">
        <v>1087</v>
      </c>
      <c r="E57" s="18" t="s">
        <v>1085</v>
      </c>
    </row>
    <row r="58" spans="2:5" ht="75" x14ac:dyDescent="0.25">
      <c r="B58" s="22" t="s">
        <v>507</v>
      </c>
      <c r="C58" s="22" t="s">
        <v>1089</v>
      </c>
      <c r="D58" s="61" t="s">
        <v>1090</v>
      </c>
      <c r="E58" s="18" t="s">
        <v>1088</v>
      </c>
    </row>
    <row r="59" spans="2:5" x14ac:dyDescent="0.25">
      <c r="B59" s="22"/>
      <c r="C59" s="22"/>
      <c r="D59" s="61"/>
      <c r="E59" s="18"/>
    </row>
    <row r="60" spans="2:5" ht="60" x14ac:dyDescent="0.25">
      <c r="B60" s="22" t="s">
        <v>517</v>
      </c>
      <c r="C60" s="22" t="s">
        <v>1092</v>
      </c>
      <c r="D60" s="61" t="s">
        <v>1093</v>
      </c>
      <c r="E60" s="18" t="s">
        <v>1091</v>
      </c>
    </row>
    <row r="61" spans="2:5" ht="75" x14ac:dyDescent="0.25">
      <c r="B61" s="22" t="s">
        <v>522</v>
      </c>
      <c r="C61" s="22" t="s">
        <v>1095</v>
      </c>
      <c r="D61" s="61" t="s">
        <v>1096</v>
      </c>
      <c r="E61" s="18" t="s">
        <v>1094</v>
      </c>
    </row>
    <row r="62" spans="2:5" ht="60" x14ac:dyDescent="0.25">
      <c r="B62" s="22" t="s">
        <v>528</v>
      </c>
      <c r="C62" s="22" t="s">
        <v>1098</v>
      </c>
      <c r="D62" s="61" t="s">
        <v>1099</v>
      </c>
      <c r="E62" s="18" t="s">
        <v>1097</v>
      </c>
    </row>
    <row r="63" spans="2:5" ht="75" x14ac:dyDescent="0.25">
      <c r="B63" s="22" t="s">
        <v>549</v>
      </c>
      <c r="C63" s="22" t="s">
        <v>1101</v>
      </c>
      <c r="D63" s="61" t="s">
        <v>1102</v>
      </c>
      <c r="E63" s="18" t="s">
        <v>1100</v>
      </c>
    </row>
    <row r="64" spans="2:5" ht="45" x14ac:dyDescent="0.25">
      <c r="B64" s="22" t="s">
        <v>558</v>
      </c>
      <c r="C64" s="22" t="s">
        <v>1104</v>
      </c>
      <c r="D64" s="61" t="s">
        <v>1105</v>
      </c>
      <c r="E64" s="18" t="s">
        <v>1103</v>
      </c>
    </row>
    <row r="65" spans="2:5" ht="75" x14ac:dyDescent="0.25">
      <c r="B65" s="22" t="s">
        <v>976</v>
      </c>
      <c r="C65" s="22" t="s">
        <v>1107</v>
      </c>
      <c r="D65" s="61" t="s">
        <v>1108</v>
      </c>
      <c r="E65" s="18" t="s">
        <v>1106</v>
      </c>
    </row>
    <row r="66" spans="2:5" ht="45" x14ac:dyDescent="0.25">
      <c r="B66" s="22" t="s">
        <v>567</v>
      </c>
      <c r="C66" s="22" t="s">
        <v>1111</v>
      </c>
      <c r="D66" s="61" t="s">
        <v>1110</v>
      </c>
      <c r="E66" s="18" t="s">
        <v>1109</v>
      </c>
    </row>
    <row r="67" spans="2:5" ht="75" x14ac:dyDescent="0.25">
      <c r="B67" s="22" t="s">
        <v>570</v>
      </c>
      <c r="C67" s="22" t="s">
        <v>1114</v>
      </c>
      <c r="D67" s="61" t="s">
        <v>1113</v>
      </c>
      <c r="E67" s="18" t="s">
        <v>1112</v>
      </c>
    </row>
    <row r="68" spans="2:5" ht="75" x14ac:dyDescent="0.25">
      <c r="B68" s="22" t="s">
        <v>574</v>
      </c>
      <c r="C68" s="22" t="s">
        <v>1117</v>
      </c>
      <c r="D68" s="61" t="s">
        <v>1116</v>
      </c>
      <c r="E68" s="18" t="s">
        <v>1115</v>
      </c>
    </row>
    <row r="69" spans="2:5" x14ac:dyDescent="0.25">
      <c r="B69" s="22"/>
      <c r="C69" s="22"/>
      <c r="D69" s="61"/>
      <c r="E69" s="18"/>
    </row>
    <row r="70" spans="2:5" ht="60" x14ac:dyDescent="0.25">
      <c r="B70" s="22" t="s">
        <v>577</v>
      </c>
      <c r="C70" s="22" t="s">
        <v>1120</v>
      </c>
      <c r="D70" s="61" t="s">
        <v>1119</v>
      </c>
      <c r="E70" s="18" t="s">
        <v>1118</v>
      </c>
    </row>
    <row r="71" spans="2:5" ht="45" x14ac:dyDescent="0.25">
      <c r="B71" s="22" t="s">
        <v>580</v>
      </c>
      <c r="C71" s="22" t="s">
        <v>1123</v>
      </c>
      <c r="D71" s="61" t="s">
        <v>1122</v>
      </c>
      <c r="E71" s="18" t="s">
        <v>1121</v>
      </c>
    </row>
    <row r="72" spans="2:5" x14ac:dyDescent="0.25">
      <c r="B72" s="22"/>
      <c r="C72" s="22"/>
      <c r="D72" s="61"/>
      <c r="E72" s="18"/>
    </row>
    <row r="73" spans="2:5" ht="90" x14ac:dyDescent="0.25">
      <c r="B73" s="22" t="s">
        <v>598</v>
      </c>
      <c r="C73" s="22" t="s">
        <v>1137</v>
      </c>
      <c r="D73" s="61" t="s">
        <v>1138</v>
      </c>
      <c r="E73" s="18" t="s">
        <v>1136</v>
      </c>
    </row>
    <row r="74" spans="2:5" ht="75" x14ac:dyDescent="0.25">
      <c r="B74" s="22" t="s">
        <v>599</v>
      </c>
      <c r="C74" s="22" t="s">
        <v>1134</v>
      </c>
      <c r="D74" s="61" t="s">
        <v>1135</v>
      </c>
      <c r="E74" s="18" t="s">
        <v>1133</v>
      </c>
    </row>
    <row r="75" spans="2:5" ht="90" x14ac:dyDescent="0.25">
      <c r="B75" s="22" t="s">
        <v>603</v>
      </c>
      <c r="C75" s="22" t="s">
        <v>1130</v>
      </c>
      <c r="D75" s="61" t="s">
        <v>1132</v>
      </c>
      <c r="E75" s="18" t="s">
        <v>1131</v>
      </c>
    </row>
    <row r="76" spans="2:5" ht="60" x14ac:dyDescent="0.25">
      <c r="B76" s="22" t="s">
        <v>124</v>
      </c>
      <c r="C76" s="22" t="s">
        <v>1128</v>
      </c>
      <c r="D76" s="61" t="s">
        <v>1129</v>
      </c>
      <c r="E76" s="18" t="s">
        <v>1127</v>
      </c>
    </row>
    <row r="77" spans="2:5" ht="30" x14ac:dyDescent="0.25">
      <c r="B77" s="22" t="s">
        <v>607</v>
      </c>
      <c r="C77" s="22" t="s">
        <v>1124</v>
      </c>
      <c r="D77" s="61" t="s">
        <v>1126</v>
      </c>
      <c r="E77" s="18" t="s">
        <v>1125</v>
      </c>
    </row>
  </sheetData>
  <hyperlinks>
    <hyperlink ref="D2" r:id="rId1" xr:uid="{4884E726-F843-41BF-8AAE-99752C0091F1}"/>
    <hyperlink ref="D4" r:id="rId2" display="https://www.visitcumbria.com/pen/pooley-bridge/" xr:uid="{5598C28F-E967-45F4-976E-B4ECD878E726}"/>
    <hyperlink ref="D5" r:id="rId3" display="https://www.lakedistrict.gov.uk/visiting/places-to-go/explore-ullswater-glenridding-and-pooley-bridge" xr:uid="{6D0FA085-6480-4428-BC43-4C76A2B4DADD}"/>
    <hyperlink ref="D9" r:id="rId4" xr:uid="{D5755F14-34E2-4AA4-B8EA-8F3E92153825}"/>
    <hyperlink ref="D10" r:id="rId5" display="https://en.wikipedia.org/wiki/Askham,_Cumbria" xr:uid="{908674DF-4B9D-4981-8205-C92B22739A4A}"/>
    <hyperlink ref="D11" r:id="rId6" display="https://en.wikipedia.org/wiki/Martindale,_Cumbria" xr:uid="{A3170740-EB80-46DF-8DF2-2F139A4492F7}"/>
    <hyperlink ref="D13" r:id="rId7" display="https://www.visitcumbria.com/pen/haweswater/" xr:uid="{4C60A0AC-A6AA-41F0-9DB4-EFE74EA6F990}"/>
    <hyperlink ref="D16" r:id="rId8" display="https://en.wikipedia.org/wiki/Windermere" xr:uid="{2242D5B2-D676-49A9-80EB-DE7F98A924C0}"/>
    <hyperlink ref="D17" r:id="rId9" xr:uid="{7D199204-117E-44C4-BEA0-6149B79CB90C}"/>
    <hyperlink ref="E19" r:id="rId10" display="https://geohack.toolforge.org/geohack.php?pagename=Staveley,_Cumbria&amp;params=54.375_N_2.818_W_region:GB_type:city(1147)" xr:uid="{18AD37B0-EC0A-45B1-8E17-65F4A69B65BD}"/>
    <hyperlink ref="D19" r:id="rId11" display="https://en.wikipedia.org/wiki/Staveley,_Cumbria" xr:uid="{1A026844-911F-439B-8DF0-38D8A02036AF}"/>
    <hyperlink ref="E20" r:id="rId12" display="https://geohack.toolforge.org/geohack.php?pagename=Troutbeck_Bridge&amp;params=54.3938_N_2.9194_W_region:GB_type:city" xr:uid="{AD9D9FDE-F287-41D3-A492-47003C8C2734}"/>
    <hyperlink ref="E21" r:id="rId13" display="https://geohack.toolforge.org/geohack.php?pagename=Troutbeck,_South_Lakeland&amp;params=54.418_N_2.913_W_region:GB_type:city" xr:uid="{20FC3093-E8DE-4518-8B4F-83242D0007B2}"/>
    <hyperlink ref="D24" r:id="rId14" xr:uid="{38717F8B-538B-4C78-BCEB-90F31943E958}"/>
    <hyperlink ref="E26" r:id="rId15" display="https://geohack.toolforge.org/geohack.php?pagename=Bowness-on-Windermere&amp;params=54.3644_N_2.9181_W_region:GB_type:city(3814)" xr:uid="{722DC360-7E24-4EE1-BCDC-DB7D5C343E68}"/>
    <hyperlink ref="E28" r:id="rId16" display="https://geohack.toolforge.org/geohack.php?pagename=Newby_Bridge&amp;params=54.2672_N_2.9688_W_region:GB_type:city" xr:uid="{333B0DBC-08D1-4A56-BFF8-12B850999206}"/>
    <hyperlink ref="E29" r:id="rId17" display="https://geohack.toolforge.org/geohack.php?pagename=Lakeside,_Cumbria&amp;params=54.278_N_2.957_W_region:GB_type:city" xr:uid="{8E848C25-3A9D-477F-85D9-8DF4E61751E1}"/>
    <hyperlink ref="E30" r:id="rId18" display="https://geohack.toolforge.org/geohack.php?pagename=Esthwaite_Water&amp;params=54_21_N_2_59_W_region:GB_type:waterbody" xr:uid="{7A2FCDFF-1706-49D5-B65D-E5C55E7CE989}"/>
    <hyperlink ref="D32" r:id="rId19" display="https://www.cumbriawildlifetrust.org.uk/nature-reserves/latterbarrow" xr:uid="{C651B7A0-3140-4EF3-A8FB-4122CA3B28EC}"/>
    <hyperlink ref="E33" r:id="rId20" display="https://geohack.toolforge.org/geohack.php?pagename=Hawkshead&amp;params=54.375_N_2.999_W_region:GB_type:city(519)" xr:uid="{6C370010-439A-46BF-B193-1BC292A0AA8E}"/>
    <hyperlink ref="D34" r:id="rId21" display="https://en.wikipedia.org/wiki/Grizedale_x000a_" xr:uid="{6E1A1D41-71D9-4C66-A423-68422A1DC74D}"/>
    <hyperlink ref="D35" r:id="rId22" xr:uid="{6EC67955-D21F-45BF-B2B3-B386D3C26C6E}"/>
    <hyperlink ref="E36" r:id="rId23" display="https://geohack.toolforge.org/geohack.php?pagename=Rydal,_Cumbria&amp;params=54.433_N_2.983_W_region:GB_type:city" xr:uid="{0EE3300A-B558-428B-8DEE-40804C097356}"/>
    <hyperlink ref="D37" r:id="rId24" xr:uid="{2CD428D0-82D7-4058-ACAC-4DD2F7FC71BB}"/>
    <hyperlink ref="E38" r:id="rId25" display="https://geohack.toolforge.org/geohack.php?pagename=Grasmere_(village)&amp;params=54.45809_N_3.024588_W_region:GB_type:city" xr:uid="{146F9FD4-B3E7-4DB0-802D-215325238329}"/>
    <hyperlink ref="E39" r:id="rId26" display="https://geohack.toolforge.org/geohack.php?pagename=Elterwater&amp;params=54.434222_N_3.037741_W_region:GB_type:city" xr:uid="{17D21738-4BD5-4A6A-A53A-6F90246C82B2}"/>
    <hyperlink ref="D41" r:id="rId27" display="https://www.lakedistrict.gov.uk/visiting/places-to-go/explore-around-coniston_x000a_" xr:uid="{B9B226B2-DDAA-42DF-858D-CB4C9A630654}"/>
    <hyperlink ref="D43" r:id="rId28" xr:uid="{6982C8CB-AAFA-47F3-87C6-E0ACE5363DD8}"/>
    <hyperlink ref="E42" r:id="rId29" display="https://geohack.toolforge.org/geohack.php?pagename=Coniston,_Cumbria&amp;params=54.368_N_3.073_W_region:GB_type:city(928)" xr:uid="{0B640F84-1E52-4B5D-956D-93A884E57A31}"/>
    <hyperlink ref="E41" r:id="rId30" display="https://geohack.toolforge.org/geohack.php?pagename=Coniston_Water&amp;params=54_21_N_3_04_W_region:GB_type:waterbody" xr:uid="{E9BB7BB2-BD35-4BF8-9F7A-1206F6E72A9E}"/>
    <hyperlink ref="D44" r:id="rId31" xr:uid="{085FBEE5-5CD1-47FC-AFDF-632C8863EE74}"/>
    <hyperlink ref="D45" r:id="rId32" display="https://en.wikipedia.org/wiki/Coniston_copper_mines" xr:uid="{8998C54A-B53B-4132-9F82-D4FF5E37EE64}"/>
    <hyperlink ref="D46" r:id="rId33" xr:uid="{CF5F9DDC-B82D-4CD0-AA08-5395D2078C62}"/>
    <hyperlink ref="E46" r:id="rId34" display="https://geohack.toolforge.org/geohack.php?pagename=Old_Man_of_Coniston&amp;params=54.37_N_3.119_W_type:mountain_region:GB-CMA" xr:uid="{7DCCCA66-AC43-4844-A632-978333109E21}"/>
    <hyperlink ref="D47" r:id="rId35" xr:uid="{BA2CA56D-883E-4C0F-9F4D-B14CA9BFDA1F}"/>
    <hyperlink ref="E49" r:id="rId36" display="https://geohack.toolforge.org/geohack.php?pagename=Derwentwater&amp;params=54_35_N_3_09_W_region:GB_type:waterbody" xr:uid="{9005460E-9B6B-4A14-A8AA-D1F915197451}"/>
    <hyperlink ref="D49" r:id="rId37" display="https://en.wikipedia.org/wiki/Derwentwater" xr:uid="{E54941CB-378E-4CD0-8A17-0207CEC46E9E}"/>
    <hyperlink ref="E54" r:id="rId38" display="https://geohack.toolforge.org/geohack.php?pagename=Eagle_Crag&amp;params=54.49902_N_3.12097_W_type:mountain_scale:100000" xr:uid="{9507B642-CDEC-4830-A33A-5B65119A196F}"/>
    <hyperlink ref="E53" r:id="rId39" display="https://geohack.toolforge.org/geohack.php?pagename=Thirlmere&amp;params=54_32_N_3_04_W_region:GB_type:waterbody" xr:uid="{26B2DA01-83F0-4E76-B02F-906CF22D3AC8}"/>
    <hyperlink ref="D53" r:id="rId40" display="https://en.wikipedia.org/wiki/Thirlmere" xr:uid="{6B60639E-3FAB-4609-BF9B-2AFBFBF9F474}"/>
    <hyperlink ref="E52" r:id="rId41" display="https://geohack.toolforge.org/geohack.php?pagename=Rosthwaite,_Allerdale&amp;params=54.523522_N_3.146982_W_region:GB_type:city" xr:uid="{4092DE2A-AA77-416E-A850-155ECE09568A}"/>
    <hyperlink ref="D56" r:id="rId42" display="https://en.wikipedia.org/wiki/Bassenthwaite_Lake_x000a_" xr:uid="{2B2ADF92-C488-4D3B-90AF-93F29847154E}"/>
    <hyperlink ref="D57" r:id="rId43" xr:uid="{3859AC5A-2FAB-4C9F-89C5-E043E41E0154}"/>
    <hyperlink ref="D58" r:id="rId44" display="https://en.wikipedia.org/wiki/Buttermere" xr:uid="{5F377FEB-F6A2-4674-B327-C808DFAB5058}"/>
    <hyperlink ref="D60" r:id="rId45" display="https://www.nationaltrust.org.uk/buttermere-valley/features/crummock-water" xr:uid="{C5CBEAEB-0DB0-4E7D-8EDD-A5094A515688}"/>
    <hyperlink ref="D61" r:id="rId46" display="https://en.wikipedia.org/wiki/Loweswater" xr:uid="{1361AE1E-DA7B-444E-8F70-F903EA2A1F37}"/>
    <hyperlink ref="D62" r:id="rId47" display="https://en.wikipedia.org/wiki/Cockermouth" xr:uid="{6323A5AA-B072-480E-8B4E-EDF4B39926E7}"/>
    <hyperlink ref="D63" r:id="rId48" display="https://en.wikipedia.org/wiki/Ennerdale_Water" xr:uid="{208E8114-F90D-46AB-AD01-CF7B85473707}"/>
    <hyperlink ref="E64" r:id="rId49" display="https://geohack.toolforge.org/geohack.php?pagename=Ravenglass&amp;params=54.354_N_3.411_W_region:GB_type:city" xr:uid="{A5E47FAF-A934-424E-9A75-938AB934BA0E}"/>
    <hyperlink ref="D64" r:id="rId50" display="https://en.wikipedia.org/wiki/Ravenglass" xr:uid="{9A46E57F-62EB-4F53-9204-6BDB1499EBB8}"/>
    <hyperlink ref="E65" r:id="rId51" display="https://geohack.toolforge.org/geohack.php?pagename=Wast_Water&amp;params=54_26_30_N_3_17_30_W_region:GB_type:waterbody" xr:uid="{3715FFFD-246F-43A6-90F5-2C17C53CACB9}"/>
    <hyperlink ref="D65" r:id="rId52" display="https://en.wikipedia.org/wiki/Wast_Water" xr:uid="{36761960-D234-4DE1-98F6-C6C05071519A}"/>
    <hyperlink ref="D66" r:id="rId53" display="https://en.wikipedia.org/wiki/Wasdale_Head" xr:uid="{F8C0BAC6-F298-4A49-AF09-089F4389BD4C}"/>
    <hyperlink ref="D68" r:id="rId54" display="https://en.wikipedia.org/wiki/Broughton-in-Furness" xr:uid="{418E1ED6-983A-4879-A26C-72F41206304F}"/>
    <hyperlink ref="E68" r:id="rId55" display="https://geohack.toolforge.org/geohack.php?pagename=Broughton-in-Furness&amp;params=54.278_N_3.214_W_region:GB_type:city(529)" xr:uid="{210582E4-DCC8-4BB6-B87B-D03EEC2482B9}"/>
    <hyperlink ref="E70" r:id="rId56" display="https://geohack.toolforge.org/geohack.php?pagename=Ulverston&amp;params=54.193_N_3.09_W_region:GB_type:city(11678)" xr:uid="{37CE0CA6-6482-492F-8C4B-95A2F2ABAE52}"/>
    <hyperlink ref="E71" r:id="rId57" display="https://geohack.toolforge.org/geohack.php?pagename=Grange-over-Sands&amp;params=54.19_N_2.915_W_region:GB_type:city(4114)" xr:uid="{5EFE7A2A-11A6-434A-8935-457665B48A93}"/>
    <hyperlink ref="E77" r:id="rId58" display="https://geohack.toolforge.org/geohack.php?pagename=Raisbeck&amp;params=54.462_N_2.548_W_region:GB_type:city" xr:uid="{83021587-3CA1-4BC9-A763-9DC3C75723E1}"/>
    <hyperlink ref="D77" r:id="rId59" xr:uid="{5BA40F6C-0787-4566-B859-EFE09AA1701D}"/>
    <hyperlink ref="E76" r:id="rId60" display="https://geohack.toolforge.org/geohack.php?pagename=Haweswater_Reservoir&amp;params=54_31_08_N_2_48_17_W_region:GB_type:waterbody_source:dewiki" xr:uid="{DAAA72B3-8D13-4645-A7E1-60E211D1CFFD}"/>
    <hyperlink ref="D75" r:id="rId61" display="https://en.wikipedia.org/wiki/Patterdale " xr:uid="{5D16EE2F-54AB-418F-83ED-19D250D474EA}"/>
    <hyperlink ref="E75" r:id="rId62" display="https://geohack.toolforge.org/geohack.php?pagename=Patterdale&amp;params=54.53296_N_2.9349_W_region:GB_type:city(501)" xr:uid="{2EA64F9A-11E3-4A4A-86C9-B68F5790D513}"/>
    <hyperlink ref="E74" r:id="rId63" display="https://geohack.toolforge.org/geohack.php?pagename=Ennerdale_Bridge&amp;params=54.53_N_3.438_W_region:GB_type:city(220)" xr:uid="{AAB5CDA5-6D17-4629-9FF5-9F3223CE4169}"/>
    <hyperlink ref="E73" r:id="rId64" display="https://geohack.toolforge.org/geohack.php?pagename=St_Bees&amp;params=54.492_N_3.59_W_region:GB_type:city(1801)" xr:uid="{1CE470EF-2BAC-4A77-B88A-122B72883B44}"/>
    <hyperlink ref="D73" r:id="rId65" display="https://en.wikipedia.org/wiki/St_Bees" xr:uid="{66C39C2F-43EE-4E10-A96E-FCCF271218B4}"/>
    <hyperlink ref="E4" r:id="rId66" display="https://geohack.toolforge.org/geohack.php?pagename=Pooley_Bridge&amp;params=54.61197_N_2.82058_W_region:GB_type:city" xr:uid="{FD850D71-0523-4A1C-AE66-0A71FAB19949}"/>
    <hyperlink ref="E3" r:id="rId67" display="https://geohack.toolforge.org/geohack.php?pagename=Ullswater&amp;params=54.5775_N_2.8751_W_region:GB_type:waterbody" xr:uid="{8F479AAF-4FC1-4F9C-9963-3852903C9BBB}"/>
    <hyperlink ref="E2" r:id="rId68" display="https://geohack.toolforge.org/geohack.php?pagename=Penrith,_Cumbria&amp;params=54.6648_N_2.7548_W_region:GB_type:city(15181)" xr:uid="{9E210D3B-2319-4ED9-8D2C-32342E89AB07}"/>
    <hyperlink ref="E5" r:id="rId69" display="https://geohack.toolforge.org/geohack.php?pagename=Glenridding&amp;params=54.544_N_2.953_W_region:GB_type:city" xr:uid="{3998ED70-3141-4512-88C6-3A126F8B74F9}"/>
    <hyperlink ref="E6" r:id="rId70" display="https://geohack.toolforge.org/geohack.php?pagename=Howtown&amp;params=54.569732_N_2.862544_W_region:GB_type:city" xr:uid="{7ECA4B17-653B-4C8F-A85F-2CB92577926B}"/>
    <hyperlink ref="E7" r:id="rId71" display="https://geohack.toolforge.org/geohack.php?pagename=Hartsop&amp;params=54.51_N_2.919_W_region:GB_type:city" xr:uid="{10BEA1E0-9669-449F-B1CE-69B37576768A}"/>
    <hyperlink ref="E10" r:id="rId72" display="https://geohack.toolforge.org/geohack.php?pagename=Askham,_Cumbria&amp;params=54.6_N_2.76_W_region:GB_type:city(356)" xr:uid="{795E02AA-41BC-4942-BEB8-239DA05B1760}"/>
    <hyperlink ref="E13" r:id="rId73" display="https://geohack.toolforge.org/geohack.php?pagename=Haweswater_Reservoir&amp;params=54_31_08_N_2_48_17_W_region:GB_type:waterbody_source:dewiki" xr:uid="{34B3AAFC-CADA-4937-B690-8245B568A054}"/>
    <hyperlink ref="E15" r:id="rId74" display="https://geohack.toolforge.org/geohack.php?pagename=Oxenholme&amp;params=54.30163_N_2.72373_W_region:GB_type:city" xr:uid="{ABCF6E6E-7973-4FB1-9088-E9CC711414A0}"/>
  </hyperlinks>
  <pageMargins left="0.7" right="0.7" top="0.75" bottom="0.75" header="0.3" footer="0.3"/>
  <pageSetup paperSize="9" orientation="portrait" r:id="rId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494A-5D2C-4217-AF2A-6F914F15A1BD}">
  <dimension ref="B1:H19"/>
  <sheetViews>
    <sheetView workbookViewId="0">
      <selection activeCell="J16" sqref="J16"/>
    </sheetView>
  </sheetViews>
  <sheetFormatPr defaultRowHeight="15" x14ac:dyDescent="0.25"/>
  <cols>
    <col min="2" max="2" width="60.5703125" customWidth="1"/>
    <col min="4" max="4" width="8.7109375" customWidth="1"/>
    <col min="5" max="5" width="2.5703125" customWidth="1"/>
    <col min="7" max="7" width="14.7109375" customWidth="1"/>
    <col min="8" max="8" width="13.7109375" customWidth="1"/>
  </cols>
  <sheetData>
    <row r="1" spans="2:8" x14ac:dyDescent="0.25">
      <c r="B1" s="63" t="s">
        <v>1218</v>
      </c>
    </row>
    <row r="2" spans="2:8" ht="14.45" customHeight="1" x14ac:dyDescent="0.25">
      <c r="B2" s="22" t="s">
        <v>17</v>
      </c>
      <c r="G2" s="96" t="s">
        <v>1221</v>
      </c>
      <c r="H2" s="96" t="s">
        <v>1222</v>
      </c>
    </row>
    <row r="3" spans="2:8" ht="14.45" customHeight="1" x14ac:dyDescent="0.25">
      <c r="B3" s="22" t="s">
        <v>18</v>
      </c>
      <c r="G3" s="96">
        <v>1</v>
      </c>
      <c r="H3" s="96">
        <f>G3*4.546</f>
        <v>4.5460000000000003</v>
      </c>
    </row>
    <row r="4" spans="2:8" ht="14.45" customHeight="1" x14ac:dyDescent="0.25">
      <c r="B4" s="22" t="s">
        <v>1216</v>
      </c>
    </row>
    <row r="5" spans="2:8" ht="14.45" customHeight="1" thickBot="1" x14ac:dyDescent="0.3">
      <c r="E5" s="97"/>
      <c r="F5" s="95"/>
      <c r="G5" s="94" t="s">
        <v>1270</v>
      </c>
      <c r="H5" s="95" t="s">
        <v>1271</v>
      </c>
    </row>
    <row r="6" spans="2:8" ht="15.75" thickBot="1" x14ac:dyDescent="0.3">
      <c r="B6" s="64" t="s">
        <v>1219</v>
      </c>
      <c r="E6" s="99" t="s">
        <v>1269</v>
      </c>
      <c r="F6" s="93" t="s">
        <v>1223</v>
      </c>
      <c r="G6" s="66">
        <v>173.2</v>
      </c>
      <c r="H6" s="95">
        <f>G6*4.546</f>
        <v>787.36720000000003</v>
      </c>
    </row>
    <row r="7" spans="2:8" x14ac:dyDescent="0.25">
      <c r="B7" s="22" t="s">
        <v>19</v>
      </c>
      <c r="E7" s="99"/>
      <c r="H7" s="92"/>
    </row>
    <row r="8" spans="2:8" ht="15.75" thickBot="1" x14ac:dyDescent="0.3">
      <c r="B8" s="22" t="s">
        <v>1217</v>
      </c>
      <c r="E8" s="99"/>
      <c r="F8" s="95"/>
      <c r="G8" s="94" t="s">
        <v>1270</v>
      </c>
      <c r="H8" s="95" t="s">
        <v>1271</v>
      </c>
    </row>
    <row r="9" spans="2:8" ht="15.75" thickBot="1" x14ac:dyDescent="0.3">
      <c r="E9" s="99"/>
      <c r="F9" s="93" t="s">
        <v>1224</v>
      </c>
      <c r="G9" s="66">
        <v>183.1</v>
      </c>
      <c r="H9" s="95">
        <f>G9*4.546</f>
        <v>832.37260000000003</v>
      </c>
    </row>
    <row r="10" spans="2:8" ht="15.75" thickBot="1" x14ac:dyDescent="0.3">
      <c r="B10" s="65" t="s">
        <v>1220</v>
      </c>
      <c r="E10" s="99"/>
    </row>
    <row r="11" spans="2:8" ht="15.75" thickBot="1" x14ac:dyDescent="0.3">
      <c r="B11" t="s">
        <v>1227</v>
      </c>
      <c r="E11" s="99"/>
      <c r="F11" s="93" t="s">
        <v>1225</v>
      </c>
      <c r="G11" s="67">
        <v>6</v>
      </c>
    </row>
    <row r="12" spans="2:8" ht="15.75" thickBot="1" x14ac:dyDescent="0.3">
      <c r="E12" s="99"/>
    </row>
    <row r="13" spans="2:8" ht="15.75" thickBot="1" x14ac:dyDescent="0.3">
      <c r="B13" s="18" t="s">
        <v>1229</v>
      </c>
      <c r="E13" s="99"/>
      <c r="F13" s="93" t="s">
        <v>1226</v>
      </c>
      <c r="G13" s="67">
        <v>30</v>
      </c>
    </row>
    <row r="14" spans="2:8" ht="15.75" thickBot="1" x14ac:dyDescent="0.3"/>
    <row r="15" spans="2:8" ht="15.75" thickBot="1" x14ac:dyDescent="0.3">
      <c r="F15" s="68" t="s">
        <v>1228</v>
      </c>
      <c r="G15" s="69">
        <f>H6*(G11/G13)/100</f>
        <v>1.5747344000000001</v>
      </c>
    </row>
    <row r="16" spans="2:8" x14ac:dyDescent="0.25">
      <c r="F16" s="68" t="s">
        <v>1223</v>
      </c>
      <c r="G16" s="68"/>
    </row>
    <row r="17" spans="6:7" ht="15.75" thickBot="1" x14ac:dyDescent="0.3">
      <c r="F17" s="68"/>
      <c r="G17" s="68"/>
    </row>
    <row r="18" spans="6:7" ht="15.75" thickBot="1" x14ac:dyDescent="0.3">
      <c r="F18" s="68" t="s">
        <v>1228</v>
      </c>
      <c r="G18" s="69">
        <f>H9*(G11/G13)/100</f>
        <v>1.6647452</v>
      </c>
    </row>
    <row r="19" spans="6:7" x14ac:dyDescent="0.25">
      <c r="F19" s="68" t="s">
        <v>1224</v>
      </c>
      <c r="G19" s="68"/>
    </row>
  </sheetData>
  <mergeCells count="1">
    <mergeCell ref="E6:E13"/>
  </mergeCells>
  <hyperlinks>
    <hyperlink ref="B13" r:id="rId1" xr:uid="{0EFFF568-22C4-4F5B-B3A0-15828FE573A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C715D5C84DE5419CD8964829658058" ma:contentTypeVersion="9" ma:contentTypeDescription="Create a new document." ma:contentTypeScope="" ma:versionID="36639b86c90c93c78fe20302a5c1eb33">
  <xsd:schema xmlns:xsd="http://www.w3.org/2001/XMLSchema" xmlns:xs="http://www.w3.org/2001/XMLSchema" xmlns:p="http://schemas.microsoft.com/office/2006/metadata/properties" xmlns:ns2="74c102f3-c0c2-4e86-9612-b818bdfc8bef" targetNamespace="http://schemas.microsoft.com/office/2006/metadata/properties" ma:root="true" ma:fieldsID="2a87428fc7cefb8da1c8ab1d9ecb2844" ns2:_="">
    <xsd:import namespace="74c102f3-c0c2-4e86-9612-b818bdfc8b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c102f3-c0c2-4e86-9612-b818bdfc8b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1EF798C-DA9A-4AC6-BEBF-B64C9F4573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c102f3-c0c2-4e86-9612-b818bdfc8b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D5BC3B-3358-4D0B-89C4-89F46D433D39}">
  <ds:schemaRefs>
    <ds:schemaRef ds:uri="http://schemas.microsoft.com/sharepoint/v3/contenttype/forms"/>
  </ds:schemaRefs>
</ds:datastoreItem>
</file>

<file path=customXml/itemProps3.xml><?xml version="1.0" encoding="utf-8"?>
<ds:datastoreItem xmlns:ds="http://schemas.openxmlformats.org/officeDocument/2006/customXml" ds:itemID="{C863F6B2-0485-4B73-B60D-C26F5A1773B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Routes</vt:lpstr>
      <vt:lpstr>Heritage sites</vt:lpstr>
      <vt:lpstr>Flora&amp;Fauna</vt:lpstr>
      <vt:lpstr>Wiki</vt:lpstr>
      <vt:lpstr>Calculations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Tatiana</dc:creator>
  <cp:keywords/>
  <dc:description/>
  <cp:lastModifiedBy>Ember McMenemy</cp:lastModifiedBy>
  <cp:revision/>
  <dcterms:created xsi:type="dcterms:W3CDTF">2015-06-05T18:17:20Z</dcterms:created>
  <dcterms:modified xsi:type="dcterms:W3CDTF">2022-06-28T10:01:12Z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0x010100E7C715D5C84DE5419CD8964829658058</vt:lpwstr>
  </property>
</Properties>
</file>