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emedina3_bryant_edu/Documents/Desktop/GSCM 330/Caramelo_Module03_Past_Demand_And_Production_Module03_Data/"/>
    </mc:Choice>
  </mc:AlternateContent>
  <xr:revisionPtr revIDLastSave="0" documentId="8_{665144A1-5E7C-4652-98C7-B1DCF3891EBD}" xr6:coauthVersionLast="47" xr6:coauthVersionMax="47" xr10:uidLastSave="{00000000-0000-0000-0000-000000000000}"/>
  <bookViews>
    <workbookView xWindow="-110" yWindow="-110" windowWidth="19420" windowHeight="10300" xr2:uid="{9F78B9BE-107A-43F8-93BE-CEED69C5540C}"/>
  </bookViews>
  <sheets>
    <sheet name="Caramelo Inventory" sheetId="2" r:id="rId1"/>
    <sheet name="Data &amp; Constraints" sheetId="1" r:id="rId2"/>
  </sheets>
  <definedNames>
    <definedName name="solver_adj" localSheetId="0" hidden="1">'Caramelo Inventory'!$C$11:$F$11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'Caramelo Inventory'!$C$11:$F$11</definedName>
    <definedName name="solver_lhs2" localSheetId="0" hidden="1">'Caramelo Inventory'!$C$13:$F$13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'Caramelo Inventory'!$G$26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'Caramelo Inventory'!$C$16:$F$16</definedName>
    <definedName name="solver_rhs2" localSheetId="0" hidden="1">'Caramelo Inventory'!$C$15:$F$15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2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  <c r="C2" i="2"/>
  <c r="F3" i="2" l="1"/>
  <c r="F4" i="2"/>
  <c r="F5" i="2"/>
  <c r="F2" i="2"/>
  <c r="C3" i="2"/>
  <c r="D3" i="2"/>
  <c r="E3" i="2" s="1"/>
  <c r="C4" i="2"/>
  <c r="D4" i="2"/>
  <c r="E4" i="2" s="1"/>
  <c r="C5" i="2"/>
  <c r="D5" i="2"/>
  <c r="E5" i="2" s="1"/>
  <c r="D2" i="2"/>
  <c r="C6" i="2" l="1"/>
  <c r="F6" i="2"/>
  <c r="E2" i="2"/>
  <c r="D6" i="2"/>
  <c r="C16" i="2" a="1"/>
  <c r="C16" i="2" s="1"/>
  <c r="C20" i="2" a="1"/>
  <c r="C12" i="2" a="1"/>
  <c r="C12" i="2" s="1"/>
  <c r="C13" i="2" s="1"/>
  <c r="C15" i="2" l="1" a="1"/>
  <c r="C15" i="2" s="1"/>
  <c r="E6" i="2"/>
  <c r="C18" i="2"/>
  <c r="D10" i="2"/>
  <c r="C20" i="2"/>
  <c r="D23" i="2"/>
  <c r="E23" i="2"/>
  <c r="F23" i="2"/>
  <c r="D13" i="2" l="1"/>
  <c r="E10" i="2" s="1"/>
  <c r="E13" i="2" l="1"/>
  <c r="F10" i="2" s="1"/>
  <c r="D18" i="2"/>
  <c r="D24" i="2" l="1"/>
  <c r="F13" i="2"/>
  <c r="F18" i="2" s="1"/>
  <c r="E18" i="2"/>
  <c r="F24" i="2" l="1"/>
  <c r="E24" i="2"/>
  <c r="G2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<sst xmlns="http://schemas.openxmlformats.org/spreadsheetml/2006/main" count="33" uniqueCount="30">
  <si>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year</t>
  </si>
  <si>
    <t>quarter</t>
  </si>
  <si>
    <t>capacity</t>
  </si>
  <si>
    <t>demand</t>
  </si>
  <si>
    <t>production_cost</t>
  </si>
  <si>
    <t>starting_inventory</t>
  </si>
  <si>
    <t>carry_cost</t>
  </si>
  <si>
    <t>safety_stock_pct</t>
  </si>
  <si>
    <t xml:space="preserve">Capacity </t>
  </si>
  <si>
    <t xml:space="preserve">Demand </t>
  </si>
  <si>
    <t>Safety Stock</t>
  </si>
  <si>
    <t>Production Cost</t>
  </si>
  <si>
    <t>Quarter</t>
  </si>
  <si>
    <t>Beginning Inventory</t>
  </si>
  <si>
    <t xml:space="preserve">Units Produced </t>
  </si>
  <si>
    <t xml:space="preserve">Units Demanded </t>
  </si>
  <si>
    <t>Ending Inventory</t>
  </si>
  <si>
    <t>Max Production</t>
  </si>
  <si>
    <t>Average Inventory</t>
  </si>
  <si>
    <t>Min inventory</t>
  </si>
  <si>
    <t xml:space="preserve">Unit Production Costs </t>
  </si>
  <si>
    <t>Monthly Production Cost</t>
  </si>
  <si>
    <t>Monthly carrying Cost</t>
  </si>
  <si>
    <t>Unit Carrying Cost (1.49)</t>
  </si>
  <si>
    <t>Average</t>
  </si>
  <si>
    <t>Years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</si>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</sst>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u val="singleAccounting"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0" fontId="0" fillId="4" borderId="1" xfId="0" applyFill="1" applyBorder="1"/>
    <xf numFmtId="1" fontId="0" fillId="7" borderId="1" xfId="0" applyNumberFormat="1" applyFill="1" applyBorder="1"/>
    <xf numFmtId="1" fontId="0" fillId="5" borderId="1" xfId="0" applyNumberFormat="1" applyFill="1" applyBorder="1"/>
    <xf numFmtId="0" fontId="0" fillId="7" borderId="1" xfId="0" applyFill="1" applyBorder="1"/>
    <xf numFmtId="0" fontId="0" fillId="5" borderId="1" xfId="0" applyFill="1" applyBorder="1"/>
    <xf numFmtId="1" fontId="0" fillId="4" borderId="1" xfId="0" applyNumberFormat="1" applyFill="1" applyBorder="1"/>
    <xf numFmtId="0" fontId="0" fillId="8" borderId="2" xfId="0" applyFill="1" applyBorder="1"/>
    <xf numFmtId="0" fontId="0" fillId="9" borderId="0" xfId="0" applyFill="1"/>
    <xf numFmtId="0" fontId="2" fillId="9" borderId="0" xfId="0" applyFont="1" applyFill="1"/>
    <xf numFmtId="0" fontId="0" fillId="0" borderId="4" xfId="0" applyBorder="1"/>
    <xf numFmtId="0" fontId="0" fillId="6" borderId="6" xfId="0" applyFill="1" applyBorder="1"/>
    <xf numFmtId="1" fontId="0" fillId="6" borderId="7" xfId="0" applyNumberFormat="1" applyFill="1" applyBorder="1"/>
    <xf numFmtId="0" fontId="0" fillId="6" borderId="7" xfId="0" applyFill="1" applyBorder="1"/>
    <xf numFmtId="1" fontId="0" fillId="4" borderId="9" xfId="0" applyNumberFormat="1" applyFill="1" applyBorder="1"/>
    <xf numFmtId="1" fontId="0" fillId="7" borderId="9" xfId="0" applyNumberFormat="1" applyFill="1" applyBorder="1"/>
    <xf numFmtId="1" fontId="0" fillId="5" borderId="9" xfId="0" applyNumberFormat="1" applyFill="1" applyBorder="1"/>
    <xf numFmtId="1" fontId="0" fillId="6" borderId="8" xfId="0" applyNumberFormat="1" applyFill="1" applyBorder="1"/>
    <xf numFmtId="0" fontId="0" fillId="8" borderId="11" xfId="0" applyFill="1" applyBorder="1"/>
    <xf numFmtId="0" fontId="0" fillId="0" borderId="10" xfId="0" applyBorder="1"/>
    <xf numFmtId="0" fontId="0" fillId="8" borderId="3" xfId="0" applyFill="1" applyBorder="1"/>
    <xf numFmtId="0" fontId="0" fillId="4" borderId="3" xfId="0" applyFill="1" applyBorder="1"/>
    <xf numFmtId="0" fontId="0" fillId="0" borderId="12" xfId="0" applyBorder="1"/>
    <xf numFmtId="1" fontId="0" fillId="4" borderId="5" xfId="0" applyNumberFormat="1" applyFill="1" applyBorder="1"/>
    <xf numFmtId="1" fontId="0" fillId="7" borderId="5" xfId="0" applyNumberFormat="1" applyFill="1" applyBorder="1"/>
    <xf numFmtId="1" fontId="0" fillId="5" borderId="5" xfId="0" applyNumberFormat="1" applyFill="1" applyBorder="1"/>
    <xf numFmtId="0" fontId="0" fillId="0" borderId="13" xfId="0" applyBorder="1"/>
    <xf numFmtId="1" fontId="0" fillId="6" borderId="6" xfId="0" applyNumberFormat="1" applyFill="1" applyBorder="1"/>
    <xf numFmtId="0" fontId="0" fillId="0" borderId="14" xfId="0" applyBorder="1"/>
    <xf numFmtId="0" fontId="0" fillId="8" borderId="15" xfId="0" applyFill="1" applyBorder="1"/>
    <xf numFmtId="0" fontId="0" fillId="4" borderId="16" xfId="0" applyFill="1" applyBorder="1"/>
    <xf numFmtId="0" fontId="0" fillId="7" borderId="16" xfId="0" applyFill="1" applyBorder="1"/>
    <xf numFmtId="0" fontId="0" fillId="5" borderId="16" xfId="0" applyFill="1" applyBorder="1"/>
    <xf numFmtId="0" fontId="0" fillId="6" borderId="17" xfId="0" applyFill="1" applyBorder="1"/>
    <xf numFmtId="0" fontId="0" fillId="0" borderId="18" xfId="0" applyBorder="1"/>
    <xf numFmtId="0" fontId="0" fillId="8" borderId="19" xfId="0" applyFill="1" applyBorder="1"/>
    <xf numFmtId="2" fontId="0" fillId="4" borderId="20" xfId="0" applyNumberFormat="1" applyFill="1" applyBorder="1"/>
    <xf numFmtId="2" fontId="0" fillId="7" borderId="20" xfId="0" applyNumberFormat="1" applyFill="1" applyBorder="1"/>
    <xf numFmtId="2" fontId="0" fillId="5" borderId="20" xfId="0" applyNumberFormat="1" applyFill="1" applyBorder="1"/>
    <xf numFmtId="2" fontId="0" fillId="6" borderId="6" xfId="0" applyNumberFormat="1" applyFill="1" applyBorder="1"/>
    <xf numFmtId="0" fontId="0" fillId="8" borderId="21" xfId="0" applyFill="1" applyBorder="1"/>
    <xf numFmtId="2" fontId="0" fillId="4" borderId="9" xfId="0" applyNumberFormat="1" applyFill="1" applyBorder="1"/>
    <xf numFmtId="0" fontId="0" fillId="4" borderId="20" xfId="0" applyFill="1" applyBorder="1"/>
    <xf numFmtId="0" fontId="0" fillId="7" borderId="20" xfId="0" applyFill="1" applyBorder="1"/>
    <xf numFmtId="0" fontId="0" fillId="5" borderId="20" xfId="0" applyFill="1" applyBorder="1"/>
    <xf numFmtId="0" fontId="0" fillId="4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6" borderId="8" xfId="0" applyFill="1" applyBorder="1"/>
    <xf numFmtId="0" fontId="4" fillId="7" borderId="3" xfId="0" applyFont="1" applyFill="1" applyBorder="1"/>
    <xf numFmtId="0" fontId="0" fillId="5" borderId="3" xfId="0" applyFill="1" applyBorder="1"/>
    <xf numFmtId="2" fontId="0" fillId="6" borderId="8" xfId="0" applyNumberFormat="1" applyFill="1" applyBorder="1"/>
    <xf numFmtId="2" fontId="0" fillId="5" borderId="9" xfId="0" applyNumberFormat="1" applyFill="1" applyBorder="1"/>
    <xf numFmtId="2" fontId="0" fillId="7" borderId="9" xfId="0" applyNumberFormat="1" applyFill="1" applyBorder="1"/>
    <xf numFmtId="44" fontId="5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'Caramelo Inventory'!$I$1</c:f>
              <c:strCache>
                <c:ptCount val="1"/>
                <c:pt idx="0">
                  <c:v>Capacity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'Caramelo Inventory'!$H$2:$H$25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'Caramelo Inventory'!$I$2:$I$25</c:f>
              <c:numCache>
                <c:formatCode>General</c:formatCode>
                <c:ptCount val="24"/>
                <c:pt idx="0">
                  <c:v>442.29999999999995</c:v>
                </c:pt>
                <c:pt idx="1">
                  <c:v>475.97249999999997</c:v>
                </c:pt>
                <c:pt idx="2">
                  <c:v>484.99750000000006</c:v>
                </c:pt>
                <c:pt idx="3">
                  <c:v>418.50499999999994</c:v>
                </c:pt>
                <c:pt idx="4">
                  <c:v>471.3775</c:v>
                </c:pt>
                <c:pt idx="5">
                  <c:v>435.55499999999995</c:v>
                </c:pt>
                <c:pt idx="6">
                  <c:v>434.77499999999998</c:v>
                </c:pt>
                <c:pt idx="7">
                  <c:v>443.84749999999997</c:v>
                </c:pt>
                <c:pt idx="8">
                  <c:v>468.77</c:v>
                </c:pt>
                <c:pt idx="9">
                  <c:v>436.7525</c:v>
                </c:pt>
                <c:pt idx="10">
                  <c:v>424.26249999999999</c:v>
                </c:pt>
                <c:pt idx="11">
                  <c:v>408.12250000000006</c:v>
                </c:pt>
                <c:pt idx="12">
                  <c:v>471.66499999999996</c:v>
                </c:pt>
                <c:pt idx="13">
                  <c:v>405.75749999999999</c:v>
                </c:pt>
                <c:pt idx="14">
                  <c:v>430.42500000000001</c:v>
                </c:pt>
                <c:pt idx="15">
                  <c:v>451.97999999999996</c:v>
                </c:pt>
                <c:pt idx="16">
                  <c:v>434.57</c:v>
                </c:pt>
                <c:pt idx="17">
                  <c:v>460.2475</c:v>
                </c:pt>
                <c:pt idx="18">
                  <c:v>475.52750000000003</c:v>
                </c:pt>
                <c:pt idx="19">
                  <c:v>453.92</c:v>
                </c:pt>
                <c:pt idx="20">
                  <c:v>433.91750000000002</c:v>
                </c:pt>
                <c:pt idx="21">
                  <c:v>467.99499999999995</c:v>
                </c:pt>
                <c:pt idx="22">
                  <c:v>422.47</c:v>
                </c:pt>
                <c:pt idx="23">
                  <c:v>432.29750000000001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A-4236-9CF7-05714F0287D2}"/>
            </c:ext>
          </c:extLst>
        </c:ser>
        <c:ser>
          <c:idx val="1"/>
          <c:order val="1"/>
          <c:tx>
            <c:strRef>
              <c:f>'Caramelo Inventory'!$J$1</c:f>
              <c:strCache>
                <c:ptCount val="1"/>
                <c:pt idx="0">
                  <c:v>Demand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'Caramelo Inventory'!$H$2:$H$25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'Caramelo Inventory'!$J$2:$J$25</c:f>
              <c:numCache>
                <c:formatCode>General</c:formatCode>
                <c:ptCount val="24"/>
                <c:pt idx="0">
                  <c:v>664.3325000000001</c:v>
                </c:pt>
                <c:pt idx="1">
                  <c:v>617.36249999999995</c:v>
                </c:pt>
                <c:pt idx="2">
                  <c:v>638.11500000000001</c:v>
                </c:pt>
                <c:pt idx="3">
                  <c:v>604.27250000000004</c:v>
                </c:pt>
                <c:pt idx="4">
                  <c:v>497.13250000000005</c:v>
                </c:pt>
                <c:pt idx="5">
                  <c:v>610.85250000000008</c:v>
                </c:pt>
                <c:pt idx="6">
                  <c:v>632.23750000000007</c:v>
                </c:pt>
                <c:pt idx="7">
                  <c:v>586.96749999999997</c:v>
                </c:pt>
                <c:pt idx="8">
                  <c:v>604.08500000000004</c:v>
                </c:pt>
                <c:pt idx="9">
                  <c:v>645.92750000000001</c:v>
                </c:pt>
                <c:pt idx="10">
                  <c:v>607.58750000000009</c:v>
                </c:pt>
                <c:pt idx="11">
                  <c:v>639.79250000000002</c:v>
                </c:pt>
                <c:pt idx="12">
                  <c:v>598.6674999999999</c:v>
                </c:pt>
                <c:pt idx="13">
                  <c:v>673.97249999999997</c:v>
                </c:pt>
                <c:pt idx="14">
                  <c:v>622.47749999999996</c:v>
                </c:pt>
                <c:pt idx="15">
                  <c:v>542.16</c:v>
                </c:pt>
                <c:pt idx="16">
                  <c:v>533.69500000000005</c:v>
                </c:pt>
                <c:pt idx="17">
                  <c:v>466.82</c:v>
                </c:pt>
                <c:pt idx="18">
                  <c:v>617.79499999999996</c:v>
                </c:pt>
                <c:pt idx="19">
                  <c:v>704.30250000000001</c:v>
                </c:pt>
                <c:pt idx="20">
                  <c:v>533.00250000000005</c:v>
                </c:pt>
                <c:pt idx="21">
                  <c:v>605.61500000000001</c:v>
                </c:pt>
                <c:pt idx="22">
                  <c:v>656.79250000000002</c:v>
                </c:pt>
                <c:pt idx="23">
                  <c:v>610.05500000000006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A-4236-9CF7-05714F0287D2}"/>
            </c:ext>
          </c:extLst>
        </c:ser>
        <c:ser>
          <c:idx val="2"/>
          <c:order val="2"/>
          <c:tx>
            <c:strRef>
              <c:f>'Caramelo Inventory'!$K$1</c:f>
              <c:strCache>
                <c:ptCount val="1"/>
                <c:pt idx="0">
                  <c:v>Production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'Caramelo Inventory'!$H$2:$H$25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'Caramelo Inventory'!$K$2:$K$25</c:f>
              <c:numCache>
                <c:formatCode>General</c:formatCode>
                <c:ptCount val="24"/>
                <c:pt idx="0">
                  <c:v>55.774999999999999</c:v>
                </c:pt>
                <c:pt idx="1">
                  <c:v>53.165000000000006</c:v>
                </c:pt>
                <c:pt idx="2">
                  <c:v>55.967500000000001</c:v>
                </c:pt>
                <c:pt idx="3">
                  <c:v>56.797499999999999</c:v>
                </c:pt>
                <c:pt idx="4">
                  <c:v>54.552499999999995</c:v>
                </c:pt>
                <c:pt idx="5">
                  <c:v>50.957500000000003</c:v>
                </c:pt>
                <c:pt idx="6">
                  <c:v>49.777500000000003</c:v>
                </c:pt>
                <c:pt idx="7">
                  <c:v>58.69</c:v>
                </c:pt>
                <c:pt idx="8">
                  <c:v>59.002499999999998</c:v>
                </c:pt>
                <c:pt idx="9">
                  <c:v>49.517499999999998</c:v>
                </c:pt>
                <c:pt idx="10">
                  <c:v>51.664999999999999</c:v>
                </c:pt>
                <c:pt idx="11">
                  <c:v>51.260000000000005</c:v>
                </c:pt>
                <c:pt idx="12">
                  <c:v>50.414999999999992</c:v>
                </c:pt>
                <c:pt idx="13">
                  <c:v>50.400000000000006</c:v>
                </c:pt>
                <c:pt idx="14">
                  <c:v>50.952500000000001</c:v>
                </c:pt>
                <c:pt idx="15">
                  <c:v>56.09</c:v>
                </c:pt>
                <c:pt idx="16">
                  <c:v>53.055</c:v>
                </c:pt>
                <c:pt idx="17">
                  <c:v>48.427499999999995</c:v>
                </c:pt>
                <c:pt idx="18">
                  <c:v>43.377499999999998</c:v>
                </c:pt>
                <c:pt idx="19">
                  <c:v>43.879999999999995</c:v>
                </c:pt>
                <c:pt idx="20">
                  <c:v>43.045000000000002</c:v>
                </c:pt>
                <c:pt idx="21">
                  <c:v>43.855000000000004</c:v>
                </c:pt>
                <c:pt idx="22">
                  <c:v>43.414999999999999</c:v>
                </c:pt>
                <c:pt idx="23">
                  <c:v>44.09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1A-4236-9CF7-05714F028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5828800"/>
        <c:axId val="885827360"/>
      </c:barChart>
      <c:catAx>
        <c:axId val="8858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827360"/>
        <c:crosses val="autoZero"/>
        <c:auto val="1"/>
        <c:lblAlgn val="ctr"/>
        <c:lblOffset val="100"/>
        <c:noMultiLvlLbl val="0"/>
      </c:catAx>
      <c:valAx>
        <c:axId val="8858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82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&amp; Constraints'!$A$1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&amp; Constraints'!$A$2:$A$97</c:f>
              <c:numCache>
                <c:formatCode>General</c:formatCode>
                <c:ptCount val="96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2001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2002</c:v>
                </c:pt>
                <c:pt idx="12">
                  <c:v>2003</c:v>
                </c:pt>
                <c:pt idx="13">
                  <c:v>2003</c:v>
                </c:pt>
                <c:pt idx="14">
                  <c:v>2003</c:v>
                </c:pt>
                <c:pt idx="15">
                  <c:v>2003</c:v>
                </c:pt>
                <c:pt idx="16">
                  <c:v>2004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2005</c:v>
                </c:pt>
                <c:pt idx="21">
                  <c:v>2005</c:v>
                </c:pt>
                <c:pt idx="22">
                  <c:v>2005</c:v>
                </c:pt>
                <c:pt idx="23">
                  <c:v>2005</c:v>
                </c:pt>
                <c:pt idx="24">
                  <c:v>2006</c:v>
                </c:pt>
                <c:pt idx="25">
                  <c:v>2006</c:v>
                </c:pt>
                <c:pt idx="26">
                  <c:v>2006</c:v>
                </c:pt>
                <c:pt idx="27">
                  <c:v>2006</c:v>
                </c:pt>
                <c:pt idx="28">
                  <c:v>2007</c:v>
                </c:pt>
                <c:pt idx="29">
                  <c:v>2007</c:v>
                </c:pt>
                <c:pt idx="30">
                  <c:v>2007</c:v>
                </c:pt>
                <c:pt idx="31">
                  <c:v>2007</c:v>
                </c:pt>
                <c:pt idx="32">
                  <c:v>2008</c:v>
                </c:pt>
                <c:pt idx="33">
                  <c:v>2008</c:v>
                </c:pt>
                <c:pt idx="34">
                  <c:v>2008</c:v>
                </c:pt>
                <c:pt idx="35">
                  <c:v>2008</c:v>
                </c:pt>
                <c:pt idx="36">
                  <c:v>2009</c:v>
                </c:pt>
                <c:pt idx="37">
                  <c:v>2009</c:v>
                </c:pt>
                <c:pt idx="38">
                  <c:v>2009</c:v>
                </c:pt>
                <c:pt idx="39">
                  <c:v>2009</c:v>
                </c:pt>
                <c:pt idx="40">
                  <c:v>2010</c:v>
                </c:pt>
                <c:pt idx="41">
                  <c:v>2010</c:v>
                </c:pt>
                <c:pt idx="42">
                  <c:v>2010</c:v>
                </c:pt>
                <c:pt idx="43">
                  <c:v>2010</c:v>
                </c:pt>
                <c:pt idx="44">
                  <c:v>2011</c:v>
                </c:pt>
                <c:pt idx="45">
                  <c:v>2011</c:v>
                </c:pt>
                <c:pt idx="46">
                  <c:v>2011</c:v>
                </c:pt>
                <c:pt idx="47">
                  <c:v>2011</c:v>
                </c:pt>
                <c:pt idx="48">
                  <c:v>2012</c:v>
                </c:pt>
                <c:pt idx="49">
                  <c:v>2012</c:v>
                </c:pt>
                <c:pt idx="50">
                  <c:v>2012</c:v>
                </c:pt>
                <c:pt idx="51">
                  <c:v>2012</c:v>
                </c:pt>
                <c:pt idx="52">
                  <c:v>2013</c:v>
                </c:pt>
                <c:pt idx="53">
                  <c:v>2013</c:v>
                </c:pt>
                <c:pt idx="54">
                  <c:v>2013</c:v>
                </c:pt>
                <c:pt idx="55">
                  <c:v>2013</c:v>
                </c:pt>
                <c:pt idx="56">
                  <c:v>2014</c:v>
                </c:pt>
                <c:pt idx="57">
                  <c:v>2014</c:v>
                </c:pt>
                <c:pt idx="58">
                  <c:v>2014</c:v>
                </c:pt>
                <c:pt idx="59">
                  <c:v>2014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2016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2018</c:v>
                </c:pt>
                <c:pt idx="73">
                  <c:v>2018</c:v>
                </c:pt>
                <c:pt idx="74">
                  <c:v>2018</c:v>
                </c:pt>
                <c:pt idx="75">
                  <c:v>2018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2020</c:v>
                </c:pt>
                <c:pt idx="81">
                  <c:v>2020</c:v>
                </c:pt>
                <c:pt idx="82">
                  <c:v>2020</c:v>
                </c:pt>
                <c:pt idx="83">
                  <c:v>2020</c:v>
                </c:pt>
                <c:pt idx="84">
                  <c:v>2021</c:v>
                </c:pt>
                <c:pt idx="85">
                  <c:v>2021</c:v>
                </c:pt>
                <c:pt idx="86">
                  <c:v>2021</c:v>
                </c:pt>
                <c:pt idx="87">
                  <c:v>2021</c:v>
                </c:pt>
                <c:pt idx="88">
                  <c:v>2022</c:v>
                </c:pt>
                <c:pt idx="89">
                  <c:v>2022</c:v>
                </c:pt>
                <c:pt idx="90">
                  <c:v>2022</c:v>
                </c:pt>
                <c:pt idx="91">
                  <c:v>2022</c:v>
                </c:pt>
                <c:pt idx="92">
                  <c:v>2023</c:v>
                </c:pt>
                <c:pt idx="93">
                  <c:v>2023</c:v>
                </c:pt>
                <c:pt idx="94">
                  <c:v>2023</c:v>
                </c:pt>
                <c:pt idx="95">
                  <c:v>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6-48C2-A1AE-E1ADD9D2EFC2}"/>
            </c:ext>
          </c:extLst>
        </c:ser>
        <c:ser>
          <c:idx val="1"/>
          <c:order val="1"/>
          <c:tx>
            <c:strRef>
              <c:f>'Data &amp; Constraints'!$B$1</c:f>
              <c:strCache>
                <c:ptCount val="1"/>
                <c:pt idx="0">
                  <c:v>quarter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'Data &amp; Constraints'!$B$2:$B$97</c:f>
              <c:numCache>
                <c:formatCode>General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4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B6-48C2-A1AE-E1ADD9D2EFC2}"/>
            </c:ext>
          </c:extLst>
        </c:ser>
        <c:ser>
          <c:idx val="2"/>
          <c:order val="2"/>
          <c:tx>
            <c:strRef>
              <c:f>'Data &amp; Constraints'!$C$1</c:f>
              <c:strCache>
                <c:ptCount val="1"/>
                <c:pt idx="0">
                  <c:v>capacity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'Data &amp; Constraints'!$C$2:$C$97</c:f>
              <c:numCache>
                <c:formatCode>General</c:formatCode>
                <c:ptCount val="96"/>
                <c:pt idx="0">
                  <c:v>402.28</c:v>
                </c:pt>
                <c:pt idx="1">
                  <c:v>326.62</c:v>
                </c:pt>
                <c:pt idx="2">
                  <c:v>509.39</c:v>
                </c:pt>
                <c:pt idx="3">
                  <c:v>530.91</c:v>
                </c:pt>
                <c:pt idx="4">
                  <c:v>363.49</c:v>
                </c:pt>
                <c:pt idx="5">
                  <c:v>338.39</c:v>
                </c:pt>
                <c:pt idx="6">
                  <c:v>643.1</c:v>
                </c:pt>
                <c:pt idx="7">
                  <c:v>558.91</c:v>
                </c:pt>
                <c:pt idx="8">
                  <c:v>377.38</c:v>
                </c:pt>
                <c:pt idx="9">
                  <c:v>363.47</c:v>
                </c:pt>
                <c:pt idx="10">
                  <c:v>680.53</c:v>
                </c:pt>
                <c:pt idx="11">
                  <c:v>518.61</c:v>
                </c:pt>
                <c:pt idx="12">
                  <c:v>314.36</c:v>
                </c:pt>
                <c:pt idx="13">
                  <c:v>345.66</c:v>
                </c:pt>
                <c:pt idx="14">
                  <c:v>587.67999999999995</c:v>
                </c:pt>
                <c:pt idx="15">
                  <c:v>426.32</c:v>
                </c:pt>
                <c:pt idx="16">
                  <c:v>318.64999999999998</c:v>
                </c:pt>
                <c:pt idx="17">
                  <c:v>390.25</c:v>
                </c:pt>
                <c:pt idx="18">
                  <c:v>626.58000000000004</c:v>
                </c:pt>
                <c:pt idx="19">
                  <c:v>550.03</c:v>
                </c:pt>
                <c:pt idx="20">
                  <c:v>330.1</c:v>
                </c:pt>
                <c:pt idx="21">
                  <c:v>386.41</c:v>
                </c:pt>
                <c:pt idx="22">
                  <c:v>511.33</c:v>
                </c:pt>
                <c:pt idx="23">
                  <c:v>514.38</c:v>
                </c:pt>
                <c:pt idx="24">
                  <c:v>367.02</c:v>
                </c:pt>
                <c:pt idx="25">
                  <c:v>383.38</c:v>
                </c:pt>
                <c:pt idx="26">
                  <c:v>476.78</c:v>
                </c:pt>
                <c:pt idx="27">
                  <c:v>511.92</c:v>
                </c:pt>
                <c:pt idx="28">
                  <c:v>338.35</c:v>
                </c:pt>
                <c:pt idx="29">
                  <c:v>415.04</c:v>
                </c:pt>
                <c:pt idx="30">
                  <c:v>521.65</c:v>
                </c:pt>
                <c:pt idx="31">
                  <c:v>500.35</c:v>
                </c:pt>
                <c:pt idx="32">
                  <c:v>463.45</c:v>
                </c:pt>
                <c:pt idx="33">
                  <c:v>471.95</c:v>
                </c:pt>
                <c:pt idx="34">
                  <c:v>481.94</c:v>
                </c:pt>
                <c:pt idx="35">
                  <c:v>457.74</c:v>
                </c:pt>
                <c:pt idx="36">
                  <c:v>395.03</c:v>
                </c:pt>
                <c:pt idx="37">
                  <c:v>394.11</c:v>
                </c:pt>
                <c:pt idx="38">
                  <c:v>557.66</c:v>
                </c:pt>
                <c:pt idx="39">
                  <c:v>400.21</c:v>
                </c:pt>
                <c:pt idx="40">
                  <c:v>415.81</c:v>
                </c:pt>
                <c:pt idx="41">
                  <c:v>408.04</c:v>
                </c:pt>
                <c:pt idx="42">
                  <c:v>488.15</c:v>
                </c:pt>
                <c:pt idx="43">
                  <c:v>385.05</c:v>
                </c:pt>
                <c:pt idx="44">
                  <c:v>443.64</c:v>
                </c:pt>
                <c:pt idx="45">
                  <c:v>416.8</c:v>
                </c:pt>
                <c:pt idx="46">
                  <c:v>360.11</c:v>
                </c:pt>
                <c:pt idx="47">
                  <c:v>411.94</c:v>
                </c:pt>
                <c:pt idx="48">
                  <c:v>510.21</c:v>
                </c:pt>
                <c:pt idx="49">
                  <c:v>469.37</c:v>
                </c:pt>
                <c:pt idx="50">
                  <c:v>467.31</c:v>
                </c:pt>
                <c:pt idx="51">
                  <c:v>439.77</c:v>
                </c:pt>
                <c:pt idx="52">
                  <c:v>398.82</c:v>
                </c:pt>
                <c:pt idx="53">
                  <c:v>409.09</c:v>
                </c:pt>
                <c:pt idx="54">
                  <c:v>442.59</c:v>
                </c:pt>
                <c:pt idx="55">
                  <c:v>372.53</c:v>
                </c:pt>
                <c:pt idx="56">
                  <c:v>471.45</c:v>
                </c:pt>
                <c:pt idx="57">
                  <c:v>462.63</c:v>
                </c:pt>
                <c:pt idx="58">
                  <c:v>462.18</c:v>
                </c:pt>
                <c:pt idx="59">
                  <c:v>325.44</c:v>
                </c:pt>
                <c:pt idx="60">
                  <c:v>458.85</c:v>
                </c:pt>
                <c:pt idx="61">
                  <c:v>500.2</c:v>
                </c:pt>
                <c:pt idx="62">
                  <c:v>457.06</c:v>
                </c:pt>
                <c:pt idx="63">
                  <c:v>391.81</c:v>
                </c:pt>
                <c:pt idx="64">
                  <c:v>450.51</c:v>
                </c:pt>
                <c:pt idx="65">
                  <c:v>416.77</c:v>
                </c:pt>
                <c:pt idx="66">
                  <c:v>439.33</c:v>
                </c:pt>
                <c:pt idx="67">
                  <c:v>431.67</c:v>
                </c:pt>
                <c:pt idx="68">
                  <c:v>473.6</c:v>
                </c:pt>
                <c:pt idx="69">
                  <c:v>562.17999999999995</c:v>
                </c:pt>
                <c:pt idx="70">
                  <c:v>432.62</c:v>
                </c:pt>
                <c:pt idx="71">
                  <c:v>372.59</c:v>
                </c:pt>
                <c:pt idx="72">
                  <c:v>570.6</c:v>
                </c:pt>
                <c:pt idx="73">
                  <c:v>519.72</c:v>
                </c:pt>
                <c:pt idx="74">
                  <c:v>393.16</c:v>
                </c:pt>
                <c:pt idx="75">
                  <c:v>418.63</c:v>
                </c:pt>
                <c:pt idx="76">
                  <c:v>499.92</c:v>
                </c:pt>
                <c:pt idx="77">
                  <c:v>529.34</c:v>
                </c:pt>
                <c:pt idx="78">
                  <c:v>428.18</c:v>
                </c:pt>
                <c:pt idx="79">
                  <c:v>358.24</c:v>
                </c:pt>
                <c:pt idx="80">
                  <c:v>507.53</c:v>
                </c:pt>
                <c:pt idx="81">
                  <c:v>513.08000000000004</c:v>
                </c:pt>
                <c:pt idx="82">
                  <c:v>399.69</c:v>
                </c:pt>
                <c:pt idx="83">
                  <c:v>315.37</c:v>
                </c:pt>
                <c:pt idx="84">
                  <c:v>601.1</c:v>
                </c:pt>
                <c:pt idx="85">
                  <c:v>544.02</c:v>
                </c:pt>
                <c:pt idx="86">
                  <c:v>399.57</c:v>
                </c:pt>
                <c:pt idx="87">
                  <c:v>327.29000000000002</c:v>
                </c:pt>
                <c:pt idx="88">
                  <c:v>450.76</c:v>
                </c:pt>
                <c:pt idx="89">
                  <c:v>501.11</c:v>
                </c:pt>
                <c:pt idx="90">
                  <c:v>353.74</c:v>
                </c:pt>
                <c:pt idx="91">
                  <c:v>384.27</c:v>
                </c:pt>
                <c:pt idx="92">
                  <c:v>517.11</c:v>
                </c:pt>
                <c:pt idx="93">
                  <c:v>492.4</c:v>
                </c:pt>
                <c:pt idx="94">
                  <c:v>327.66000000000003</c:v>
                </c:pt>
                <c:pt idx="95">
                  <c:v>392.02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B6-48C2-A1AE-E1ADD9D2EFC2}"/>
            </c:ext>
          </c:extLst>
        </c:ser>
        <c:ser>
          <c:idx val="3"/>
          <c:order val="3"/>
          <c:tx>
            <c:strRef>
              <c:f>'Data &amp; Constraints'!$D$1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'Data &amp; Constraints'!$D$2:$D$97</c:f>
              <c:numCache>
                <c:formatCode>General</c:formatCode>
                <c:ptCount val="96"/>
                <c:pt idx="0">
                  <c:v>1371.39</c:v>
                </c:pt>
                <c:pt idx="1">
                  <c:v>417.27</c:v>
                </c:pt>
                <c:pt idx="2">
                  <c:v>507.62</c:v>
                </c:pt>
                <c:pt idx="3">
                  <c:v>361.05</c:v>
                </c:pt>
                <c:pt idx="4">
                  <c:v>1089.3900000000001</c:v>
                </c:pt>
                <c:pt idx="5">
                  <c:v>573.27</c:v>
                </c:pt>
                <c:pt idx="6">
                  <c:v>405.15</c:v>
                </c:pt>
                <c:pt idx="7">
                  <c:v>401.64</c:v>
                </c:pt>
                <c:pt idx="8">
                  <c:v>1091.3499999999999</c:v>
                </c:pt>
                <c:pt idx="9">
                  <c:v>448.29</c:v>
                </c:pt>
                <c:pt idx="10">
                  <c:v>645.19000000000005</c:v>
                </c:pt>
                <c:pt idx="11">
                  <c:v>367.63</c:v>
                </c:pt>
                <c:pt idx="12">
                  <c:v>974.66</c:v>
                </c:pt>
                <c:pt idx="13">
                  <c:v>547.35</c:v>
                </c:pt>
                <c:pt idx="14">
                  <c:v>550.41</c:v>
                </c:pt>
                <c:pt idx="15">
                  <c:v>344.67</c:v>
                </c:pt>
                <c:pt idx="16">
                  <c:v>748.84</c:v>
                </c:pt>
                <c:pt idx="17">
                  <c:v>361.09</c:v>
                </c:pt>
                <c:pt idx="18">
                  <c:v>452.41</c:v>
                </c:pt>
                <c:pt idx="19">
                  <c:v>426.19</c:v>
                </c:pt>
                <c:pt idx="20">
                  <c:v>796.58</c:v>
                </c:pt>
                <c:pt idx="21">
                  <c:v>556.49</c:v>
                </c:pt>
                <c:pt idx="22">
                  <c:v>671.09</c:v>
                </c:pt>
                <c:pt idx="23">
                  <c:v>419.25</c:v>
                </c:pt>
                <c:pt idx="24">
                  <c:v>936.8</c:v>
                </c:pt>
                <c:pt idx="25">
                  <c:v>616.17999999999995</c:v>
                </c:pt>
                <c:pt idx="26">
                  <c:v>587.28</c:v>
                </c:pt>
                <c:pt idx="27">
                  <c:v>388.69</c:v>
                </c:pt>
                <c:pt idx="28">
                  <c:v>931.96</c:v>
                </c:pt>
                <c:pt idx="29">
                  <c:v>603.46</c:v>
                </c:pt>
                <c:pt idx="30">
                  <c:v>499.34</c:v>
                </c:pt>
                <c:pt idx="31">
                  <c:v>313.11</c:v>
                </c:pt>
                <c:pt idx="32">
                  <c:v>705.86</c:v>
                </c:pt>
                <c:pt idx="33">
                  <c:v>715.08</c:v>
                </c:pt>
                <c:pt idx="34">
                  <c:v>646.34</c:v>
                </c:pt>
                <c:pt idx="35">
                  <c:v>349.06</c:v>
                </c:pt>
                <c:pt idx="36">
                  <c:v>1176.24</c:v>
                </c:pt>
                <c:pt idx="37">
                  <c:v>447.85</c:v>
                </c:pt>
                <c:pt idx="38">
                  <c:v>544.1</c:v>
                </c:pt>
                <c:pt idx="39">
                  <c:v>415.52</c:v>
                </c:pt>
                <c:pt idx="40">
                  <c:v>749.82</c:v>
                </c:pt>
                <c:pt idx="41">
                  <c:v>683.15</c:v>
                </c:pt>
                <c:pt idx="42">
                  <c:v>657.04</c:v>
                </c:pt>
                <c:pt idx="43">
                  <c:v>340.34</c:v>
                </c:pt>
                <c:pt idx="44">
                  <c:v>1003.07</c:v>
                </c:pt>
                <c:pt idx="45">
                  <c:v>627.71</c:v>
                </c:pt>
                <c:pt idx="46">
                  <c:v>679.64</c:v>
                </c:pt>
                <c:pt idx="47">
                  <c:v>248.75</c:v>
                </c:pt>
                <c:pt idx="48">
                  <c:v>670.91</c:v>
                </c:pt>
                <c:pt idx="49">
                  <c:v>800.79</c:v>
                </c:pt>
                <c:pt idx="50">
                  <c:v>611.77</c:v>
                </c:pt>
                <c:pt idx="51">
                  <c:v>311.2</c:v>
                </c:pt>
                <c:pt idx="52">
                  <c:v>940.79</c:v>
                </c:pt>
                <c:pt idx="53">
                  <c:v>805.32</c:v>
                </c:pt>
                <c:pt idx="54">
                  <c:v>647.01</c:v>
                </c:pt>
                <c:pt idx="55">
                  <c:v>302.77</c:v>
                </c:pt>
                <c:pt idx="56">
                  <c:v>978.23</c:v>
                </c:pt>
                <c:pt idx="57">
                  <c:v>813.2</c:v>
                </c:pt>
                <c:pt idx="58">
                  <c:v>469.13</c:v>
                </c:pt>
                <c:pt idx="59">
                  <c:v>229.35</c:v>
                </c:pt>
                <c:pt idx="60">
                  <c:v>721.49</c:v>
                </c:pt>
                <c:pt idx="61">
                  <c:v>884.63</c:v>
                </c:pt>
                <c:pt idx="62">
                  <c:v>395.84</c:v>
                </c:pt>
                <c:pt idx="63">
                  <c:v>166.68</c:v>
                </c:pt>
                <c:pt idx="64">
                  <c:v>715.48</c:v>
                </c:pt>
                <c:pt idx="65">
                  <c:v>391.42</c:v>
                </c:pt>
                <c:pt idx="66">
                  <c:v>744.9</c:v>
                </c:pt>
                <c:pt idx="67">
                  <c:v>282.98</c:v>
                </c:pt>
                <c:pt idx="68">
                  <c:v>687.17</c:v>
                </c:pt>
                <c:pt idx="69">
                  <c:v>462.77</c:v>
                </c:pt>
                <c:pt idx="70">
                  <c:v>495.83</c:v>
                </c:pt>
                <c:pt idx="71">
                  <c:v>221.51</c:v>
                </c:pt>
                <c:pt idx="72">
                  <c:v>575.24</c:v>
                </c:pt>
                <c:pt idx="73">
                  <c:v>672.32</c:v>
                </c:pt>
                <c:pt idx="74">
                  <c:v>805.19</c:v>
                </c:pt>
                <c:pt idx="75">
                  <c:v>418.43</c:v>
                </c:pt>
                <c:pt idx="76">
                  <c:v>871.19</c:v>
                </c:pt>
                <c:pt idx="77">
                  <c:v>700.24</c:v>
                </c:pt>
                <c:pt idx="78">
                  <c:v>904.91</c:v>
                </c:pt>
                <c:pt idx="79">
                  <c:v>340.87</c:v>
                </c:pt>
                <c:pt idx="80">
                  <c:v>592.91999999999996</c:v>
                </c:pt>
                <c:pt idx="81">
                  <c:v>404.07</c:v>
                </c:pt>
                <c:pt idx="82">
                  <c:v>828.76</c:v>
                </c:pt>
                <c:pt idx="83">
                  <c:v>306.26</c:v>
                </c:pt>
                <c:pt idx="84">
                  <c:v>489.67</c:v>
                </c:pt>
                <c:pt idx="85">
                  <c:v>946.65</c:v>
                </c:pt>
                <c:pt idx="86">
                  <c:v>615.58000000000004</c:v>
                </c:pt>
                <c:pt idx="87">
                  <c:v>370.56</c:v>
                </c:pt>
                <c:pt idx="88">
                  <c:v>792.73</c:v>
                </c:pt>
                <c:pt idx="89">
                  <c:v>780.36</c:v>
                </c:pt>
                <c:pt idx="90">
                  <c:v>837.45</c:v>
                </c:pt>
                <c:pt idx="91">
                  <c:v>216.63</c:v>
                </c:pt>
                <c:pt idx="92">
                  <c:v>620.23</c:v>
                </c:pt>
                <c:pt idx="93">
                  <c:v>573.07000000000005</c:v>
                </c:pt>
                <c:pt idx="94">
                  <c:v>1014.04</c:v>
                </c:pt>
                <c:pt idx="95">
                  <c:v>232.88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B6-48C2-A1AE-E1ADD9D2EFC2}"/>
            </c:ext>
          </c:extLst>
        </c:ser>
        <c:ser>
          <c:idx val="4"/>
          <c:order val="4"/>
          <c:tx>
            <c:strRef>
              <c:f>'Data &amp; Constraints'!$E$1</c:f>
              <c:strCache>
                <c:ptCount val="1"/>
                <c:pt idx="0">
                  <c:v>production_cost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'Data &amp; Constraints'!$E$2:$E$97</c:f>
              <c:numCache>
                <c:formatCode>General</c:formatCode>
                <c:ptCount val="96"/>
                <c:pt idx="0">
                  <c:v>67</c:v>
                </c:pt>
                <c:pt idx="1">
                  <c:v>61.03</c:v>
                </c:pt>
                <c:pt idx="2">
                  <c:v>58.94</c:v>
                </c:pt>
                <c:pt idx="3">
                  <c:v>36.130000000000003</c:v>
                </c:pt>
                <c:pt idx="4">
                  <c:v>54.13</c:v>
                </c:pt>
                <c:pt idx="5">
                  <c:v>61.64</c:v>
                </c:pt>
                <c:pt idx="6">
                  <c:v>58.93</c:v>
                </c:pt>
                <c:pt idx="7">
                  <c:v>37.96</c:v>
                </c:pt>
                <c:pt idx="8">
                  <c:v>66.3</c:v>
                </c:pt>
                <c:pt idx="9">
                  <c:v>62.47</c:v>
                </c:pt>
                <c:pt idx="10">
                  <c:v>60.65</c:v>
                </c:pt>
                <c:pt idx="11">
                  <c:v>34.450000000000003</c:v>
                </c:pt>
                <c:pt idx="12">
                  <c:v>54.12</c:v>
                </c:pt>
                <c:pt idx="13">
                  <c:v>68.599999999999994</c:v>
                </c:pt>
                <c:pt idx="14">
                  <c:v>57.9</c:v>
                </c:pt>
                <c:pt idx="15">
                  <c:v>46.57</c:v>
                </c:pt>
                <c:pt idx="16">
                  <c:v>62.14</c:v>
                </c:pt>
                <c:pt idx="17">
                  <c:v>66.37</c:v>
                </c:pt>
                <c:pt idx="18">
                  <c:v>47.15</c:v>
                </c:pt>
                <c:pt idx="19">
                  <c:v>42.55</c:v>
                </c:pt>
                <c:pt idx="20">
                  <c:v>62.12</c:v>
                </c:pt>
                <c:pt idx="21">
                  <c:v>51.22</c:v>
                </c:pt>
                <c:pt idx="22">
                  <c:v>56.81</c:v>
                </c:pt>
                <c:pt idx="23">
                  <c:v>33.68</c:v>
                </c:pt>
                <c:pt idx="24">
                  <c:v>55.95</c:v>
                </c:pt>
                <c:pt idx="25">
                  <c:v>51.43</c:v>
                </c:pt>
                <c:pt idx="26">
                  <c:v>51.11</c:v>
                </c:pt>
                <c:pt idx="27">
                  <c:v>40.619999999999997</c:v>
                </c:pt>
                <c:pt idx="28">
                  <c:v>59.76</c:v>
                </c:pt>
                <c:pt idx="29">
                  <c:v>63.71</c:v>
                </c:pt>
                <c:pt idx="30">
                  <c:v>61.57</c:v>
                </c:pt>
                <c:pt idx="31">
                  <c:v>49.72</c:v>
                </c:pt>
                <c:pt idx="32">
                  <c:v>68.55</c:v>
                </c:pt>
                <c:pt idx="33">
                  <c:v>64.02</c:v>
                </c:pt>
                <c:pt idx="34">
                  <c:v>57.12</c:v>
                </c:pt>
                <c:pt idx="35">
                  <c:v>46.32</c:v>
                </c:pt>
                <c:pt idx="36">
                  <c:v>51.75</c:v>
                </c:pt>
                <c:pt idx="37">
                  <c:v>40.29</c:v>
                </c:pt>
                <c:pt idx="38">
                  <c:v>56.85</c:v>
                </c:pt>
                <c:pt idx="39">
                  <c:v>49.18</c:v>
                </c:pt>
                <c:pt idx="40">
                  <c:v>56.62</c:v>
                </c:pt>
                <c:pt idx="41">
                  <c:v>53.5</c:v>
                </c:pt>
                <c:pt idx="42">
                  <c:v>48.73</c:v>
                </c:pt>
                <c:pt idx="43">
                  <c:v>47.81</c:v>
                </c:pt>
                <c:pt idx="44">
                  <c:v>58.14</c:v>
                </c:pt>
                <c:pt idx="45">
                  <c:v>40.380000000000003</c:v>
                </c:pt>
                <c:pt idx="46">
                  <c:v>59.57</c:v>
                </c:pt>
                <c:pt idx="47">
                  <c:v>46.95</c:v>
                </c:pt>
                <c:pt idx="48">
                  <c:v>48.08</c:v>
                </c:pt>
                <c:pt idx="49">
                  <c:v>54.99</c:v>
                </c:pt>
                <c:pt idx="50">
                  <c:v>45.73</c:v>
                </c:pt>
                <c:pt idx="51">
                  <c:v>52.86</c:v>
                </c:pt>
                <c:pt idx="52">
                  <c:v>57.19</c:v>
                </c:pt>
                <c:pt idx="53">
                  <c:v>43.34</c:v>
                </c:pt>
                <c:pt idx="54">
                  <c:v>48.15</c:v>
                </c:pt>
                <c:pt idx="55">
                  <c:v>52.92</c:v>
                </c:pt>
                <c:pt idx="56">
                  <c:v>46.48</c:v>
                </c:pt>
                <c:pt idx="57">
                  <c:v>50.19</c:v>
                </c:pt>
                <c:pt idx="58">
                  <c:v>42.71</c:v>
                </c:pt>
                <c:pt idx="59">
                  <c:v>64.430000000000007</c:v>
                </c:pt>
                <c:pt idx="60">
                  <c:v>57.21</c:v>
                </c:pt>
                <c:pt idx="61">
                  <c:v>54.1</c:v>
                </c:pt>
                <c:pt idx="62">
                  <c:v>51.42</c:v>
                </c:pt>
                <c:pt idx="63">
                  <c:v>61.63</c:v>
                </c:pt>
                <c:pt idx="64">
                  <c:v>50.94</c:v>
                </c:pt>
                <c:pt idx="65">
                  <c:v>42.01</c:v>
                </c:pt>
                <c:pt idx="66">
                  <c:v>56.93</c:v>
                </c:pt>
                <c:pt idx="67">
                  <c:v>62.34</c:v>
                </c:pt>
                <c:pt idx="68">
                  <c:v>48.69</c:v>
                </c:pt>
                <c:pt idx="69">
                  <c:v>46.01</c:v>
                </c:pt>
                <c:pt idx="70">
                  <c:v>39.96</c:v>
                </c:pt>
                <c:pt idx="71">
                  <c:v>59.05</c:v>
                </c:pt>
                <c:pt idx="72">
                  <c:v>47.08</c:v>
                </c:pt>
                <c:pt idx="73">
                  <c:v>35.46</c:v>
                </c:pt>
                <c:pt idx="74">
                  <c:v>39.14</c:v>
                </c:pt>
                <c:pt idx="75">
                  <c:v>51.83</c:v>
                </c:pt>
                <c:pt idx="76">
                  <c:v>49.34</c:v>
                </c:pt>
                <c:pt idx="77">
                  <c:v>31.72</c:v>
                </c:pt>
                <c:pt idx="78">
                  <c:v>38.1</c:v>
                </c:pt>
                <c:pt idx="79">
                  <c:v>56.36</c:v>
                </c:pt>
                <c:pt idx="80">
                  <c:v>39.71</c:v>
                </c:pt>
                <c:pt idx="81">
                  <c:v>35.74</c:v>
                </c:pt>
                <c:pt idx="82">
                  <c:v>43.61</c:v>
                </c:pt>
                <c:pt idx="83">
                  <c:v>53.12</c:v>
                </c:pt>
                <c:pt idx="84">
                  <c:v>48.59</c:v>
                </c:pt>
                <c:pt idx="85">
                  <c:v>36.590000000000003</c:v>
                </c:pt>
                <c:pt idx="86">
                  <c:v>34.21</c:v>
                </c:pt>
                <c:pt idx="87">
                  <c:v>56.03</c:v>
                </c:pt>
                <c:pt idx="88">
                  <c:v>40.729999999999997</c:v>
                </c:pt>
                <c:pt idx="89">
                  <c:v>31.26</c:v>
                </c:pt>
                <c:pt idx="90">
                  <c:v>38.770000000000003</c:v>
                </c:pt>
                <c:pt idx="91">
                  <c:v>62.9</c:v>
                </c:pt>
                <c:pt idx="92">
                  <c:v>39.39</c:v>
                </c:pt>
                <c:pt idx="93">
                  <c:v>28.28</c:v>
                </c:pt>
                <c:pt idx="94">
                  <c:v>37.049999999999997</c:v>
                </c:pt>
                <c:pt idx="95">
                  <c:v>71.64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B6-48C2-A1AE-E1ADD9D2E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706912"/>
        <c:axId val="862707992"/>
      </c:barChart>
      <c:catAx>
        <c:axId val="86270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07992"/>
        <c:crosses val="autoZero"/>
        <c:auto val="1"/>
        <c:lblAlgn val="ctr"/>
        <c:lblOffset val="100"/>
        <c:noMultiLvlLbl val="0"/>
      </c:catAx>
      <c:valAx>
        <c:axId val="8627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130175</xdr:colOff>
      <xdr:row>0</xdr:row>
      <xdr:rowOff>177800</xdr:rowOff>
    </xdr:from>
    <xdr:to>
      <xdr:col>18</xdr:col>
      <xdr:colOff>73025</xdr:colOff>
      <xdr:row>15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9DB212-E1A5-3365-C9F6-FDCF24039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81</xdr:row>
      <xdr:rowOff>82550</xdr:rowOff>
    </xdr:from>
    <xdr:to>
      <xdr:col>12</xdr:col>
      <xdr:colOff>346075</xdr:colOff>
      <xdr:row>96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310027-4417-E0DA-01A7-A4B70073F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BC93-1E17-4073-B9AB-3B014384DDF9}">
  <dimension ref="A1:K26"/>
  <sheetViews>
    <sheetView tabSelected="1" zoomScale="73" workbookViewId="0">
      <selection activeCell="S23" sqref="S23"/>
    </sheetView>
  </sheetViews>
  <sheetFormatPr defaultRowHeight="14.5" x14ac:dyDescent="0.35"/>
  <cols>
    <col min="2" max="2" width="22.90625" bestFit="1" customWidth="1"/>
    <col min="3" max="6" width="15.453125" bestFit="1" customWidth="1"/>
    <col min="7" max="7" width="14.1796875" customWidth="1"/>
    <col min="9" max="9" width="8.6328125" bestFit="1" customWidth="1"/>
    <col min="10" max="10" width="8.26953125" bestFit="1" customWidth="1"/>
    <col min="11" max="11" width="14.26953125" bestFit="1" customWidth="1"/>
    <col min="12" max="12" width="13.90625" bestFit="1" customWidth="1"/>
  </cols>
  <sheetData>
    <row r="1" spans="1:11" x14ac:dyDescent="0.35">
      <c r="B1" s="12" t="s">
        <v>12</v>
      </c>
      <c r="C1" s="12" t="s">
        <v>8</v>
      </c>
      <c r="D1" s="12" t="s">
        <v>9</v>
      </c>
      <c r="E1" s="12" t="s">
        <v>10</v>
      </c>
      <c r="F1" s="12" t="s">
        <v>11</v>
      </c>
      <c r="H1" s="12" t="s">
        <v>25</v>
      </c>
      <c r="I1" s="12" t="s">
        <v>8</v>
      </c>
      <c r="J1" s="12" t="s">
        <v>9</v>
      </c>
      <c r="K1" s="12" t="s">
        <v>11</v>
      </c>
    </row>
    <row r="2" spans="1:11" x14ac:dyDescent="0.35">
      <c r="B2" s="12">
        <v>1</v>
      </c>
      <c r="C2" s="2">
        <f>AVERAGEIF('Data &amp; Constraints'!$B$2:$B$97,'Data &amp; Constraints'!$B2,'Data &amp; Constraints'!C$2:C$97)</f>
        <v>435.00083333333345</v>
      </c>
      <c r="D2" s="2">
        <f>AVERAGEIF('Data &amp; Constraints'!$B$2:$B$97,'Data &amp; Constraints'!$B2,'Data &amp; Constraints'!D$2:D$97)</f>
        <v>843.00041666666641</v>
      </c>
      <c r="E2" s="2">
        <f>D2*0.1</f>
        <v>84.300041666666644</v>
      </c>
      <c r="F2" s="1">
        <f>AVERAGEIF('Data &amp; Constraints'!$B$2:$B$97,'Data &amp; Constraints'!$B2,'Data &amp; Constraints'!E$2:E$97)</f>
        <v>53.750416666666666</v>
      </c>
      <c r="G2" s="1"/>
      <c r="H2">
        <v>2000</v>
      </c>
      <c r="I2">
        <f>AVERAGEIF('Data &amp; Constraints'!$A$2:$A$97,$H2,'Data &amp; Constraints'!C$2:C$97)</f>
        <v>442.29999999999995</v>
      </c>
      <c r="J2">
        <f>AVERAGEIF('Data &amp; Constraints'!$A$2:$A$97,$H2,'Data &amp; Constraints'!D$2:D$97)</f>
        <v>664.3325000000001</v>
      </c>
      <c r="K2">
        <f>AVERAGEIF('Data &amp; Constraints'!$A$2:$A$97,$H2,'Data &amp; Constraints'!E$2:E$97)</f>
        <v>55.774999999999999</v>
      </c>
    </row>
    <row r="3" spans="1:11" x14ac:dyDescent="0.35">
      <c r="B3" s="12">
        <v>2</v>
      </c>
      <c r="C3" s="2">
        <f>AVERAGEIF('Data &amp; Constraints'!$B$2:$B$97,'Data &amp; Constraints'!$B3,'Data &amp; Constraints'!C$2:C$97)</f>
        <v>440.00125000000003</v>
      </c>
      <c r="D3" s="2">
        <f>AVERAGEIF('Data &amp; Constraints'!$B$2:$B$97,'Data &amp; Constraints'!$B3,'Data &amp; Constraints'!D$2:D$97)</f>
        <v>618.00124999999991</v>
      </c>
      <c r="E3" s="2">
        <f t="shared" ref="E3:E5" si="0">D3*0.1</f>
        <v>61.800124999999994</v>
      </c>
      <c r="F3" s="1">
        <f>AVERAGEIF('Data &amp; Constraints'!$B$2:$B$97,'Data &amp; Constraints'!$B3,'Data &amp; Constraints'!E$2:E$97)</f>
        <v>48.931249999999999</v>
      </c>
      <c r="G3" s="1"/>
      <c r="H3">
        <v>2001</v>
      </c>
      <c r="I3">
        <f>AVERAGEIF('Data &amp; Constraints'!$A$2:$A$97,$H3,'Data &amp; Constraints'!C$2:C$97)</f>
        <v>475.97249999999997</v>
      </c>
      <c r="J3">
        <f>AVERAGEIF('Data &amp; Constraints'!$A$2:$A$97,$H3,'Data &amp; Constraints'!D$2:D$97)</f>
        <v>617.36249999999995</v>
      </c>
      <c r="K3">
        <f>AVERAGEIF('Data &amp; Constraints'!$A$2:$A$97,$H3,'Data &amp; Constraints'!E$2:E$97)</f>
        <v>53.165000000000006</v>
      </c>
    </row>
    <row r="4" spans="1:11" x14ac:dyDescent="0.35">
      <c r="B4" s="12">
        <v>3</v>
      </c>
      <c r="C4" s="2">
        <f>AVERAGEIF('Data &amp; Constraints'!$B$2:$B$97,'Data &amp; Constraints'!$B4,'Data &amp; Constraints'!C$2:C$97)</f>
        <v>476.99958333333331</v>
      </c>
      <c r="D4" s="2">
        <f>AVERAGEIF('Data &amp; Constraints'!$B$2:$B$97,'Data &amp; Constraints'!$B4,'Data &amp; Constraints'!D$2:D$97)</f>
        <v>634.00083333333339</v>
      </c>
      <c r="E4" s="2">
        <f t="shared" si="0"/>
        <v>63.400083333333342</v>
      </c>
      <c r="F4" s="1">
        <f>AVERAGEIF('Data &amp; Constraints'!$B$2:$B$97,'Data &amp; Constraints'!$B4,'Data &amp; Constraints'!E$2:E$97)</f>
        <v>49.629583333333329</v>
      </c>
      <c r="G4" s="1"/>
      <c r="H4">
        <v>2002</v>
      </c>
      <c r="I4">
        <f>AVERAGEIF('Data &amp; Constraints'!$A$2:$A$97,$H4,'Data &amp; Constraints'!C$2:C$97)</f>
        <v>484.99750000000006</v>
      </c>
      <c r="J4">
        <f>AVERAGEIF('Data &amp; Constraints'!$A$2:$A$97,$H4,'Data &amp; Constraints'!D$2:D$97)</f>
        <v>638.11500000000001</v>
      </c>
      <c r="K4">
        <f>AVERAGEIF('Data &amp; Constraints'!$A$2:$A$97,$H4,'Data &amp; Constraints'!E$2:E$97)</f>
        <v>55.967500000000001</v>
      </c>
    </row>
    <row r="5" spans="1:11" x14ac:dyDescent="0.35">
      <c r="B5" s="12">
        <v>4</v>
      </c>
      <c r="C5" s="2">
        <f>AVERAGEIF('Data &amp; Constraints'!$B$2:$B$97,'Data &amp; Constraints'!$B5,'Data &amp; Constraints'!C$2:C$97)</f>
        <v>429.00000000000006</v>
      </c>
      <c r="D5" s="2">
        <f>AVERAGEIF('Data &amp; Constraints'!$B$2:$B$97,'Data &amp; Constraints'!$B5,'Data &amp; Constraints'!D$2:D$97)</f>
        <v>324.00083333333345</v>
      </c>
      <c r="E5" s="2">
        <f t="shared" si="0"/>
        <v>32.400083333333349</v>
      </c>
      <c r="F5" s="1">
        <f>AVERAGEIF('Data &amp; Constraints'!$B$2:$B$97,'Data &amp; Constraints'!$B5,'Data &amp; Constraints'!E$2:E$97)</f>
        <v>50.710416666666674</v>
      </c>
      <c r="G5" s="1"/>
      <c r="H5">
        <v>2003</v>
      </c>
      <c r="I5">
        <f>AVERAGEIF('Data &amp; Constraints'!$A$2:$A$97,$H5,'Data &amp; Constraints'!C$2:C$97)</f>
        <v>418.50499999999994</v>
      </c>
      <c r="J5">
        <f>AVERAGEIF('Data &amp; Constraints'!$A$2:$A$97,$H5,'Data &amp; Constraints'!D$2:D$97)</f>
        <v>604.27250000000004</v>
      </c>
      <c r="K5">
        <f>AVERAGEIF('Data &amp; Constraints'!$A$2:$A$97,$H5,'Data &amp; Constraints'!E$2:E$97)</f>
        <v>56.797499999999999</v>
      </c>
    </row>
    <row r="6" spans="1:11" x14ac:dyDescent="0.35">
      <c r="B6" s="11" t="s">
        <v>24</v>
      </c>
      <c r="C6" s="3">
        <f>AVERAGE(C2:C5)</f>
        <v>445.25041666666669</v>
      </c>
      <c r="D6" s="3">
        <f t="shared" ref="D6:F6" si="1">AVERAGE(D2:D5)</f>
        <v>604.75083333333328</v>
      </c>
      <c r="E6" s="3">
        <f t="shared" si="1"/>
        <v>60.475083333333338</v>
      </c>
      <c r="F6" s="3">
        <f t="shared" si="1"/>
        <v>50.755416666666669</v>
      </c>
      <c r="G6" s="1"/>
      <c r="H6">
        <v>2004</v>
      </c>
      <c r="I6">
        <f>AVERAGEIF('Data &amp; Constraints'!$A$2:$A$97,$H6,'Data &amp; Constraints'!C$2:C$97)</f>
        <v>471.3775</v>
      </c>
      <c r="J6">
        <f>AVERAGEIF('Data &amp; Constraints'!$A$2:$A$97,$H6,'Data &amp; Constraints'!D$2:D$97)</f>
        <v>497.13250000000005</v>
      </c>
      <c r="K6">
        <f>AVERAGEIF('Data &amp; Constraints'!$A$2:$A$97,$H6,'Data &amp; Constraints'!E$2:E$97)</f>
        <v>54.552499999999995</v>
      </c>
    </row>
    <row r="7" spans="1:11" x14ac:dyDescent="0.35">
      <c r="C7" s="2"/>
      <c r="D7" s="2"/>
      <c r="E7" s="2"/>
      <c r="F7" s="1"/>
      <c r="G7" s="1"/>
      <c r="H7">
        <v>2005</v>
      </c>
      <c r="I7">
        <f>AVERAGEIF('Data &amp; Constraints'!$A$2:$A$97,$H7,'Data &amp; Constraints'!C$2:C$97)</f>
        <v>435.55499999999995</v>
      </c>
      <c r="J7">
        <f>AVERAGEIF('Data &amp; Constraints'!$A$2:$A$97,$H7,'Data &amp; Constraints'!D$2:D$97)</f>
        <v>610.85250000000008</v>
      </c>
      <c r="K7">
        <f>AVERAGEIF('Data &amp; Constraints'!$A$2:$A$97,$H7,'Data &amp; Constraints'!E$2:E$97)</f>
        <v>50.957500000000003</v>
      </c>
    </row>
    <row r="8" spans="1:11" ht="15" thickBot="1" x14ac:dyDescent="0.4">
      <c r="C8" s="13"/>
      <c r="D8" s="13"/>
      <c r="E8" s="13"/>
      <c r="F8" s="13"/>
      <c r="H8">
        <v>2006</v>
      </c>
      <c r="I8">
        <f>AVERAGEIF('Data &amp; Constraints'!$A$2:$A$97,$H8,'Data &amp; Constraints'!C$2:C$97)</f>
        <v>434.77499999999998</v>
      </c>
      <c r="J8">
        <f>AVERAGEIF('Data &amp; Constraints'!$A$2:$A$97,$H8,'Data &amp; Constraints'!D$2:D$97)</f>
        <v>632.23750000000007</v>
      </c>
      <c r="K8">
        <f>AVERAGEIF('Data &amp; Constraints'!$A$2:$A$97,$H8,'Data &amp; Constraints'!E$2:E$97)</f>
        <v>49.777500000000003</v>
      </c>
    </row>
    <row r="9" spans="1:11" ht="15.5" thickTop="1" thickBot="1" x14ac:dyDescent="0.4">
      <c r="B9" s="25"/>
      <c r="C9" s="24" t="s">
        <v>26</v>
      </c>
      <c r="D9" s="52" t="s">
        <v>27</v>
      </c>
      <c r="E9" s="53" t="s">
        <v>28</v>
      </c>
      <c r="F9" s="14" t="s">
        <v>29</v>
      </c>
      <c r="H9">
        <v>2007</v>
      </c>
      <c r="I9">
        <f>AVERAGEIF('Data &amp; Constraints'!$A$2:$A$97,$H9,'Data &amp; Constraints'!C$2:C$97)</f>
        <v>443.84749999999997</v>
      </c>
      <c r="J9">
        <f>AVERAGEIF('Data &amp; Constraints'!$A$2:$A$97,$H9,'Data &amp; Constraints'!D$2:D$97)</f>
        <v>586.96749999999997</v>
      </c>
      <c r="K9">
        <f>AVERAGEIF('Data &amp; Constraints'!$A$2:$A$97,$H9,'Data &amp; Constraints'!E$2:E$97)</f>
        <v>58.69</v>
      </c>
    </row>
    <row r="10" spans="1:11" ht="15" thickTop="1" x14ac:dyDescent="0.35">
      <c r="A10" s="22"/>
      <c r="B10" s="23" t="s">
        <v>13</v>
      </c>
      <c r="C10" s="4">
        <v>850</v>
      </c>
      <c r="D10" s="5">
        <f>C13</f>
        <v>398.40133333333335</v>
      </c>
      <c r="E10" s="6">
        <f t="shared" ref="E10:F10" si="2">D13</f>
        <v>220.40133333333347</v>
      </c>
      <c r="F10" s="15">
        <f t="shared" si="2"/>
        <v>63.400083333333328</v>
      </c>
      <c r="H10">
        <v>2008</v>
      </c>
      <c r="I10">
        <f>AVERAGEIF('Data &amp; Constraints'!$A$2:$A$97,$H10,'Data &amp; Constraints'!C$2:C$97)</f>
        <v>468.77</v>
      </c>
      <c r="J10">
        <f>AVERAGEIF('Data &amp; Constraints'!$A$2:$A$97,$H10,'Data &amp; Constraints'!D$2:D$97)</f>
        <v>604.08500000000004</v>
      </c>
      <c r="K10">
        <f>AVERAGEIF('Data &amp; Constraints'!$A$2:$A$97,$H10,'Data &amp; Constraints'!E$2:E$97)</f>
        <v>59.002499999999998</v>
      </c>
    </row>
    <row r="11" spans="1:11" x14ac:dyDescent="0.35">
      <c r="A11" s="22"/>
      <c r="B11" s="10" t="s">
        <v>14</v>
      </c>
      <c r="C11" s="4">
        <v>391.40174999999971</v>
      </c>
      <c r="D11" s="7">
        <v>440.00125000000003</v>
      </c>
      <c r="E11" s="8">
        <v>476.99958333333331</v>
      </c>
      <c r="F11" s="16">
        <v>293.00083333333345</v>
      </c>
      <c r="H11">
        <v>2009</v>
      </c>
      <c r="I11">
        <f>AVERAGEIF('Data &amp; Constraints'!$A$2:$A$97,$H11,'Data &amp; Constraints'!C$2:C$97)</f>
        <v>436.7525</v>
      </c>
      <c r="J11">
        <f>AVERAGEIF('Data &amp; Constraints'!$A$2:$A$97,$H11,'Data &amp; Constraints'!D$2:D$97)</f>
        <v>645.92750000000001</v>
      </c>
      <c r="K11">
        <f>AVERAGEIF('Data &amp; Constraints'!$A$2:$A$97,$H11,'Data &amp; Constraints'!E$2:E$97)</f>
        <v>49.517499999999998</v>
      </c>
    </row>
    <row r="12" spans="1:11" x14ac:dyDescent="0.35">
      <c r="A12" s="22"/>
      <c r="B12" s="10" t="s">
        <v>15</v>
      </c>
      <c r="C12" s="9" cm="1">
        <f t="array" ref="C12:F12">_xlfn.TOROW(D2:D5)</f>
        <v>843.00041666666641</v>
      </c>
      <c r="D12" s="5">
        <v>618.00124999999991</v>
      </c>
      <c r="E12" s="6">
        <v>634.00083333333339</v>
      </c>
      <c r="F12" s="15">
        <v>324.00083333333345</v>
      </c>
      <c r="H12">
        <v>2010</v>
      </c>
      <c r="I12">
        <f>AVERAGEIF('Data &amp; Constraints'!$A$2:$A$97,$H12,'Data &amp; Constraints'!C$2:C$97)</f>
        <v>424.26249999999999</v>
      </c>
      <c r="J12">
        <f>AVERAGEIF('Data &amp; Constraints'!$A$2:$A$97,$H12,'Data &amp; Constraints'!D$2:D$97)</f>
        <v>607.58750000000009</v>
      </c>
      <c r="K12">
        <f>AVERAGEIF('Data &amp; Constraints'!$A$2:$A$97,$H12,'Data &amp; Constraints'!E$2:E$97)</f>
        <v>51.664999999999999</v>
      </c>
    </row>
    <row r="13" spans="1:11" ht="15" thickBot="1" x14ac:dyDescent="0.4">
      <c r="A13" s="22"/>
      <c r="B13" s="21" t="s">
        <v>16</v>
      </c>
      <c r="C13" s="17">
        <f>C10+C11-C12</f>
        <v>398.40133333333335</v>
      </c>
      <c r="D13" s="18">
        <f t="shared" ref="D13:F13" si="3">D10+D11-D12</f>
        <v>220.40133333333347</v>
      </c>
      <c r="E13" s="19">
        <f t="shared" si="3"/>
        <v>63.400083333333328</v>
      </c>
      <c r="F13" s="20">
        <f t="shared" si="3"/>
        <v>32.400083333333328</v>
      </c>
      <c r="H13">
        <v>2011</v>
      </c>
      <c r="I13">
        <f>AVERAGEIF('Data &amp; Constraints'!$A$2:$A$97,$H13,'Data &amp; Constraints'!C$2:C$97)</f>
        <v>408.12250000000006</v>
      </c>
      <c r="J13">
        <f>AVERAGEIF('Data &amp; Constraints'!$A$2:$A$97,$H13,'Data &amp; Constraints'!D$2:D$97)</f>
        <v>639.79250000000002</v>
      </c>
      <c r="K13">
        <f>AVERAGEIF('Data &amp; Constraints'!$A$2:$A$97,$H13,'Data &amp; Constraints'!E$2:E$97)</f>
        <v>51.260000000000005</v>
      </c>
    </row>
    <row r="14" spans="1:11" ht="15.5" thickTop="1" thickBot="1" x14ac:dyDescent="0.4">
      <c r="B14" s="29"/>
      <c r="C14" s="29"/>
      <c r="D14" s="29"/>
      <c r="E14" s="29"/>
      <c r="F14" s="29"/>
      <c r="H14">
        <v>2012</v>
      </c>
      <c r="I14">
        <f>AVERAGEIF('Data &amp; Constraints'!$A$2:$A$97,$H14,'Data &amp; Constraints'!C$2:C$97)</f>
        <v>471.66499999999996</v>
      </c>
      <c r="J14">
        <f>AVERAGEIF('Data &amp; Constraints'!$A$2:$A$97,$H14,'Data &amp; Constraints'!D$2:D$97)</f>
        <v>598.6674999999999</v>
      </c>
      <c r="K14">
        <f>AVERAGEIF('Data &amp; Constraints'!$A$2:$A$97,$H14,'Data &amp; Constraints'!E$2:E$97)</f>
        <v>50.414999999999992</v>
      </c>
    </row>
    <row r="15" spans="1:11" ht="15" thickTop="1" x14ac:dyDescent="0.35">
      <c r="A15" s="22"/>
      <c r="B15" s="23" t="s">
        <v>19</v>
      </c>
      <c r="C15" s="26" cm="1">
        <f t="array" ref="C15:F15">_xlfn.TOROW(E2:E5)</f>
        <v>84.300041666666644</v>
      </c>
      <c r="D15" s="27">
        <v>61.800124999999994</v>
      </c>
      <c r="E15" s="28">
        <v>63.400083333333342</v>
      </c>
      <c r="F15" s="30">
        <v>32.400083333333349</v>
      </c>
      <c r="H15">
        <v>2013</v>
      </c>
      <c r="I15">
        <f>AVERAGEIF('Data &amp; Constraints'!$A$2:$A$97,$H15,'Data &amp; Constraints'!C$2:C$97)</f>
        <v>405.75749999999999</v>
      </c>
      <c r="J15">
        <f>AVERAGEIF('Data &amp; Constraints'!$A$2:$A$97,$H15,'Data &amp; Constraints'!D$2:D$97)</f>
        <v>673.97249999999997</v>
      </c>
      <c r="K15">
        <f>AVERAGEIF('Data &amp; Constraints'!$A$2:$A$97,$H15,'Data &amp; Constraints'!E$2:E$97)</f>
        <v>50.400000000000006</v>
      </c>
    </row>
    <row r="16" spans="1:11" ht="15" thickBot="1" x14ac:dyDescent="0.4">
      <c r="A16" s="22"/>
      <c r="B16" s="21" t="s">
        <v>17</v>
      </c>
      <c r="C16" s="17" cm="1">
        <f t="array" ref="C16:F16">_xlfn.TOROW(C2:C5)</f>
        <v>435.00083333333345</v>
      </c>
      <c r="D16" s="18">
        <v>440.00125000000003</v>
      </c>
      <c r="E16" s="19">
        <v>476.99958333333331</v>
      </c>
      <c r="F16" s="20">
        <v>429.00000000000006</v>
      </c>
      <c r="H16">
        <v>2014</v>
      </c>
      <c r="I16">
        <f>AVERAGEIF('Data &amp; Constraints'!$A$2:$A$97,$H16,'Data &amp; Constraints'!C$2:C$97)</f>
        <v>430.42500000000001</v>
      </c>
      <c r="J16">
        <f>AVERAGEIF('Data &amp; Constraints'!$A$2:$A$97,$H16,'Data &amp; Constraints'!D$2:D$97)</f>
        <v>622.47749999999996</v>
      </c>
      <c r="K16">
        <f>AVERAGEIF('Data &amp; Constraints'!$A$2:$A$97,$H16,'Data &amp; Constraints'!E$2:E$97)</f>
        <v>50.952500000000001</v>
      </c>
    </row>
    <row r="17" spans="2:11" ht="15.5" thickTop="1" thickBot="1" x14ac:dyDescent="0.4">
      <c r="F17" s="31"/>
      <c r="H17">
        <v>2015</v>
      </c>
      <c r="I17">
        <f>AVERAGEIF('Data &amp; Constraints'!$A$2:$A$97,$H17,'Data &amp; Constraints'!C$2:C$97)</f>
        <v>451.97999999999996</v>
      </c>
      <c r="J17">
        <f>AVERAGEIF('Data &amp; Constraints'!$A$2:$A$97,$H17,'Data &amp; Constraints'!D$2:D$97)</f>
        <v>542.16</v>
      </c>
      <c r="K17">
        <f>AVERAGEIF('Data &amp; Constraints'!$A$2:$A$97,$H17,'Data &amp; Constraints'!E$2:E$97)</f>
        <v>56.09</v>
      </c>
    </row>
    <row r="18" spans="2:11" ht="15.5" thickTop="1" thickBot="1" x14ac:dyDescent="0.4">
      <c r="B18" s="32" t="s">
        <v>18</v>
      </c>
      <c r="C18" s="33">
        <f>(C10+C13)/2</f>
        <v>624.20066666666662</v>
      </c>
      <c r="D18" s="34">
        <f>(D10+D13)/2</f>
        <v>309.40133333333341</v>
      </c>
      <c r="E18" s="35">
        <f>(E10+E13)/2</f>
        <v>141.9007083333334</v>
      </c>
      <c r="F18" s="36">
        <f>(F10+F13)/2</f>
        <v>47.900083333333328</v>
      </c>
      <c r="H18">
        <v>2016</v>
      </c>
      <c r="I18">
        <f>AVERAGEIF('Data &amp; Constraints'!$A$2:$A$97,$H18,'Data &amp; Constraints'!C$2:C$97)</f>
        <v>434.57</v>
      </c>
      <c r="J18">
        <f>AVERAGEIF('Data &amp; Constraints'!$A$2:$A$97,$H18,'Data &amp; Constraints'!D$2:D$97)</f>
        <v>533.69500000000005</v>
      </c>
      <c r="K18">
        <f>AVERAGEIF('Data &amp; Constraints'!$A$2:$A$97,$H18,'Data &amp; Constraints'!E$2:E$97)</f>
        <v>53.055</v>
      </c>
    </row>
    <row r="19" spans="2:11" ht="15.5" thickTop="1" thickBot="1" x14ac:dyDescent="0.4">
      <c r="B19" s="31"/>
      <c r="C19" s="37"/>
      <c r="F19" s="31"/>
      <c r="H19">
        <v>2017</v>
      </c>
      <c r="I19">
        <f>AVERAGEIF('Data &amp; Constraints'!$A$2:$A$97,$H19,'Data &amp; Constraints'!C$2:C$97)</f>
        <v>460.2475</v>
      </c>
      <c r="J19">
        <f>AVERAGEIF('Data &amp; Constraints'!$A$2:$A$97,$H19,'Data &amp; Constraints'!D$2:D$97)</f>
        <v>466.82</v>
      </c>
      <c r="K19">
        <f>AVERAGEIF('Data &amp; Constraints'!$A$2:$A$97,$H19,'Data &amp; Constraints'!E$2:E$97)</f>
        <v>48.427499999999995</v>
      </c>
    </row>
    <row r="20" spans="2:11" ht="15" thickTop="1" x14ac:dyDescent="0.35">
      <c r="B20" s="38" t="s">
        <v>20</v>
      </c>
      <c r="C20" s="39" cm="1">
        <f t="array" ref="C20:F20">_xlfn.TOROW(F2:F5)</f>
        <v>53.750416666666666</v>
      </c>
      <c r="D20" s="40">
        <v>48.931249999999999</v>
      </c>
      <c r="E20" s="41">
        <v>49.629583333333329</v>
      </c>
      <c r="F20" s="42">
        <v>50.710416666666674</v>
      </c>
      <c r="H20">
        <v>2018</v>
      </c>
      <c r="I20">
        <f>AVERAGEIF('Data &amp; Constraints'!$A$2:$A$97,$H20,'Data &amp; Constraints'!C$2:C$97)</f>
        <v>475.52750000000003</v>
      </c>
      <c r="J20">
        <f>AVERAGEIF('Data &amp; Constraints'!$A$2:$A$97,$H20,'Data &amp; Constraints'!D$2:D$97)</f>
        <v>617.79499999999996</v>
      </c>
      <c r="K20">
        <f>AVERAGEIF('Data &amp; Constraints'!$A$2:$A$97,$H20,'Data &amp; Constraints'!E$2:E$97)</f>
        <v>43.377499999999998</v>
      </c>
    </row>
    <row r="21" spans="2:11" ht="15" thickBot="1" x14ac:dyDescent="0.4">
      <c r="B21" s="43" t="s">
        <v>23</v>
      </c>
      <c r="C21" s="44">
        <v>1.49</v>
      </c>
      <c r="D21" s="56">
        <v>1.49</v>
      </c>
      <c r="E21" s="55">
        <v>1.49</v>
      </c>
      <c r="F21" s="54">
        <v>1.49</v>
      </c>
      <c r="H21">
        <v>2019</v>
      </c>
      <c r="I21">
        <f>AVERAGEIF('Data &amp; Constraints'!$A$2:$A$97,$H21,'Data &amp; Constraints'!C$2:C$97)</f>
        <v>453.92</v>
      </c>
      <c r="J21">
        <f>AVERAGEIF('Data &amp; Constraints'!$A$2:$A$97,$H21,'Data &amp; Constraints'!D$2:D$97)</f>
        <v>704.30250000000001</v>
      </c>
      <c r="K21">
        <f>AVERAGEIF('Data &amp; Constraints'!$A$2:$A$97,$H21,'Data &amp; Constraints'!E$2:E$97)</f>
        <v>43.879999999999995</v>
      </c>
    </row>
    <row r="22" spans="2:11" ht="15.5" thickTop="1" thickBot="1" x14ac:dyDescent="0.4">
      <c r="F22" s="31"/>
      <c r="H22">
        <v>2020</v>
      </c>
      <c r="I22">
        <f>AVERAGEIF('Data &amp; Constraints'!$A$2:$A$97,$H22,'Data &amp; Constraints'!C$2:C$97)</f>
        <v>433.91750000000002</v>
      </c>
      <c r="J22">
        <f>AVERAGEIF('Data &amp; Constraints'!$A$2:$A$97,$H22,'Data &amp; Constraints'!D$2:D$97)</f>
        <v>533.00250000000005</v>
      </c>
      <c r="K22">
        <f>AVERAGEIF('Data &amp; Constraints'!$A$2:$A$97,$H22,'Data &amp; Constraints'!E$2:E$97)</f>
        <v>43.045000000000002</v>
      </c>
    </row>
    <row r="23" spans="2:11" ht="15" thickTop="1" x14ac:dyDescent="0.35">
      <c r="B23" s="38" t="s">
        <v>21</v>
      </c>
      <c r="C23" s="45">
        <f>C20*C11</f>
        <v>21038.007146562482</v>
      </c>
      <c r="D23" s="46">
        <f>D20*D11</f>
        <v>21529.811164062499</v>
      </c>
      <c r="E23" s="47">
        <f>E20*E11</f>
        <v>23673.290571006943</v>
      </c>
      <c r="F23" s="14">
        <f>F20*F11</f>
        <v>14858.194342013896</v>
      </c>
      <c r="H23">
        <v>2021</v>
      </c>
      <c r="I23">
        <f>AVERAGEIF('Data &amp; Constraints'!$A$2:$A$97,$H23,'Data &amp; Constraints'!C$2:C$97)</f>
        <v>467.99499999999995</v>
      </c>
      <c r="J23">
        <f>AVERAGEIF('Data &amp; Constraints'!$A$2:$A$97,$H23,'Data &amp; Constraints'!D$2:D$97)</f>
        <v>605.61500000000001</v>
      </c>
      <c r="K23">
        <f>AVERAGEIF('Data &amp; Constraints'!$A$2:$A$97,$H23,'Data &amp; Constraints'!E$2:E$97)</f>
        <v>43.855000000000004</v>
      </c>
    </row>
    <row r="24" spans="2:11" ht="15" thickBot="1" x14ac:dyDescent="0.4">
      <c r="B24" s="43" t="s">
        <v>22</v>
      </c>
      <c r="C24" s="48">
        <f>C21*C18</f>
        <v>930.05899333333321</v>
      </c>
      <c r="D24" s="49">
        <f>D21*D18</f>
        <v>461.0079866666668</v>
      </c>
      <c r="E24" s="50">
        <f t="shared" ref="E24:F24" si="4">E21*E18</f>
        <v>211.43205541666677</v>
      </c>
      <c r="F24" s="51">
        <f t="shared" si="4"/>
        <v>71.371124166666661</v>
      </c>
      <c r="H24">
        <v>2022</v>
      </c>
      <c r="I24">
        <f>AVERAGEIF('Data &amp; Constraints'!$A$2:$A$97,$H24,'Data &amp; Constraints'!C$2:C$97)</f>
        <v>422.47</v>
      </c>
      <c r="J24">
        <f>AVERAGEIF('Data &amp; Constraints'!$A$2:$A$97,$H24,'Data &amp; Constraints'!D$2:D$97)</f>
        <v>656.79250000000002</v>
      </c>
      <c r="K24">
        <f>AVERAGEIF('Data &amp; Constraints'!$A$2:$A$97,$H24,'Data &amp; Constraints'!E$2:E$97)</f>
        <v>43.414999999999999</v>
      </c>
    </row>
    <row r="25" spans="2:11" ht="15" thickTop="1" x14ac:dyDescent="0.35">
      <c r="H25">
        <v>2023</v>
      </c>
      <c r="I25">
        <f>AVERAGEIF('Data &amp; Constraints'!$A$2:$A$97,$H25,'Data &amp; Constraints'!C$2:C$97)</f>
        <v>432.29750000000001</v>
      </c>
      <c r="J25">
        <f>AVERAGEIF('Data &amp; Constraints'!$A$2:$A$97,$H25,'Data &amp; Constraints'!D$2:D$97)</f>
        <v>610.05500000000006</v>
      </c>
      <c r="K25">
        <f>AVERAGEIF('Data &amp; Constraints'!$A$2:$A$97,$H25,'Data &amp; Constraints'!E$2:E$97)</f>
        <v>44.09</v>
      </c>
    </row>
    <row r="26" spans="2:11" ht="16" x14ac:dyDescent="0.5">
      <c r="G26" s="57">
        <f>SUM(C23:F24)</f>
        <v>82773.17338322915</v>
      </c>
    </row>
  </sheetData>
  <phoneticPr fontId="3" type="noConversion"/>
  <conditionalFormatting sqref="C2:C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23CA-F03F-4797-A60D-3E87FD90607C}">
  <dimension ref="A1:L97"/>
  <sheetViews>
    <sheetView workbookViewId="0">
      <selection activeCell="L2" sqref="L2:L25"/>
    </sheetView>
  </sheetViews>
  <sheetFormatPr defaultRowHeight="14.5" x14ac:dyDescent="0.35"/>
  <cols>
    <col min="7" max="7" width="15.26953125" bestFit="1" customWidth="1"/>
    <col min="8" max="8" width="9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12" x14ac:dyDescent="0.35">
      <c r="A2">
        <v>2000</v>
      </c>
      <c r="B2">
        <v>1</v>
      </c>
      <c r="C2">
        <v>402.28</v>
      </c>
      <c r="D2">
        <v>1371.39</v>
      </c>
      <c r="E2">
        <v>67</v>
      </c>
      <c r="G2">
        <v>850</v>
      </c>
      <c r="H2">
        <v>1.49</v>
      </c>
      <c r="I2">
        <v>0.1</v>
      </c>
      <c r="L2">
        <v>2000</v>
      </c>
    </row>
    <row r="3" spans="1:12" x14ac:dyDescent="0.35">
      <c r="A3">
        <v>2000</v>
      </c>
      <c r="B3">
        <v>2</v>
      </c>
      <c r="C3">
        <v>326.62</v>
      </c>
      <c r="D3">
        <v>417.27</v>
      </c>
      <c r="E3">
        <v>61.03</v>
      </c>
      <c r="L3">
        <v>2001</v>
      </c>
    </row>
    <row r="4" spans="1:12" x14ac:dyDescent="0.35">
      <c r="A4">
        <v>2000</v>
      </c>
      <c r="B4">
        <v>3</v>
      </c>
      <c r="C4">
        <v>509.39</v>
      </c>
      <c r="D4">
        <v>507.62</v>
      </c>
      <c r="E4">
        <v>58.94</v>
      </c>
      <c r="L4">
        <v>2002</v>
      </c>
    </row>
    <row r="5" spans="1:12" x14ac:dyDescent="0.35">
      <c r="A5">
        <v>2000</v>
      </c>
      <c r="B5">
        <v>4</v>
      </c>
      <c r="C5">
        <v>530.91</v>
      </c>
      <c r="D5">
        <v>361.05</v>
      </c>
      <c r="E5">
        <v>36.130000000000003</v>
      </c>
      <c r="L5">
        <v>2003</v>
      </c>
    </row>
    <row r="6" spans="1:12" x14ac:dyDescent="0.35">
      <c r="A6">
        <v>2001</v>
      </c>
      <c r="B6">
        <v>1</v>
      </c>
      <c r="C6">
        <v>363.49</v>
      </c>
      <c r="D6">
        <v>1089.3900000000001</v>
      </c>
      <c r="E6">
        <v>54.13</v>
      </c>
      <c r="L6">
        <v>2004</v>
      </c>
    </row>
    <row r="7" spans="1:12" x14ac:dyDescent="0.35">
      <c r="A7">
        <v>2001</v>
      </c>
      <c r="B7">
        <v>2</v>
      </c>
      <c r="C7">
        <v>338.39</v>
      </c>
      <c r="D7">
        <v>573.27</v>
      </c>
      <c r="E7">
        <v>61.64</v>
      </c>
      <c r="L7">
        <v>2005</v>
      </c>
    </row>
    <row r="8" spans="1:12" x14ac:dyDescent="0.35">
      <c r="A8">
        <v>2001</v>
      </c>
      <c r="B8">
        <v>3</v>
      </c>
      <c r="C8">
        <v>643.1</v>
      </c>
      <c r="D8">
        <v>405.15</v>
      </c>
      <c r="E8">
        <v>58.93</v>
      </c>
      <c r="L8">
        <v>2006</v>
      </c>
    </row>
    <row r="9" spans="1:12" x14ac:dyDescent="0.35">
      <c r="A9">
        <v>2001</v>
      </c>
      <c r="B9">
        <v>4</v>
      </c>
      <c r="C9">
        <v>558.91</v>
      </c>
      <c r="D9">
        <v>401.64</v>
      </c>
      <c r="E9">
        <v>37.96</v>
      </c>
      <c r="L9">
        <v>2007</v>
      </c>
    </row>
    <row r="10" spans="1:12" x14ac:dyDescent="0.35">
      <c r="A10">
        <v>2002</v>
      </c>
      <c r="B10">
        <v>1</v>
      </c>
      <c r="C10">
        <v>377.38</v>
      </c>
      <c r="D10">
        <v>1091.3499999999999</v>
      </c>
      <c r="E10">
        <v>66.3</v>
      </c>
      <c r="L10">
        <v>2008</v>
      </c>
    </row>
    <row r="11" spans="1:12" x14ac:dyDescent="0.35">
      <c r="A11">
        <v>2002</v>
      </c>
      <c r="B11">
        <v>2</v>
      </c>
      <c r="C11">
        <v>363.47</v>
      </c>
      <c r="D11">
        <v>448.29</v>
      </c>
      <c r="E11">
        <v>62.47</v>
      </c>
      <c r="L11">
        <v>2009</v>
      </c>
    </row>
    <row r="12" spans="1:12" x14ac:dyDescent="0.35">
      <c r="A12">
        <v>2002</v>
      </c>
      <c r="B12">
        <v>3</v>
      </c>
      <c r="C12">
        <v>680.53</v>
      </c>
      <c r="D12">
        <v>645.19000000000005</v>
      </c>
      <c r="E12">
        <v>60.65</v>
      </c>
      <c r="L12">
        <v>2010</v>
      </c>
    </row>
    <row r="13" spans="1:12" x14ac:dyDescent="0.35">
      <c r="A13">
        <v>2002</v>
      </c>
      <c r="B13">
        <v>4</v>
      </c>
      <c r="C13">
        <v>518.61</v>
      </c>
      <c r="D13">
        <v>367.63</v>
      </c>
      <c r="E13">
        <v>34.450000000000003</v>
      </c>
      <c r="L13">
        <v>2011</v>
      </c>
    </row>
    <row r="14" spans="1:12" x14ac:dyDescent="0.35">
      <c r="A14">
        <v>2003</v>
      </c>
      <c r="B14">
        <v>1</v>
      </c>
      <c r="C14">
        <v>314.36</v>
      </c>
      <c r="D14">
        <v>974.66</v>
      </c>
      <c r="E14">
        <v>54.12</v>
      </c>
      <c r="L14">
        <v>2012</v>
      </c>
    </row>
    <row r="15" spans="1:12" x14ac:dyDescent="0.35">
      <c r="A15">
        <v>2003</v>
      </c>
      <c r="B15">
        <v>2</v>
      </c>
      <c r="C15">
        <v>345.66</v>
      </c>
      <c r="D15">
        <v>547.35</v>
      </c>
      <c r="E15">
        <v>68.599999999999994</v>
      </c>
      <c r="L15">
        <v>2013</v>
      </c>
    </row>
    <row r="16" spans="1:12" x14ac:dyDescent="0.35">
      <c r="A16">
        <v>2003</v>
      </c>
      <c r="B16">
        <v>3</v>
      </c>
      <c r="C16">
        <v>587.67999999999995</v>
      </c>
      <c r="D16">
        <v>550.41</v>
      </c>
      <c r="E16">
        <v>57.9</v>
      </c>
      <c r="L16">
        <v>2014</v>
      </c>
    </row>
    <row r="17" spans="1:12" x14ac:dyDescent="0.35">
      <c r="A17">
        <v>2003</v>
      </c>
      <c r="B17">
        <v>4</v>
      </c>
      <c r="C17">
        <v>426.32</v>
      </c>
      <c r="D17">
        <v>344.67</v>
      </c>
      <c r="E17">
        <v>46.57</v>
      </c>
      <c r="L17">
        <v>2015</v>
      </c>
    </row>
    <row r="18" spans="1:12" x14ac:dyDescent="0.35">
      <c r="A18">
        <v>2004</v>
      </c>
      <c r="B18">
        <v>1</v>
      </c>
      <c r="C18">
        <v>318.64999999999998</v>
      </c>
      <c r="D18">
        <v>748.84</v>
      </c>
      <c r="E18">
        <v>62.14</v>
      </c>
      <c r="L18">
        <v>2016</v>
      </c>
    </row>
    <row r="19" spans="1:12" x14ac:dyDescent="0.35">
      <c r="A19">
        <v>2004</v>
      </c>
      <c r="B19">
        <v>2</v>
      </c>
      <c r="C19">
        <v>390.25</v>
      </c>
      <c r="D19">
        <v>361.09</v>
      </c>
      <c r="E19">
        <v>66.37</v>
      </c>
      <c r="L19">
        <v>2017</v>
      </c>
    </row>
    <row r="20" spans="1:12" x14ac:dyDescent="0.35">
      <c r="A20">
        <v>2004</v>
      </c>
      <c r="B20">
        <v>3</v>
      </c>
      <c r="C20">
        <v>626.58000000000004</v>
      </c>
      <c r="D20">
        <v>452.41</v>
      </c>
      <c r="E20">
        <v>47.15</v>
      </c>
      <c r="L20">
        <v>2018</v>
      </c>
    </row>
    <row r="21" spans="1:12" x14ac:dyDescent="0.35">
      <c r="A21">
        <v>2004</v>
      </c>
      <c r="B21">
        <v>4</v>
      </c>
      <c r="C21">
        <v>550.03</v>
      </c>
      <c r="D21">
        <v>426.19</v>
      </c>
      <c r="E21">
        <v>42.55</v>
      </c>
      <c r="L21">
        <v>2019</v>
      </c>
    </row>
    <row r="22" spans="1:12" x14ac:dyDescent="0.35">
      <c r="A22">
        <v>2005</v>
      </c>
      <c r="B22">
        <v>1</v>
      </c>
      <c r="C22">
        <v>330.1</v>
      </c>
      <c r="D22">
        <v>796.58</v>
      </c>
      <c r="E22">
        <v>62.12</v>
      </c>
      <c r="L22">
        <v>2020</v>
      </c>
    </row>
    <row r="23" spans="1:12" x14ac:dyDescent="0.35">
      <c r="A23">
        <v>2005</v>
      </c>
      <c r="B23">
        <v>2</v>
      </c>
      <c r="C23">
        <v>386.41</v>
      </c>
      <c r="D23">
        <v>556.49</v>
      </c>
      <c r="E23">
        <v>51.22</v>
      </c>
      <c r="L23">
        <v>2021</v>
      </c>
    </row>
    <row r="24" spans="1:12" x14ac:dyDescent="0.35">
      <c r="A24">
        <v>2005</v>
      </c>
      <c r="B24">
        <v>3</v>
      </c>
      <c r="C24">
        <v>511.33</v>
      </c>
      <c r="D24">
        <v>671.09</v>
      </c>
      <c r="E24">
        <v>56.81</v>
      </c>
      <c r="L24">
        <v>2022</v>
      </c>
    </row>
    <row r="25" spans="1:12" x14ac:dyDescent="0.35">
      <c r="A25">
        <v>2005</v>
      </c>
      <c r="B25">
        <v>4</v>
      </c>
      <c r="C25">
        <v>514.38</v>
      </c>
      <c r="D25">
        <v>419.25</v>
      </c>
      <c r="E25">
        <v>33.68</v>
      </c>
      <c r="L25">
        <v>2023</v>
      </c>
    </row>
    <row r="26" spans="1:12" x14ac:dyDescent="0.35">
      <c r="A26">
        <v>2006</v>
      </c>
      <c r="B26">
        <v>1</v>
      </c>
      <c r="C26">
        <v>367.02</v>
      </c>
      <c r="D26">
        <v>936.8</v>
      </c>
      <c r="E26">
        <v>55.95</v>
      </c>
    </row>
    <row r="27" spans="1:12" x14ac:dyDescent="0.35">
      <c r="A27">
        <v>2006</v>
      </c>
      <c r="B27">
        <v>2</v>
      </c>
      <c r="C27">
        <v>383.38</v>
      </c>
      <c r="D27">
        <v>616.17999999999995</v>
      </c>
      <c r="E27">
        <v>51.43</v>
      </c>
    </row>
    <row r="28" spans="1:12" x14ac:dyDescent="0.35">
      <c r="A28">
        <v>2006</v>
      </c>
      <c r="B28">
        <v>3</v>
      </c>
      <c r="C28">
        <v>476.78</v>
      </c>
      <c r="D28">
        <v>587.28</v>
      </c>
      <c r="E28">
        <v>51.11</v>
      </c>
    </row>
    <row r="29" spans="1:12" x14ac:dyDescent="0.35">
      <c r="A29">
        <v>2006</v>
      </c>
      <c r="B29">
        <v>4</v>
      </c>
      <c r="C29">
        <v>511.92</v>
      </c>
      <c r="D29">
        <v>388.69</v>
      </c>
      <c r="E29">
        <v>40.619999999999997</v>
      </c>
    </row>
    <row r="30" spans="1:12" x14ac:dyDescent="0.35">
      <c r="A30">
        <v>2007</v>
      </c>
      <c r="B30">
        <v>1</v>
      </c>
      <c r="C30">
        <v>338.35</v>
      </c>
      <c r="D30">
        <v>931.96</v>
      </c>
      <c r="E30">
        <v>59.76</v>
      </c>
    </row>
    <row r="31" spans="1:12" x14ac:dyDescent="0.35">
      <c r="A31">
        <v>2007</v>
      </c>
      <c r="B31">
        <v>2</v>
      </c>
      <c r="C31">
        <v>415.04</v>
      </c>
      <c r="D31">
        <v>603.46</v>
      </c>
      <c r="E31">
        <v>63.71</v>
      </c>
    </row>
    <row r="32" spans="1:12" x14ac:dyDescent="0.35">
      <c r="A32">
        <v>2007</v>
      </c>
      <c r="B32">
        <v>3</v>
      </c>
      <c r="C32">
        <v>521.65</v>
      </c>
      <c r="D32">
        <v>499.34</v>
      </c>
      <c r="E32">
        <v>61.57</v>
      </c>
    </row>
    <row r="33" spans="1:5" x14ac:dyDescent="0.35">
      <c r="A33">
        <v>2007</v>
      </c>
      <c r="B33">
        <v>4</v>
      </c>
      <c r="C33">
        <v>500.35</v>
      </c>
      <c r="D33">
        <v>313.11</v>
      </c>
      <c r="E33">
        <v>49.72</v>
      </c>
    </row>
    <row r="34" spans="1:5" x14ac:dyDescent="0.35">
      <c r="A34">
        <v>2008</v>
      </c>
      <c r="B34">
        <v>1</v>
      </c>
      <c r="C34">
        <v>463.45</v>
      </c>
      <c r="D34">
        <v>705.86</v>
      </c>
      <c r="E34">
        <v>68.55</v>
      </c>
    </row>
    <row r="35" spans="1:5" x14ac:dyDescent="0.35">
      <c r="A35">
        <v>2008</v>
      </c>
      <c r="B35">
        <v>2</v>
      </c>
      <c r="C35">
        <v>471.95</v>
      </c>
      <c r="D35">
        <v>715.08</v>
      </c>
      <c r="E35">
        <v>64.02</v>
      </c>
    </row>
    <row r="36" spans="1:5" x14ac:dyDescent="0.35">
      <c r="A36">
        <v>2008</v>
      </c>
      <c r="B36">
        <v>3</v>
      </c>
      <c r="C36">
        <v>481.94</v>
      </c>
      <c r="D36">
        <v>646.34</v>
      </c>
      <c r="E36">
        <v>57.12</v>
      </c>
    </row>
    <row r="37" spans="1:5" x14ac:dyDescent="0.35">
      <c r="A37">
        <v>2008</v>
      </c>
      <c r="B37">
        <v>4</v>
      </c>
      <c r="C37">
        <v>457.74</v>
      </c>
      <c r="D37">
        <v>349.06</v>
      </c>
      <c r="E37">
        <v>46.32</v>
      </c>
    </row>
    <row r="38" spans="1:5" x14ac:dyDescent="0.35">
      <c r="A38">
        <v>2009</v>
      </c>
      <c r="B38">
        <v>1</v>
      </c>
      <c r="C38">
        <v>395.03</v>
      </c>
      <c r="D38">
        <v>1176.24</v>
      </c>
      <c r="E38">
        <v>51.75</v>
      </c>
    </row>
    <row r="39" spans="1:5" x14ac:dyDescent="0.35">
      <c r="A39">
        <v>2009</v>
      </c>
      <c r="B39">
        <v>2</v>
      </c>
      <c r="C39">
        <v>394.11</v>
      </c>
      <c r="D39">
        <v>447.85</v>
      </c>
      <c r="E39">
        <v>40.29</v>
      </c>
    </row>
    <row r="40" spans="1:5" x14ac:dyDescent="0.35">
      <c r="A40">
        <v>2009</v>
      </c>
      <c r="B40">
        <v>3</v>
      </c>
      <c r="C40">
        <v>557.66</v>
      </c>
      <c r="D40">
        <v>544.1</v>
      </c>
      <c r="E40">
        <v>56.85</v>
      </c>
    </row>
    <row r="41" spans="1:5" x14ac:dyDescent="0.35">
      <c r="A41">
        <v>2009</v>
      </c>
      <c r="B41">
        <v>4</v>
      </c>
      <c r="C41">
        <v>400.21</v>
      </c>
      <c r="D41">
        <v>415.52</v>
      </c>
      <c r="E41">
        <v>49.18</v>
      </c>
    </row>
    <row r="42" spans="1:5" x14ac:dyDescent="0.35">
      <c r="A42">
        <v>2010</v>
      </c>
      <c r="B42">
        <v>1</v>
      </c>
      <c r="C42">
        <v>415.81</v>
      </c>
      <c r="D42">
        <v>749.82</v>
      </c>
      <c r="E42">
        <v>56.62</v>
      </c>
    </row>
    <row r="43" spans="1:5" x14ac:dyDescent="0.35">
      <c r="A43">
        <v>2010</v>
      </c>
      <c r="B43">
        <v>2</v>
      </c>
      <c r="C43">
        <v>408.04</v>
      </c>
      <c r="D43">
        <v>683.15</v>
      </c>
      <c r="E43">
        <v>53.5</v>
      </c>
    </row>
    <row r="44" spans="1:5" x14ac:dyDescent="0.35">
      <c r="A44">
        <v>2010</v>
      </c>
      <c r="B44">
        <v>3</v>
      </c>
      <c r="C44">
        <v>488.15</v>
      </c>
      <c r="D44">
        <v>657.04</v>
      </c>
      <c r="E44">
        <v>48.73</v>
      </c>
    </row>
    <row r="45" spans="1:5" x14ac:dyDescent="0.35">
      <c r="A45">
        <v>2010</v>
      </c>
      <c r="B45">
        <v>4</v>
      </c>
      <c r="C45">
        <v>385.05</v>
      </c>
      <c r="D45">
        <v>340.34</v>
      </c>
      <c r="E45">
        <v>47.81</v>
      </c>
    </row>
    <row r="46" spans="1:5" x14ac:dyDescent="0.35">
      <c r="A46">
        <v>2011</v>
      </c>
      <c r="B46">
        <v>1</v>
      </c>
      <c r="C46">
        <v>443.64</v>
      </c>
      <c r="D46">
        <v>1003.07</v>
      </c>
      <c r="E46">
        <v>58.14</v>
      </c>
    </row>
    <row r="47" spans="1:5" x14ac:dyDescent="0.35">
      <c r="A47">
        <v>2011</v>
      </c>
      <c r="B47">
        <v>2</v>
      </c>
      <c r="C47">
        <v>416.8</v>
      </c>
      <c r="D47">
        <v>627.71</v>
      </c>
      <c r="E47">
        <v>40.380000000000003</v>
      </c>
    </row>
    <row r="48" spans="1:5" x14ac:dyDescent="0.35">
      <c r="A48">
        <v>2011</v>
      </c>
      <c r="B48">
        <v>3</v>
      </c>
      <c r="C48">
        <v>360.11</v>
      </c>
      <c r="D48">
        <v>679.64</v>
      </c>
      <c r="E48">
        <v>59.57</v>
      </c>
    </row>
    <row r="49" spans="1:5" x14ac:dyDescent="0.35">
      <c r="A49">
        <v>2011</v>
      </c>
      <c r="B49">
        <v>4</v>
      </c>
      <c r="C49">
        <v>411.94</v>
      </c>
      <c r="D49">
        <v>248.75</v>
      </c>
      <c r="E49">
        <v>46.95</v>
      </c>
    </row>
    <row r="50" spans="1:5" x14ac:dyDescent="0.35">
      <c r="A50">
        <v>2012</v>
      </c>
      <c r="B50">
        <v>1</v>
      </c>
      <c r="C50">
        <v>510.21</v>
      </c>
      <c r="D50">
        <v>670.91</v>
      </c>
      <c r="E50">
        <v>48.08</v>
      </c>
    </row>
    <row r="51" spans="1:5" x14ac:dyDescent="0.35">
      <c r="A51">
        <v>2012</v>
      </c>
      <c r="B51">
        <v>2</v>
      </c>
      <c r="C51">
        <v>469.37</v>
      </c>
      <c r="D51">
        <v>800.79</v>
      </c>
      <c r="E51">
        <v>54.99</v>
      </c>
    </row>
    <row r="52" spans="1:5" x14ac:dyDescent="0.35">
      <c r="A52">
        <v>2012</v>
      </c>
      <c r="B52">
        <v>3</v>
      </c>
      <c r="C52">
        <v>467.31</v>
      </c>
      <c r="D52">
        <v>611.77</v>
      </c>
      <c r="E52">
        <v>45.73</v>
      </c>
    </row>
    <row r="53" spans="1:5" x14ac:dyDescent="0.35">
      <c r="A53">
        <v>2012</v>
      </c>
      <c r="B53">
        <v>4</v>
      </c>
      <c r="C53">
        <v>439.77</v>
      </c>
      <c r="D53">
        <v>311.2</v>
      </c>
      <c r="E53">
        <v>52.86</v>
      </c>
    </row>
    <row r="54" spans="1:5" x14ac:dyDescent="0.35">
      <c r="A54">
        <v>2013</v>
      </c>
      <c r="B54">
        <v>1</v>
      </c>
      <c r="C54">
        <v>398.82</v>
      </c>
      <c r="D54">
        <v>940.79</v>
      </c>
      <c r="E54">
        <v>57.19</v>
      </c>
    </row>
    <row r="55" spans="1:5" x14ac:dyDescent="0.35">
      <c r="A55">
        <v>2013</v>
      </c>
      <c r="B55">
        <v>2</v>
      </c>
      <c r="C55">
        <v>409.09</v>
      </c>
      <c r="D55">
        <v>805.32</v>
      </c>
      <c r="E55">
        <v>43.34</v>
      </c>
    </row>
    <row r="56" spans="1:5" x14ac:dyDescent="0.35">
      <c r="A56">
        <v>2013</v>
      </c>
      <c r="B56">
        <v>3</v>
      </c>
      <c r="C56">
        <v>442.59</v>
      </c>
      <c r="D56">
        <v>647.01</v>
      </c>
      <c r="E56">
        <v>48.15</v>
      </c>
    </row>
    <row r="57" spans="1:5" x14ac:dyDescent="0.35">
      <c r="A57">
        <v>2013</v>
      </c>
      <c r="B57">
        <v>4</v>
      </c>
      <c r="C57">
        <v>372.53</v>
      </c>
      <c r="D57">
        <v>302.77</v>
      </c>
      <c r="E57">
        <v>52.92</v>
      </c>
    </row>
    <row r="58" spans="1:5" x14ac:dyDescent="0.35">
      <c r="A58">
        <v>2014</v>
      </c>
      <c r="B58">
        <v>1</v>
      </c>
      <c r="C58">
        <v>471.45</v>
      </c>
      <c r="D58">
        <v>978.23</v>
      </c>
      <c r="E58">
        <v>46.48</v>
      </c>
    </row>
    <row r="59" spans="1:5" x14ac:dyDescent="0.35">
      <c r="A59">
        <v>2014</v>
      </c>
      <c r="B59">
        <v>2</v>
      </c>
      <c r="C59">
        <v>462.63</v>
      </c>
      <c r="D59">
        <v>813.2</v>
      </c>
      <c r="E59">
        <v>50.19</v>
      </c>
    </row>
    <row r="60" spans="1:5" x14ac:dyDescent="0.35">
      <c r="A60">
        <v>2014</v>
      </c>
      <c r="B60">
        <v>3</v>
      </c>
      <c r="C60">
        <v>462.18</v>
      </c>
      <c r="D60">
        <v>469.13</v>
      </c>
      <c r="E60">
        <v>42.71</v>
      </c>
    </row>
    <row r="61" spans="1:5" x14ac:dyDescent="0.35">
      <c r="A61">
        <v>2014</v>
      </c>
      <c r="B61">
        <v>4</v>
      </c>
      <c r="C61">
        <v>325.44</v>
      </c>
      <c r="D61">
        <v>229.35</v>
      </c>
      <c r="E61">
        <v>64.430000000000007</v>
      </c>
    </row>
    <row r="62" spans="1:5" x14ac:dyDescent="0.35">
      <c r="A62">
        <v>2015</v>
      </c>
      <c r="B62">
        <v>1</v>
      </c>
      <c r="C62">
        <v>458.85</v>
      </c>
      <c r="D62">
        <v>721.49</v>
      </c>
      <c r="E62">
        <v>57.21</v>
      </c>
    </row>
    <row r="63" spans="1:5" x14ac:dyDescent="0.35">
      <c r="A63">
        <v>2015</v>
      </c>
      <c r="B63">
        <v>2</v>
      </c>
      <c r="C63">
        <v>500.2</v>
      </c>
      <c r="D63">
        <v>884.63</v>
      </c>
      <c r="E63">
        <v>54.1</v>
      </c>
    </row>
    <row r="64" spans="1:5" x14ac:dyDescent="0.35">
      <c r="A64">
        <v>2015</v>
      </c>
      <c r="B64">
        <v>3</v>
      </c>
      <c r="C64">
        <v>457.06</v>
      </c>
      <c r="D64">
        <v>395.84</v>
      </c>
      <c r="E64">
        <v>51.42</v>
      </c>
    </row>
    <row r="65" spans="1:5" x14ac:dyDescent="0.35">
      <c r="A65">
        <v>2015</v>
      </c>
      <c r="B65">
        <v>4</v>
      </c>
      <c r="C65">
        <v>391.81</v>
      </c>
      <c r="D65">
        <v>166.68</v>
      </c>
      <c r="E65">
        <v>61.63</v>
      </c>
    </row>
    <row r="66" spans="1:5" x14ac:dyDescent="0.35">
      <c r="A66">
        <v>2016</v>
      </c>
      <c r="B66">
        <v>1</v>
      </c>
      <c r="C66">
        <v>450.51</v>
      </c>
      <c r="D66">
        <v>715.48</v>
      </c>
      <c r="E66">
        <v>50.94</v>
      </c>
    </row>
    <row r="67" spans="1:5" x14ac:dyDescent="0.35">
      <c r="A67">
        <v>2016</v>
      </c>
      <c r="B67">
        <v>2</v>
      </c>
      <c r="C67">
        <v>416.77</v>
      </c>
      <c r="D67">
        <v>391.42</v>
      </c>
      <c r="E67">
        <v>42.01</v>
      </c>
    </row>
    <row r="68" spans="1:5" x14ac:dyDescent="0.35">
      <c r="A68">
        <v>2016</v>
      </c>
      <c r="B68">
        <v>3</v>
      </c>
      <c r="C68">
        <v>439.33</v>
      </c>
      <c r="D68">
        <v>744.9</v>
      </c>
      <c r="E68">
        <v>56.93</v>
      </c>
    </row>
    <row r="69" spans="1:5" x14ac:dyDescent="0.35">
      <c r="A69">
        <v>2016</v>
      </c>
      <c r="B69">
        <v>4</v>
      </c>
      <c r="C69">
        <v>431.67</v>
      </c>
      <c r="D69">
        <v>282.98</v>
      </c>
      <c r="E69">
        <v>62.34</v>
      </c>
    </row>
    <row r="70" spans="1:5" x14ac:dyDescent="0.35">
      <c r="A70">
        <v>2017</v>
      </c>
      <c r="B70">
        <v>1</v>
      </c>
      <c r="C70">
        <v>473.6</v>
      </c>
      <c r="D70">
        <v>687.17</v>
      </c>
      <c r="E70">
        <v>48.69</v>
      </c>
    </row>
    <row r="71" spans="1:5" x14ac:dyDescent="0.35">
      <c r="A71">
        <v>2017</v>
      </c>
      <c r="B71">
        <v>2</v>
      </c>
      <c r="C71">
        <v>562.17999999999995</v>
      </c>
      <c r="D71">
        <v>462.77</v>
      </c>
      <c r="E71">
        <v>46.01</v>
      </c>
    </row>
    <row r="72" spans="1:5" x14ac:dyDescent="0.35">
      <c r="A72">
        <v>2017</v>
      </c>
      <c r="B72">
        <v>3</v>
      </c>
      <c r="C72">
        <v>432.62</v>
      </c>
      <c r="D72">
        <v>495.83</v>
      </c>
      <c r="E72">
        <v>39.96</v>
      </c>
    </row>
    <row r="73" spans="1:5" x14ac:dyDescent="0.35">
      <c r="A73">
        <v>2017</v>
      </c>
      <c r="B73">
        <v>4</v>
      </c>
      <c r="C73">
        <v>372.59</v>
      </c>
      <c r="D73">
        <v>221.51</v>
      </c>
      <c r="E73">
        <v>59.05</v>
      </c>
    </row>
    <row r="74" spans="1:5" x14ac:dyDescent="0.35">
      <c r="A74">
        <v>2018</v>
      </c>
      <c r="B74">
        <v>1</v>
      </c>
      <c r="C74">
        <v>570.6</v>
      </c>
      <c r="D74">
        <v>575.24</v>
      </c>
      <c r="E74">
        <v>47.08</v>
      </c>
    </row>
    <row r="75" spans="1:5" x14ac:dyDescent="0.35">
      <c r="A75">
        <v>2018</v>
      </c>
      <c r="B75">
        <v>2</v>
      </c>
      <c r="C75">
        <v>519.72</v>
      </c>
      <c r="D75">
        <v>672.32</v>
      </c>
      <c r="E75">
        <v>35.46</v>
      </c>
    </row>
    <row r="76" spans="1:5" x14ac:dyDescent="0.35">
      <c r="A76">
        <v>2018</v>
      </c>
      <c r="B76">
        <v>3</v>
      </c>
      <c r="C76">
        <v>393.16</v>
      </c>
      <c r="D76">
        <v>805.19</v>
      </c>
      <c r="E76">
        <v>39.14</v>
      </c>
    </row>
    <row r="77" spans="1:5" x14ac:dyDescent="0.35">
      <c r="A77">
        <v>2018</v>
      </c>
      <c r="B77">
        <v>4</v>
      </c>
      <c r="C77">
        <v>418.63</v>
      </c>
      <c r="D77">
        <v>418.43</v>
      </c>
      <c r="E77">
        <v>51.83</v>
      </c>
    </row>
    <row r="78" spans="1:5" x14ac:dyDescent="0.35">
      <c r="A78">
        <v>2019</v>
      </c>
      <c r="B78">
        <v>1</v>
      </c>
      <c r="C78">
        <v>499.92</v>
      </c>
      <c r="D78">
        <v>871.19</v>
      </c>
      <c r="E78">
        <v>49.34</v>
      </c>
    </row>
    <row r="79" spans="1:5" x14ac:dyDescent="0.35">
      <c r="A79">
        <v>2019</v>
      </c>
      <c r="B79">
        <v>2</v>
      </c>
      <c r="C79">
        <v>529.34</v>
      </c>
      <c r="D79">
        <v>700.24</v>
      </c>
      <c r="E79">
        <v>31.72</v>
      </c>
    </row>
    <row r="80" spans="1:5" x14ac:dyDescent="0.35">
      <c r="A80">
        <v>2019</v>
      </c>
      <c r="B80">
        <v>3</v>
      </c>
      <c r="C80">
        <v>428.18</v>
      </c>
      <c r="D80">
        <v>904.91</v>
      </c>
      <c r="E80">
        <v>38.1</v>
      </c>
    </row>
    <row r="81" spans="1:5" x14ac:dyDescent="0.35">
      <c r="A81">
        <v>2019</v>
      </c>
      <c r="B81">
        <v>4</v>
      </c>
      <c r="C81">
        <v>358.24</v>
      </c>
      <c r="D81">
        <v>340.87</v>
      </c>
      <c r="E81">
        <v>56.36</v>
      </c>
    </row>
    <row r="82" spans="1:5" x14ac:dyDescent="0.35">
      <c r="A82">
        <v>2020</v>
      </c>
      <c r="B82">
        <v>1</v>
      </c>
      <c r="C82">
        <v>507.53</v>
      </c>
      <c r="D82">
        <v>592.91999999999996</v>
      </c>
      <c r="E82">
        <v>39.71</v>
      </c>
    </row>
    <row r="83" spans="1:5" x14ac:dyDescent="0.35">
      <c r="A83">
        <v>2020</v>
      </c>
      <c r="B83">
        <v>2</v>
      </c>
      <c r="C83">
        <v>513.08000000000004</v>
      </c>
      <c r="D83">
        <v>404.07</v>
      </c>
      <c r="E83">
        <v>35.74</v>
      </c>
    </row>
    <row r="84" spans="1:5" x14ac:dyDescent="0.35">
      <c r="A84">
        <v>2020</v>
      </c>
      <c r="B84">
        <v>3</v>
      </c>
      <c r="C84">
        <v>399.69</v>
      </c>
      <c r="D84">
        <v>828.76</v>
      </c>
      <c r="E84">
        <v>43.61</v>
      </c>
    </row>
    <row r="85" spans="1:5" x14ac:dyDescent="0.35">
      <c r="A85">
        <v>2020</v>
      </c>
      <c r="B85">
        <v>4</v>
      </c>
      <c r="C85">
        <v>315.37</v>
      </c>
      <c r="D85">
        <v>306.26</v>
      </c>
      <c r="E85">
        <v>53.12</v>
      </c>
    </row>
    <row r="86" spans="1:5" x14ac:dyDescent="0.35">
      <c r="A86">
        <v>2021</v>
      </c>
      <c r="B86">
        <v>1</v>
      </c>
      <c r="C86">
        <v>601.1</v>
      </c>
      <c r="D86">
        <v>489.67</v>
      </c>
      <c r="E86">
        <v>48.59</v>
      </c>
    </row>
    <row r="87" spans="1:5" x14ac:dyDescent="0.35">
      <c r="A87">
        <v>2021</v>
      </c>
      <c r="B87">
        <v>2</v>
      </c>
      <c r="C87">
        <v>544.02</v>
      </c>
      <c r="D87">
        <v>946.65</v>
      </c>
      <c r="E87">
        <v>36.590000000000003</v>
      </c>
    </row>
    <row r="88" spans="1:5" x14ac:dyDescent="0.35">
      <c r="A88">
        <v>2021</v>
      </c>
      <c r="B88">
        <v>3</v>
      </c>
      <c r="C88">
        <v>399.57</v>
      </c>
      <c r="D88">
        <v>615.58000000000004</v>
      </c>
      <c r="E88">
        <v>34.21</v>
      </c>
    </row>
    <row r="89" spans="1:5" x14ac:dyDescent="0.35">
      <c r="A89">
        <v>2021</v>
      </c>
      <c r="B89">
        <v>4</v>
      </c>
      <c r="C89">
        <v>327.29000000000002</v>
      </c>
      <c r="D89">
        <v>370.56</v>
      </c>
      <c r="E89">
        <v>56.03</v>
      </c>
    </row>
    <row r="90" spans="1:5" x14ac:dyDescent="0.35">
      <c r="A90">
        <v>2022</v>
      </c>
      <c r="B90">
        <v>1</v>
      </c>
      <c r="C90">
        <v>450.76</v>
      </c>
      <c r="D90">
        <v>792.73</v>
      </c>
      <c r="E90">
        <v>40.729999999999997</v>
      </c>
    </row>
    <row r="91" spans="1:5" x14ac:dyDescent="0.35">
      <c r="A91">
        <v>2022</v>
      </c>
      <c r="B91">
        <v>2</v>
      </c>
      <c r="C91">
        <v>501.11</v>
      </c>
      <c r="D91">
        <v>780.36</v>
      </c>
      <c r="E91">
        <v>31.26</v>
      </c>
    </row>
    <row r="92" spans="1:5" x14ac:dyDescent="0.35">
      <c r="A92">
        <v>2022</v>
      </c>
      <c r="B92">
        <v>3</v>
      </c>
      <c r="C92">
        <v>353.74</v>
      </c>
      <c r="D92">
        <v>837.45</v>
      </c>
      <c r="E92">
        <v>38.770000000000003</v>
      </c>
    </row>
    <row r="93" spans="1:5" x14ac:dyDescent="0.35">
      <c r="A93">
        <v>2022</v>
      </c>
      <c r="B93">
        <v>4</v>
      </c>
      <c r="C93">
        <v>384.27</v>
      </c>
      <c r="D93">
        <v>216.63</v>
      </c>
      <c r="E93">
        <v>62.9</v>
      </c>
    </row>
    <row r="94" spans="1:5" x14ac:dyDescent="0.35">
      <c r="A94">
        <v>2023</v>
      </c>
      <c r="B94">
        <v>1</v>
      </c>
      <c r="C94">
        <v>517.11</v>
      </c>
      <c r="D94">
        <v>620.23</v>
      </c>
      <c r="E94">
        <v>39.39</v>
      </c>
    </row>
    <row r="95" spans="1:5" x14ac:dyDescent="0.35">
      <c r="A95">
        <v>2023</v>
      </c>
      <c r="B95">
        <v>2</v>
      </c>
      <c r="C95">
        <v>492.4</v>
      </c>
      <c r="D95">
        <v>573.07000000000005</v>
      </c>
      <c r="E95">
        <v>28.28</v>
      </c>
    </row>
    <row r="96" spans="1:5" x14ac:dyDescent="0.35">
      <c r="A96">
        <v>2023</v>
      </c>
      <c r="B96">
        <v>3</v>
      </c>
      <c r="C96">
        <v>327.66000000000003</v>
      </c>
      <c r="D96">
        <v>1014.04</v>
      </c>
      <c r="E96">
        <v>37.049999999999997</v>
      </c>
    </row>
    <row r="97" spans="1:5" x14ac:dyDescent="0.35">
      <c r="A97">
        <v>2023</v>
      </c>
      <c r="B97">
        <v>4</v>
      </c>
      <c r="C97">
        <v>392.02</v>
      </c>
      <c r="D97">
        <v>232.88</v>
      </c>
      <c r="E97">
        <v>71.64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Caramelo Inventory</vt:lpstr>
      <vt:lpstr>Data &amp;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Medina</dc:creator>
  <cp:lastModifiedBy>Emil Medina</cp:lastModifiedBy>
  <dcterms:created xsi:type="dcterms:W3CDTF">2025-02-19T23:24:07Z</dcterms:created>
  <dcterms:modified xsi:type="dcterms:W3CDTF">2025-02-20T22:06:06Z</dcterms:modified>
</cp:coreProperties>
</file>