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yantu-my.sharepoint.com/personal/emedina3_bryant_edu/Documents/Desktop/GSCM 330/Module07 - Caramelo Maximal Flow/"/>
    </mc:Choice>
  </mc:AlternateContent>
  <xr:revisionPtr revIDLastSave="3227" documentId="8_{5B08C08B-1486-4D80-BBEA-1D056FAA0A0C}" xr6:coauthVersionLast="47" xr6:coauthVersionMax="47" xr10:uidLastSave="{3052EDD0-082D-437D-BDF7-3610256F0E6B}"/>
  <bookViews>
    <workbookView xWindow="-110" yWindow="-110" windowWidth="19420" windowHeight="10300" activeTab="1" xr2:uid="{D3602CFA-7607-45A2-B1DB-621AB6875B55}"/>
  </bookViews>
  <sheets>
    <sheet name="Model Stipulation" sheetId="4" r:id="rId1"/>
    <sheet name="Model" sheetId="2" r:id="rId2"/>
    <sheet name="Data" sheetId="1" r:id="rId3"/>
  </sheets>
  <definedNames>
    <definedName name="solver_adj" localSheetId="1" hidden="1">Model!$C$4:$C$18</definedName>
    <definedName name="solver_adj" localSheetId="0" hidden="1">'Model Stipulation'!$C$4:$C$18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Model!$C$4:$C$18</definedName>
    <definedName name="solver_lhs1" localSheetId="0" hidden="1">'Model Stipulation'!$C$4:$C$18</definedName>
    <definedName name="solver_lhs2" localSheetId="1" hidden="1">Model!$N$4:$N$11</definedName>
    <definedName name="solver_lhs2" localSheetId="0" hidden="1">'Model Stipulation'!$N$4:$N$11</definedName>
    <definedName name="solver_lhs3" localSheetId="1" hidden="1">Model!$N$4:$N$11</definedName>
    <definedName name="solver_lhs3" localSheetId="0" hidden="1">'Model Stipulation'!$N$4:$N$11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2</definedName>
    <definedName name="solver_num" localSheetId="0" hidden="1">2</definedName>
    <definedName name="solver_nwt" localSheetId="1" hidden="1">1</definedName>
    <definedName name="solver_nwt" localSheetId="0" hidden="1">1</definedName>
    <definedName name="solver_opt" localSheetId="1" hidden="1">Model!$K$14</definedName>
    <definedName name="solver_opt" localSheetId="0" hidden="1">'Model Stipulation'!$K$15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el2" localSheetId="1" hidden="1">2</definedName>
    <definedName name="solver_rel2" localSheetId="0" hidden="1">2</definedName>
    <definedName name="solver_rel3" localSheetId="1" hidden="1">2</definedName>
    <definedName name="solver_rel3" localSheetId="0" hidden="1">2</definedName>
    <definedName name="solver_rhs1" localSheetId="1" hidden="1">Model!$H$4:$H$18</definedName>
    <definedName name="solver_rhs1" localSheetId="0" hidden="1">'Model Stipulation'!$H$4:$H$18</definedName>
    <definedName name="solver_rhs2" localSheetId="1" hidden="1">Model!$O$4:$O$11</definedName>
    <definedName name="solver_rhs2" localSheetId="0" hidden="1">'Model Stipulation'!$O$4:$O$11</definedName>
    <definedName name="solver_rhs3" localSheetId="1" hidden="1">Model!$O$4:$O$11</definedName>
    <definedName name="solver_rhs3" localSheetId="0" hidden="1">'Model Stipulation'!$O$4:$O$11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4" l="1"/>
  <c r="I6" i="4"/>
  <c r="I7" i="4"/>
  <c r="I8" i="4"/>
  <c r="I9" i="4"/>
  <c r="I10" i="4"/>
  <c r="I4" i="4"/>
  <c r="M12" i="4"/>
  <c r="L12" i="4"/>
  <c r="G18" i="4"/>
  <c r="E18" i="4"/>
  <c r="G17" i="4"/>
  <c r="E17" i="4"/>
  <c r="G16" i="4"/>
  <c r="E16" i="4"/>
  <c r="G15" i="4"/>
  <c r="E15" i="4"/>
  <c r="K15" i="4"/>
  <c r="G14" i="4"/>
  <c r="E14" i="4"/>
  <c r="G13" i="4"/>
  <c r="E13" i="4"/>
  <c r="G12" i="4"/>
  <c r="E12" i="4"/>
  <c r="M11" i="4"/>
  <c r="L11" i="4"/>
  <c r="G11" i="4"/>
  <c r="E11" i="4"/>
  <c r="M10" i="4"/>
  <c r="L10" i="4"/>
  <c r="G10" i="4"/>
  <c r="E10" i="4"/>
  <c r="M9" i="4"/>
  <c r="L9" i="4"/>
  <c r="G9" i="4"/>
  <c r="E9" i="4"/>
  <c r="M8" i="4"/>
  <c r="L8" i="4"/>
  <c r="G8" i="4"/>
  <c r="E8" i="4"/>
  <c r="M7" i="4"/>
  <c r="L7" i="4"/>
  <c r="G7" i="4"/>
  <c r="E7" i="4"/>
  <c r="M6" i="4"/>
  <c r="L6" i="4"/>
  <c r="G6" i="4"/>
  <c r="E6" i="4"/>
  <c r="M5" i="4"/>
  <c r="L5" i="4"/>
  <c r="G5" i="4"/>
  <c r="E5" i="4"/>
  <c r="M4" i="4"/>
  <c r="L4" i="4"/>
  <c r="G4" i="4"/>
  <c r="E4" i="4"/>
  <c r="N5" i="4" l="1"/>
  <c r="N7" i="4"/>
  <c r="N9" i="4"/>
  <c r="N11" i="4"/>
  <c r="N4" i="4"/>
  <c r="N6" i="4"/>
  <c r="N10" i="4"/>
  <c r="N12" i="4"/>
  <c r="N8" i="4"/>
  <c r="K14" i="2" l="1"/>
  <c r="M4" i="2" l="1"/>
  <c r="L4" i="2"/>
  <c r="M5" i="2"/>
  <c r="M6" i="2"/>
  <c r="M7" i="2"/>
  <c r="M8" i="2"/>
  <c r="M9" i="2"/>
  <c r="M10" i="2"/>
  <c r="M11" i="2"/>
  <c r="L5" i="2"/>
  <c r="L6" i="2"/>
  <c r="L7" i="2"/>
  <c r="L8" i="2"/>
  <c r="L9" i="2"/>
  <c r="L10" i="2"/>
  <c r="L11" i="2"/>
  <c r="E18" i="2"/>
  <c r="G18" i="2"/>
  <c r="N5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4" i="2"/>
  <c r="N4" i="2" l="1"/>
  <c r="N10" i="2"/>
  <c r="N6" i="2"/>
  <c r="N7" i="2"/>
  <c r="N9" i="2"/>
  <c r="N8" i="2"/>
  <c r="N11" i="2"/>
</calcChain>
</file>

<file path=xl/sharedStrings.xml><?xml version="1.0" encoding="utf-8"?>
<sst xmlns="http://schemas.openxmlformats.org/spreadsheetml/2006/main" count="50" uniqueCount="24">
  <si>
    <t>to</t>
  </si>
  <si>
    <t>from</t>
  </si>
  <si>
    <t>capacity_of_molten_chocolate</t>
  </si>
  <si>
    <t>location_id</t>
  </si>
  <si>
    <t>location_name</t>
  </si>
  <si>
    <t>Butter Rum Reef</t>
  </si>
  <si>
    <t>Candyfloss Countryside</t>
  </si>
  <si>
    <t>Gummy Grotto</t>
  </si>
  <si>
    <t>Marshmallow Meadows</t>
  </si>
  <si>
    <t>Marzipan Metropolis</t>
  </si>
  <si>
    <t>Praline Park</t>
  </si>
  <si>
    <t>Taffy Tundra</t>
  </si>
  <si>
    <t>Tartberry Thicket</t>
  </si>
  <si>
    <t>Flow</t>
  </si>
  <si>
    <t>From</t>
  </si>
  <si>
    <t>To</t>
  </si>
  <si>
    <t>Inflow</t>
  </si>
  <si>
    <t>Outflow</t>
  </si>
  <si>
    <t>Netflow</t>
  </si>
  <si>
    <t>Demand</t>
  </si>
  <si>
    <t>Upper Flow Capacity</t>
  </si>
  <si>
    <t>Location</t>
  </si>
  <si>
    <t>Maximal Flow</t>
  </si>
  <si>
    <t>Donutville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</si>
</sst>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3F3F76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00B05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4">
    <xf numFmtId="0" fontId="0" fillId="0" borderId="0"/>
    <xf numFmtId="0" fontId="1" fillId="2" borderId="13" applyNumberFormat="0" applyAlignment="0" applyProtection="0"/>
    <xf numFmtId="0" fontId="2" fillId="3" borderId="14" applyNumberFormat="0" applyAlignment="0" applyProtection="0"/>
    <xf numFmtId="0" fontId="3" fillId="3" borderId="13" applyNumberFormat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5" xfId="0" applyFont="1" applyBorder="1" applyAlignment="1">
      <alignment horizontal="center"/>
    </xf>
    <xf numFmtId="0" fontId="2" fillId="3" borderId="8" xfId="2" applyBorder="1" applyAlignment="1">
      <alignment horizontal="center"/>
    </xf>
    <xf numFmtId="0" fontId="2" fillId="3" borderId="10" xfId="2" applyBorder="1" applyAlignment="1">
      <alignment horizontal="center"/>
    </xf>
    <xf numFmtId="0" fontId="2" fillId="3" borderId="11" xfId="2" applyBorder="1" applyAlignment="1">
      <alignment horizontal="center"/>
    </xf>
    <xf numFmtId="0" fontId="3" fillId="3" borderId="24" xfId="3" applyBorder="1" applyAlignment="1">
      <alignment horizontal="center"/>
    </xf>
    <xf numFmtId="0" fontId="3" fillId="3" borderId="25" xfId="3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0" fontId="4" fillId="5" borderId="17" xfId="0" applyFon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0" fillId="6" borderId="27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5" fillId="2" borderId="29" xfId="1" applyFont="1" applyBorder="1" applyAlignment="1">
      <alignment horizontal="center"/>
    </xf>
    <xf numFmtId="0" fontId="5" fillId="2" borderId="30" xfId="1" applyFont="1" applyBorder="1" applyAlignment="1">
      <alignment horizontal="center"/>
    </xf>
    <xf numFmtId="0" fontId="5" fillId="2" borderId="31" xfId="1" applyFont="1" applyBorder="1" applyAlignment="1">
      <alignment horizontal="center"/>
    </xf>
    <xf numFmtId="0" fontId="5" fillId="2" borderId="21" xfId="1" applyFont="1" applyBorder="1" applyAlignment="1">
      <alignment horizontal="center"/>
    </xf>
    <xf numFmtId="0" fontId="5" fillId="2" borderId="22" xfId="1" applyFont="1" applyBorder="1" applyAlignment="1">
      <alignment horizontal="center"/>
    </xf>
    <xf numFmtId="0" fontId="5" fillId="2" borderId="23" xfId="1" applyFont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4" fillId="5" borderId="15" xfId="0" applyFont="1" applyFill="1" applyBorder="1" applyAlignment="1">
      <alignment horizontal="left"/>
    </xf>
    <xf numFmtId="0" fontId="4" fillId="5" borderId="16" xfId="0" applyFont="1" applyFill="1" applyBorder="1" applyAlignment="1">
      <alignment horizontal="left"/>
    </xf>
    <xf numFmtId="0" fontId="4" fillId="5" borderId="17" xfId="0" applyFont="1" applyFill="1" applyBorder="1" applyAlignment="1">
      <alignment horizontal="left"/>
    </xf>
    <xf numFmtId="0" fontId="3" fillId="3" borderId="32" xfId="3" applyBorder="1" applyAlignment="1">
      <alignment horizontal="center"/>
    </xf>
    <xf numFmtId="0" fontId="3" fillId="3" borderId="13" xfId="3" applyAlignment="1">
      <alignment horizontal="center"/>
    </xf>
    <xf numFmtId="0" fontId="3" fillId="3" borderId="33" xfId="3" applyBorder="1" applyAlignment="1">
      <alignment horizontal="center"/>
    </xf>
    <xf numFmtId="0" fontId="5" fillId="2" borderId="33" xfId="1" applyFont="1" applyBorder="1" applyAlignment="1">
      <alignment horizontal="center"/>
    </xf>
    <xf numFmtId="0" fontId="4" fillId="5" borderId="33" xfId="0" applyFont="1" applyFill="1" applyBorder="1" applyAlignment="1">
      <alignment horizontal="left"/>
    </xf>
    <xf numFmtId="0" fontId="4" fillId="5" borderId="33" xfId="0" applyFont="1" applyFill="1" applyBorder="1" applyAlignment="1">
      <alignment horizontal="center"/>
    </xf>
    <xf numFmtId="0" fontId="2" fillId="3" borderId="33" xfId="2" applyBorder="1" applyAlignment="1">
      <alignment horizontal="center"/>
    </xf>
    <xf numFmtId="0" fontId="6" fillId="3" borderId="33" xfId="2" applyFont="1" applyBorder="1" applyAlignment="1">
      <alignment horizontal="center"/>
    </xf>
    <xf numFmtId="0" fontId="0" fillId="7" borderId="33" xfId="0" applyFill="1" applyBorder="1" applyAlignment="1">
      <alignment horizontal="center"/>
    </xf>
    <xf numFmtId="0" fontId="0" fillId="6" borderId="33" xfId="0" applyFill="1" applyBorder="1" applyAlignment="1">
      <alignment horizontal="center"/>
    </xf>
    <xf numFmtId="0" fontId="7" fillId="3" borderId="33" xfId="2" applyFont="1" applyBorder="1" applyAlignment="1">
      <alignment horizontal="center"/>
    </xf>
    <xf numFmtId="0" fontId="4" fillId="5" borderId="3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</cellXfs>
  <cellStyles count="4">
    <cellStyle name="Calculation" xfId="3" builtinId="22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B6F17-BB70-46FC-933A-A0C9958F5C2A}">
  <dimension ref="C1:O19"/>
  <sheetViews>
    <sheetView zoomScale="96" workbookViewId="0">
      <selection activeCell="I10" sqref="I10"/>
    </sheetView>
  </sheetViews>
  <sheetFormatPr defaultRowHeight="14.5" x14ac:dyDescent="0.35"/>
  <cols>
    <col min="1" max="2" width="8.7265625" style="1"/>
    <col min="3" max="3" width="4.7265625" style="1" bestFit="1" customWidth="1"/>
    <col min="4" max="4" width="2.7265625" style="1" customWidth="1"/>
    <col min="5" max="5" width="20" style="1" bestFit="1" customWidth="1"/>
    <col min="6" max="6" width="2.7265625" style="1" customWidth="1"/>
    <col min="7" max="7" width="20" style="1" bestFit="1" customWidth="1"/>
    <col min="8" max="8" width="18.1796875" style="1" bestFit="1" customWidth="1"/>
    <col min="9" max="9" width="12.08984375" style="1" customWidth="1"/>
    <col min="10" max="10" width="2.7265625" style="1" customWidth="1"/>
    <col min="11" max="11" width="20.90625" style="1" bestFit="1" customWidth="1"/>
    <col min="12" max="12" width="6" style="1" bestFit="1" customWidth="1"/>
    <col min="13" max="13" width="7.36328125" style="1" bestFit="1" customWidth="1"/>
    <col min="14" max="14" width="7.26953125" style="1" bestFit="1" customWidth="1"/>
    <col min="15" max="15" width="7.90625" style="1" bestFit="1" customWidth="1"/>
    <col min="16" max="16384" width="8.7265625" style="1"/>
  </cols>
  <sheetData>
    <row r="1" spans="3:15" ht="15" thickBot="1" x14ac:dyDescent="0.4"/>
    <row r="2" spans="3:15" ht="15" thickBot="1" x14ac:dyDescent="0.4">
      <c r="C2" s="3"/>
      <c r="D2" s="4"/>
      <c r="E2" s="4"/>
      <c r="F2" s="4"/>
      <c r="G2" s="4"/>
      <c r="H2" s="48" t="s">
        <v>20</v>
      </c>
      <c r="I2" s="2"/>
    </row>
    <row r="3" spans="3:15" ht="15.5" thickTop="1" thickBot="1" x14ac:dyDescent="0.4">
      <c r="C3" s="11" t="s">
        <v>13</v>
      </c>
      <c r="D3" s="50" t="s">
        <v>14</v>
      </c>
      <c r="E3" s="50"/>
      <c r="F3" s="50" t="s">
        <v>15</v>
      </c>
      <c r="G3" s="51"/>
      <c r="H3" s="49"/>
      <c r="I3" s="2"/>
      <c r="J3" s="4"/>
      <c r="K3" s="42" t="s">
        <v>21</v>
      </c>
      <c r="L3" s="42" t="s">
        <v>16</v>
      </c>
      <c r="M3" s="42" t="s">
        <v>17</v>
      </c>
      <c r="N3" s="42" t="s">
        <v>18</v>
      </c>
      <c r="O3" s="42" t="s">
        <v>19</v>
      </c>
    </row>
    <row r="4" spans="3:15" ht="15.5" thickTop="1" thickBot="1" x14ac:dyDescent="0.4">
      <c r="C4" s="44">
        <v>198</v>
      </c>
      <c r="D4" s="45">
        <v>0</v>
      </c>
      <c r="E4" s="46" t="str">
        <f>_xlfn.XLOOKUP(D4,$J$4:$J$11,$K$4:$K$11)</f>
        <v>Butter Rum Reef</v>
      </c>
      <c r="F4" s="45">
        <v>1</v>
      </c>
      <c r="G4" s="46" t="str">
        <f>_xlfn.XLOOKUP(F4,$J$4:$J$11,$K$4:$K$11)</f>
        <v>Candyfloss Countryside</v>
      </c>
      <c r="H4" s="40">
        <v>478</v>
      </c>
      <c r="I4" s="1">
        <f>SUMIF($D$4:$D$18,J4,$H$4:$H$18)</f>
        <v>939</v>
      </c>
      <c r="J4" s="42">
        <v>0</v>
      </c>
      <c r="K4" s="41" t="s">
        <v>5</v>
      </c>
      <c r="L4" s="39">
        <f>SUMIF($F$4:$F$18,J4,$C$4:$C$18)</f>
        <v>659</v>
      </c>
      <c r="M4" s="39">
        <f>SUMIF($D$4:$D$18,J4,$C$4:$C$18)</f>
        <v>659</v>
      </c>
      <c r="N4" s="39">
        <f>L4-M4</f>
        <v>0</v>
      </c>
      <c r="O4" s="40">
        <v>0</v>
      </c>
    </row>
    <row r="5" spans="3:15" ht="15.5" thickTop="1" thickBot="1" x14ac:dyDescent="0.4">
      <c r="C5" s="47">
        <v>344</v>
      </c>
      <c r="D5" s="45">
        <v>0</v>
      </c>
      <c r="E5" s="46" t="str">
        <f t="shared" ref="E5:E18" si="0">_xlfn.XLOOKUP(D5,$J$4:$J$11,$K$4:$K$11)</f>
        <v>Butter Rum Reef</v>
      </c>
      <c r="F5" s="45">
        <v>2</v>
      </c>
      <c r="G5" s="46" t="str">
        <f t="shared" ref="G5:G18" si="1">_xlfn.XLOOKUP(F5,$J$4:$J$11,$K$4:$K$11)</f>
        <v>Gummy Grotto</v>
      </c>
      <c r="H5" s="40">
        <v>344</v>
      </c>
      <c r="I5" s="1">
        <f t="shared" ref="I5:I12" si="2">SUMIF($D$4:$D$18,J5,$H$4:$H$18)</f>
        <v>198</v>
      </c>
      <c r="J5" s="42">
        <v>1</v>
      </c>
      <c r="K5" s="41" t="s">
        <v>6</v>
      </c>
      <c r="L5" s="39">
        <f t="shared" ref="L5:L11" si="3">SUMIF($F$4:$F$18,J5,$C$4:$C$18)</f>
        <v>198</v>
      </c>
      <c r="M5" s="39">
        <f t="shared" ref="M5:M11" si="4">SUMIF($D$4:$D$18,J5,$C$4:$C$18)</f>
        <v>198</v>
      </c>
      <c r="N5" s="39">
        <f>L5-M5</f>
        <v>0</v>
      </c>
      <c r="O5" s="40">
        <v>0</v>
      </c>
    </row>
    <row r="6" spans="3:15" ht="15.5" thickTop="1" thickBot="1" x14ac:dyDescent="0.4">
      <c r="C6" s="47">
        <v>117</v>
      </c>
      <c r="D6" s="45">
        <v>0</v>
      </c>
      <c r="E6" s="46" t="str">
        <f t="shared" si="0"/>
        <v>Butter Rum Reef</v>
      </c>
      <c r="F6" s="45">
        <v>3</v>
      </c>
      <c r="G6" s="46" t="str">
        <f t="shared" si="1"/>
        <v>Marshmallow Meadows</v>
      </c>
      <c r="H6" s="40">
        <v>117</v>
      </c>
      <c r="I6" s="1">
        <f t="shared" si="2"/>
        <v>727</v>
      </c>
      <c r="J6" s="42">
        <v>2</v>
      </c>
      <c r="K6" s="41" t="s">
        <v>7</v>
      </c>
      <c r="L6" s="39">
        <f t="shared" si="3"/>
        <v>344</v>
      </c>
      <c r="M6" s="39">
        <f t="shared" si="4"/>
        <v>344</v>
      </c>
      <c r="N6" s="39">
        <f t="shared" ref="N6:N11" si="5">L6-M6</f>
        <v>0</v>
      </c>
      <c r="O6" s="40">
        <v>0</v>
      </c>
    </row>
    <row r="7" spans="3:15" ht="15.5" thickTop="1" thickBot="1" x14ac:dyDescent="0.4">
      <c r="C7" s="47">
        <v>198</v>
      </c>
      <c r="D7" s="45">
        <v>1</v>
      </c>
      <c r="E7" s="46" t="str">
        <f t="shared" si="0"/>
        <v>Candyfloss Countryside</v>
      </c>
      <c r="F7" s="45">
        <v>5</v>
      </c>
      <c r="G7" s="46" t="str">
        <f t="shared" si="1"/>
        <v>Praline Park</v>
      </c>
      <c r="H7" s="40">
        <v>198</v>
      </c>
      <c r="I7" s="1">
        <f t="shared" si="2"/>
        <v>291</v>
      </c>
      <c r="J7" s="42">
        <v>3</v>
      </c>
      <c r="K7" s="41" t="s">
        <v>8</v>
      </c>
      <c r="L7" s="39">
        <f t="shared" si="3"/>
        <v>117</v>
      </c>
      <c r="M7" s="39">
        <f t="shared" si="4"/>
        <v>117</v>
      </c>
      <c r="N7" s="39">
        <f t="shared" si="5"/>
        <v>0</v>
      </c>
      <c r="O7" s="40">
        <v>0</v>
      </c>
    </row>
    <row r="8" spans="3:15" ht="15.5" thickTop="1" thickBot="1" x14ac:dyDescent="0.4">
      <c r="C8" s="44">
        <v>0</v>
      </c>
      <c r="D8" s="45">
        <v>2</v>
      </c>
      <c r="E8" s="46" t="str">
        <f t="shared" si="0"/>
        <v>Gummy Grotto</v>
      </c>
      <c r="F8" s="45">
        <v>1</v>
      </c>
      <c r="G8" s="46" t="str">
        <f t="shared" si="1"/>
        <v>Candyfloss Countryside</v>
      </c>
      <c r="H8" s="40">
        <v>168</v>
      </c>
      <c r="I8" s="1">
        <f t="shared" si="2"/>
        <v>140</v>
      </c>
      <c r="J8" s="42">
        <v>4</v>
      </c>
      <c r="K8" s="41" t="s">
        <v>9</v>
      </c>
      <c r="L8" s="39">
        <f t="shared" si="3"/>
        <v>140</v>
      </c>
      <c r="M8" s="39">
        <f t="shared" si="4"/>
        <v>140</v>
      </c>
      <c r="N8" s="39">
        <f t="shared" si="5"/>
        <v>0</v>
      </c>
      <c r="O8" s="40">
        <v>0</v>
      </c>
    </row>
    <row r="9" spans="3:15" ht="15.5" thickTop="1" thickBot="1" x14ac:dyDescent="0.4">
      <c r="C9" s="44">
        <v>90</v>
      </c>
      <c r="D9" s="45">
        <v>2</v>
      </c>
      <c r="E9" s="46" t="str">
        <f t="shared" si="0"/>
        <v>Gummy Grotto</v>
      </c>
      <c r="F9" s="45">
        <v>5</v>
      </c>
      <c r="G9" s="46" t="str">
        <f t="shared" si="1"/>
        <v>Praline Park</v>
      </c>
      <c r="H9" s="40">
        <v>261</v>
      </c>
      <c r="I9" s="1">
        <f t="shared" si="2"/>
        <v>690</v>
      </c>
      <c r="J9" s="42">
        <v>5</v>
      </c>
      <c r="K9" s="41" t="s">
        <v>10</v>
      </c>
      <c r="L9" s="39">
        <f t="shared" si="3"/>
        <v>288</v>
      </c>
      <c r="M9" s="39">
        <f t="shared" si="4"/>
        <v>288</v>
      </c>
      <c r="N9" s="39">
        <f t="shared" si="5"/>
        <v>0</v>
      </c>
      <c r="O9" s="40">
        <v>0</v>
      </c>
    </row>
    <row r="10" spans="3:15" ht="15.5" thickTop="1" thickBot="1" x14ac:dyDescent="0.4">
      <c r="C10" s="44">
        <v>254</v>
      </c>
      <c r="D10" s="45">
        <v>2</v>
      </c>
      <c r="E10" s="46" t="str">
        <f t="shared" si="0"/>
        <v>Gummy Grotto</v>
      </c>
      <c r="F10" s="45">
        <v>6</v>
      </c>
      <c r="G10" s="46" t="str">
        <f t="shared" si="1"/>
        <v>Taffy Tundra</v>
      </c>
      <c r="H10" s="40">
        <v>298</v>
      </c>
      <c r="I10" s="1">
        <f t="shared" si="2"/>
        <v>717</v>
      </c>
      <c r="J10" s="42">
        <v>6</v>
      </c>
      <c r="K10" s="41" t="s">
        <v>11</v>
      </c>
      <c r="L10" s="39">
        <f t="shared" si="3"/>
        <v>254</v>
      </c>
      <c r="M10" s="39">
        <f t="shared" si="4"/>
        <v>254</v>
      </c>
      <c r="N10" s="39">
        <f t="shared" si="5"/>
        <v>0</v>
      </c>
      <c r="O10" s="40">
        <v>0</v>
      </c>
    </row>
    <row r="11" spans="3:15" ht="15.5" thickTop="1" thickBot="1" x14ac:dyDescent="0.4">
      <c r="C11" s="44">
        <v>117</v>
      </c>
      <c r="D11" s="45">
        <v>3</v>
      </c>
      <c r="E11" s="46" t="str">
        <f t="shared" si="0"/>
        <v>Marshmallow Meadows</v>
      </c>
      <c r="F11" s="45">
        <v>4</v>
      </c>
      <c r="G11" s="46" t="str">
        <f t="shared" si="1"/>
        <v>Marzipan Metropolis</v>
      </c>
      <c r="H11" s="40">
        <v>291</v>
      </c>
      <c r="J11" s="42">
        <v>7</v>
      </c>
      <c r="K11" s="41" t="s">
        <v>12</v>
      </c>
      <c r="L11" s="39">
        <f t="shared" si="3"/>
        <v>659</v>
      </c>
      <c r="M11" s="39">
        <f t="shared" si="4"/>
        <v>659</v>
      </c>
      <c r="N11" s="39">
        <f t="shared" si="5"/>
        <v>0</v>
      </c>
      <c r="O11" s="40">
        <v>0</v>
      </c>
    </row>
    <row r="12" spans="3:15" ht="15.5" thickTop="1" thickBot="1" x14ac:dyDescent="0.4">
      <c r="C12" s="47">
        <v>140</v>
      </c>
      <c r="D12" s="45">
        <v>4</v>
      </c>
      <c r="E12" s="46" t="str">
        <f t="shared" si="0"/>
        <v>Marzipan Metropolis</v>
      </c>
      <c r="F12" s="45">
        <v>7</v>
      </c>
      <c r="G12" s="46" t="str">
        <f t="shared" si="1"/>
        <v>Tartberry Thicket</v>
      </c>
      <c r="H12" s="40">
        <v>140</v>
      </c>
      <c r="J12" s="42">
        <v>8</v>
      </c>
      <c r="K12" s="41" t="s">
        <v>23</v>
      </c>
      <c r="L12" s="39">
        <f t="shared" ref="L12" si="6">SUMIF($F$4:$F$18,J12,$C$4:$C$18)</f>
        <v>0</v>
      </c>
      <c r="M12" s="39">
        <f>SUMIF($D$4:$D$18,J12,$C$4:$C$18)</f>
        <v>0</v>
      </c>
      <c r="N12" s="39">
        <f t="shared" ref="N12" si="7">L12-M12</f>
        <v>0</v>
      </c>
      <c r="O12" s="40">
        <v>1</v>
      </c>
    </row>
    <row r="13" spans="3:15" ht="15.5" thickTop="1" thickBot="1" x14ac:dyDescent="0.4">
      <c r="C13" s="47">
        <v>265</v>
      </c>
      <c r="D13" s="45">
        <v>5</v>
      </c>
      <c r="E13" s="46" t="str">
        <f t="shared" si="0"/>
        <v>Praline Park</v>
      </c>
      <c r="F13" s="45">
        <v>7</v>
      </c>
      <c r="G13" s="46" t="str">
        <f t="shared" si="1"/>
        <v>Tartberry Thicket</v>
      </c>
      <c r="H13" s="40">
        <v>265</v>
      </c>
    </row>
    <row r="14" spans="3:15" ht="15.5" thickTop="1" thickBot="1" x14ac:dyDescent="0.4">
      <c r="C14" s="44">
        <v>0</v>
      </c>
      <c r="D14" s="45">
        <v>5</v>
      </c>
      <c r="E14" s="46" t="str">
        <f t="shared" si="0"/>
        <v>Praline Park</v>
      </c>
      <c r="F14" s="45">
        <v>3</v>
      </c>
      <c r="G14" s="46" t="str">
        <f t="shared" si="1"/>
        <v>Marshmallow Meadows</v>
      </c>
      <c r="H14" s="40">
        <v>250</v>
      </c>
      <c r="K14" s="5" t="s">
        <v>22</v>
      </c>
    </row>
    <row r="15" spans="3:15" ht="15.5" thickTop="1" thickBot="1" x14ac:dyDescent="0.4">
      <c r="C15" s="44">
        <v>23</v>
      </c>
      <c r="D15" s="45">
        <v>5</v>
      </c>
      <c r="E15" s="46" t="str">
        <f t="shared" si="0"/>
        <v>Praline Park</v>
      </c>
      <c r="F15" s="45">
        <v>4</v>
      </c>
      <c r="G15" s="46" t="str">
        <f t="shared" si="1"/>
        <v>Marzipan Metropolis</v>
      </c>
      <c r="H15" s="40">
        <v>175</v>
      </c>
      <c r="K15" s="30">
        <f>C18</f>
        <v>659</v>
      </c>
    </row>
    <row r="16" spans="3:15" ht="15.5" thickTop="1" thickBot="1" x14ac:dyDescent="0.4">
      <c r="C16" s="44">
        <v>254</v>
      </c>
      <c r="D16" s="45">
        <v>6</v>
      </c>
      <c r="E16" s="46" t="str">
        <f t="shared" si="0"/>
        <v>Taffy Tundra</v>
      </c>
      <c r="F16" s="45">
        <v>7</v>
      </c>
      <c r="G16" s="46" t="str">
        <f t="shared" si="1"/>
        <v>Tartberry Thicket</v>
      </c>
      <c r="H16" s="40">
        <v>467</v>
      </c>
    </row>
    <row r="17" spans="3:8" ht="15.5" thickTop="1" thickBot="1" x14ac:dyDescent="0.4">
      <c r="C17" s="44">
        <v>0</v>
      </c>
      <c r="D17" s="45">
        <v>6</v>
      </c>
      <c r="E17" s="46" t="str">
        <f t="shared" si="0"/>
        <v>Taffy Tundra</v>
      </c>
      <c r="F17" s="45">
        <v>3</v>
      </c>
      <c r="G17" s="46" t="str">
        <f t="shared" si="1"/>
        <v>Marshmallow Meadows</v>
      </c>
      <c r="H17" s="40">
        <v>250</v>
      </c>
    </row>
    <row r="18" spans="3:8" ht="15.5" thickTop="1" thickBot="1" x14ac:dyDescent="0.4">
      <c r="C18" s="43">
        <v>659</v>
      </c>
      <c r="D18" s="45">
        <v>7</v>
      </c>
      <c r="E18" s="46" t="str">
        <f t="shared" si="0"/>
        <v>Tartberry Thicket</v>
      </c>
      <c r="F18" s="45">
        <v>0</v>
      </c>
      <c r="G18" s="46" t="str">
        <f t="shared" si="1"/>
        <v>Butter Rum Reef</v>
      </c>
      <c r="H18" s="40">
        <v>9999</v>
      </c>
    </row>
    <row r="19" spans="3:8" ht="15" thickTop="1" x14ac:dyDescent="0.35"/>
  </sheetData>
  <mergeCells count="3">
    <mergeCell ref="H2:H3"/>
    <mergeCell ref="D3:E3"/>
    <mergeCell ref="F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D427E-24E6-45FD-BAAA-C45A84088077}">
  <dimension ref="C1:O18"/>
  <sheetViews>
    <sheetView tabSelected="1" topLeftCell="B1" workbookViewId="0">
      <selection activeCell="I3" sqref="I3"/>
    </sheetView>
  </sheetViews>
  <sheetFormatPr defaultRowHeight="14.5" x14ac:dyDescent="0.35"/>
  <cols>
    <col min="1" max="3" width="8.7265625" style="1"/>
    <col min="4" max="4" width="2.7265625" style="1" customWidth="1"/>
    <col min="5" max="5" width="20" style="1" bestFit="1" customWidth="1"/>
    <col min="6" max="6" width="2.7265625" style="1" customWidth="1"/>
    <col min="7" max="7" width="20" style="1" bestFit="1" customWidth="1"/>
    <col min="8" max="8" width="12.08984375" style="1" bestFit="1" customWidth="1"/>
    <col min="9" max="9" width="12.08984375" style="1" customWidth="1"/>
    <col min="10" max="10" width="1.81640625" style="1" bestFit="1" customWidth="1"/>
    <col min="11" max="11" width="20.90625" style="1" bestFit="1" customWidth="1"/>
    <col min="12" max="16384" width="8.7265625" style="1"/>
  </cols>
  <sheetData>
    <row r="1" spans="3:15" ht="15" thickBot="1" x14ac:dyDescent="0.4"/>
    <row r="2" spans="3:15" ht="15" thickBot="1" x14ac:dyDescent="0.4">
      <c r="C2" s="3"/>
      <c r="D2" s="4"/>
      <c r="E2" s="4"/>
      <c r="F2" s="4"/>
      <c r="G2" s="4"/>
      <c r="H2" s="48" t="s">
        <v>20</v>
      </c>
      <c r="I2" s="2"/>
    </row>
    <row r="3" spans="3:15" ht="15" thickBot="1" x14ac:dyDescent="0.4">
      <c r="C3" s="11" t="s">
        <v>13</v>
      </c>
      <c r="D3" s="50" t="s">
        <v>14</v>
      </c>
      <c r="E3" s="50"/>
      <c r="F3" s="50" t="s">
        <v>15</v>
      </c>
      <c r="G3" s="51"/>
      <c r="H3" s="49"/>
      <c r="I3" s="2"/>
      <c r="J3" s="4"/>
      <c r="K3" s="12" t="s">
        <v>21</v>
      </c>
      <c r="L3" s="13" t="s">
        <v>16</v>
      </c>
      <c r="M3" s="13" t="s">
        <v>17</v>
      </c>
      <c r="N3" s="13" t="s">
        <v>18</v>
      </c>
      <c r="O3" s="14" t="s">
        <v>19</v>
      </c>
    </row>
    <row r="4" spans="3:15" ht="15" thickBot="1" x14ac:dyDescent="0.4">
      <c r="C4" s="6">
        <v>198</v>
      </c>
      <c r="D4" s="31">
        <v>0</v>
      </c>
      <c r="E4" s="18" t="str">
        <f>_xlfn.XLOOKUP(D4,$J$4:$J$11,$K$4:$K$11)</f>
        <v>Butter Rum Reef</v>
      </c>
      <c r="F4" s="31">
        <v>1</v>
      </c>
      <c r="G4" s="21" t="str">
        <f>_xlfn.XLOOKUP(F4,$J$4:$J$11,$K$4:$K$11)</f>
        <v>Candyfloss Countryside</v>
      </c>
      <c r="H4" s="24">
        <v>478</v>
      </c>
      <c r="J4" s="15">
        <v>0</v>
      </c>
      <c r="K4" s="34" t="s">
        <v>5</v>
      </c>
      <c r="L4" s="37">
        <f>SUMIF($F$4:$F$18,J4,$C$4:$C$18)</f>
        <v>659</v>
      </c>
      <c r="M4" s="9">
        <f>SUMIF($D$4:$D$18,J4,$C$4:$C$18)</f>
        <v>659</v>
      </c>
      <c r="N4" s="9">
        <f>L4-M4</f>
        <v>0</v>
      </c>
      <c r="O4" s="27">
        <v>0</v>
      </c>
    </row>
    <row r="5" spans="3:15" ht="15" thickBot="1" x14ac:dyDescent="0.4">
      <c r="C5" s="7">
        <v>344</v>
      </c>
      <c r="D5" s="32">
        <v>0</v>
      </c>
      <c r="E5" s="19" t="str">
        <f t="shared" ref="E5:E17" si="0">_xlfn.XLOOKUP(D5,$J$4:$J$11,$K$4:$K$11)</f>
        <v>Butter Rum Reef</v>
      </c>
      <c r="F5" s="32">
        <v>2</v>
      </c>
      <c r="G5" s="22" t="str">
        <f t="shared" ref="G5:G17" si="1">_xlfn.XLOOKUP(F5,$J$4:$J$11,$K$4:$K$11)</f>
        <v>Gummy Grotto</v>
      </c>
      <c r="H5" s="25">
        <v>344</v>
      </c>
      <c r="J5" s="16">
        <v>1</v>
      </c>
      <c r="K5" s="35" t="s">
        <v>6</v>
      </c>
      <c r="L5" s="37">
        <f t="shared" ref="L5:L11" si="2">SUMIF($F$4:$F$18,J5,$C$4:$C$18)</f>
        <v>198</v>
      </c>
      <c r="M5" s="9">
        <f t="shared" ref="M5:M11" si="3">SUMIF($D$4:$D$18,J5,$C$4:$C$18)</f>
        <v>198</v>
      </c>
      <c r="N5" s="38">
        <f>L5-M5</f>
        <v>0</v>
      </c>
      <c r="O5" s="28">
        <v>0</v>
      </c>
    </row>
    <row r="6" spans="3:15" ht="15" thickBot="1" x14ac:dyDescent="0.4">
      <c r="C6" s="7">
        <v>117</v>
      </c>
      <c r="D6" s="32">
        <v>0</v>
      </c>
      <c r="E6" s="19" t="str">
        <f t="shared" si="0"/>
        <v>Butter Rum Reef</v>
      </c>
      <c r="F6" s="32">
        <v>3</v>
      </c>
      <c r="G6" s="22" t="str">
        <f t="shared" si="1"/>
        <v>Marshmallow Meadows</v>
      </c>
      <c r="H6" s="25">
        <v>117</v>
      </c>
      <c r="J6" s="16">
        <v>2</v>
      </c>
      <c r="K6" s="35" t="s">
        <v>7</v>
      </c>
      <c r="L6" s="37">
        <f t="shared" si="2"/>
        <v>344</v>
      </c>
      <c r="M6" s="9">
        <f t="shared" si="3"/>
        <v>344</v>
      </c>
      <c r="N6" s="38">
        <f t="shared" ref="N6:N11" si="4">L6-M6</f>
        <v>0</v>
      </c>
      <c r="O6" s="28">
        <v>0</v>
      </c>
    </row>
    <row r="7" spans="3:15" ht="15" thickBot="1" x14ac:dyDescent="0.4">
      <c r="C7" s="7">
        <v>198</v>
      </c>
      <c r="D7" s="32">
        <v>1</v>
      </c>
      <c r="E7" s="19" t="str">
        <f t="shared" si="0"/>
        <v>Candyfloss Countryside</v>
      </c>
      <c r="F7" s="32">
        <v>5</v>
      </c>
      <c r="G7" s="22" t="str">
        <f t="shared" si="1"/>
        <v>Praline Park</v>
      </c>
      <c r="H7" s="25">
        <v>198</v>
      </c>
      <c r="J7" s="16">
        <v>3</v>
      </c>
      <c r="K7" s="35" t="s">
        <v>8</v>
      </c>
      <c r="L7" s="37">
        <f t="shared" si="2"/>
        <v>117</v>
      </c>
      <c r="M7" s="9">
        <f t="shared" si="3"/>
        <v>117</v>
      </c>
      <c r="N7" s="38">
        <f t="shared" si="4"/>
        <v>0</v>
      </c>
      <c r="O7" s="28">
        <v>0</v>
      </c>
    </row>
    <row r="8" spans="3:15" ht="15" thickBot="1" x14ac:dyDescent="0.4">
      <c r="C8" s="7">
        <v>0</v>
      </c>
      <c r="D8" s="32">
        <v>2</v>
      </c>
      <c r="E8" s="19" t="str">
        <f t="shared" si="0"/>
        <v>Gummy Grotto</v>
      </c>
      <c r="F8" s="32">
        <v>1</v>
      </c>
      <c r="G8" s="22" t="str">
        <f t="shared" si="1"/>
        <v>Candyfloss Countryside</v>
      </c>
      <c r="H8" s="25">
        <v>168</v>
      </c>
      <c r="J8" s="16">
        <v>4</v>
      </c>
      <c r="K8" s="35" t="s">
        <v>9</v>
      </c>
      <c r="L8" s="37">
        <f t="shared" si="2"/>
        <v>140</v>
      </c>
      <c r="M8" s="9">
        <f t="shared" si="3"/>
        <v>140</v>
      </c>
      <c r="N8" s="38">
        <f t="shared" si="4"/>
        <v>0</v>
      </c>
      <c r="O8" s="28">
        <v>0</v>
      </c>
    </row>
    <row r="9" spans="3:15" ht="15" thickBot="1" x14ac:dyDescent="0.4">
      <c r="C9" s="7">
        <v>90</v>
      </c>
      <c r="D9" s="32">
        <v>2</v>
      </c>
      <c r="E9" s="19" t="str">
        <f t="shared" si="0"/>
        <v>Gummy Grotto</v>
      </c>
      <c r="F9" s="32">
        <v>5</v>
      </c>
      <c r="G9" s="22" t="str">
        <f t="shared" si="1"/>
        <v>Praline Park</v>
      </c>
      <c r="H9" s="25">
        <v>261</v>
      </c>
      <c r="J9" s="16">
        <v>5</v>
      </c>
      <c r="K9" s="35" t="s">
        <v>10</v>
      </c>
      <c r="L9" s="37">
        <f t="shared" si="2"/>
        <v>288</v>
      </c>
      <c r="M9" s="9">
        <f t="shared" si="3"/>
        <v>288</v>
      </c>
      <c r="N9" s="38">
        <f t="shared" si="4"/>
        <v>0</v>
      </c>
      <c r="O9" s="28">
        <v>0</v>
      </c>
    </row>
    <row r="10" spans="3:15" ht="15" thickBot="1" x14ac:dyDescent="0.4">
      <c r="C10" s="7">
        <v>254</v>
      </c>
      <c r="D10" s="32">
        <v>2</v>
      </c>
      <c r="E10" s="19" t="str">
        <f t="shared" si="0"/>
        <v>Gummy Grotto</v>
      </c>
      <c r="F10" s="32">
        <v>6</v>
      </c>
      <c r="G10" s="22" t="str">
        <f t="shared" si="1"/>
        <v>Taffy Tundra</v>
      </c>
      <c r="H10" s="25">
        <v>298</v>
      </c>
      <c r="J10" s="16">
        <v>6</v>
      </c>
      <c r="K10" s="35" t="s">
        <v>11</v>
      </c>
      <c r="L10" s="37">
        <f t="shared" si="2"/>
        <v>254</v>
      </c>
      <c r="M10" s="9">
        <f t="shared" si="3"/>
        <v>254</v>
      </c>
      <c r="N10" s="38">
        <f t="shared" si="4"/>
        <v>0</v>
      </c>
      <c r="O10" s="28">
        <v>0</v>
      </c>
    </row>
    <row r="11" spans="3:15" ht="15" thickBot="1" x14ac:dyDescent="0.4">
      <c r="C11" s="7">
        <v>117</v>
      </c>
      <c r="D11" s="32">
        <v>3</v>
      </c>
      <c r="E11" s="19" t="str">
        <f t="shared" si="0"/>
        <v>Marshmallow Meadows</v>
      </c>
      <c r="F11" s="32">
        <v>4</v>
      </c>
      <c r="G11" s="22" t="str">
        <f t="shared" si="1"/>
        <v>Marzipan Metropolis</v>
      </c>
      <c r="H11" s="25">
        <v>291</v>
      </c>
      <c r="J11" s="17">
        <v>7</v>
      </c>
      <c r="K11" s="36" t="s">
        <v>12</v>
      </c>
      <c r="L11" s="37">
        <f t="shared" si="2"/>
        <v>659</v>
      </c>
      <c r="M11" s="9">
        <f t="shared" si="3"/>
        <v>659</v>
      </c>
      <c r="N11" s="10">
        <f t="shared" si="4"/>
        <v>0</v>
      </c>
      <c r="O11" s="29">
        <v>0</v>
      </c>
    </row>
    <row r="12" spans="3:15" ht="15" thickBot="1" x14ac:dyDescent="0.4">
      <c r="C12" s="7">
        <v>140</v>
      </c>
      <c r="D12" s="32">
        <v>4</v>
      </c>
      <c r="E12" s="19" t="str">
        <f t="shared" si="0"/>
        <v>Marzipan Metropolis</v>
      </c>
      <c r="F12" s="32">
        <v>7</v>
      </c>
      <c r="G12" s="22" t="str">
        <f t="shared" si="1"/>
        <v>Tartberry Thicket</v>
      </c>
      <c r="H12" s="25">
        <v>140</v>
      </c>
    </row>
    <row r="13" spans="3:15" x14ac:dyDescent="0.35">
      <c r="C13" s="7">
        <v>265</v>
      </c>
      <c r="D13" s="32">
        <v>5</v>
      </c>
      <c r="E13" s="19" t="str">
        <f t="shared" si="0"/>
        <v>Praline Park</v>
      </c>
      <c r="F13" s="32">
        <v>7</v>
      </c>
      <c r="G13" s="22" t="str">
        <f t="shared" si="1"/>
        <v>Tartberry Thicket</v>
      </c>
      <c r="H13" s="25">
        <v>265</v>
      </c>
      <c r="K13" s="5" t="s">
        <v>22</v>
      </c>
    </row>
    <row r="14" spans="3:15" ht="15" thickBot="1" x14ac:dyDescent="0.4">
      <c r="C14" s="7">
        <v>0</v>
      </c>
      <c r="D14" s="32">
        <v>5</v>
      </c>
      <c r="E14" s="19" t="str">
        <f t="shared" si="0"/>
        <v>Praline Park</v>
      </c>
      <c r="F14" s="32">
        <v>3</v>
      </c>
      <c r="G14" s="22" t="str">
        <f t="shared" si="1"/>
        <v>Marshmallow Meadows</v>
      </c>
      <c r="H14" s="25">
        <v>250</v>
      </c>
      <c r="K14" s="30">
        <f>C18</f>
        <v>659</v>
      </c>
    </row>
    <row r="15" spans="3:15" x14ac:dyDescent="0.35">
      <c r="C15" s="7">
        <v>23</v>
      </c>
      <c r="D15" s="32">
        <v>5</v>
      </c>
      <c r="E15" s="19" t="str">
        <f t="shared" si="0"/>
        <v>Praline Park</v>
      </c>
      <c r="F15" s="32">
        <v>4</v>
      </c>
      <c r="G15" s="22" t="str">
        <f t="shared" si="1"/>
        <v>Marzipan Metropolis</v>
      </c>
      <c r="H15" s="25">
        <v>175</v>
      </c>
    </row>
    <row r="16" spans="3:15" x14ac:dyDescent="0.35">
      <c r="C16" s="7">
        <v>254</v>
      </c>
      <c r="D16" s="32">
        <v>6</v>
      </c>
      <c r="E16" s="19" t="str">
        <f t="shared" si="0"/>
        <v>Taffy Tundra</v>
      </c>
      <c r="F16" s="32">
        <v>7</v>
      </c>
      <c r="G16" s="22" t="str">
        <f t="shared" si="1"/>
        <v>Tartberry Thicket</v>
      </c>
      <c r="H16" s="25">
        <v>467</v>
      </c>
    </row>
    <row r="17" spans="3:8" ht="15" thickBot="1" x14ac:dyDescent="0.4">
      <c r="C17" s="8">
        <v>0</v>
      </c>
      <c r="D17" s="33">
        <v>6</v>
      </c>
      <c r="E17" s="20" t="str">
        <f t="shared" si="0"/>
        <v>Taffy Tundra</v>
      </c>
      <c r="F17" s="33">
        <v>3</v>
      </c>
      <c r="G17" s="23" t="str">
        <f t="shared" si="1"/>
        <v>Marshmallow Meadows</v>
      </c>
      <c r="H17" s="26">
        <v>250</v>
      </c>
    </row>
    <row r="18" spans="3:8" ht="15" thickBot="1" x14ac:dyDescent="0.4">
      <c r="C18" s="8">
        <v>659</v>
      </c>
      <c r="D18" s="33">
        <v>7</v>
      </c>
      <c r="E18" s="20" t="str">
        <f t="shared" ref="E18" si="5">_xlfn.XLOOKUP(D18,$J$4:$J$11,$K$4:$K$11)</f>
        <v>Tartberry Thicket</v>
      </c>
      <c r="F18" s="33">
        <v>0</v>
      </c>
      <c r="G18" s="23" t="str">
        <f t="shared" ref="G18" si="6">_xlfn.XLOOKUP(F18,$J$4:$J$11,$K$4:$K$11)</f>
        <v>Butter Rum Reef</v>
      </c>
      <c r="H18" s="26">
        <v>9999</v>
      </c>
    </row>
  </sheetData>
  <mergeCells count="3">
    <mergeCell ref="D3:E3"/>
    <mergeCell ref="F3:G3"/>
    <mergeCell ref="H2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376D5-5568-41BC-9E22-08B68D6D6B50}">
  <dimension ref="A1:F15"/>
  <sheetViews>
    <sheetView workbookViewId="0">
      <selection activeCell="E10" sqref="E10"/>
    </sheetView>
  </sheetViews>
  <sheetFormatPr defaultRowHeight="14.5" x14ac:dyDescent="0.35"/>
  <cols>
    <col min="3" max="3" width="25.81640625" bestFit="1" customWidth="1"/>
    <col min="5" max="5" width="9.6328125" bestFit="1" customWidth="1"/>
    <col min="6" max="6" width="20" bestFit="1" customWidth="1"/>
  </cols>
  <sheetData>
    <row r="1" spans="1:6" x14ac:dyDescent="0.35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35">
      <c r="A2">
        <v>0</v>
      </c>
      <c r="B2">
        <v>1</v>
      </c>
      <c r="C2">
        <v>478</v>
      </c>
      <c r="E2">
        <v>0</v>
      </c>
      <c r="F2" t="s">
        <v>5</v>
      </c>
    </row>
    <row r="3" spans="1:6" x14ac:dyDescent="0.35">
      <c r="A3">
        <v>0</v>
      </c>
      <c r="B3">
        <v>2</v>
      </c>
      <c r="C3">
        <v>344</v>
      </c>
      <c r="E3">
        <v>1</v>
      </c>
      <c r="F3" t="s">
        <v>6</v>
      </c>
    </row>
    <row r="4" spans="1:6" x14ac:dyDescent="0.35">
      <c r="A4">
        <v>0</v>
      </c>
      <c r="B4">
        <v>3</v>
      </c>
      <c r="C4">
        <v>117</v>
      </c>
      <c r="E4">
        <v>2</v>
      </c>
      <c r="F4" t="s">
        <v>7</v>
      </c>
    </row>
    <row r="5" spans="1:6" x14ac:dyDescent="0.35">
      <c r="A5">
        <v>1</v>
      </c>
      <c r="B5">
        <v>5</v>
      </c>
      <c r="C5">
        <v>198</v>
      </c>
      <c r="E5">
        <v>3</v>
      </c>
      <c r="F5" t="s">
        <v>8</v>
      </c>
    </row>
    <row r="6" spans="1:6" x14ac:dyDescent="0.35">
      <c r="A6">
        <v>2</v>
      </c>
      <c r="B6">
        <v>1</v>
      </c>
      <c r="C6">
        <v>168</v>
      </c>
      <c r="E6">
        <v>4</v>
      </c>
      <c r="F6" t="s">
        <v>9</v>
      </c>
    </row>
    <row r="7" spans="1:6" x14ac:dyDescent="0.35">
      <c r="A7">
        <v>2</v>
      </c>
      <c r="B7">
        <v>5</v>
      </c>
      <c r="C7">
        <v>261</v>
      </c>
      <c r="E7">
        <v>5</v>
      </c>
      <c r="F7" t="s">
        <v>10</v>
      </c>
    </row>
    <row r="8" spans="1:6" x14ac:dyDescent="0.35">
      <c r="A8">
        <v>2</v>
      </c>
      <c r="B8">
        <v>6</v>
      </c>
      <c r="C8">
        <v>298</v>
      </c>
      <c r="E8">
        <v>6</v>
      </c>
      <c r="F8" t="s">
        <v>11</v>
      </c>
    </row>
    <row r="9" spans="1:6" x14ac:dyDescent="0.35">
      <c r="A9">
        <v>3</v>
      </c>
      <c r="B9">
        <v>4</v>
      </c>
      <c r="C9">
        <v>291</v>
      </c>
      <c r="E9">
        <v>7</v>
      </c>
      <c r="F9" t="s">
        <v>12</v>
      </c>
    </row>
    <row r="10" spans="1:6" x14ac:dyDescent="0.35">
      <c r="A10">
        <v>4</v>
      </c>
      <c r="B10">
        <v>7</v>
      </c>
      <c r="C10">
        <v>140</v>
      </c>
    </row>
    <row r="11" spans="1:6" x14ac:dyDescent="0.35">
      <c r="A11">
        <v>5</v>
      </c>
      <c r="B11">
        <v>7</v>
      </c>
      <c r="C11">
        <v>265</v>
      </c>
    </row>
    <row r="12" spans="1:6" x14ac:dyDescent="0.35">
      <c r="A12">
        <v>5</v>
      </c>
      <c r="B12">
        <v>3</v>
      </c>
      <c r="C12">
        <v>250</v>
      </c>
    </row>
    <row r="13" spans="1:6" x14ac:dyDescent="0.35">
      <c r="A13">
        <v>5</v>
      </c>
      <c r="B13">
        <v>4</v>
      </c>
      <c r="C13">
        <v>175</v>
      </c>
    </row>
    <row r="14" spans="1:6" x14ac:dyDescent="0.35">
      <c r="A14">
        <v>6</v>
      </c>
      <c r="B14">
        <v>7</v>
      </c>
      <c r="C14">
        <v>467</v>
      </c>
    </row>
    <row r="15" spans="1:6" x14ac:dyDescent="0.35">
      <c r="A15">
        <v>6</v>
      </c>
      <c r="B15">
        <v>3</v>
      </c>
      <c r="C15"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 Stipulation</vt:lpstr>
      <vt:lpstr>Model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Medina</dc:creator>
  <cp:lastModifiedBy>Emil Medina</cp:lastModifiedBy>
  <dcterms:created xsi:type="dcterms:W3CDTF">2025-03-26T15:26:06Z</dcterms:created>
  <dcterms:modified xsi:type="dcterms:W3CDTF">2025-04-02T00:09:39Z</dcterms:modified>
</cp:coreProperties>
</file>