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svg" ContentType="image/svg+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5.xml" ContentType="application/vnd.openxmlformats-officedocument.spreadsheetml.pivotTable+xml"/>
  <Override PartName="/xl/drawings/drawing2.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tables/table1.xml" ContentType="application/vnd.openxmlformats-officedocument.spreadsheetml.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3.xml" ContentType="application/vnd.openxmlformats-officedocument.drawing+xml"/>
  <Override PartName="/xl/slicers/slicer2.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9.xml" ContentType="application/vnd.openxmlformats-officedocument.spreadsheetml.pivotTable+xml"/>
  <Override PartName="/xl/pivotTables/pivotTable10.xml" ContentType="application/vnd.openxmlformats-officedocument.spreadsheetml.pivotTable+xml"/>
  <Override PartName="/xl/drawings/drawing4.xml" ContentType="application/vnd.openxmlformats-officedocument.drawing+xml"/>
  <Override PartName="/xl/slicers/slicer3.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xml"/>
  <Override PartName="/xl/slicers/slicer4.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emelike\Desktop\"/>
    </mc:Choice>
  </mc:AlternateContent>
  <xr:revisionPtr revIDLastSave="0" documentId="13_ncr:1_{D42FCC54-08D8-4704-A7C5-AD347A0060C8}" xr6:coauthVersionLast="47" xr6:coauthVersionMax="47" xr10:uidLastSave="{00000000-0000-0000-0000-000000000000}"/>
  <bookViews>
    <workbookView xWindow="0" yWindow="0" windowWidth="19200" windowHeight="10800" activeTab="6" xr2:uid="{00000000-000D-0000-FFFF-FFFF00000000}"/>
  </bookViews>
  <sheets>
    <sheet name="product" sheetId="2" r:id="rId1"/>
    <sheet name="Trend" sheetId="9" r:id="rId2"/>
    <sheet name="Agriculitue" sheetId="1" r:id="rId3"/>
    <sheet name=" KPIs" sheetId="3" r:id="rId4"/>
    <sheet name="Sheet1 (3)" sheetId="4" r:id="rId5"/>
    <sheet name="profit by port" sheetId="5" r:id="rId6"/>
    <sheet name="Dashboard." sheetId="7" r:id="rId7"/>
  </sheets>
  <definedNames>
    <definedName name="_xlnm._FilterDatabase" localSheetId="2" hidden="1">Agriculitue!$A$1:$N$1</definedName>
    <definedName name="Slicer_CompanyName">#N/A</definedName>
    <definedName name="Slicer_Export_Country">#N/A</definedName>
    <definedName name="Slicer_ProductName">#N/A</definedName>
    <definedName name="Slicer_Year">#N/A</definedName>
  </definedNames>
  <calcPr calcId="191029"/>
  <pivotCaches>
    <pivotCache cacheId="0"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2" i="1" l="1"/>
  <c r="D3" i="1"/>
  <c r="D4" i="1"/>
  <c r="D5" i="1"/>
  <c r="D6" i="1"/>
  <c r="D7" i="1"/>
  <c r="D8" i="1"/>
  <c r="D9" i="1"/>
  <c r="D10" i="1"/>
  <c r="D11" i="1"/>
  <c r="D12" i="1"/>
  <c r="D13" i="1"/>
  <c r="D14" i="1"/>
  <c r="D15" i="1"/>
  <c r="D16" i="1"/>
  <c r="D17" i="1"/>
  <c r="D18" i="1"/>
  <c r="D19" i="1"/>
  <c r="D20" i="1"/>
  <c r="D21" i="1"/>
  <c r="D22" i="1"/>
  <c r="D23" i="1"/>
  <c r="D24" i="1"/>
  <c r="D25" i="1"/>
  <c r="D26" i="1"/>
  <c r="D27" i="1"/>
  <c r="D28" i="1"/>
  <c r="D29" i="1"/>
  <c r="D30" i="1"/>
  <c r="D31" i="1"/>
  <c r="D32" i="1"/>
  <c r="D33" i="1"/>
  <c r="D34" i="1"/>
  <c r="D35" i="1"/>
  <c r="D36" i="1"/>
  <c r="D37" i="1"/>
  <c r="D38" i="1"/>
  <c r="D39" i="1"/>
  <c r="D40" i="1"/>
  <c r="D41" i="1"/>
  <c r="D42" i="1"/>
  <c r="D43" i="1"/>
  <c r="D44" i="1"/>
  <c r="D45" i="1"/>
  <c r="D46" i="1"/>
  <c r="D47" i="1"/>
  <c r="D48" i="1"/>
  <c r="D49" i="1"/>
  <c r="D50" i="1"/>
  <c r="D51" i="1"/>
  <c r="D52" i="1"/>
  <c r="D53" i="1"/>
  <c r="D54" i="1"/>
  <c r="D55" i="1"/>
  <c r="D56" i="1"/>
  <c r="D57" i="1"/>
  <c r="D58" i="1"/>
  <c r="D59" i="1"/>
  <c r="D60" i="1"/>
  <c r="D61" i="1"/>
  <c r="D62" i="1"/>
  <c r="D63" i="1"/>
  <c r="D64" i="1"/>
  <c r="D65" i="1"/>
  <c r="D66" i="1"/>
  <c r="D67" i="1"/>
  <c r="D68" i="1"/>
  <c r="D69" i="1"/>
  <c r="D70" i="1"/>
  <c r="D71" i="1"/>
  <c r="D72" i="1"/>
  <c r="D73" i="1"/>
  <c r="D74" i="1"/>
  <c r="D75" i="1"/>
  <c r="D76" i="1"/>
  <c r="D77" i="1"/>
  <c r="D78" i="1"/>
  <c r="D79" i="1"/>
  <c r="D80" i="1"/>
  <c r="D81" i="1"/>
  <c r="D82" i="1"/>
  <c r="D83" i="1"/>
  <c r="D84" i="1"/>
  <c r="D85" i="1"/>
  <c r="D86" i="1"/>
  <c r="D87" i="1"/>
  <c r="D88" i="1"/>
  <c r="D89" i="1"/>
  <c r="D90" i="1"/>
  <c r="D91" i="1"/>
  <c r="D92" i="1"/>
  <c r="D93" i="1"/>
  <c r="D94" i="1"/>
  <c r="D95" i="1"/>
  <c r="D96" i="1"/>
  <c r="D97" i="1"/>
  <c r="D98" i="1"/>
  <c r="D99" i="1"/>
  <c r="D100" i="1"/>
  <c r="D101" i="1"/>
  <c r="D102" i="1"/>
  <c r="D103" i="1"/>
  <c r="D104" i="1"/>
  <c r="D105" i="1"/>
  <c r="D106" i="1"/>
  <c r="D107" i="1"/>
  <c r="D108" i="1"/>
  <c r="D109" i="1"/>
  <c r="D110" i="1"/>
  <c r="D111" i="1"/>
  <c r="D112" i="1"/>
  <c r="D113" i="1"/>
  <c r="D114" i="1"/>
  <c r="D115" i="1"/>
  <c r="D116" i="1"/>
  <c r="D117" i="1"/>
  <c r="D118" i="1"/>
  <c r="D119" i="1"/>
  <c r="D120" i="1"/>
  <c r="D121" i="1"/>
  <c r="D122" i="1"/>
  <c r="D123" i="1"/>
  <c r="D124" i="1"/>
  <c r="D125" i="1"/>
  <c r="D126" i="1"/>
  <c r="D127" i="1"/>
  <c r="D128" i="1"/>
  <c r="D129" i="1"/>
  <c r="D130" i="1"/>
  <c r="D131" i="1"/>
  <c r="D132" i="1"/>
  <c r="D133" i="1"/>
  <c r="D134" i="1"/>
  <c r="D135" i="1"/>
  <c r="D136" i="1"/>
  <c r="D137" i="1"/>
  <c r="D138" i="1"/>
  <c r="D139" i="1"/>
  <c r="D140" i="1"/>
  <c r="D141" i="1"/>
  <c r="D142" i="1"/>
  <c r="D143" i="1"/>
  <c r="D144" i="1"/>
  <c r="D145" i="1"/>
  <c r="D146" i="1"/>
  <c r="D147" i="1"/>
  <c r="D148" i="1"/>
  <c r="D149" i="1"/>
  <c r="D150" i="1"/>
  <c r="D151" i="1"/>
  <c r="D152" i="1"/>
  <c r="D153" i="1"/>
  <c r="D154" i="1"/>
  <c r="D155" i="1"/>
  <c r="D156" i="1"/>
  <c r="D157" i="1"/>
  <c r="D158" i="1"/>
  <c r="D159" i="1"/>
  <c r="D160" i="1"/>
  <c r="D161" i="1"/>
  <c r="D162" i="1"/>
  <c r="D163" i="1"/>
  <c r="D164" i="1"/>
  <c r="D165" i="1"/>
  <c r="D166" i="1"/>
  <c r="D167" i="1"/>
  <c r="D168" i="1"/>
  <c r="D169" i="1"/>
  <c r="D170" i="1"/>
  <c r="D171" i="1"/>
  <c r="D172" i="1"/>
  <c r="D173" i="1"/>
  <c r="D174" i="1"/>
  <c r="D175" i="1"/>
  <c r="D176" i="1"/>
  <c r="D177" i="1"/>
  <c r="D178" i="1"/>
  <c r="D179" i="1"/>
  <c r="D180" i="1"/>
  <c r="D181" i="1"/>
  <c r="D182" i="1"/>
  <c r="D183" i="1"/>
  <c r="D184" i="1"/>
  <c r="D185" i="1"/>
  <c r="D186" i="1"/>
  <c r="D187" i="1"/>
  <c r="D188" i="1"/>
  <c r="D189" i="1"/>
  <c r="D190" i="1"/>
  <c r="D191" i="1"/>
  <c r="D192" i="1"/>
  <c r="D193" i="1"/>
  <c r="D194" i="1"/>
  <c r="D195" i="1"/>
  <c r="D196" i="1"/>
  <c r="D197" i="1"/>
  <c r="D198" i="1"/>
  <c r="D199" i="1"/>
  <c r="D200" i="1"/>
  <c r="D201" i="1"/>
  <c r="D202" i="1"/>
  <c r="D203" i="1"/>
  <c r="D204" i="1"/>
  <c r="D205" i="1"/>
  <c r="D206" i="1"/>
  <c r="D207" i="1"/>
  <c r="D208" i="1"/>
  <c r="D209" i="1"/>
  <c r="D210" i="1"/>
  <c r="D211" i="1"/>
  <c r="D212" i="1"/>
  <c r="D213" i="1"/>
  <c r="D214" i="1"/>
  <c r="D215" i="1"/>
  <c r="D216" i="1"/>
  <c r="D217" i="1"/>
  <c r="D218" i="1"/>
  <c r="D219" i="1"/>
  <c r="D220" i="1"/>
  <c r="D221" i="1"/>
  <c r="D222" i="1"/>
  <c r="D223" i="1"/>
  <c r="D224" i="1"/>
  <c r="D225" i="1"/>
  <c r="D226" i="1"/>
  <c r="D227" i="1"/>
  <c r="D228" i="1"/>
  <c r="D229" i="1"/>
  <c r="D230" i="1"/>
  <c r="D231" i="1"/>
  <c r="D232" i="1"/>
  <c r="D233" i="1"/>
  <c r="D234" i="1"/>
  <c r="D235" i="1"/>
  <c r="D236" i="1"/>
  <c r="D237" i="1"/>
  <c r="D238" i="1"/>
  <c r="D239" i="1"/>
  <c r="D240" i="1"/>
  <c r="D241" i="1"/>
  <c r="D242" i="1"/>
  <c r="D243" i="1"/>
  <c r="D244" i="1"/>
  <c r="D245" i="1"/>
  <c r="D246" i="1"/>
  <c r="D247" i="1"/>
  <c r="D248" i="1"/>
  <c r="D249" i="1"/>
  <c r="D250" i="1"/>
  <c r="D251" i="1"/>
  <c r="D252" i="1"/>
  <c r="D253" i="1"/>
  <c r="D254" i="1"/>
  <c r="D255" i="1"/>
  <c r="D256" i="1"/>
  <c r="D257" i="1"/>
  <c r="D258" i="1"/>
  <c r="D259" i="1"/>
  <c r="D260" i="1"/>
  <c r="D261" i="1"/>
  <c r="D262" i="1"/>
  <c r="D263" i="1"/>
  <c r="D264" i="1"/>
  <c r="D265" i="1"/>
  <c r="D266" i="1"/>
  <c r="D267" i="1"/>
  <c r="D268" i="1"/>
  <c r="D269" i="1"/>
  <c r="D270" i="1"/>
  <c r="D271" i="1"/>
  <c r="D272" i="1"/>
  <c r="D273" i="1"/>
  <c r="D274" i="1"/>
  <c r="D275" i="1"/>
  <c r="D276" i="1"/>
  <c r="D277" i="1"/>
  <c r="D278" i="1"/>
  <c r="D279" i="1"/>
  <c r="D280" i="1"/>
  <c r="D281" i="1"/>
  <c r="D282" i="1"/>
  <c r="D283" i="1"/>
  <c r="D284" i="1"/>
  <c r="D285" i="1"/>
  <c r="D286" i="1"/>
  <c r="D287" i="1"/>
  <c r="D288" i="1"/>
  <c r="D289" i="1"/>
  <c r="D290" i="1"/>
  <c r="D291" i="1"/>
  <c r="D292" i="1"/>
  <c r="D293" i="1"/>
  <c r="D294" i="1"/>
  <c r="D295" i="1"/>
  <c r="D296" i="1"/>
  <c r="D297" i="1"/>
  <c r="D298" i="1"/>
  <c r="D299" i="1"/>
  <c r="D300" i="1"/>
  <c r="D301" i="1"/>
  <c r="D302" i="1"/>
  <c r="D303" i="1"/>
  <c r="D304" i="1"/>
  <c r="D305" i="1"/>
  <c r="D306" i="1"/>
  <c r="D307" i="1"/>
  <c r="D308" i="1"/>
  <c r="D309" i="1"/>
  <c r="D310" i="1"/>
  <c r="D311" i="1"/>
  <c r="D312" i="1"/>
  <c r="D313" i="1"/>
  <c r="D314" i="1"/>
  <c r="D315" i="1"/>
  <c r="D316" i="1"/>
  <c r="D317" i="1"/>
  <c r="D318" i="1"/>
  <c r="D319" i="1"/>
  <c r="D320" i="1"/>
  <c r="D321" i="1"/>
  <c r="D322" i="1"/>
  <c r="D323" i="1"/>
  <c r="D324" i="1"/>
  <c r="D325" i="1"/>
  <c r="D326" i="1"/>
  <c r="D327" i="1"/>
  <c r="D328" i="1"/>
  <c r="D329" i="1"/>
  <c r="D330" i="1"/>
  <c r="D331" i="1"/>
  <c r="D332" i="1"/>
  <c r="D333" i="1"/>
  <c r="D334" i="1"/>
  <c r="D335" i="1"/>
  <c r="D336" i="1"/>
  <c r="D337" i="1"/>
  <c r="D338" i="1"/>
  <c r="D339" i="1"/>
  <c r="D340" i="1"/>
  <c r="D341" i="1"/>
  <c r="D342" i="1"/>
  <c r="D343" i="1"/>
  <c r="D344" i="1"/>
  <c r="D345" i="1"/>
  <c r="D346" i="1"/>
  <c r="D347" i="1"/>
  <c r="D348" i="1"/>
  <c r="D349" i="1"/>
  <c r="D350" i="1"/>
  <c r="D351" i="1"/>
  <c r="D352" i="1"/>
  <c r="D353" i="1"/>
  <c r="D354" i="1"/>
  <c r="D355" i="1"/>
  <c r="D356" i="1"/>
  <c r="D357" i="1"/>
  <c r="D358" i="1"/>
  <c r="D359" i="1"/>
  <c r="D360" i="1"/>
  <c r="D361" i="1"/>
  <c r="D362" i="1"/>
  <c r="D363" i="1"/>
  <c r="D364" i="1"/>
  <c r="D365" i="1"/>
  <c r="D366" i="1"/>
  <c r="D367" i="1"/>
  <c r="D368" i="1"/>
  <c r="D369" i="1"/>
  <c r="D370" i="1"/>
  <c r="D371" i="1"/>
  <c r="D372" i="1"/>
  <c r="D373" i="1"/>
  <c r="D374" i="1"/>
  <c r="D375" i="1"/>
  <c r="D376" i="1"/>
  <c r="D377" i="1"/>
  <c r="D378" i="1"/>
  <c r="D379" i="1"/>
  <c r="D380" i="1"/>
  <c r="D381" i="1"/>
  <c r="D382" i="1"/>
  <c r="D383" i="1"/>
  <c r="D384" i="1"/>
  <c r="D385" i="1"/>
  <c r="D386" i="1"/>
  <c r="D387" i="1"/>
  <c r="D388" i="1"/>
  <c r="D389" i="1"/>
  <c r="D390" i="1"/>
  <c r="D391" i="1"/>
  <c r="D392" i="1"/>
  <c r="D393" i="1"/>
  <c r="D394" i="1"/>
  <c r="D395" i="1"/>
  <c r="D396" i="1"/>
  <c r="D397" i="1"/>
  <c r="D398" i="1"/>
  <c r="D399" i="1"/>
  <c r="D400" i="1"/>
  <c r="D401" i="1"/>
  <c r="D402" i="1"/>
  <c r="D403" i="1"/>
  <c r="D404" i="1"/>
  <c r="D405" i="1"/>
  <c r="D406" i="1"/>
  <c r="D407" i="1"/>
  <c r="D408" i="1"/>
  <c r="D409" i="1"/>
  <c r="D410" i="1"/>
  <c r="D411" i="1"/>
  <c r="D412" i="1"/>
  <c r="D413" i="1"/>
  <c r="D414" i="1"/>
  <c r="D415" i="1"/>
  <c r="D416" i="1"/>
  <c r="D417" i="1"/>
  <c r="D418" i="1"/>
  <c r="D419" i="1"/>
  <c r="D420" i="1"/>
  <c r="D421" i="1"/>
  <c r="D422" i="1"/>
  <c r="D423" i="1"/>
  <c r="D424" i="1"/>
  <c r="D425" i="1"/>
  <c r="D426" i="1"/>
  <c r="D427" i="1"/>
  <c r="D428" i="1"/>
  <c r="D429" i="1"/>
  <c r="D430" i="1"/>
  <c r="D431" i="1"/>
  <c r="D432" i="1"/>
  <c r="D433" i="1"/>
  <c r="D434" i="1"/>
  <c r="D435" i="1"/>
  <c r="D436" i="1"/>
  <c r="D437" i="1"/>
  <c r="D438" i="1"/>
  <c r="D439" i="1"/>
  <c r="D440" i="1"/>
  <c r="D441" i="1"/>
  <c r="D442" i="1"/>
  <c r="D443" i="1"/>
  <c r="D444" i="1"/>
  <c r="D445" i="1"/>
  <c r="D446" i="1"/>
  <c r="D447" i="1"/>
  <c r="D448" i="1"/>
  <c r="D449" i="1"/>
  <c r="D450" i="1"/>
  <c r="D451" i="1"/>
  <c r="D452" i="1"/>
  <c r="D453" i="1"/>
  <c r="D454" i="1"/>
  <c r="D455" i="1"/>
  <c r="D456" i="1"/>
  <c r="D457" i="1"/>
  <c r="D458" i="1"/>
  <c r="D459" i="1"/>
  <c r="D460" i="1"/>
  <c r="D461" i="1"/>
  <c r="D462" i="1"/>
  <c r="D463" i="1"/>
  <c r="D464" i="1"/>
  <c r="D465" i="1"/>
  <c r="D466" i="1"/>
  <c r="D467" i="1"/>
  <c r="D468" i="1"/>
  <c r="D469" i="1"/>
  <c r="D470" i="1"/>
  <c r="D471" i="1"/>
  <c r="D472" i="1"/>
  <c r="D473" i="1"/>
  <c r="D474" i="1"/>
  <c r="D475" i="1"/>
  <c r="D476" i="1"/>
  <c r="D477" i="1"/>
  <c r="D478" i="1"/>
  <c r="D479" i="1"/>
  <c r="D480" i="1"/>
  <c r="D481" i="1"/>
  <c r="D482" i="1"/>
  <c r="D483" i="1"/>
  <c r="D484" i="1"/>
  <c r="D485" i="1"/>
  <c r="D486" i="1"/>
  <c r="D487" i="1"/>
  <c r="D488" i="1"/>
  <c r="D489" i="1"/>
  <c r="D490" i="1"/>
  <c r="D491" i="1"/>
  <c r="D492" i="1"/>
  <c r="D493" i="1"/>
  <c r="D494" i="1"/>
  <c r="D495" i="1"/>
  <c r="D496" i="1"/>
  <c r="D497" i="1"/>
  <c r="D498" i="1"/>
  <c r="D499" i="1"/>
  <c r="D500" i="1"/>
  <c r="D501" i="1"/>
  <c r="D502" i="1"/>
  <c r="D503" i="1"/>
  <c r="D504" i="1"/>
  <c r="D505" i="1"/>
  <c r="D506" i="1"/>
  <c r="D507" i="1"/>
  <c r="D508" i="1"/>
  <c r="D509" i="1"/>
  <c r="D510" i="1"/>
  <c r="D511" i="1"/>
  <c r="D512" i="1"/>
  <c r="D513" i="1"/>
  <c r="D514" i="1"/>
  <c r="D515" i="1"/>
  <c r="D516" i="1"/>
  <c r="D517" i="1"/>
  <c r="D518" i="1"/>
  <c r="D519" i="1"/>
  <c r="D520" i="1"/>
  <c r="D521" i="1"/>
  <c r="D522" i="1"/>
  <c r="D523" i="1"/>
  <c r="D524" i="1"/>
  <c r="D525" i="1"/>
  <c r="D526" i="1"/>
  <c r="D527" i="1"/>
  <c r="D528" i="1"/>
  <c r="D529" i="1"/>
  <c r="D530" i="1"/>
  <c r="D531" i="1"/>
  <c r="D532" i="1"/>
  <c r="D533" i="1"/>
  <c r="D534" i="1"/>
  <c r="D535" i="1"/>
  <c r="D536" i="1"/>
  <c r="D537" i="1"/>
  <c r="D538" i="1"/>
  <c r="D539" i="1"/>
  <c r="D540" i="1"/>
  <c r="D541" i="1"/>
  <c r="D542" i="1"/>
  <c r="D543" i="1"/>
  <c r="D544" i="1"/>
  <c r="D545" i="1"/>
  <c r="D546" i="1"/>
  <c r="D547" i="1"/>
  <c r="D548" i="1"/>
  <c r="D549" i="1"/>
  <c r="D550" i="1"/>
  <c r="D551" i="1"/>
  <c r="D552" i="1"/>
  <c r="D553" i="1"/>
  <c r="D554" i="1"/>
  <c r="D555" i="1"/>
  <c r="D556" i="1"/>
  <c r="D557" i="1"/>
  <c r="D558" i="1"/>
  <c r="D559" i="1"/>
  <c r="D560" i="1"/>
  <c r="D561" i="1"/>
  <c r="D562" i="1"/>
  <c r="D563" i="1"/>
  <c r="D564" i="1"/>
  <c r="D565" i="1"/>
  <c r="D566" i="1"/>
  <c r="D567" i="1"/>
  <c r="D568" i="1"/>
  <c r="D569" i="1"/>
  <c r="D570" i="1"/>
  <c r="D571" i="1"/>
  <c r="D572" i="1"/>
  <c r="D573" i="1"/>
  <c r="D574" i="1"/>
  <c r="D575" i="1"/>
  <c r="D576" i="1"/>
  <c r="D577" i="1"/>
  <c r="D578" i="1"/>
  <c r="D579" i="1"/>
  <c r="D580" i="1"/>
  <c r="D581" i="1"/>
  <c r="D582" i="1"/>
  <c r="D583" i="1"/>
  <c r="D584" i="1"/>
  <c r="D585" i="1"/>
  <c r="D586" i="1"/>
  <c r="D587" i="1"/>
  <c r="D588" i="1"/>
  <c r="D589" i="1"/>
  <c r="D590" i="1"/>
  <c r="D591" i="1"/>
  <c r="D592" i="1"/>
  <c r="D593" i="1"/>
  <c r="D594" i="1"/>
  <c r="D595" i="1"/>
  <c r="D596" i="1"/>
  <c r="D597" i="1"/>
  <c r="D598" i="1"/>
  <c r="D599" i="1"/>
  <c r="D600" i="1"/>
  <c r="D601" i="1"/>
  <c r="D602" i="1"/>
  <c r="D603" i="1"/>
  <c r="D604" i="1"/>
  <c r="D605" i="1"/>
  <c r="D606" i="1"/>
  <c r="D607" i="1"/>
  <c r="D608" i="1"/>
  <c r="D609" i="1"/>
  <c r="D610" i="1"/>
  <c r="D611" i="1"/>
  <c r="D612" i="1"/>
  <c r="D613" i="1"/>
  <c r="D614" i="1"/>
  <c r="D615" i="1"/>
  <c r="D616" i="1"/>
  <c r="D617" i="1"/>
  <c r="D618" i="1"/>
  <c r="D619" i="1"/>
  <c r="D620" i="1"/>
  <c r="D621" i="1"/>
  <c r="D622" i="1"/>
  <c r="D623" i="1"/>
  <c r="D624" i="1"/>
  <c r="D625" i="1"/>
  <c r="D626" i="1"/>
  <c r="D627" i="1"/>
  <c r="D628" i="1"/>
  <c r="D629" i="1"/>
  <c r="D630" i="1"/>
  <c r="D631" i="1"/>
  <c r="D632" i="1"/>
  <c r="D633" i="1"/>
  <c r="D634" i="1"/>
  <c r="D635" i="1"/>
  <c r="D636" i="1"/>
  <c r="D637" i="1"/>
  <c r="D638" i="1"/>
  <c r="D639" i="1"/>
  <c r="D640" i="1"/>
  <c r="D641" i="1"/>
  <c r="D642" i="1"/>
  <c r="D643" i="1"/>
  <c r="D644" i="1"/>
  <c r="D645" i="1"/>
  <c r="D646" i="1"/>
  <c r="D647" i="1"/>
  <c r="D648" i="1"/>
  <c r="D649" i="1"/>
  <c r="D650" i="1"/>
  <c r="D651" i="1"/>
  <c r="D652" i="1"/>
  <c r="D653" i="1"/>
  <c r="D654" i="1"/>
  <c r="D655" i="1"/>
  <c r="D656" i="1"/>
  <c r="D657" i="1"/>
  <c r="D658" i="1"/>
  <c r="D659" i="1"/>
  <c r="D660" i="1"/>
  <c r="D661" i="1"/>
  <c r="D662" i="1"/>
  <c r="D663" i="1"/>
  <c r="D664" i="1"/>
  <c r="D665" i="1"/>
  <c r="D666" i="1"/>
  <c r="D667" i="1"/>
  <c r="D668" i="1"/>
  <c r="D669" i="1"/>
  <c r="D670" i="1"/>
  <c r="D671" i="1"/>
  <c r="D672" i="1"/>
  <c r="D673" i="1"/>
  <c r="D674" i="1"/>
  <c r="D675" i="1"/>
  <c r="D676" i="1"/>
  <c r="D677" i="1"/>
  <c r="D678" i="1"/>
  <c r="D679" i="1"/>
  <c r="D680" i="1"/>
  <c r="D681" i="1"/>
  <c r="D682" i="1"/>
  <c r="D683" i="1"/>
  <c r="D684" i="1"/>
  <c r="D685" i="1"/>
  <c r="D686" i="1"/>
  <c r="D687" i="1"/>
  <c r="D688" i="1"/>
  <c r="D689" i="1"/>
  <c r="D690" i="1"/>
  <c r="D691" i="1"/>
  <c r="D692" i="1"/>
  <c r="D693" i="1"/>
  <c r="D694" i="1"/>
  <c r="D695" i="1"/>
  <c r="D696" i="1"/>
  <c r="D697" i="1"/>
  <c r="D698" i="1"/>
  <c r="D699" i="1"/>
  <c r="D700" i="1"/>
  <c r="D701" i="1"/>
  <c r="D702" i="1"/>
  <c r="D703" i="1"/>
  <c r="D704" i="1"/>
  <c r="D705" i="1"/>
  <c r="D706" i="1"/>
  <c r="D707" i="1"/>
  <c r="D708" i="1"/>
  <c r="D709" i="1"/>
  <c r="D710" i="1"/>
  <c r="D711" i="1"/>
  <c r="D712" i="1"/>
  <c r="D713" i="1"/>
  <c r="D714" i="1"/>
  <c r="D715" i="1"/>
  <c r="D716" i="1"/>
  <c r="D717" i="1"/>
  <c r="D718" i="1"/>
  <c r="D719" i="1"/>
  <c r="D720" i="1"/>
  <c r="D721" i="1"/>
  <c r="D722" i="1"/>
  <c r="D723" i="1"/>
  <c r="D724" i="1"/>
  <c r="D725" i="1"/>
  <c r="D726" i="1"/>
  <c r="D727" i="1"/>
  <c r="D728" i="1"/>
  <c r="D729" i="1"/>
  <c r="D730" i="1"/>
  <c r="D731" i="1"/>
  <c r="D732" i="1"/>
  <c r="D733" i="1"/>
  <c r="D734" i="1"/>
  <c r="D735" i="1"/>
  <c r="D736" i="1"/>
  <c r="D737" i="1"/>
  <c r="D738" i="1"/>
  <c r="D739" i="1"/>
  <c r="D740" i="1"/>
  <c r="D741" i="1"/>
  <c r="D742" i="1"/>
  <c r="D743" i="1"/>
  <c r="D744" i="1"/>
  <c r="D745" i="1"/>
  <c r="D746" i="1"/>
  <c r="D747" i="1"/>
  <c r="D748" i="1"/>
  <c r="D749" i="1"/>
  <c r="D750" i="1"/>
  <c r="D751" i="1"/>
  <c r="D752" i="1"/>
  <c r="D753" i="1"/>
  <c r="D754" i="1"/>
  <c r="D755" i="1"/>
  <c r="D756" i="1"/>
  <c r="D757" i="1"/>
  <c r="D758" i="1"/>
  <c r="D759" i="1"/>
  <c r="D760" i="1"/>
  <c r="D761" i="1"/>
  <c r="D762" i="1"/>
  <c r="D763" i="1"/>
  <c r="D764" i="1"/>
  <c r="D765" i="1"/>
  <c r="D766" i="1"/>
  <c r="D767" i="1"/>
  <c r="D768" i="1"/>
  <c r="D769" i="1"/>
  <c r="D770" i="1"/>
  <c r="D771" i="1"/>
  <c r="D772" i="1"/>
  <c r="D773" i="1"/>
  <c r="D774" i="1"/>
  <c r="D775" i="1"/>
  <c r="D776" i="1"/>
  <c r="D777" i="1"/>
  <c r="D778" i="1"/>
  <c r="D779" i="1"/>
  <c r="D780" i="1"/>
  <c r="D781" i="1"/>
  <c r="D782" i="1"/>
  <c r="D783" i="1"/>
  <c r="D784" i="1"/>
  <c r="D785" i="1"/>
  <c r="D786" i="1"/>
  <c r="D787" i="1"/>
  <c r="D788" i="1"/>
  <c r="D789" i="1"/>
  <c r="D790" i="1"/>
  <c r="D791" i="1"/>
  <c r="D792" i="1"/>
  <c r="D793" i="1"/>
  <c r="D794" i="1"/>
  <c r="D795" i="1"/>
  <c r="D796" i="1"/>
  <c r="D797" i="1"/>
  <c r="D798" i="1"/>
  <c r="D799" i="1"/>
  <c r="D800" i="1"/>
  <c r="D801" i="1"/>
  <c r="D802" i="1"/>
  <c r="D803" i="1"/>
  <c r="D804" i="1"/>
  <c r="D805" i="1"/>
  <c r="D806" i="1"/>
  <c r="D807" i="1"/>
  <c r="D808" i="1"/>
  <c r="D809" i="1"/>
  <c r="D810" i="1"/>
  <c r="D811" i="1"/>
  <c r="D812" i="1"/>
  <c r="D813" i="1"/>
  <c r="D814" i="1"/>
  <c r="D815" i="1"/>
  <c r="D816" i="1"/>
  <c r="D817" i="1"/>
  <c r="D818" i="1"/>
  <c r="D819" i="1"/>
  <c r="D820" i="1"/>
  <c r="D821" i="1"/>
  <c r="D822" i="1"/>
  <c r="D823" i="1"/>
  <c r="D824" i="1"/>
  <c r="D825" i="1"/>
  <c r="D826" i="1"/>
  <c r="D827" i="1"/>
  <c r="D828" i="1"/>
  <c r="D829" i="1"/>
  <c r="D830" i="1"/>
  <c r="D831" i="1"/>
  <c r="D832" i="1"/>
  <c r="D833" i="1"/>
  <c r="D834" i="1"/>
  <c r="D835" i="1"/>
  <c r="D836" i="1"/>
  <c r="D837" i="1"/>
  <c r="D838" i="1"/>
  <c r="D839" i="1"/>
  <c r="D840" i="1"/>
  <c r="D841" i="1"/>
  <c r="D842" i="1"/>
  <c r="D843" i="1"/>
  <c r="D844" i="1"/>
  <c r="D845" i="1"/>
  <c r="D846" i="1"/>
  <c r="D847" i="1"/>
  <c r="D848" i="1"/>
  <c r="D849" i="1"/>
  <c r="D850" i="1"/>
  <c r="D851" i="1"/>
  <c r="D852" i="1"/>
  <c r="D853" i="1"/>
  <c r="D854" i="1"/>
  <c r="D855" i="1"/>
  <c r="D856" i="1"/>
  <c r="D857" i="1"/>
  <c r="D858" i="1"/>
  <c r="D859" i="1"/>
  <c r="D860" i="1"/>
  <c r="D861" i="1"/>
  <c r="D862" i="1"/>
  <c r="D863" i="1"/>
  <c r="D864" i="1"/>
  <c r="D865" i="1"/>
  <c r="D866" i="1"/>
  <c r="D867" i="1"/>
  <c r="D868" i="1"/>
  <c r="D869" i="1"/>
  <c r="D870" i="1"/>
  <c r="D871" i="1"/>
  <c r="D872" i="1"/>
  <c r="D873" i="1"/>
  <c r="D874" i="1"/>
  <c r="D875" i="1"/>
  <c r="D876" i="1"/>
  <c r="D877" i="1"/>
  <c r="D878" i="1"/>
  <c r="D879" i="1"/>
  <c r="D880" i="1"/>
  <c r="D881" i="1"/>
  <c r="D882" i="1"/>
  <c r="D883" i="1"/>
  <c r="D884" i="1"/>
  <c r="D885" i="1"/>
  <c r="D886" i="1"/>
  <c r="D887" i="1"/>
  <c r="D888" i="1"/>
  <c r="D889" i="1"/>
  <c r="D890" i="1"/>
  <c r="D891" i="1"/>
  <c r="D892" i="1"/>
  <c r="D893" i="1"/>
  <c r="D894" i="1"/>
  <c r="D895" i="1"/>
  <c r="D896" i="1"/>
  <c r="D897" i="1"/>
  <c r="D898" i="1"/>
  <c r="D899" i="1"/>
  <c r="D900" i="1"/>
  <c r="D901" i="1"/>
  <c r="D902" i="1"/>
  <c r="D903" i="1"/>
  <c r="D904" i="1"/>
  <c r="D905" i="1"/>
  <c r="D906" i="1"/>
  <c r="D907" i="1"/>
  <c r="D908" i="1"/>
  <c r="D909" i="1"/>
  <c r="D910" i="1"/>
  <c r="D911" i="1"/>
  <c r="D912" i="1"/>
  <c r="D913" i="1"/>
  <c r="D914" i="1"/>
  <c r="D915" i="1"/>
  <c r="D916" i="1"/>
  <c r="D917" i="1"/>
  <c r="D918" i="1"/>
  <c r="D919" i="1"/>
  <c r="D920" i="1"/>
  <c r="D921" i="1"/>
  <c r="D922" i="1"/>
  <c r="D923" i="1"/>
  <c r="D924" i="1"/>
  <c r="D925" i="1"/>
  <c r="D926" i="1"/>
  <c r="D927" i="1"/>
  <c r="D928" i="1"/>
  <c r="D929" i="1"/>
  <c r="D930" i="1"/>
  <c r="D931" i="1"/>
  <c r="D932" i="1"/>
  <c r="D933" i="1"/>
  <c r="D934" i="1"/>
  <c r="D935" i="1"/>
  <c r="D936" i="1"/>
  <c r="D937" i="1"/>
  <c r="D938" i="1"/>
  <c r="D939" i="1"/>
  <c r="D940" i="1"/>
  <c r="D941" i="1"/>
  <c r="D942" i="1"/>
  <c r="D943" i="1"/>
  <c r="D944" i="1"/>
  <c r="D945" i="1"/>
  <c r="D946" i="1"/>
  <c r="D947" i="1"/>
  <c r="D948" i="1"/>
  <c r="D949" i="1"/>
  <c r="D950" i="1"/>
  <c r="D951" i="1"/>
  <c r="D952" i="1"/>
  <c r="D953" i="1"/>
  <c r="D954" i="1"/>
  <c r="D955" i="1"/>
  <c r="D956" i="1"/>
  <c r="D957" i="1"/>
  <c r="D958" i="1"/>
  <c r="D959" i="1"/>
  <c r="D960" i="1"/>
  <c r="D961" i="1"/>
  <c r="D962" i="1"/>
  <c r="D963" i="1"/>
  <c r="D964" i="1"/>
  <c r="D965" i="1"/>
  <c r="D966" i="1"/>
  <c r="D967" i="1"/>
  <c r="D968" i="1"/>
  <c r="D969" i="1"/>
  <c r="D970" i="1"/>
  <c r="D971" i="1"/>
  <c r="D972" i="1"/>
  <c r="D973" i="1"/>
  <c r="D974" i="1"/>
  <c r="D975" i="1"/>
  <c r="D976" i="1"/>
  <c r="D977" i="1"/>
  <c r="D978" i="1"/>
  <c r="D979" i="1"/>
  <c r="D980" i="1"/>
  <c r="D981" i="1"/>
  <c r="D982" i="1"/>
  <c r="D983" i="1"/>
  <c r="D984" i="1"/>
  <c r="D985" i="1"/>
  <c r="D986" i="1"/>
  <c r="D987" i="1"/>
  <c r="D988" i="1"/>
  <c r="D989" i="1"/>
  <c r="D990" i="1"/>
  <c r="D991" i="1"/>
  <c r="D992" i="1"/>
  <c r="D993" i="1"/>
  <c r="D994" i="1"/>
  <c r="D995" i="1"/>
  <c r="D996" i="1"/>
  <c r="D997" i="1"/>
  <c r="D998" i="1"/>
  <c r="D999" i="1"/>
  <c r="D1000" i="1"/>
  <c r="D1001" i="1"/>
  <c r="K2" i="1"/>
  <c r="M2" i="1" s="1"/>
  <c r="K3" i="1"/>
  <c r="M3" i="1" s="1"/>
  <c r="K4" i="1"/>
  <c r="M4" i="1" s="1"/>
  <c r="K5" i="1"/>
  <c r="M5" i="1" s="1"/>
  <c r="K6" i="1"/>
  <c r="M6" i="1" s="1"/>
  <c r="K7" i="1"/>
  <c r="M7" i="1" s="1"/>
  <c r="K8" i="1"/>
  <c r="M8" i="1" s="1"/>
  <c r="K9" i="1"/>
  <c r="M9" i="1" s="1"/>
  <c r="K10" i="1"/>
  <c r="M10" i="1" s="1"/>
  <c r="K11" i="1"/>
  <c r="M11" i="1" s="1"/>
  <c r="K12" i="1"/>
  <c r="M12" i="1" s="1"/>
  <c r="K13" i="1"/>
  <c r="M13" i="1" s="1"/>
  <c r="K14" i="1"/>
  <c r="M14" i="1" s="1"/>
  <c r="K15" i="1"/>
  <c r="M15" i="1" s="1"/>
  <c r="K16" i="1"/>
  <c r="M16" i="1" s="1"/>
  <c r="K17" i="1"/>
  <c r="M17" i="1" s="1"/>
  <c r="K18" i="1"/>
  <c r="M18" i="1" s="1"/>
  <c r="K19" i="1"/>
  <c r="M19" i="1" s="1"/>
  <c r="K20" i="1"/>
  <c r="M20" i="1" s="1"/>
  <c r="K21" i="1"/>
  <c r="M21" i="1" s="1"/>
  <c r="K22" i="1"/>
  <c r="M22" i="1" s="1"/>
  <c r="K23" i="1"/>
  <c r="M23" i="1" s="1"/>
  <c r="K24" i="1"/>
  <c r="M24" i="1" s="1"/>
  <c r="K25" i="1"/>
  <c r="M25" i="1" s="1"/>
  <c r="K26" i="1"/>
  <c r="M26" i="1" s="1"/>
  <c r="K27" i="1"/>
  <c r="M27" i="1" s="1"/>
  <c r="K28" i="1"/>
  <c r="M28" i="1" s="1"/>
  <c r="K29" i="1"/>
  <c r="M29" i="1" s="1"/>
  <c r="K30" i="1"/>
  <c r="M30" i="1" s="1"/>
  <c r="K31" i="1"/>
  <c r="M31" i="1" s="1"/>
  <c r="K32" i="1"/>
  <c r="M32" i="1" s="1"/>
  <c r="K33" i="1"/>
  <c r="M33" i="1" s="1"/>
  <c r="K34" i="1"/>
  <c r="M34" i="1" s="1"/>
  <c r="K35" i="1"/>
  <c r="M35" i="1" s="1"/>
  <c r="K36" i="1"/>
  <c r="M36" i="1" s="1"/>
  <c r="K37" i="1"/>
  <c r="M37" i="1" s="1"/>
  <c r="K38" i="1"/>
  <c r="M38" i="1" s="1"/>
  <c r="K39" i="1"/>
  <c r="M39" i="1" s="1"/>
  <c r="K40" i="1"/>
  <c r="M40" i="1" s="1"/>
  <c r="K41" i="1"/>
  <c r="M41" i="1" s="1"/>
  <c r="K42" i="1"/>
  <c r="M42" i="1" s="1"/>
  <c r="K43" i="1"/>
  <c r="M43" i="1" s="1"/>
  <c r="K44" i="1"/>
  <c r="M44" i="1" s="1"/>
  <c r="K45" i="1"/>
  <c r="M45" i="1" s="1"/>
  <c r="K46" i="1"/>
  <c r="M46" i="1" s="1"/>
  <c r="K47" i="1"/>
  <c r="M47" i="1" s="1"/>
  <c r="K48" i="1"/>
  <c r="M48" i="1" s="1"/>
  <c r="K49" i="1"/>
  <c r="M49" i="1" s="1"/>
  <c r="K50" i="1"/>
  <c r="M50" i="1" s="1"/>
  <c r="K51" i="1"/>
  <c r="M51" i="1" s="1"/>
  <c r="K52" i="1"/>
  <c r="M52" i="1" s="1"/>
  <c r="K53" i="1"/>
  <c r="M53" i="1" s="1"/>
  <c r="K54" i="1"/>
  <c r="M54" i="1" s="1"/>
  <c r="K55" i="1"/>
  <c r="M55" i="1" s="1"/>
  <c r="K56" i="1"/>
  <c r="M56" i="1" s="1"/>
  <c r="K57" i="1"/>
  <c r="M57" i="1" s="1"/>
  <c r="K58" i="1"/>
  <c r="M58" i="1" s="1"/>
  <c r="K59" i="1"/>
  <c r="M59" i="1" s="1"/>
  <c r="K60" i="1"/>
  <c r="M60" i="1" s="1"/>
  <c r="K61" i="1"/>
  <c r="M61" i="1" s="1"/>
  <c r="K62" i="1"/>
  <c r="M62" i="1" s="1"/>
  <c r="K63" i="1"/>
  <c r="M63" i="1" s="1"/>
  <c r="K64" i="1"/>
  <c r="M64" i="1" s="1"/>
  <c r="K65" i="1"/>
  <c r="M65" i="1" s="1"/>
  <c r="K66" i="1"/>
  <c r="M66" i="1" s="1"/>
  <c r="K67" i="1"/>
  <c r="M67" i="1" s="1"/>
  <c r="K68" i="1"/>
  <c r="M68" i="1" s="1"/>
  <c r="K69" i="1"/>
  <c r="M69" i="1" s="1"/>
  <c r="K70" i="1"/>
  <c r="M70" i="1" s="1"/>
  <c r="K71" i="1"/>
  <c r="M71" i="1" s="1"/>
  <c r="K72" i="1"/>
  <c r="M72" i="1" s="1"/>
  <c r="K73" i="1"/>
  <c r="M73" i="1" s="1"/>
  <c r="K74" i="1"/>
  <c r="M74" i="1" s="1"/>
  <c r="K75" i="1"/>
  <c r="M75" i="1" s="1"/>
  <c r="K76" i="1"/>
  <c r="M76" i="1" s="1"/>
  <c r="K77" i="1"/>
  <c r="M77" i="1" s="1"/>
  <c r="K78" i="1"/>
  <c r="M78" i="1" s="1"/>
  <c r="K79" i="1"/>
  <c r="M79" i="1" s="1"/>
  <c r="K80" i="1"/>
  <c r="M80" i="1" s="1"/>
  <c r="K81" i="1"/>
  <c r="M81" i="1" s="1"/>
  <c r="K82" i="1"/>
  <c r="M82" i="1" s="1"/>
  <c r="K83" i="1"/>
  <c r="M83" i="1" s="1"/>
  <c r="K84" i="1"/>
  <c r="M84" i="1" s="1"/>
  <c r="K85" i="1"/>
  <c r="M85" i="1" s="1"/>
  <c r="K86" i="1"/>
  <c r="M86" i="1" s="1"/>
  <c r="K87" i="1"/>
  <c r="M87" i="1" s="1"/>
  <c r="K88" i="1"/>
  <c r="M88" i="1" s="1"/>
  <c r="K89" i="1"/>
  <c r="M89" i="1" s="1"/>
  <c r="K90" i="1"/>
  <c r="M90" i="1" s="1"/>
  <c r="K91" i="1"/>
  <c r="M91" i="1" s="1"/>
  <c r="K92" i="1"/>
  <c r="M92" i="1" s="1"/>
  <c r="K93" i="1"/>
  <c r="M93" i="1" s="1"/>
  <c r="K94" i="1"/>
  <c r="M94" i="1" s="1"/>
  <c r="K95" i="1"/>
  <c r="M95" i="1" s="1"/>
  <c r="K96" i="1"/>
  <c r="M96" i="1" s="1"/>
  <c r="K97" i="1"/>
  <c r="M97" i="1" s="1"/>
  <c r="K98" i="1"/>
  <c r="M98" i="1" s="1"/>
  <c r="K99" i="1"/>
  <c r="M99" i="1" s="1"/>
  <c r="K100" i="1"/>
  <c r="M100" i="1" s="1"/>
  <c r="K101" i="1"/>
  <c r="M101" i="1" s="1"/>
  <c r="K102" i="1"/>
  <c r="M102" i="1" s="1"/>
  <c r="K103" i="1"/>
  <c r="M103" i="1" s="1"/>
  <c r="K104" i="1"/>
  <c r="M104" i="1" s="1"/>
  <c r="K105" i="1"/>
  <c r="M105" i="1" s="1"/>
  <c r="K106" i="1"/>
  <c r="M106" i="1" s="1"/>
  <c r="K107" i="1"/>
  <c r="M107" i="1" s="1"/>
  <c r="K108" i="1"/>
  <c r="M108" i="1" s="1"/>
  <c r="K109" i="1"/>
  <c r="M109" i="1" s="1"/>
  <c r="K110" i="1"/>
  <c r="M110" i="1" s="1"/>
  <c r="K111" i="1"/>
  <c r="M111" i="1" s="1"/>
  <c r="K112" i="1"/>
  <c r="M112" i="1" s="1"/>
  <c r="K113" i="1"/>
  <c r="M113" i="1" s="1"/>
  <c r="K114" i="1"/>
  <c r="M114" i="1" s="1"/>
  <c r="K115" i="1"/>
  <c r="M115" i="1" s="1"/>
  <c r="K116" i="1"/>
  <c r="M116" i="1" s="1"/>
  <c r="K117" i="1"/>
  <c r="M117" i="1" s="1"/>
  <c r="K118" i="1"/>
  <c r="M118" i="1" s="1"/>
  <c r="K119" i="1"/>
  <c r="M119" i="1" s="1"/>
  <c r="K120" i="1"/>
  <c r="M120" i="1" s="1"/>
  <c r="K121" i="1"/>
  <c r="M121" i="1" s="1"/>
  <c r="K122" i="1"/>
  <c r="M122" i="1" s="1"/>
  <c r="K123" i="1"/>
  <c r="M123" i="1" s="1"/>
  <c r="K124" i="1"/>
  <c r="M124" i="1" s="1"/>
  <c r="K125" i="1"/>
  <c r="M125" i="1" s="1"/>
  <c r="K126" i="1"/>
  <c r="M126" i="1" s="1"/>
  <c r="K127" i="1"/>
  <c r="M127" i="1" s="1"/>
  <c r="K128" i="1"/>
  <c r="M128" i="1" s="1"/>
  <c r="K129" i="1"/>
  <c r="M129" i="1" s="1"/>
  <c r="K130" i="1"/>
  <c r="M130" i="1" s="1"/>
  <c r="K131" i="1"/>
  <c r="M131" i="1" s="1"/>
  <c r="K132" i="1"/>
  <c r="M132" i="1" s="1"/>
  <c r="K133" i="1"/>
  <c r="M133" i="1" s="1"/>
  <c r="K134" i="1"/>
  <c r="M134" i="1" s="1"/>
  <c r="K135" i="1"/>
  <c r="M135" i="1" s="1"/>
  <c r="K136" i="1"/>
  <c r="M136" i="1" s="1"/>
  <c r="K137" i="1"/>
  <c r="M137" i="1" s="1"/>
  <c r="K138" i="1"/>
  <c r="M138" i="1" s="1"/>
  <c r="K139" i="1"/>
  <c r="M139" i="1" s="1"/>
  <c r="K140" i="1"/>
  <c r="M140" i="1" s="1"/>
  <c r="K141" i="1"/>
  <c r="M141" i="1" s="1"/>
  <c r="K142" i="1"/>
  <c r="M142" i="1" s="1"/>
  <c r="K143" i="1"/>
  <c r="M143" i="1" s="1"/>
  <c r="K144" i="1"/>
  <c r="M144" i="1" s="1"/>
  <c r="K145" i="1"/>
  <c r="M145" i="1" s="1"/>
  <c r="K146" i="1"/>
  <c r="M146" i="1" s="1"/>
  <c r="K147" i="1"/>
  <c r="M147" i="1" s="1"/>
  <c r="K148" i="1"/>
  <c r="M148" i="1" s="1"/>
  <c r="K149" i="1"/>
  <c r="M149" i="1" s="1"/>
  <c r="K150" i="1"/>
  <c r="M150" i="1" s="1"/>
  <c r="K151" i="1"/>
  <c r="M151" i="1" s="1"/>
  <c r="K152" i="1"/>
  <c r="M152" i="1" s="1"/>
  <c r="K153" i="1"/>
  <c r="M153" i="1" s="1"/>
  <c r="K154" i="1"/>
  <c r="M154" i="1" s="1"/>
  <c r="K155" i="1"/>
  <c r="M155" i="1" s="1"/>
  <c r="K156" i="1"/>
  <c r="M156" i="1" s="1"/>
  <c r="K157" i="1"/>
  <c r="M157" i="1" s="1"/>
  <c r="K158" i="1"/>
  <c r="M158" i="1" s="1"/>
  <c r="K159" i="1"/>
  <c r="M159" i="1" s="1"/>
  <c r="K160" i="1"/>
  <c r="M160" i="1" s="1"/>
  <c r="K161" i="1"/>
  <c r="M161" i="1" s="1"/>
  <c r="K162" i="1"/>
  <c r="M162" i="1" s="1"/>
  <c r="K163" i="1"/>
  <c r="M163" i="1" s="1"/>
  <c r="K164" i="1"/>
  <c r="M164" i="1" s="1"/>
  <c r="K165" i="1"/>
  <c r="M165" i="1" s="1"/>
  <c r="K166" i="1"/>
  <c r="M166" i="1" s="1"/>
  <c r="K167" i="1"/>
  <c r="M167" i="1" s="1"/>
  <c r="K168" i="1"/>
  <c r="M168" i="1" s="1"/>
  <c r="K169" i="1"/>
  <c r="M169" i="1" s="1"/>
  <c r="K170" i="1"/>
  <c r="M170" i="1" s="1"/>
  <c r="K171" i="1"/>
  <c r="M171" i="1" s="1"/>
  <c r="K172" i="1"/>
  <c r="M172" i="1" s="1"/>
  <c r="K173" i="1"/>
  <c r="M173" i="1" s="1"/>
  <c r="K174" i="1"/>
  <c r="M174" i="1" s="1"/>
  <c r="K175" i="1"/>
  <c r="M175" i="1" s="1"/>
  <c r="K176" i="1"/>
  <c r="M176" i="1" s="1"/>
  <c r="K177" i="1"/>
  <c r="M177" i="1" s="1"/>
  <c r="K178" i="1"/>
  <c r="M178" i="1" s="1"/>
  <c r="K179" i="1"/>
  <c r="M179" i="1" s="1"/>
  <c r="K180" i="1"/>
  <c r="M180" i="1" s="1"/>
  <c r="K181" i="1"/>
  <c r="M181" i="1" s="1"/>
  <c r="K182" i="1"/>
  <c r="M182" i="1" s="1"/>
  <c r="K183" i="1"/>
  <c r="M183" i="1" s="1"/>
  <c r="K184" i="1"/>
  <c r="M184" i="1" s="1"/>
  <c r="K185" i="1"/>
  <c r="M185" i="1" s="1"/>
  <c r="K186" i="1"/>
  <c r="M186" i="1" s="1"/>
  <c r="K187" i="1"/>
  <c r="M187" i="1" s="1"/>
  <c r="K188" i="1"/>
  <c r="M188" i="1" s="1"/>
  <c r="K189" i="1"/>
  <c r="M189" i="1" s="1"/>
  <c r="K190" i="1"/>
  <c r="M190" i="1" s="1"/>
  <c r="K191" i="1"/>
  <c r="M191" i="1" s="1"/>
  <c r="K192" i="1"/>
  <c r="M192" i="1" s="1"/>
  <c r="K193" i="1"/>
  <c r="M193" i="1" s="1"/>
  <c r="K194" i="1"/>
  <c r="M194" i="1" s="1"/>
  <c r="K195" i="1"/>
  <c r="M195" i="1" s="1"/>
  <c r="K196" i="1"/>
  <c r="M196" i="1" s="1"/>
  <c r="K197" i="1"/>
  <c r="M197" i="1" s="1"/>
  <c r="K198" i="1"/>
  <c r="M198" i="1" s="1"/>
  <c r="K199" i="1"/>
  <c r="M199" i="1" s="1"/>
  <c r="K200" i="1"/>
  <c r="M200" i="1" s="1"/>
  <c r="K201" i="1"/>
  <c r="M201" i="1" s="1"/>
  <c r="K202" i="1"/>
  <c r="M202" i="1" s="1"/>
  <c r="K203" i="1"/>
  <c r="M203" i="1" s="1"/>
  <c r="K204" i="1"/>
  <c r="M204" i="1" s="1"/>
  <c r="K205" i="1"/>
  <c r="M205" i="1" s="1"/>
  <c r="K206" i="1"/>
  <c r="M206" i="1" s="1"/>
  <c r="K207" i="1"/>
  <c r="M207" i="1" s="1"/>
  <c r="K208" i="1"/>
  <c r="M208" i="1" s="1"/>
  <c r="K209" i="1"/>
  <c r="M209" i="1" s="1"/>
  <c r="K210" i="1"/>
  <c r="M210" i="1" s="1"/>
  <c r="K211" i="1"/>
  <c r="M211" i="1" s="1"/>
  <c r="K212" i="1"/>
  <c r="M212" i="1" s="1"/>
  <c r="K213" i="1"/>
  <c r="M213" i="1" s="1"/>
  <c r="K214" i="1"/>
  <c r="M214" i="1" s="1"/>
  <c r="K215" i="1"/>
  <c r="M215" i="1" s="1"/>
  <c r="K216" i="1"/>
  <c r="M216" i="1" s="1"/>
  <c r="K217" i="1"/>
  <c r="M217" i="1" s="1"/>
  <c r="K218" i="1"/>
  <c r="M218" i="1" s="1"/>
  <c r="K219" i="1"/>
  <c r="M219" i="1" s="1"/>
  <c r="K220" i="1"/>
  <c r="M220" i="1" s="1"/>
  <c r="K221" i="1"/>
  <c r="M221" i="1" s="1"/>
  <c r="K222" i="1"/>
  <c r="M222" i="1" s="1"/>
  <c r="K223" i="1"/>
  <c r="M223" i="1" s="1"/>
  <c r="K224" i="1"/>
  <c r="M224" i="1" s="1"/>
  <c r="K225" i="1"/>
  <c r="M225" i="1" s="1"/>
  <c r="K226" i="1"/>
  <c r="M226" i="1" s="1"/>
  <c r="K227" i="1"/>
  <c r="M227" i="1" s="1"/>
  <c r="K228" i="1"/>
  <c r="M228" i="1" s="1"/>
  <c r="K229" i="1"/>
  <c r="M229" i="1" s="1"/>
  <c r="K230" i="1"/>
  <c r="M230" i="1" s="1"/>
  <c r="K231" i="1"/>
  <c r="M231" i="1" s="1"/>
  <c r="K232" i="1"/>
  <c r="M232" i="1" s="1"/>
  <c r="K233" i="1"/>
  <c r="M233" i="1" s="1"/>
  <c r="K234" i="1"/>
  <c r="M234" i="1" s="1"/>
  <c r="K235" i="1"/>
  <c r="M235" i="1" s="1"/>
  <c r="K236" i="1"/>
  <c r="M236" i="1" s="1"/>
  <c r="K237" i="1"/>
  <c r="M237" i="1" s="1"/>
  <c r="K238" i="1"/>
  <c r="M238" i="1" s="1"/>
  <c r="K239" i="1"/>
  <c r="M239" i="1" s="1"/>
  <c r="K240" i="1"/>
  <c r="M240" i="1" s="1"/>
  <c r="K241" i="1"/>
  <c r="M241" i="1" s="1"/>
  <c r="K242" i="1"/>
  <c r="M242" i="1" s="1"/>
  <c r="K243" i="1"/>
  <c r="M243" i="1" s="1"/>
  <c r="K244" i="1"/>
  <c r="M244" i="1" s="1"/>
  <c r="K245" i="1"/>
  <c r="M245" i="1" s="1"/>
  <c r="K246" i="1"/>
  <c r="M246" i="1" s="1"/>
  <c r="K247" i="1"/>
  <c r="M247" i="1" s="1"/>
  <c r="K248" i="1"/>
  <c r="M248" i="1" s="1"/>
  <c r="K249" i="1"/>
  <c r="M249" i="1" s="1"/>
  <c r="K250" i="1"/>
  <c r="M250" i="1" s="1"/>
  <c r="K251" i="1"/>
  <c r="M251" i="1" s="1"/>
  <c r="K252" i="1"/>
  <c r="M252" i="1" s="1"/>
  <c r="K253" i="1"/>
  <c r="M253" i="1" s="1"/>
  <c r="K254" i="1"/>
  <c r="M254" i="1" s="1"/>
  <c r="K255" i="1"/>
  <c r="M255" i="1" s="1"/>
  <c r="K256" i="1"/>
  <c r="M256" i="1" s="1"/>
  <c r="K257" i="1"/>
  <c r="M257" i="1" s="1"/>
  <c r="K258" i="1"/>
  <c r="M258" i="1" s="1"/>
  <c r="K259" i="1"/>
  <c r="M259" i="1" s="1"/>
  <c r="K260" i="1"/>
  <c r="M260" i="1" s="1"/>
  <c r="K261" i="1"/>
  <c r="M261" i="1" s="1"/>
  <c r="K262" i="1"/>
  <c r="M262" i="1" s="1"/>
  <c r="K263" i="1"/>
  <c r="M263" i="1" s="1"/>
  <c r="K264" i="1"/>
  <c r="M264" i="1" s="1"/>
  <c r="K265" i="1"/>
  <c r="M265" i="1" s="1"/>
  <c r="K266" i="1"/>
  <c r="M266" i="1" s="1"/>
  <c r="K267" i="1"/>
  <c r="M267" i="1" s="1"/>
  <c r="K268" i="1"/>
  <c r="M268" i="1" s="1"/>
  <c r="K269" i="1"/>
  <c r="M269" i="1" s="1"/>
  <c r="K270" i="1"/>
  <c r="M270" i="1" s="1"/>
  <c r="K271" i="1"/>
  <c r="M271" i="1" s="1"/>
  <c r="K272" i="1"/>
  <c r="M272" i="1" s="1"/>
  <c r="K273" i="1"/>
  <c r="M273" i="1" s="1"/>
  <c r="K274" i="1"/>
  <c r="M274" i="1" s="1"/>
  <c r="K275" i="1"/>
  <c r="M275" i="1" s="1"/>
  <c r="K276" i="1"/>
  <c r="M276" i="1" s="1"/>
  <c r="K277" i="1"/>
  <c r="M277" i="1" s="1"/>
  <c r="K278" i="1"/>
  <c r="M278" i="1" s="1"/>
  <c r="K279" i="1"/>
  <c r="M279" i="1" s="1"/>
  <c r="K280" i="1"/>
  <c r="M280" i="1" s="1"/>
  <c r="K281" i="1"/>
  <c r="M281" i="1" s="1"/>
  <c r="K282" i="1"/>
  <c r="M282" i="1" s="1"/>
  <c r="K283" i="1"/>
  <c r="M283" i="1" s="1"/>
  <c r="K284" i="1"/>
  <c r="M284" i="1" s="1"/>
  <c r="K285" i="1"/>
  <c r="M285" i="1" s="1"/>
  <c r="K286" i="1"/>
  <c r="M286" i="1" s="1"/>
  <c r="K287" i="1"/>
  <c r="M287" i="1" s="1"/>
  <c r="K288" i="1"/>
  <c r="M288" i="1" s="1"/>
  <c r="K289" i="1"/>
  <c r="M289" i="1" s="1"/>
  <c r="K290" i="1"/>
  <c r="M290" i="1" s="1"/>
  <c r="K291" i="1"/>
  <c r="M291" i="1" s="1"/>
  <c r="K292" i="1"/>
  <c r="M292" i="1" s="1"/>
  <c r="K293" i="1"/>
  <c r="M293" i="1" s="1"/>
  <c r="K294" i="1"/>
  <c r="M294" i="1" s="1"/>
  <c r="K295" i="1"/>
  <c r="M295" i="1" s="1"/>
  <c r="K296" i="1"/>
  <c r="M296" i="1" s="1"/>
  <c r="K297" i="1"/>
  <c r="M297" i="1" s="1"/>
  <c r="K298" i="1"/>
  <c r="M298" i="1" s="1"/>
  <c r="K299" i="1"/>
  <c r="M299" i="1" s="1"/>
  <c r="K300" i="1"/>
  <c r="M300" i="1" s="1"/>
  <c r="K301" i="1"/>
  <c r="M301" i="1" s="1"/>
  <c r="K302" i="1"/>
  <c r="M302" i="1" s="1"/>
  <c r="K303" i="1"/>
  <c r="M303" i="1" s="1"/>
  <c r="K304" i="1"/>
  <c r="M304" i="1" s="1"/>
  <c r="K305" i="1"/>
  <c r="M305" i="1" s="1"/>
  <c r="K306" i="1"/>
  <c r="M306" i="1" s="1"/>
  <c r="K307" i="1"/>
  <c r="M307" i="1" s="1"/>
  <c r="K308" i="1"/>
  <c r="M308" i="1" s="1"/>
  <c r="K309" i="1"/>
  <c r="M309" i="1" s="1"/>
  <c r="K310" i="1"/>
  <c r="M310" i="1" s="1"/>
  <c r="K311" i="1"/>
  <c r="M311" i="1" s="1"/>
  <c r="K312" i="1"/>
  <c r="M312" i="1" s="1"/>
  <c r="K313" i="1"/>
  <c r="M313" i="1" s="1"/>
  <c r="K314" i="1"/>
  <c r="M314" i="1" s="1"/>
  <c r="K315" i="1"/>
  <c r="M315" i="1" s="1"/>
  <c r="K316" i="1"/>
  <c r="M316" i="1" s="1"/>
  <c r="K317" i="1"/>
  <c r="M317" i="1" s="1"/>
  <c r="K318" i="1"/>
  <c r="M318" i="1" s="1"/>
  <c r="K319" i="1"/>
  <c r="M319" i="1" s="1"/>
  <c r="K320" i="1"/>
  <c r="M320" i="1" s="1"/>
  <c r="K321" i="1"/>
  <c r="M321" i="1" s="1"/>
  <c r="K322" i="1"/>
  <c r="M322" i="1" s="1"/>
  <c r="K323" i="1"/>
  <c r="M323" i="1" s="1"/>
  <c r="K324" i="1"/>
  <c r="M324" i="1" s="1"/>
  <c r="K325" i="1"/>
  <c r="M325" i="1" s="1"/>
  <c r="K326" i="1"/>
  <c r="M326" i="1" s="1"/>
  <c r="K327" i="1"/>
  <c r="M327" i="1" s="1"/>
  <c r="K328" i="1"/>
  <c r="M328" i="1" s="1"/>
  <c r="K329" i="1"/>
  <c r="M329" i="1" s="1"/>
  <c r="K330" i="1"/>
  <c r="M330" i="1" s="1"/>
  <c r="K331" i="1"/>
  <c r="M331" i="1" s="1"/>
  <c r="K332" i="1"/>
  <c r="M332" i="1" s="1"/>
  <c r="K333" i="1"/>
  <c r="M333" i="1" s="1"/>
  <c r="K334" i="1"/>
  <c r="M334" i="1" s="1"/>
  <c r="K335" i="1"/>
  <c r="M335" i="1" s="1"/>
  <c r="K336" i="1"/>
  <c r="M336" i="1" s="1"/>
  <c r="K337" i="1"/>
  <c r="M337" i="1" s="1"/>
  <c r="K338" i="1"/>
  <c r="M338" i="1" s="1"/>
  <c r="K339" i="1"/>
  <c r="M339" i="1" s="1"/>
  <c r="K340" i="1"/>
  <c r="M340" i="1" s="1"/>
  <c r="K341" i="1"/>
  <c r="M341" i="1" s="1"/>
  <c r="K342" i="1"/>
  <c r="M342" i="1" s="1"/>
  <c r="K343" i="1"/>
  <c r="M343" i="1" s="1"/>
  <c r="K344" i="1"/>
  <c r="M344" i="1" s="1"/>
  <c r="K345" i="1"/>
  <c r="M345" i="1" s="1"/>
  <c r="K346" i="1"/>
  <c r="M346" i="1" s="1"/>
  <c r="K347" i="1"/>
  <c r="M347" i="1" s="1"/>
  <c r="K348" i="1"/>
  <c r="M348" i="1" s="1"/>
  <c r="K349" i="1"/>
  <c r="M349" i="1" s="1"/>
  <c r="K350" i="1"/>
  <c r="M350" i="1" s="1"/>
  <c r="K351" i="1"/>
  <c r="M351" i="1" s="1"/>
  <c r="K352" i="1"/>
  <c r="M352" i="1" s="1"/>
  <c r="K353" i="1"/>
  <c r="M353" i="1" s="1"/>
  <c r="K354" i="1"/>
  <c r="M354" i="1" s="1"/>
  <c r="K355" i="1"/>
  <c r="M355" i="1" s="1"/>
  <c r="K356" i="1"/>
  <c r="M356" i="1" s="1"/>
  <c r="K357" i="1"/>
  <c r="M357" i="1" s="1"/>
  <c r="K358" i="1"/>
  <c r="M358" i="1" s="1"/>
  <c r="K359" i="1"/>
  <c r="M359" i="1" s="1"/>
  <c r="K360" i="1"/>
  <c r="M360" i="1" s="1"/>
  <c r="K361" i="1"/>
  <c r="M361" i="1" s="1"/>
  <c r="K362" i="1"/>
  <c r="M362" i="1" s="1"/>
  <c r="K363" i="1"/>
  <c r="M363" i="1" s="1"/>
  <c r="K364" i="1"/>
  <c r="M364" i="1" s="1"/>
  <c r="K365" i="1"/>
  <c r="M365" i="1" s="1"/>
  <c r="K366" i="1"/>
  <c r="M366" i="1" s="1"/>
  <c r="K367" i="1"/>
  <c r="M367" i="1" s="1"/>
  <c r="K368" i="1"/>
  <c r="M368" i="1" s="1"/>
  <c r="K369" i="1"/>
  <c r="M369" i="1" s="1"/>
  <c r="K370" i="1"/>
  <c r="M370" i="1" s="1"/>
  <c r="K371" i="1"/>
  <c r="M371" i="1" s="1"/>
  <c r="K372" i="1"/>
  <c r="M372" i="1" s="1"/>
  <c r="K373" i="1"/>
  <c r="M373" i="1" s="1"/>
  <c r="K374" i="1"/>
  <c r="M374" i="1" s="1"/>
  <c r="K375" i="1"/>
  <c r="M375" i="1" s="1"/>
  <c r="K376" i="1"/>
  <c r="M376" i="1" s="1"/>
  <c r="K377" i="1"/>
  <c r="M377" i="1" s="1"/>
  <c r="K378" i="1"/>
  <c r="M378" i="1" s="1"/>
  <c r="K379" i="1"/>
  <c r="M379" i="1" s="1"/>
  <c r="K380" i="1"/>
  <c r="M380" i="1" s="1"/>
  <c r="K381" i="1"/>
  <c r="M381" i="1" s="1"/>
  <c r="K382" i="1"/>
  <c r="M382" i="1" s="1"/>
  <c r="K383" i="1"/>
  <c r="M383" i="1" s="1"/>
  <c r="K384" i="1"/>
  <c r="M384" i="1" s="1"/>
  <c r="K385" i="1"/>
  <c r="M385" i="1" s="1"/>
  <c r="K386" i="1"/>
  <c r="M386" i="1" s="1"/>
  <c r="K387" i="1"/>
  <c r="M387" i="1" s="1"/>
  <c r="K388" i="1"/>
  <c r="M388" i="1" s="1"/>
  <c r="K389" i="1"/>
  <c r="M389" i="1" s="1"/>
  <c r="K390" i="1"/>
  <c r="M390" i="1" s="1"/>
  <c r="K391" i="1"/>
  <c r="M391" i="1" s="1"/>
  <c r="K392" i="1"/>
  <c r="M392" i="1" s="1"/>
  <c r="K393" i="1"/>
  <c r="M393" i="1" s="1"/>
  <c r="K394" i="1"/>
  <c r="M394" i="1" s="1"/>
  <c r="K395" i="1"/>
  <c r="M395" i="1" s="1"/>
  <c r="K396" i="1"/>
  <c r="M396" i="1" s="1"/>
  <c r="K397" i="1"/>
  <c r="M397" i="1" s="1"/>
  <c r="K398" i="1"/>
  <c r="M398" i="1" s="1"/>
  <c r="K399" i="1"/>
  <c r="M399" i="1" s="1"/>
  <c r="K400" i="1"/>
  <c r="M400" i="1" s="1"/>
  <c r="K401" i="1"/>
  <c r="M401" i="1" s="1"/>
  <c r="K402" i="1"/>
  <c r="M402" i="1" s="1"/>
  <c r="K403" i="1"/>
  <c r="M403" i="1" s="1"/>
  <c r="K404" i="1"/>
  <c r="M404" i="1" s="1"/>
  <c r="K405" i="1"/>
  <c r="M405" i="1" s="1"/>
  <c r="K406" i="1"/>
  <c r="M406" i="1" s="1"/>
  <c r="K407" i="1"/>
  <c r="M407" i="1" s="1"/>
  <c r="K408" i="1"/>
  <c r="M408" i="1" s="1"/>
  <c r="K409" i="1"/>
  <c r="M409" i="1" s="1"/>
  <c r="K410" i="1"/>
  <c r="M410" i="1" s="1"/>
  <c r="K411" i="1"/>
  <c r="M411" i="1" s="1"/>
  <c r="K412" i="1"/>
  <c r="M412" i="1" s="1"/>
  <c r="K413" i="1"/>
  <c r="M413" i="1" s="1"/>
  <c r="K414" i="1"/>
  <c r="M414" i="1" s="1"/>
  <c r="K415" i="1"/>
  <c r="M415" i="1" s="1"/>
  <c r="K416" i="1"/>
  <c r="M416" i="1" s="1"/>
  <c r="K417" i="1"/>
  <c r="M417" i="1" s="1"/>
  <c r="K418" i="1"/>
  <c r="M418" i="1" s="1"/>
  <c r="K419" i="1"/>
  <c r="M419" i="1" s="1"/>
  <c r="K420" i="1"/>
  <c r="M420" i="1" s="1"/>
  <c r="K421" i="1"/>
  <c r="M421" i="1" s="1"/>
  <c r="K422" i="1"/>
  <c r="M422" i="1" s="1"/>
  <c r="K423" i="1"/>
  <c r="M423" i="1" s="1"/>
  <c r="K424" i="1"/>
  <c r="M424" i="1" s="1"/>
  <c r="K425" i="1"/>
  <c r="M425" i="1" s="1"/>
  <c r="K426" i="1"/>
  <c r="M426" i="1" s="1"/>
  <c r="K427" i="1"/>
  <c r="M427" i="1" s="1"/>
  <c r="K428" i="1"/>
  <c r="M428" i="1" s="1"/>
  <c r="K429" i="1"/>
  <c r="M429" i="1" s="1"/>
  <c r="K430" i="1"/>
  <c r="M430" i="1" s="1"/>
  <c r="K431" i="1"/>
  <c r="M431" i="1" s="1"/>
  <c r="K432" i="1"/>
  <c r="M432" i="1" s="1"/>
  <c r="K433" i="1"/>
  <c r="M433" i="1" s="1"/>
  <c r="K434" i="1"/>
  <c r="M434" i="1" s="1"/>
  <c r="K435" i="1"/>
  <c r="M435" i="1" s="1"/>
  <c r="K436" i="1"/>
  <c r="M436" i="1" s="1"/>
  <c r="K437" i="1"/>
  <c r="M437" i="1" s="1"/>
  <c r="K438" i="1"/>
  <c r="M438" i="1" s="1"/>
  <c r="K439" i="1"/>
  <c r="M439" i="1" s="1"/>
  <c r="K440" i="1"/>
  <c r="M440" i="1" s="1"/>
  <c r="K441" i="1"/>
  <c r="M441" i="1" s="1"/>
  <c r="K442" i="1"/>
  <c r="M442" i="1" s="1"/>
  <c r="K443" i="1"/>
  <c r="M443" i="1" s="1"/>
  <c r="K444" i="1"/>
  <c r="M444" i="1" s="1"/>
  <c r="K445" i="1"/>
  <c r="M445" i="1" s="1"/>
  <c r="K446" i="1"/>
  <c r="M446" i="1" s="1"/>
  <c r="K447" i="1"/>
  <c r="M447" i="1" s="1"/>
  <c r="K448" i="1"/>
  <c r="M448" i="1" s="1"/>
  <c r="K449" i="1"/>
  <c r="M449" i="1" s="1"/>
  <c r="K450" i="1"/>
  <c r="M450" i="1" s="1"/>
  <c r="K451" i="1"/>
  <c r="M451" i="1" s="1"/>
  <c r="K452" i="1"/>
  <c r="M452" i="1" s="1"/>
  <c r="K453" i="1"/>
  <c r="M453" i="1" s="1"/>
  <c r="K454" i="1"/>
  <c r="M454" i="1" s="1"/>
  <c r="K455" i="1"/>
  <c r="M455" i="1" s="1"/>
  <c r="K456" i="1"/>
  <c r="M456" i="1" s="1"/>
  <c r="K457" i="1"/>
  <c r="M457" i="1" s="1"/>
  <c r="K458" i="1"/>
  <c r="M458" i="1" s="1"/>
  <c r="K459" i="1"/>
  <c r="M459" i="1" s="1"/>
  <c r="K460" i="1"/>
  <c r="M460" i="1" s="1"/>
  <c r="K461" i="1"/>
  <c r="M461" i="1" s="1"/>
  <c r="K462" i="1"/>
  <c r="M462" i="1" s="1"/>
  <c r="K463" i="1"/>
  <c r="M463" i="1" s="1"/>
  <c r="K464" i="1"/>
  <c r="M464" i="1" s="1"/>
  <c r="K465" i="1"/>
  <c r="M465" i="1" s="1"/>
  <c r="K466" i="1"/>
  <c r="M466" i="1" s="1"/>
  <c r="K467" i="1"/>
  <c r="M467" i="1" s="1"/>
  <c r="K468" i="1"/>
  <c r="M468" i="1" s="1"/>
  <c r="K469" i="1"/>
  <c r="M469" i="1" s="1"/>
  <c r="K470" i="1"/>
  <c r="M470" i="1" s="1"/>
  <c r="K471" i="1"/>
  <c r="M471" i="1" s="1"/>
  <c r="K472" i="1"/>
  <c r="M472" i="1" s="1"/>
  <c r="K473" i="1"/>
  <c r="M473" i="1" s="1"/>
  <c r="K474" i="1"/>
  <c r="M474" i="1" s="1"/>
  <c r="K475" i="1"/>
  <c r="M475" i="1" s="1"/>
  <c r="K476" i="1"/>
  <c r="M476" i="1" s="1"/>
  <c r="K477" i="1"/>
  <c r="M477" i="1" s="1"/>
  <c r="K478" i="1"/>
  <c r="M478" i="1" s="1"/>
  <c r="K479" i="1"/>
  <c r="M479" i="1" s="1"/>
  <c r="K480" i="1"/>
  <c r="M480" i="1" s="1"/>
  <c r="K481" i="1"/>
  <c r="M481" i="1" s="1"/>
  <c r="K482" i="1"/>
  <c r="M482" i="1" s="1"/>
  <c r="K483" i="1"/>
  <c r="M483" i="1" s="1"/>
  <c r="K484" i="1"/>
  <c r="M484" i="1" s="1"/>
  <c r="K485" i="1"/>
  <c r="M485" i="1" s="1"/>
  <c r="K486" i="1"/>
  <c r="M486" i="1" s="1"/>
  <c r="K487" i="1"/>
  <c r="M487" i="1" s="1"/>
  <c r="K488" i="1"/>
  <c r="M488" i="1" s="1"/>
  <c r="K489" i="1"/>
  <c r="M489" i="1" s="1"/>
  <c r="K490" i="1"/>
  <c r="M490" i="1" s="1"/>
  <c r="K491" i="1"/>
  <c r="M491" i="1" s="1"/>
  <c r="K492" i="1"/>
  <c r="M492" i="1" s="1"/>
  <c r="K493" i="1"/>
  <c r="M493" i="1" s="1"/>
  <c r="K494" i="1"/>
  <c r="M494" i="1" s="1"/>
  <c r="K495" i="1"/>
  <c r="M495" i="1" s="1"/>
  <c r="K496" i="1"/>
  <c r="M496" i="1" s="1"/>
  <c r="K497" i="1"/>
  <c r="M497" i="1" s="1"/>
  <c r="K498" i="1"/>
  <c r="M498" i="1" s="1"/>
  <c r="K499" i="1"/>
  <c r="M499" i="1" s="1"/>
  <c r="K500" i="1"/>
  <c r="M500" i="1" s="1"/>
  <c r="K501" i="1"/>
  <c r="M501" i="1" s="1"/>
  <c r="K502" i="1"/>
  <c r="M502" i="1" s="1"/>
  <c r="K503" i="1"/>
  <c r="M503" i="1" s="1"/>
  <c r="K504" i="1"/>
  <c r="M504" i="1" s="1"/>
  <c r="K505" i="1"/>
  <c r="M505" i="1" s="1"/>
  <c r="K506" i="1"/>
  <c r="M506" i="1" s="1"/>
  <c r="K507" i="1"/>
  <c r="M507" i="1" s="1"/>
  <c r="K508" i="1"/>
  <c r="M508" i="1" s="1"/>
  <c r="K509" i="1"/>
  <c r="M509" i="1" s="1"/>
  <c r="K510" i="1"/>
  <c r="M510" i="1" s="1"/>
  <c r="K511" i="1"/>
  <c r="M511" i="1" s="1"/>
  <c r="K512" i="1"/>
  <c r="M512" i="1" s="1"/>
  <c r="K513" i="1"/>
  <c r="M513" i="1" s="1"/>
  <c r="K514" i="1"/>
  <c r="M514" i="1" s="1"/>
  <c r="K515" i="1"/>
  <c r="M515" i="1" s="1"/>
  <c r="K516" i="1"/>
  <c r="M516" i="1" s="1"/>
  <c r="K517" i="1"/>
  <c r="M517" i="1" s="1"/>
  <c r="K518" i="1"/>
  <c r="M518" i="1" s="1"/>
  <c r="K519" i="1"/>
  <c r="M519" i="1" s="1"/>
  <c r="K520" i="1"/>
  <c r="M520" i="1" s="1"/>
  <c r="K521" i="1"/>
  <c r="M521" i="1" s="1"/>
  <c r="K522" i="1"/>
  <c r="M522" i="1" s="1"/>
  <c r="K523" i="1"/>
  <c r="M523" i="1" s="1"/>
  <c r="K524" i="1"/>
  <c r="M524" i="1" s="1"/>
  <c r="K525" i="1"/>
  <c r="M525" i="1" s="1"/>
  <c r="K526" i="1"/>
  <c r="M526" i="1" s="1"/>
  <c r="K527" i="1"/>
  <c r="M527" i="1" s="1"/>
  <c r="K528" i="1"/>
  <c r="M528" i="1" s="1"/>
  <c r="K529" i="1"/>
  <c r="M529" i="1" s="1"/>
  <c r="K530" i="1"/>
  <c r="M530" i="1" s="1"/>
  <c r="K531" i="1"/>
  <c r="M531" i="1" s="1"/>
  <c r="K532" i="1"/>
  <c r="M532" i="1" s="1"/>
  <c r="K533" i="1"/>
  <c r="M533" i="1" s="1"/>
  <c r="K534" i="1"/>
  <c r="M534" i="1" s="1"/>
  <c r="K535" i="1"/>
  <c r="M535" i="1" s="1"/>
  <c r="K536" i="1"/>
  <c r="M536" i="1" s="1"/>
  <c r="K537" i="1"/>
  <c r="M537" i="1" s="1"/>
  <c r="K538" i="1"/>
  <c r="M538" i="1" s="1"/>
  <c r="K539" i="1"/>
  <c r="M539" i="1" s="1"/>
  <c r="K540" i="1"/>
  <c r="M540" i="1" s="1"/>
  <c r="K541" i="1"/>
  <c r="M541" i="1" s="1"/>
  <c r="K542" i="1"/>
  <c r="M542" i="1" s="1"/>
  <c r="K543" i="1"/>
  <c r="M543" i="1" s="1"/>
  <c r="K544" i="1"/>
  <c r="M544" i="1" s="1"/>
  <c r="K545" i="1"/>
  <c r="M545" i="1" s="1"/>
  <c r="K546" i="1"/>
  <c r="M546" i="1" s="1"/>
  <c r="K547" i="1"/>
  <c r="M547" i="1" s="1"/>
  <c r="K548" i="1"/>
  <c r="M548" i="1" s="1"/>
  <c r="K549" i="1"/>
  <c r="M549" i="1" s="1"/>
  <c r="K550" i="1"/>
  <c r="M550" i="1" s="1"/>
  <c r="K551" i="1"/>
  <c r="M551" i="1" s="1"/>
  <c r="K552" i="1"/>
  <c r="M552" i="1" s="1"/>
  <c r="K553" i="1"/>
  <c r="M553" i="1" s="1"/>
  <c r="K554" i="1"/>
  <c r="M554" i="1" s="1"/>
  <c r="K555" i="1"/>
  <c r="M555" i="1" s="1"/>
  <c r="K556" i="1"/>
  <c r="M556" i="1" s="1"/>
  <c r="K557" i="1"/>
  <c r="M557" i="1" s="1"/>
  <c r="K558" i="1"/>
  <c r="M558" i="1" s="1"/>
  <c r="K559" i="1"/>
  <c r="M559" i="1" s="1"/>
  <c r="K560" i="1"/>
  <c r="M560" i="1" s="1"/>
  <c r="K561" i="1"/>
  <c r="M561" i="1" s="1"/>
  <c r="K562" i="1"/>
  <c r="M562" i="1" s="1"/>
  <c r="K563" i="1"/>
  <c r="M563" i="1" s="1"/>
  <c r="K564" i="1"/>
  <c r="M564" i="1" s="1"/>
  <c r="K565" i="1"/>
  <c r="M565" i="1" s="1"/>
  <c r="K566" i="1"/>
  <c r="M566" i="1" s="1"/>
  <c r="K567" i="1"/>
  <c r="M567" i="1" s="1"/>
  <c r="K568" i="1"/>
  <c r="M568" i="1" s="1"/>
  <c r="K569" i="1"/>
  <c r="M569" i="1" s="1"/>
  <c r="K570" i="1"/>
  <c r="M570" i="1" s="1"/>
  <c r="K571" i="1"/>
  <c r="M571" i="1" s="1"/>
  <c r="K572" i="1"/>
  <c r="M572" i="1" s="1"/>
  <c r="K573" i="1"/>
  <c r="M573" i="1" s="1"/>
  <c r="K574" i="1"/>
  <c r="M574" i="1" s="1"/>
  <c r="K575" i="1"/>
  <c r="M575" i="1" s="1"/>
  <c r="K576" i="1"/>
  <c r="M576" i="1" s="1"/>
  <c r="K577" i="1"/>
  <c r="M577" i="1" s="1"/>
  <c r="K578" i="1"/>
  <c r="M578" i="1" s="1"/>
  <c r="K579" i="1"/>
  <c r="M579" i="1" s="1"/>
  <c r="K580" i="1"/>
  <c r="M580" i="1" s="1"/>
  <c r="K581" i="1"/>
  <c r="M581" i="1" s="1"/>
  <c r="K582" i="1"/>
  <c r="M582" i="1" s="1"/>
  <c r="K583" i="1"/>
  <c r="M583" i="1" s="1"/>
  <c r="K584" i="1"/>
  <c r="M584" i="1" s="1"/>
  <c r="K585" i="1"/>
  <c r="M585" i="1" s="1"/>
  <c r="K586" i="1"/>
  <c r="M586" i="1" s="1"/>
  <c r="K587" i="1"/>
  <c r="M587" i="1" s="1"/>
  <c r="K588" i="1"/>
  <c r="M588" i="1" s="1"/>
  <c r="K589" i="1"/>
  <c r="M589" i="1" s="1"/>
  <c r="K590" i="1"/>
  <c r="M590" i="1" s="1"/>
  <c r="K591" i="1"/>
  <c r="M591" i="1" s="1"/>
  <c r="K592" i="1"/>
  <c r="M592" i="1" s="1"/>
  <c r="K593" i="1"/>
  <c r="M593" i="1" s="1"/>
  <c r="K594" i="1"/>
  <c r="M594" i="1" s="1"/>
  <c r="K595" i="1"/>
  <c r="M595" i="1" s="1"/>
  <c r="K596" i="1"/>
  <c r="M596" i="1" s="1"/>
  <c r="K597" i="1"/>
  <c r="M597" i="1" s="1"/>
  <c r="K598" i="1"/>
  <c r="M598" i="1" s="1"/>
  <c r="K599" i="1"/>
  <c r="M599" i="1" s="1"/>
  <c r="K600" i="1"/>
  <c r="M600" i="1" s="1"/>
  <c r="K601" i="1"/>
  <c r="M601" i="1" s="1"/>
  <c r="K602" i="1"/>
  <c r="M602" i="1" s="1"/>
  <c r="K603" i="1"/>
  <c r="M603" i="1" s="1"/>
  <c r="K604" i="1"/>
  <c r="M604" i="1" s="1"/>
  <c r="K605" i="1"/>
  <c r="M605" i="1" s="1"/>
  <c r="K606" i="1"/>
  <c r="M606" i="1" s="1"/>
  <c r="K607" i="1"/>
  <c r="M607" i="1" s="1"/>
  <c r="K608" i="1"/>
  <c r="M608" i="1" s="1"/>
  <c r="K609" i="1"/>
  <c r="M609" i="1" s="1"/>
  <c r="K610" i="1"/>
  <c r="M610" i="1" s="1"/>
  <c r="K611" i="1"/>
  <c r="M611" i="1" s="1"/>
  <c r="K612" i="1"/>
  <c r="M612" i="1" s="1"/>
  <c r="K613" i="1"/>
  <c r="M613" i="1" s="1"/>
  <c r="K614" i="1"/>
  <c r="M614" i="1" s="1"/>
  <c r="K615" i="1"/>
  <c r="M615" i="1" s="1"/>
  <c r="K616" i="1"/>
  <c r="M616" i="1" s="1"/>
  <c r="K617" i="1"/>
  <c r="M617" i="1" s="1"/>
  <c r="K618" i="1"/>
  <c r="M618" i="1" s="1"/>
  <c r="K619" i="1"/>
  <c r="M619" i="1" s="1"/>
  <c r="K620" i="1"/>
  <c r="M620" i="1" s="1"/>
  <c r="K621" i="1"/>
  <c r="M621" i="1" s="1"/>
  <c r="K622" i="1"/>
  <c r="M622" i="1" s="1"/>
  <c r="K623" i="1"/>
  <c r="M623" i="1" s="1"/>
  <c r="K624" i="1"/>
  <c r="M624" i="1" s="1"/>
  <c r="K625" i="1"/>
  <c r="M625" i="1" s="1"/>
  <c r="K626" i="1"/>
  <c r="M626" i="1" s="1"/>
  <c r="K627" i="1"/>
  <c r="M627" i="1" s="1"/>
  <c r="K628" i="1"/>
  <c r="M628" i="1" s="1"/>
  <c r="K629" i="1"/>
  <c r="M629" i="1" s="1"/>
  <c r="K630" i="1"/>
  <c r="M630" i="1" s="1"/>
  <c r="K631" i="1"/>
  <c r="M631" i="1" s="1"/>
  <c r="K632" i="1"/>
  <c r="M632" i="1" s="1"/>
  <c r="K633" i="1"/>
  <c r="M633" i="1" s="1"/>
  <c r="K634" i="1"/>
  <c r="M634" i="1" s="1"/>
  <c r="K635" i="1"/>
  <c r="M635" i="1" s="1"/>
  <c r="K636" i="1"/>
  <c r="M636" i="1" s="1"/>
  <c r="K637" i="1"/>
  <c r="M637" i="1" s="1"/>
  <c r="K638" i="1"/>
  <c r="M638" i="1" s="1"/>
  <c r="K639" i="1"/>
  <c r="M639" i="1" s="1"/>
  <c r="K640" i="1"/>
  <c r="M640" i="1" s="1"/>
  <c r="K641" i="1"/>
  <c r="M641" i="1" s="1"/>
  <c r="K642" i="1"/>
  <c r="M642" i="1" s="1"/>
  <c r="K643" i="1"/>
  <c r="M643" i="1" s="1"/>
  <c r="K644" i="1"/>
  <c r="M644" i="1" s="1"/>
  <c r="K645" i="1"/>
  <c r="M645" i="1" s="1"/>
  <c r="K646" i="1"/>
  <c r="M646" i="1" s="1"/>
  <c r="K647" i="1"/>
  <c r="M647" i="1" s="1"/>
  <c r="K648" i="1"/>
  <c r="M648" i="1" s="1"/>
  <c r="K649" i="1"/>
  <c r="M649" i="1" s="1"/>
  <c r="K650" i="1"/>
  <c r="M650" i="1" s="1"/>
  <c r="K651" i="1"/>
  <c r="M651" i="1" s="1"/>
  <c r="K652" i="1"/>
  <c r="M652" i="1" s="1"/>
  <c r="K653" i="1"/>
  <c r="M653" i="1" s="1"/>
  <c r="K654" i="1"/>
  <c r="M654" i="1" s="1"/>
  <c r="K655" i="1"/>
  <c r="M655" i="1" s="1"/>
  <c r="K656" i="1"/>
  <c r="M656" i="1" s="1"/>
  <c r="K657" i="1"/>
  <c r="M657" i="1" s="1"/>
  <c r="K658" i="1"/>
  <c r="M658" i="1" s="1"/>
  <c r="K659" i="1"/>
  <c r="M659" i="1" s="1"/>
  <c r="K660" i="1"/>
  <c r="M660" i="1" s="1"/>
  <c r="K661" i="1"/>
  <c r="M661" i="1" s="1"/>
  <c r="K662" i="1"/>
  <c r="M662" i="1" s="1"/>
  <c r="K663" i="1"/>
  <c r="M663" i="1" s="1"/>
  <c r="K664" i="1"/>
  <c r="M664" i="1" s="1"/>
  <c r="K665" i="1"/>
  <c r="M665" i="1" s="1"/>
  <c r="K666" i="1"/>
  <c r="M666" i="1" s="1"/>
  <c r="K667" i="1"/>
  <c r="M667" i="1" s="1"/>
  <c r="K668" i="1"/>
  <c r="M668" i="1" s="1"/>
  <c r="K669" i="1"/>
  <c r="M669" i="1" s="1"/>
  <c r="K670" i="1"/>
  <c r="M670" i="1" s="1"/>
  <c r="K671" i="1"/>
  <c r="M671" i="1" s="1"/>
  <c r="K672" i="1"/>
  <c r="M672" i="1" s="1"/>
  <c r="K673" i="1"/>
  <c r="M673" i="1" s="1"/>
  <c r="K674" i="1"/>
  <c r="M674" i="1" s="1"/>
  <c r="K675" i="1"/>
  <c r="M675" i="1" s="1"/>
  <c r="K676" i="1"/>
  <c r="M676" i="1" s="1"/>
  <c r="K677" i="1"/>
  <c r="M677" i="1" s="1"/>
  <c r="K678" i="1"/>
  <c r="M678" i="1" s="1"/>
  <c r="K679" i="1"/>
  <c r="M679" i="1" s="1"/>
  <c r="K680" i="1"/>
  <c r="M680" i="1" s="1"/>
  <c r="K681" i="1"/>
  <c r="M681" i="1" s="1"/>
  <c r="K682" i="1"/>
  <c r="M682" i="1" s="1"/>
  <c r="K683" i="1"/>
  <c r="M683" i="1" s="1"/>
  <c r="K684" i="1"/>
  <c r="M684" i="1" s="1"/>
  <c r="K685" i="1"/>
  <c r="M685" i="1" s="1"/>
  <c r="K686" i="1"/>
  <c r="M686" i="1" s="1"/>
  <c r="K687" i="1"/>
  <c r="M687" i="1" s="1"/>
  <c r="K688" i="1"/>
  <c r="M688" i="1" s="1"/>
  <c r="K689" i="1"/>
  <c r="M689" i="1" s="1"/>
  <c r="K690" i="1"/>
  <c r="M690" i="1" s="1"/>
  <c r="K691" i="1"/>
  <c r="M691" i="1" s="1"/>
  <c r="K692" i="1"/>
  <c r="M692" i="1" s="1"/>
  <c r="K693" i="1"/>
  <c r="M693" i="1" s="1"/>
  <c r="K694" i="1"/>
  <c r="M694" i="1" s="1"/>
  <c r="K695" i="1"/>
  <c r="M695" i="1" s="1"/>
  <c r="K696" i="1"/>
  <c r="M696" i="1" s="1"/>
  <c r="K697" i="1"/>
  <c r="M697" i="1" s="1"/>
  <c r="K698" i="1"/>
  <c r="M698" i="1" s="1"/>
  <c r="K699" i="1"/>
  <c r="M699" i="1" s="1"/>
  <c r="K700" i="1"/>
  <c r="M700" i="1" s="1"/>
  <c r="K701" i="1"/>
  <c r="M701" i="1" s="1"/>
  <c r="K702" i="1"/>
  <c r="M702" i="1" s="1"/>
  <c r="K703" i="1"/>
  <c r="M703" i="1" s="1"/>
  <c r="K704" i="1"/>
  <c r="M704" i="1" s="1"/>
  <c r="K705" i="1"/>
  <c r="M705" i="1" s="1"/>
  <c r="K706" i="1"/>
  <c r="M706" i="1" s="1"/>
  <c r="K707" i="1"/>
  <c r="M707" i="1" s="1"/>
  <c r="K708" i="1"/>
  <c r="M708" i="1" s="1"/>
  <c r="K709" i="1"/>
  <c r="M709" i="1" s="1"/>
  <c r="K710" i="1"/>
  <c r="M710" i="1" s="1"/>
  <c r="K711" i="1"/>
  <c r="M711" i="1" s="1"/>
  <c r="K712" i="1"/>
  <c r="M712" i="1" s="1"/>
  <c r="K713" i="1"/>
  <c r="M713" i="1" s="1"/>
  <c r="K714" i="1"/>
  <c r="M714" i="1" s="1"/>
  <c r="K715" i="1"/>
  <c r="M715" i="1" s="1"/>
  <c r="K716" i="1"/>
  <c r="M716" i="1" s="1"/>
  <c r="K717" i="1"/>
  <c r="M717" i="1" s="1"/>
  <c r="K718" i="1"/>
  <c r="M718" i="1" s="1"/>
  <c r="K719" i="1"/>
  <c r="M719" i="1" s="1"/>
  <c r="K720" i="1"/>
  <c r="M720" i="1" s="1"/>
  <c r="K721" i="1"/>
  <c r="M721" i="1" s="1"/>
  <c r="K722" i="1"/>
  <c r="M722" i="1" s="1"/>
  <c r="K723" i="1"/>
  <c r="M723" i="1" s="1"/>
  <c r="K724" i="1"/>
  <c r="M724" i="1" s="1"/>
  <c r="K725" i="1"/>
  <c r="M725" i="1" s="1"/>
  <c r="K726" i="1"/>
  <c r="M726" i="1" s="1"/>
  <c r="K727" i="1"/>
  <c r="M727" i="1" s="1"/>
  <c r="K728" i="1"/>
  <c r="M728" i="1" s="1"/>
  <c r="K729" i="1"/>
  <c r="M729" i="1" s="1"/>
  <c r="K730" i="1"/>
  <c r="M730" i="1" s="1"/>
  <c r="K731" i="1"/>
  <c r="M731" i="1" s="1"/>
  <c r="K732" i="1"/>
  <c r="M732" i="1" s="1"/>
  <c r="K733" i="1"/>
  <c r="M733" i="1" s="1"/>
  <c r="K734" i="1"/>
  <c r="M734" i="1" s="1"/>
  <c r="K735" i="1"/>
  <c r="M735" i="1" s="1"/>
  <c r="K736" i="1"/>
  <c r="M736" i="1" s="1"/>
  <c r="K737" i="1"/>
  <c r="M737" i="1" s="1"/>
  <c r="K738" i="1"/>
  <c r="M738" i="1" s="1"/>
  <c r="K739" i="1"/>
  <c r="M739" i="1" s="1"/>
  <c r="K740" i="1"/>
  <c r="M740" i="1" s="1"/>
  <c r="K741" i="1"/>
  <c r="M741" i="1" s="1"/>
  <c r="K742" i="1"/>
  <c r="M742" i="1" s="1"/>
  <c r="K743" i="1"/>
  <c r="M743" i="1" s="1"/>
  <c r="K744" i="1"/>
  <c r="M744" i="1" s="1"/>
  <c r="K745" i="1"/>
  <c r="M745" i="1" s="1"/>
  <c r="K746" i="1"/>
  <c r="M746" i="1" s="1"/>
  <c r="K747" i="1"/>
  <c r="M747" i="1" s="1"/>
  <c r="K748" i="1"/>
  <c r="M748" i="1" s="1"/>
  <c r="K749" i="1"/>
  <c r="M749" i="1" s="1"/>
  <c r="K750" i="1"/>
  <c r="M750" i="1" s="1"/>
  <c r="K751" i="1"/>
  <c r="M751" i="1" s="1"/>
  <c r="K752" i="1"/>
  <c r="M752" i="1" s="1"/>
  <c r="K753" i="1"/>
  <c r="M753" i="1" s="1"/>
  <c r="K754" i="1"/>
  <c r="M754" i="1" s="1"/>
  <c r="K755" i="1"/>
  <c r="M755" i="1" s="1"/>
  <c r="K756" i="1"/>
  <c r="M756" i="1" s="1"/>
  <c r="K757" i="1"/>
  <c r="M757" i="1" s="1"/>
  <c r="K758" i="1"/>
  <c r="M758" i="1" s="1"/>
  <c r="K759" i="1"/>
  <c r="M759" i="1" s="1"/>
  <c r="K760" i="1"/>
  <c r="M760" i="1" s="1"/>
  <c r="K761" i="1"/>
  <c r="M761" i="1" s="1"/>
  <c r="K762" i="1"/>
  <c r="M762" i="1" s="1"/>
  <c r="K763" i="1"/>
  <c r="M763" i="1" s="1"/>
  <c r="K764" i="1"/>
  <c r="M764" i="1" s="1"/>
  <c r="K765" i="1"/>
  <c r="M765" i="1" s="1"/>
  <c r="K766" i="1"/>
  <c r="M766" i="1" s="1"/>
  <c r="K767" i="1"/>
  <c r="M767" i="1" s="1"/>
  <c r="K768" i="1"/>
  <c r="M768" i="1" s="1"/>
  <c r="K769" i="1"/>
  <c r="M769" i="1" s="1"/>
  <c r="K770" i="1"/>
  <c r="M770" i="1" s="1"/>
  <c r="K771" i="1"/>
  <c r="M771" i="1" s="1"/>
  <c r="K772" i="1"/>
  <c r="M772" i="1" s="1"/>
  <c r="K773" i="1"/>
  <c r="M773" i="1" s="1"/>
  <c r="K774" i="1"/>
  <c r="M774" i="1" s="1"/>
  <c r="K775" i="1"/>
  <c r="M775" i="1" s="1"/>
  <c r="K776" i="1"/>
  <c r="M776" i="1" s="1"/>
  <c r="K777" i="1"/>
  <c r="M777" i="1" s="1"/>
  <c r="K778" i="1"/>
  <c r="M778" i="1" s="1"/>
  <c r="K779" i="1"/>
  <c r="M779" i="1" s="1"/>
  <c r="K780" i="1"/>
  <c r="M780" i="1" s="1"/>
  <c r="K781" i="1"/>
  <c r="M781" i="1" s="1"/>
  <c r="K782" i="1"/>
  <c r="M782" i="1" s="1"/>
  <c r="K783" i="1"/>
  <c r="M783" i="1" s="1"/>
  <c r="K784" i="1"/>
  <c r="M784" i="1" s="1"/>
  <c r="K785" i="1"/>
  <c r="M785" i="1" s="1"/>
  <c r="K786" i="1"/>
  <c r="M786" i="1" s="1"/>
  <c r="K787" i="1"/>
  <c r="M787" i="1" s="1"/>
  <c r="K788" i="1"/>
  <c r="M788" i="1" s="1"/>
  <c r="K789" i="1"/>
  <c r="M789" i="1" s="1"/>
  <c r="K790" i="1"/>
  <c r="M790" i="1" s="1"/>
  <c r="K791" i="1"/>
  <c r="M791" i="1" s="1"/>
  <c r="K792" i="1"/>
  <c r="M792" i="1" s="1"/>
  <c r="K793" i="1"/>
  <c r="M793" i="1" s="1"/>
  <c r="K794" i="1"/>
  <c r="M794" i="1" s="1"/>
  <c r="K795" i="1"/>
  <c r="M795" i="1" s="1"/>
  <c r="K796" i="1"/>
  <c r="M796" i="1" s="1"/>
  <c r="K797" i="1"/>
  <c r="M797" i="1" s="1"/>
  <c r="K798" i="1"/>
  <c r="M798" i="1" s="1"/>
  <c r="K799" i="1"/>
  <c r="M799" i="1" s="1"/>
  <c r="K800" i="1"/>
  <c r="M800" i="1" s="1"/>
  <c r="K801" i="1"/>
  <c r="M801" i="1" s="1"/>
  <c r="K802" i="1"/>
  <c r="M802" i="1" s="1"/>
  <c r="K803" i="1"/>
  <c r="M803" i="1" s="1"/>
  <c r="K804" i="1"/>
  <c r="M804" i="1" s="1"/>
  <c r="K805" i="1"/>
  <c r="M805" i="1" s="1"/>
  <c r="K806" i="1"/>
  <c r="M806" i="1" s="1"/>
  <c r="K807" i="1"/>
  <c r="M807" i="1" s="1"/>
  <c r="K808" i="1"/>
  <c r="M808" i="1" s="1"/>
  <c r="K809" i="1"/>
  <c r="M809" i="1" s="1"/>
  <c r="K810" i="1"/>
  <c r="M810" i="1" s="1"/>
  <c r="K811" i="1"/>
  <c r="M811" i="1" s="1"/>
  <c r="K812" i="1"/>
  <c r="M812" i="1" s="1"/>
  <c r="K813" i="1"/>
  <c r="M813" i="1" s="1"/>
  <c r="K814" i="1"/>
  <c r="M814" i="1" s="1"/>
  <c r="K815" i="1"/>
  <c r="M815" i="1" s="1"/>
  <c r="K816" i="1"/>
  <c r="M816" i="1" s="1"/>
  <c r="K817" i="1"/>
  <c r="M817" i="1" s="1"/>
  <c r="K818" i="1"/>
  <c r="M818" i="1" s="1"/>
  <c r="K819" i="1"/>
  <c r="M819" i="1" s="1"/>
  <c r="K820" i="1"/>
  <c r="M820" i="1" s="1"/>
  <c r="K821" i="1"/>
  <c r="M821" i="1" s="1"/>
  <c r="K822" i="1"/>
  <c r="M822" i="1" s="1"/>
  <c r="K823" i="1"/>
  <c r="M823" i="1" s="1"/>
  <c r="K824" i="1"/>
  <c r="M824" i="1" s="1"/>
  <c r="K825" i="1"/>
  <c r="M825" i="1" s="1"/>
  <c r="K826" i="1"/>
  <c r="M826" i="1" s="1"/>
  <c r="K827" i="1"/>
  <c r="M827" i="1" s="1"/>
  <c r="K828" i="1"/>
  <c r="M828" i="1" s="1"/>
  <c r="K829" i="1"/>
  <c r="M829" i="1" s="1"/>
  <c r="K830" i="1"/>
  <c r="M830" i="1" s="1"/>
  <c r="K831" i="1"/>
  <c r="M831" i="1" s="1"/>
  <c r="K832" i="1"/>
  <c r="M832" i="1" s="1"/>
  <c r="K833" i="1"/>
  <c r="M833" i="1" s="1"/>
  <c r="K834" i="1"/>
  <c r="M834" i="1" s="1"/>
  <c r="K835" i="1"/>
  <c r="M835" i="1" s="1"/>
  <c r="K836" i="1"/>
  <c r="M836" i="1" s="1"/>
  <c r="K837" i="1"/>
  <c r="M837" i="1" s="1"/>
  <c r="K838" i="1"/>
  <c r="M838" i="1" s="1"/>
  <c r="K839" i="1"/>
  <c r="M839" i="1" s="1"/>
  <c r="K840" i="1"/>
  <c r="M840" i="1" s="1"/>
  <c r="K841" i="1"/>
  <c r="M841" i="1" s="1"/>
  <c r="K842" i="1"/>
  <c r="M842" i="1" s="1"/>
  <c r="K843" i="1"/>
  <c r="M843" i="1" s="1"/>
  <c r="K844" i="1"/>
  <c r="M844" i="1" s="1"/>
  <c r="K845" i="1"/>
  <c r="M845" i="1" s="1"/>
  <c r="K846" i="1"/>
  <c r="M846" i="1" s="1"/>
  <c r="K847" i="1"/>
  <c r="M847" i="1" s="1"/>
  <c r="K848" i="1"/>
  <c r="M848" i="1" s="1"/>
  <c r="K849" i="1"/>
  <c r="M849" i="1" s="1"/>
  <c r="K850" i="1"/>
  <c r="M850" i="1" s="1"/>
  <c r="K851" i="1"/>
  <c r="M851" i="1" s="1"/>
  <c r="K852" i="1"/>
  <c r="M852" i="1" s="1"/>
  <c r="K853" i="1"/>
  <c r="M853" i="1" s="1"/>
  <c r="K854" i="1"/>
  <c r="M854" i="1" s="1"/>
  <c r="K855" i="1"/>
  <c r="M855" i="1" s="1"/>
  <c r="K856" i="1"/>
  <c r="M856" i="1" s="1"/>
  <c r="K857" i="1"/>
  <c r="M857" i="1" s="1"/>
  <c r="K858" i="1"/>
  <c r="M858" i="1" s="1"/>
  <c r="K859" i="1"/>
  <c r="M859" i="1" s="1"/>
  <c r="K860" i="1"/>
  <c r="M860" i="1" s="1"/>
  <c r="K861" i="1"/>
  <c r="M861" i="1" s="1"/>
  <c r="K862" i="1"/>
  <c r="M862" i="1" s="1"/>
  <c r="K863" i="1"/>
  <c r="M863" i="1" s="1"/>
  <c r="K864" i="1"/>
  <c r="M864" i="1" s="1"/>
  <c r="K865" i="1"/>
  <c r="M865" i="1" s="1"/>
  <c r="K866" i="1"/>
  <c r="M866" i="1" s="1"/>
  <c r="K867" i="1"/>
  <c r="M867" i="1" s="1"/>
  <c r="K868" i="1"/>
  <c r="M868" i="1" s="1"/>
  <c r="K869" i="1"/>
  <c r="M869" i="1" s="1"/>
  <c r="K870" i="1"/>
  <c r="M870" i="1" s="1"/>
  <c r="K871" i="1"/>
  <c r="M871" i="1" s="1"/>
  <c r="K872" i="1"/>
  <c r="M872" i="1" s="1"/>
  <c r="K873" i="1"/>
  <c r="M873" i="1" s="1"/>
  <c r="K874" i="1"/>
  <c r="M874" i="1" s="1"/>
  <c r="K875" i="1"/>
  <c r="M875" i="1" s="1"/>
  <c r="K876" i="1"/>
  <c r="M876" i="1" s="1"/>
  <c r="K877" i="1"/>
  <c r="M877" i="1" s="1"/>
  <c r="K878" i="1"/>
  <c r="M878" i="1" s="1"/>
  <c r="K879" i="1"/>
  <c r="M879" i="1" s="1"/>
  <c r="K880" i="1"/>
  <c r="M880" i="1" s="1"/>
  <c r="K881" i="1"/>
  <c r="M881" i="1" s="1"/>
  <c r="K882" i="1"/>
  <c r="M882" i="1" s="1"/>
  <c r="K883" i="1"/>
  <c r="M883" i="1" s="1"/>
  <c r="K884" i="1"/>
  <c r="M884" i="1" s="1"/>
  <c r="K885" i="1"/>
  <c r="M885" i="1" s="1"/>
  <c r="K886" i="1"/>
  <c r="M886" i="1" s="1"/>
  <c r="K887" i="1"/>
  <c r="M887" i="1" s="1"/>
  <c r="K888" i="1"/>
  <c r="M888" i="1" s="1"/>
  <c r="K889" i="1"/>
  <c r="M889" i="1" s="1"/>
  <c r="K890" i="1"/>
  <c r="M890" i="1" s="1"/>
  <c r="K891" i="1"/>
  <c r="M891" i="1" s="1"/>
  <c r="K892" i="1"/>
  <c r="M892" i="1" s="1"/>
  <c r="K893" i="1"/>
  <c r="M893" i="1" s="1"/>
  <c r="K894" i="1"/>
  <c r="M894" i="1" s="1"/>
  <c r="K895" i="1"/>
  <c r="M895" i="1" s="1"/>
  <c r="K896" i="1"/>
  <c r="M896" i="1" s="1"/>
  <c r="K897" i="1"/>
  <c r="M897" i="1" s="1"/>
  <c r="K898" i="1"/>
  <c r="M898" i="1" s="1"/>
  <c r="K899" i="1"/>
  <c r="M899" i="1" s="1"/>
  <c r="K900" i="1"/>
  <c r="M900" i="1" s="1"/>
  <c r="K901" i="1"/>
  <c r="M901" i="1" s="1"/>
  <c r="K902" i="1"/>
  <c r="M902" i="1" s="1"/>
  <c r="K903" i="1"/>
  <c r="M903" i="1" s="1"/>
  <c r="K904" i="1"/>
  <c r="M904" i="1" s="1"/>
  <c r="K905" i="1"/>
  <c r="M905" i="1" s="1"/>
  <c r="K906" i="1"/>
  <c r="M906" i="1" s="1"/>
  <c r="K907" i="1"/>
  <c r="M907" i="1" s="1"/>
  <c r="K908" i="1"/>
  <c r="M908" i="1" s="1"/>
  <c r="K909" i="1"/>
  <c r="M909" i="1" s="1"/>
  <c r="K910" i="1"/>
  <c r="M910" i="1" s="1"/>
  <c r="K911" i="1"/>
  <c r="M911" i="1" s="1"/>
  <c r="K912" i="1"/>
  <c r="M912" i="1" s="1"/>
  <c r="K913" i="1"/>
  <c r="M913" i="1" s="1"/>
  <c r="K914" i="1"/>
  <c r="M914" i="1" s="1"/>
  <c r="K915" i="1"/>
  <c r="M915" i="1" s="1"/>
  <c r="K916" i="1"/>
  <c r="M916" i="1" s="1"/>
  <c r="K917" i="1"/>
  <c r="M917" i="1" s="1"/>
  <c r="K918" i="1"/>
  <c r="M918" i="1" s="1"/>
  <c r="K919" i="1"/>
  <c r="M919" i="1" s="1"/>
  <c r="K920" i="1"/>
  <c r="M920" i="1" s="1"/>
  <c r="K921" i="1"/>
  <c r="M921" i="1" s="1"/>
  <c r="K922" i="1"/>
  <c r="M922" i="1" s="1"/>
  <c r="K923" i="1"/>
  <c r="M923" i="1" s="1"/>
  <c r="K924" i="1"/>
  <c r="M924" i="1" s="1"/>
  <c r="K925" i="1"/>
  <c r="M925" i="1" s="1"/>
  <c r="K926" i="1"/>
  <c r="M926" i="1" s="1"/>
  <c r="K927" i="1"/>
  <c r="M927" i="1" s="1"/>
  <c r="K928" i="1"/>
  <c r="M928" i="1" s="1"/>
  <c r="K929" i="1"/>
  <c r="M929" i="1" s="1"/>
  <c r="K930" i="1"/>
  <c r="M930" i="1" s="1"/>
  <c r="K931" i="1"/>
  <c r="M931" i="1" s="1"/>
  <c r="K932" i="1"/>
  <c r="M932" i="1" s="1"/>
  <c r="K933" i="1"/>
  <c r="M933" i="1" s="1"/>
  <c r="K934" i="1"/>
  <c r="M934" i="1" s="1"/>
  <c r="K935" i="1"/>
  <c r="M935" i="1" s="1"/>
  <c r="K936" i="1"/>
  <c r="M936" i="1" s="1"/>
  <c r="K937" i="1"/>
  <c r="M937" i="1" s="1"/>
  <c r="K938" i="1"/>
  <c r="M938" i="1" s="1"/>
  <c r="K939" i="1"/>
  <c r="M939" i="1" s="1"/>
  <c r="K940" i="1"/>
  <c r="M940" i="1" s="1"/>
  <c r="K941" i="1"/>
  <c r="M941" i="1" s="1"/>
  <c r="K942" i="1"/>
  <c r="M942" i="1" s="1"/>
  <c r="K943" i="1"/>
  <c r="M943" i="1" s="1"/>
  <c r="K944" i="1"/>
  <c r="M944" i="1" s="1"/>
  <c r="K945" i="1"/>
  <c r="M945" i="1" s="1"/>
  <c r="K946" i="1"/>
  <c r="M946" i="1" s="1"/>
  <c r="K947" i="1"/>
  <c r="M947" i="1" s="1"/>
  <c r="K948" i="1"/>
  <c r="M948" i="1" s="1"/>
  <c r="K949" i="1"/>
  <c r="M949" i="1" s="1"/>
  <c r="K950" i="1"/>
  <c r="M950" i="1" s="1"/>
  <c r="K951" i="1"/>
  <c r="M951" i="1" s="1"/>
  <c r="K952" i="1"/>
  <c r="M952" i="1" s="1"/>
  <c r="K953" i="1"/>
  <c r="M953" i="1" s="1"/>
  <c r="K954" i="1"/>
  <c r="M954" i="1" s="1"/>
  <c r="K955" i="1"/>
  <c r="M955" i="1" s="1"/>
  <c r="K956" i="1"/>
  <c r="M956" i="1" s="1"/>
  <c r="K957" i="1"/>
  <c r="M957" i="1" s="1"/>
  <c r="K958" i="1"/>
  <c r="M958" i="1" s="1"/>
  <c r="K959" i="1"/>
  <c r="M959" i="1" s="1"/>
  <c r="K960" i="1"/>
  <c r="M960" i="1" s="1"/>
  <c r="K961" i="1"/>
  <c r="M961" i="1" s="1"/>
  <c r="K962" i="1"/>
  <c r="M962" i="1" s="1"/>
  <c r="K963" i="1"/>
  <c r="M963" i="1" s="1"/>
  <c r="K964" i="1"/>
  <c r="M964" i="1" s="1"/>
  <c r="K965" i="1"/>
  <c r="M965" i="1" s="1"/>
  <c r="K966" i="1"/>
  <c r="M966" i="1" s="1"/>
  <c r="K967" i="1"/>
  <c r="M967" i="1" s="1"/>
  <c r="K968" i="1"/>
  <c r="M968" i="1" s="1"/>
  <c r="K969" i="1"/>
  <c r="M969" i="1" s="1"/>
  <c r="K970" i="1"/>
  <c r="M970" i="1" s="1"/>
  <c r="K971" i="1"/>
  <c r="M971" i="1" s="1"/>
  <c r="K972" i="1"/>
  <c r="M972" i="1" s="1"/>
  <c r="K973" i="1"/>
  <c r="M973" i="1" s="1"/>
  <c r="K974" i="1"/>
  <c r="M974" i="1" s="1"/>
  <c r="K975" i="1"/>
  <c r="M975" i="1" s="1"/>
  <c r="K976" i="1"/>
  <c r="M976" i="1" s="1"/>
  <c r="K977" i="1"/>
  <c r="M977" i="1" s="1"/>
  <c r="K978" i="1"/>
  <c r="M978" i="1" s="1"/>
  <c r="K979" i="1"/>
  <c r="M979" i="1" s="1"/>
  <c r="K980" i="1"/>
  <c r="M980" i="1" s="1"/>
  <c r="K981" i="1"/>
  <c r="M981" i="1" s="1"/>
  <c r="K982" i="1"/>
  <c r="M982" i="1" s="1"/>
  <c r="K983" i="1"/>
  <c r="M983" i="1" s="1"/>
  <c r="K984" i="1"/>
  <c r="M984" i="1" s="1"/>
  <c r="K985" i="1"/>
  <c r="M985" i="1" s="1"/>
  <c r="K986" i="1"/>
  <c r="M986" i="1" s="1"/>
  <c r="K987" i="1"/>
  <c r="M987" i="1" s="1"/>
  <c r="K988" i="1"/>
  <c r="M988" i="1" s="1"/>
  <c r="K989" i="1"/>
  <c r="M989" i="1" s="1"/>
  <c r="K990" i="1"/>
  <c r="M990" i="1" s="1"/>
  <c r="K991" i="1"/>
  <c r="M991" i="1" s="1"/>
  <c r="K992" i="1"/>
  <c r="M992" i="1" s="1"/>
  <c r="K993" i="1"/>
  <c r="M993" i="1" s="1"/>
  <c r="K994" i="1"/>
  <c r="M994" i="1" s="1"/>
  <c r="K995" i="1"/>
  <c r="M995" i="1" s="1"/>
  <c r="K996" i="1"/>
  <c r="M996" i="1" s="1"/>
  <c r="K997" i="1"/>
  <c r="M997" i="1" s="1"/>
  <c r="K998" i="1"/>
  <c r="M998" i="1" s="1"/>
  <c r="K999" i="1"/>
  <c r="M999" i="1" s="1"/>
  <c r="K1000" i="1"/>
  <c r="M1000" i="1" s="1"/>
  <c r="K1001" i="1"/>
  <c r="M1001" i="1" s="1"/>
  <c r="D20" i="4"/>
  <c r="D21" i="4"/>
  <c r="D22" i="4"/>
  <c r="D23" i="4"/>
  <c r="D24" i="4"/>
  <c r="D25" i="4"/>
  <c r="D26" i="4"/>
  <c r="D27" i="4"/>
  <c r="D28" i="4"/>
  <c r="D19" i="4"/>
  <c r="D51" i="2"/>
  <c r="D52" i="2"/>
  <c r="D53" i="2"/>
  <c r="D54" i="2"/>
  <c r="D55" i="2"/>
  <c r="D56" i="2"/>
  <c r="D57" i="2"/>
  <c r="D50" i="2"/>
  <c r="E28" i="4"/>
  <c r="E23" i="4"/>
  <c r="E54" i="2"/>
  <c r="C24" i="3"/>
  <c r="E53" i="2"/>
  <c r="E52" i="2"/>
  <c r="E55" i="2"/>
  <c r="E50" i="2"/>
  <c r="E25" i="4"/>
  <c r="A23" i="3"/>
  <c r="E57" i="2"/>
  <c r="E26" i="4"/>
  <c r="A24" i="3"/>
  <c r="E56" i="2"/>
  <c r="E24" i="4"/>
  <c r="B23" i="3"/>
  <c r="C23" i="3"/>
  <c r="B24" i="3"/>
  <c r="E19" i="4"/>
  <c r="E51" i="2"/>
  <c r="E20" i="4"/>
  <c r="E27" i="4"/>
  <c r="E22" i="4"/>
  <c r="E21" i="4"/>
</calcChain>
</file>

<file path=xl/sharedStrings.xml><?xml version="1.0" encoding="utf-8"?>
<sst xmlns="http://schemas.openxmlformats.org/spreadsheetml/2006/main" count="5111" uniqueCount="1063">
  <si>
    <t>ExportID</t>
  </si>
  <si>
    <t>Export Country</t>
  </si>
  <si>
    <t>Date</t>
  </si>
  <si>
    <t>Year</t>
  </si>
  <si>
    <t>ProductName</t>
  </si>
  <si>
    <t>CompanyName</t>
  </si>
  <si>
    <t>Units Sold</t>
  </si>
  <si>
    <t>Unit_Price</t>
  </si>
  <si>
    <t>Profit Per unit</t>
  </si>
  <si>
    <t>Destination Port</t>
  </si>
  <si>
    <t>92e4d0ee-80e7-4ca2-8091-b52c40f41130</t>
  </si>
  <si>
    <t>Austria</t>
  </si>
  <si>
    <t>Rubber</t>
  </si>
  <si>
    <t>Farmgate Nigeria Limited</t>
  </si>
  <si>
    <t>Lagos</t>
  </si>
  <si>
    <t>90683409-e7ec-4f44-ae35-dee97fd6875d</t>
  </si>
  <si>
    <t>Germany</t>
  </si>
  <si>
    <t>Palm Oil</t>
  </si>
  <si>
    <t>Prime Agro Exports Nigeria Limited</t>
  </si>
  <si>
    <t>c6a78351-4a7a-48fa-a027-599793414fc0</t>
  </si>
  <si>
    <t>Cassava</t>
  </si>
  <si>
    <t>Calabar</t>
  </si>
  <si>
    <t>b089df4d-c9ad-474f-a002-f42f5b5b253e</t>
  </si>
  <si>
    <t>Belgium</t>
  </si>
  <si>
    <t>Nigerian Export Promotion Council (NEPC)</t>
  </si>
  <si>
    <t>Warri</t>
  </si>
  <si>
    <t>927e64b9-5e96-4605-8f58-a7454ceaa350</t>
  </si>
  <si>
    <t>France</t>
  </si>
  <si>
    <t>Sesame</t>
  </si>
  <si>
    <t>Nigeria Agro Export Company</t>
  </si>
  <si>
    <t>11a9f8b1-8779-4c8d-b14e-ebef7119182d</t>
  </si>
  <si>
    <t>Netherlands</t>
  </si>
  <si>
    <t>Greenfield Agro Exporters Nigeria Limited</t>
  </si>
  <si>
    <t>c4357dee-74d7-4c6f-b81c-7b25587a1e44</t>
  </si>
  <si>
    <t>Denmark</t>
  </si>
  <si>
    <t>Solid Agro Nigeria Limited</t>
  </si>
  <si>
    <t>1816fe28-c74a-4795-9b47-2dfba9719c72</t>
  </si>
  <si>
    <t>Sweden</t>
  </si>
  <si>
    <t>6885fca8-adcc-49c3-b802-d7fe90e3bf65</t>
  </si>
  <si>
    <t>Agro Export Nigeria Ltd</t>
  </si>
  <si>
    <t>9b7aa91e-7308-4bbb-9183-f99eb825fda9</t>
  </si>
  <si>
    <t>Cashew</t>
  </si>
  <si>
    <t>Golden Farms Nigeria Limited</t>
  </si>
  <si>
    <t>8e936948-878d-4e3f-accf-55a5f5e183fe</t>
  </si>
  <si>
    <t>Switzerland</t>
  </si>
  <si>
    <t>8f707b22-cc10-4e5e-ba14-81cca244aea3</t>
  </si>
  <si>
    <t>Italy</t>
  </si>
  <si>
    <t>Ginger</t>
  </si>
  <si>
    <t>Agriplus Nigeria Limited</t>
  </si>
  <si>
    <t>e7f07bda-ac69-4833-b8d1-8ce99c5d3bde</t>
  </si>
  <si>
    <t>e1d59df2-6713-4c76-8db8-c9d9cad20052</t>
  </si>
  <si>
    <t>Spain</t>
  </si>
  <si>
    <t>Agro Allied Exporters Nigeria Limited</t>
  </si>
  <si>
    <t>4b7e68e5-a2b9-4284-beba-fe9237ed4f73</t>
  </si>
  <si>
    <t>Plantain</t>
  </si>
  <si>
    <t>3150556e-f066-40b3-9c93-b6cbad862854</t>
  </si>
  <si>
    <t>55fa85dd-407d-478d-8a3a-62e7a1d2350d</t>
  </si>
  <si>
    <t>782cf74d-57fc-4f89-95c0-addb162418aa</t>
  </si>
  <si>
    <t>Port Harcourt</t>
  </si>
  <si>
    <t>b12fecbb-c6f7-4b17-9ffd-64ff3d7d5690</t>
  </si>
  <si>
    <t>fb98b7c5-027d-4951-b808-fd0e0bc89148</t>
  </si>
  <si>
    <t>29c2de33-627b-4a25-9920-6b00fd7fd02b</t>
  </si>
  <si>
    <t>f4bf066f-37f6-4a0e-ad8f-f1587dafa5de</t>
  </si>
  <si>
    <t>Cocoa</t>
  </si>
  <si>
    <t>dcf959af-afa7-4c7a-9c2a-8206c6c5c691</t>
  </si>
  <si>
    <t>050341f6-ab9f-4da8-abf9-4759b9d0910d</t>
  </si>
  <si>
    <t>1a48cdcf-971f-4864-aeed-b3bb2c7dbec4</t>
  </si>
  <si>
    <t>722e0d83-2b22-413a-af81-a081c116f5ce</t>
  </si>
  <si>
    <t>76efb2bd-8cb0-4762-9eac-0f64bfca86f0</t>
  </si>
  <si>
    <t>4368ea88-5a10-44a9-947b-bf5ffd71df6e</t>
  </si>
  <si>
    <t>7436bf33-3506-44f8-8a94-d894f8cbc43c</t>
  </si>
  <si>
    <t>62e1b3bd-f7c8-4394-bd1e-9324e4b3bd2a</t>
  </si>
  <si>
    <t>6131a53f-5b30-45a3-b9b9-98bc5ffaaea2</t>
  </si>
  <si>
    <t>5d0d2f34-74fe-4c92-ab7c-8617dd63c357</t>
  </si>
  <si>
    <t>293602be-1035-42a8-a824-2fbdf36b73f2</t>
  </si>
  <si>
    <t>9a09a1ae-beeb-487d-9d30-bb83046da2df</t>
  </si>
  <si>
    <t>b16a4c98-ac71-41c5-bece-55e8cc104a61</t>
  </si>
  <si>
    <t>ac1f9067-9f28-447b-86a4-b98d8c3942e9</t>
  </si>
  <si>
    <t>8ea0a55a-74a6-48b3-bdb3-fb357f7d8220</t>
  </si>
  <si>
    <t>3793ef9d-1154-44a0-8f8e-1d9330f2f26a</t>
  </si>
  <si>
    <t>a5ee3376-bdc1-42f6-8683-2a081b989716</t>
  </si>
  <si>
    <t>385ea5bf-b5cb-4d0a-a289-ac6ea5836bcc</t>
  </si>
  <si>
    <t>6d7ff5e5-62f4-430d-a4a9-c8e21b975385</t>
  </si>
  <si>
    <t>f87e826b-7633-4ba2-aecc-a7812884cf68</t>
  </si>
  <si>
    <t>60c2b809-c566-429e-9ab6-20cf7957299f</t>
  </si>
  <si>
    <t>8f4a37cc-f27d-49f5-b893-c9292862b873</t>
  </si>
  <si>
    <t>8d63c82a-7da8-45b5-aa89-46e86094362e</t>
  </si>
  <si>
    <t>66e84e31-bd73-4612-b788-5ef233917b49</t>
  </si>
  <si>
    <t>6a4abfb1-d0bf-482b-8499-60c61f2f5812</t>
  </si>
  <si>
    <t>7ba158ec-8b85-4cb9-941d-32eed9c0a25b</t>
  </si>
  <si>
    <t>ccf8373f-07ad-44d3-af04-b7cbd4a01d2a</t>
  </si>
  <si>
    <t>a95af224-a43f-4f43-98ab-920a81228d0a</t>
  </si>
  <si>
    <t>9e1472f4-2717-48c0-9227-85d4ba2f0733</t>
  </si>
  <si>
    <t>5ea510c0-7fa2-4c43-a4ed-b85d24cfe85e</t>
  </si>
  <si>
    <t>b2359dff-18cf-4db5-acdc-83bdc13b1465</t>
  </si>
  <si>
    <t>de866c83-1098-4c4d-9abc-4e523f84b578</t>
  </si>
  <si>
    <t>a607fc19-d5cb-4ee1-8086-e89d872a1920</t>
  </si>
  <si>
    <t>9fa293ce-1fba-44a7-a704-ea15db24cd88</t>
  </si>
  <si>
    <t>cd37ed31-df41-4222-a89d-4b9a0b83edd0</t>
  </si>
  <si>
    <t>0efd6cff-5394-4178-bc73-a28a162d7f10</t>
  </si>
  <si>
    <t>b374551c-a242-4562-96c4-252675774561</t>
  </si>
  <si>
    <t>e0a6d747-a661-4a83-8b37-2bb168a0f7fa</t>
  </si>
  <si>
    <t>3feba1ee-15ab-4714-9c04-6d4dad9704b1</t>
  </si>
  <si>
    <t>bfd8ab16-5bb2-489f-8a3a-e8aeeb77cc76</t>
  </si>
  <si>
    <t>5e348c55-2220-4337-a5cc-30ddd93d0d47</t>
  </si>
  <si>
    <t>4b058ea1-5276-4203-bc49-ed91c3c217b1</t>
  </si>
  <si>
    <t>04e80a7b-7988-4cdc-b5d9-2abc94fa58c4</t>
  </si>
  <si>
    <t>2dd24095-1ef7-4d4f-80ec-08a1f2ae7cc8</t>
  </si>
  <si>
    <t>ac7bd34f-afa1-4725-9164-567f4783871a</t>
  </si>
  <si>
    <t>026c5546-e344-463a-8141-be6388a0cf5d</t>
  </si>
  <si>
    <t>c92b49e9-fb43-4a4c-9ddc-b0158efd2938</t>
  </si>
  <si>
    <t>b40c1cfd-63a4-4592-8b17-c9a25b442df4</t>
  </si>
  <si>
    <t>5d4ad705-ccd5-45ac-a1ac-fc94a6f6af56</t>
  </si>
  <si>
    <t>a72a44f2-0987-4fb6-9f0f-1db423f7554a</t>
  </si>
  <si>
    <t>9f428a7a-ab98-423c-8d2d-2c56e0859283</t>
  </si>
  <si>
    <t>95d4821f-9709-43ba-a1c2-200c5e463a78</t>
  </si>
  <si>
    <t xml:space="preserve">Lagos </t>
  </si>
  <si>
    <t>2fa84bf8-a7b1-4443-8d21-a83d5bc3c539</t>
  </si>
  <si>
    <t>628b031f-3d49-4454-976c-d81d8cbdf4d5</t>
  </si>
  <si>
    <t>7f0f09d1-2e0c-46f2-9cfc-c0620d105928</t>
  </si>
  <si>
    <t>795e7f7d-ccbc-489b-ba6f-cde79c194605</t>
  </si>
  <si>
    <t>730947e3-fefb-4666-b2e8-9aff10027f9e</t>
  </si>
  <si>
    <t>2b345539-8b9a-430b-8f02-7ed5e9c02d42</t>
  </si>
  <si>
    <t>2a87306f-2e21-4554-a275-249419270d2e</t>
  </si>
  <si>
    <t>36b1601a-98ee-4b97-a3f5-2449e0c9e990</t>
  </si>
  <si>
    <t>3a7429bb-6b03-41b3-b9a8-09b7ab57f894</t>
  </si>
  <si>
    <t>17b9bf63-46b6-4e34-81c3-e157411f9751</t>
  </si>
  <si>
    <t>4a8f5840-ce3d-4f76-b4b1-22df7e899f3d</t>
  </si>
  <si>
    <t>391d87bf-4155-4ebc-a281-7ba55cb3562d</t>
  </si>
  <si>
    <t>fc6a7cb3-1995-4e0d-9085-6c47345f1359</t>
  </si>
  <si>
    <t>9547bd01-e959-440f-b7ad-07fa0a901eef</t>
  </si>
  <si>
    <t>da1764fa-bc59-4b07-88c0-e826a20aca8d</t>
  </si>
  <si>
    <t>c7df8d9e-161b-410b-8b0c-17154d6594e2</t>
  </si>
  <si>
    <t>7db8c955-a4fc-4536-819c-c155de01bf2d</t>
  </si>
  <si>
    <t>e8bb22d2-ef63-4534-8c31-d61c1243f511</t>
  </si>
  <si>
    <t>09b1d862-2790-4d5c-9d1f-05758ff5147b</t>
  </si>
  <si>
    <t>5bfb8331-1137-4080-8370-eb8ecfa425ef</t>
  </si>
  <si>
    <t>f522b38d-1e97-42e9-aeb4-27eb8bcc60ef</t>
  </si>
  <si>
    <t>93b3632b-b480-449f-aea0-5ead3083cccd</t>
  </si>
  <si>
    <t>ea72fc86-fe5e-4c2f-ac90-ecf45d0fe99e</t>
  </si>
  <si>
    <t>e4a68d8a-9343-46cd-9509-f298f5dc9876</t>
  </si>
  <si>
    <t>a099b0e5-704c-4701-90d4-0581f63ffbdf</t>
  </si>
  <si>
    <t>d748d89d-038b-4059-9cf4-6e3c38cdc483</t>
  </si>
  <si>
    <t>0a88ed08-caaf-422e-a37d-3ce12dbdc112</t>
  </si>
  <si>
    <t>bdee2c0a-55af-4a0e-8e4d-3c17f24a915e</t>
  </si>
  <si>
    <t>6795f823-1a2c-4241-aed1-8e2fa1363aa6</t>
  </si>
  <si>
    <t>ec568c59-0718-4e34-9b99-90f1c77b690b</t>
  </si>
  <si>
    <t>4a298731-20c2-45fe-8b3f-29e5563db68f</t>
  </si>
  <si>
    <t>198e6d83-92be-442d-98af-20075829e871</t>
  </si>
  <si>
    <t>5dcb0ea3-d2fa-426e-a871-8a8e081ff344</t>
  </si>
  <si>
    <t>5dcc555e-fd83-4d1c-a52d-2db3075541f0</t>
  </si>
  <si>
    <t>54be6145-d5fb-42f3-9ffa-1d7e4d7bd8ca</t>
  </si>
  <si>
    <t>b8008347-2887-47fa-90cb-f3cd633a1d46</t>
  </si>
  <si>
    <t>dff67a68-3bac-434f-beab-12eb21600fac</t>
  </si>
  <si>
    <t>f074cf9c-ec63-4775-b636-ccda859a842c</t>
  </si>
  <si>
    <t>ebba9d7c-2f0d-4e1d-9abb-dda413f34b73</t>
  </si>
  <si>
    <t>4b885c55-dbb6-4d82-a28f-48e5bbdf5d70</t>
  </si>
  <si>
    <t>e456393c-ed85-4b95-81e2-3be83c25d044</t>
  </si>
  <si>
    <t>a906e3e5-88c7-4902-aeba-833f24493dac</t>
  </si>
  <si>
    <t>b8f03f23-96fc-4b76-bf00-ee7da4854f3a</t>
  </si>
  <si>
    <t>683550f7-daed-403d-8527-55a7b6f33cf3</t>
  </si>
  <si>
    <t>bbf6f5b3-b49f-466f-acc1-027bab017939</t>
  </si>
  <si>
    <t>51502ce3-f61f-45ac-827e-d5d972cd9c0f</t>
  </si>
  <si>
    <t>d84414df-614a-4614-95f6-8f2603c974a7</t>
  </si>
  <si>
    <t>13044900-20ed-4402-bfdc-3c78e71023da</t>
  </si>
  <si>
    <t>e414fbae-b122-4ac2-8779-092c1639f826</t>
  </si>
  <si>
    <t>d688b537-0ced-470f-adf0-9249903a0ec5</t>
  </si>
  <si>
    <t>d0109f78-0a8b-4bfc-a78c-0dd97e4414dc</t>
  </si>
  <si>
    <t>bcd3bcef-938a-4be8-8194-c58580d80e58</t>
  </si>
  <si>
    <t>6135497a-102c-4986-960a-8fdd6ea69d5e</t>
  </si>
  <si>
    <t>89760438-fa87-4e0b-a772-a59c3f69aeb5</t>
  </si>
  <si>
    <t>ce15366f-f9e9-4f3a-81a8-cce1b5485105</t>
  </si>
  <si>
    <t>19aa47e3-00b0-4052-81a1-3a5d5feb7cee</t>
  </si>
  <si>
    <t>4f300428-d5b5-48ad-a8ac-f1f58fb504e1</t>
  </si>
  <si>
    <t>aadf87cc-1cc8-4a0b-8f27-3a571aaba432</t>
  </si>
  <si>
    <t>f2d79f6d-bda2-425e-bbdf-8780c3ed6ff4</t>
  </si>
  <si>
    <t>5833bf73-cae9-494a-89dc-06a7344ca101</t>
  </si>
  <si>
    <t>6e7c49f8-e20a-4eaa-b7bc-b7d3c1f9c0bc</t>
  </si>
  <si>
    <t>6d1404ac-7610-47fa-b499-1ca9f690c2da</t>
  </si>
  <si>
    <t>6d1993b8-362c-4c2f-a723-9fc7cdd37b8e</t>
  </si>
  <si>
    <t>780a9f74-a0f9-4c41-943d-0e1db5361bcf</t>
  </si>
  <si>
    <t>fdaed275-d31f-465c-93b7-95039461b015</t>
  </si>
  <si>
    <t>26092a5f-9999-4dff-b6a9-c499eaf78185</t>
  </si>
  <si>
    <t>3e613f42-31fa-487d-80bf-4bde4b3e8d71</t>
  </si>
  <si>
    <t>83843946-848d-4649-908e-82598c3d4191</t>
  </si>
  <si>
    <t>fec3a9ef-7bdb-4510-abac-6aff08459bc6</t>
  </si>
  <si>
    <t>901c267a-4469-4fb7-8085-51f1b2b1c3cb</t>
  </si>
  <si>
    <t>0b4b607a-1110-456a-b57b-3c90e31b7f26</t>
  </si>
  <si>
    <t>1015099f-e235-48cc-a38a-8b0a2e7c0bb7</t>
  </si>
  <si>
    <t>96d2b35b-7433-471b-bdf4-bd2597a9981b</t>
  </si>
  <si>
    <t>3a3a01a7-022e-4750-8341-e75f756947ee</t>
  </si>
  <si>
    <t>ae12a57a-460d-47f3-a2f5-3656dd697554</t>
  </si>
  <si>
    <t>4e390120-5210-4aba-86e7-a30c3c03ca09</t>
  </si>
  <si>
    <t>f178d281-71ca-4632-9e77-1475658e0a06</t>
  </si>
  <si>
    <t>76be7f07-f385-4eba-8ee7-d64dd83ee4f9</t>
  </si>
  <si>
    <t>e4432843-0f3a-4c92-be80-b973f913492a</t>
  </si>
  <si>
    <t>aa78f751-68ca-47e2-9c19-9d75a7870ea6</t>
  </si>
  <si>
    <t>6efa31a0-33d2-42f3-9e5e-9184dd696f0d</t>
  </si>
  <si>
    <t>ad923905-240e-4b60-b973-80aa0333c7b6</t>
  </si>
  <si>
    <t>04114724-abf9-4d50-985b-6d08c94f161d</t>
  </si>
  <si>
    <t>24beb662-3781-483c-8c64-1d9e0e885d22</t>
  </si>
  <si>
    <t>2a4a776b-aee5-4d15-842d-6e203a6cbad3</t>
  </si>
  <si>
    <t>e158f6a9-8679-4265-8f23-28001ddfb019</t>
  </si>
  <si>
    <t>34743f2c-c91e-46e2-bb5d-c156934b2368</t>
  </si>
  <si>
    <t>6d1bd744-735d-4ff6-abd3-9aab1b066c1c</t>
  </si>
  <si>
    <t>26b72a2e-e3bb-4065-ae16-ff4b875e9b4a</t>
  </si>
  <si>
    <t>b3daab5e-c1e1-41c0-85ad-d71ed2bc95e6</t>
  </si>
  <si>
    <t>ff6dfd30-2c43-4f6e-97fd-af63431bcce8</t>
  </si>
  <si>
    <t>983c005c-519f-40c9-be5e-6ac8383429d2</t>
  </si>
  <si>
    <t>4fcec527-793c-4351-9f96-1c6098c1b841</t>
  </si>
  <si>
    <t>ec55cdca-f7bd-4e57-8b0d-7ec58ed4e547</t>
  </si>
  <si>
    <t>2820ff93-e802-43e8-ae13-56603c1bd3e0</t>
  </si>
  <si>
    <t>d15c8a5d-c3c2-47bf-91f5-dc84a49abb0f</t>
  </si>
  <si>
    <t>951ee0b0-1866-414e-9a4e-2808ba56a460</t>
  </si>
  <si>
    <t>a80c448f-40b7-400d-9b33-1e3335dc148d</t>
  </si>
  <si>
    <t>9470719b-fca3-48e6-a176-d12b1b19bf57</t>
  </si>
  <si>
    <t>6d0d36b7-0ce3-472e-bbd5-14f7e0efca86</t>
  </si>
  <si>
    <t>b9ddb114-725c-46f8-a5a0-d944d0e5729b</t>
  </si>
  <si>
    <t>7b04944b-fa9d-4e22-ac07-dd4f9a393465</t>
  </si>
  <si>
    <t>00b92ee1-9e03-49f2-a406-076379b1a644</t>
  </si>
  <si>
    <t>709f80d3-1ce7-43c2-9773-c24f7e60cd83</t>
  </si>
  <si>
    <t>408a289a-e3b6-4e22-b4a8-dfd8dc8534f8</t>
  </si>
  <si>
    <t>253e8b99-792b-484c-be2f-f6d73b4ba420</t>
  </si>
  <si>
    <t>a4c5b16f-9c68-4c03-b9cc-97024fa07d83</t>
  </si>
  <si>
    <t>7f166c7a-51a4-41c9-8116-a41b7ea9f32f</t>
  </si>
  <si>
    <t>5f280e85-54a2-4e63-adf9-43b51fceb333</t>
  </si>
  <si>
    <t>9ee61211-3c8c-4fb4-b652-e51f8bd6672b</t>
  </si>
  <si>
    <t>5fe5968e-2586-4504-a5a4-f1c662c9278e</t>
  </si>
  <si>
    <t>653f6800-2592-4c77-a812-0d5f08c33027</t>
  </si>
  <si>
    <t>a6d1fc1a-827e-4164-a4c2-acb031f9c61e</t>
  </si>
  <si>
    <t>e2783bbf-ecb5-4380-b59c-ce995fac2a23</t>
  </si>
  <si>
    <t>45e76436-4f76-4c3f-85fc-9174707d89cd</t>
  </si>
  <si>
    <t>f420fff9-3104-4241-ab38-d9e6f6035ce7</t>
  </si>
  <si>
    <t>2fc52f65-4440-42ad-b67b-4ee7f3f79eb7</t>
  </si>
  <si>
    <t>f899ccc0-d379-4498-97a5-196fff720a9a</t>
  </si>
  <si>
    <t>df851f49-6642-4c34-ac45-a1f761237f5b</t>
  </si>
  <si>
    <t>d9de00c0-3d81-4162-bf36-b2cd4c085930</t>
  </si>
  <si>
    <t>71992482-680f-4468-a430-82984ccdbc73</t>
  </si>
  <si>
    <t>d10ee2c0-cd07-4a92-a705-48d41a652f68</t>
  </si>
  <si>
    <t>bf5ff570-d45f-4828-bcd7-82f0e42c4115</t>
  </si>
  <si>
    <t>d9a35b47-8905-4449-b4e4-06a01a35b7ad</t>
  </si>
  <si>
    <t>632efaa0-a7d7-46e1-a7cc-f1dff4b383f4</t>
  </si>
  <si>
    <t>82a76499-48d0-4fad-8ec5-47a87ed8e502</t>
  </si>
  <si>
    <t>26cbcd57-3956-40b9-b3ad-56e5bf3a04d9</t>
  </si>
  <si>
    <t>69d572e0-bcaf-4b81-8196-7fbb8a1453ca</t>
  </si>
  <si>
    <t>f00669a6-9c11-450b-8020-b773c4763900</t>
  </si>
  <si>
    <t>bcc38d05-7995-431e-8e6e-6ca5816d28a7</t>
  </si>
  <si>
    <t>3f878544-2ada-4a1e-a8f4-1deee70e0b6b</t>
  </si>
  <si>
    <t>a2bd89b0-fdb2-4423-af9f-6375d46e2ba8</t>
  </si>
  <si>
    <t>7b7fa5a6-6222-47bd-a2ef-b1c19259a7d2</t>
  </si>
  <si>
    <t>98aba744-a330-42d3-a4a7-87c5b0f38284</t>
  </si>
  <si>
    <t>6dba4bd0-23b8-4d6c-9648-e2b46037ffd3</t>
  </si>
  <si>
    <t>2dd11621-e9b0-43db-92db-de19592ef153</t>
  </si>
  <si>
    <t>1388e82b-4fdb-471e-a627-eba8a6896060</t>
  </si>
  <si>
    <t>eadeae8a-910d-4372-9ce3-e6f911edda08</t>
  </si>
  <si>
    <t>5f8036d3-964c-48e8-883a-26fa3bfac07a</t>
  </si>
  <si>
    <t>dc3b040e-68f3-4a26-b0d2-9f42be8a034d</t>
  </si>
  <si>
    <t>ee7c3f68-e3f2-4e33-a32f-7568689a801b</t>
  </si>
  <si>
    <t>2e604130-f0c5-4e30-8072-707a5fd25b04</t>
  </si>
  <si>
    <t>36400686-4927-4b04-9793-053a198911a9</t>
  </si>
  <si>
    <t>c3d570be-8120-49f0-bfa3-c1c7b21d7708</t>
  </si>
  <si>
    <t>501c209a-6a3c-4fc6-a058-b6d643e0c290</t>
  </si>
  <si>
    <t>b77401e2-23aa-4e99-ac81-353f8fd540bf</t>
  </si>
  <si>
    <t>525daaf6-2717-4b9d-9544-851a11c9a91e</t>
  </si>
  <si>
    <t>1a9db676-9a32-4059-8ccf-f7b53310c19b</t>
  </si>
  <si>
    <t>f91dc6fa-82f6-4b1c-8438-b5eebb24820f</t>
  </si>
  <si>
    <t>91f2d983-a526-4cdd-9545-e74a6ccb2843</t>
  </si>
  <si>
    <t>9766064b-bab6-4ab6-a8f9-c0aac7e7d86f</t>
  </si>
  <si>
    <t>c39a9113-62a0-46a9-b18a-d3da6cf49240</t>
  </si>
  <si>
    <t>f3cd3071-f70c-4afc-be7e-702122924393</t>
  </si>
  <si>
    <t>0675b568-3991-4b4c-bec9-1b66d9896573</t>
  </si>
  <si>
    <t>f93da967-40f5-429e-8289-c7504a1487d3</t>
  </si>
  <si>
    <t>1d42ad09-b45c-491f-ad4a-74c1033a49bb</t>
  </si>
  <si>
    <t>a8a5126b-cc55-4464-82da-4fdd343c7bcc</t>
  </si>
  <si>
    <t>3cb8bc86-233b-4dc4-97d4-115e1605f3b7</t>
  </si>
  <si>
    <t>ba284543-c730-4cfe-ad19-7229911e4520</t>
  </si>
  <si>
    <t>667c9cc9-705b-4678-8bef-e5d4e0d77ba9</t>
  </si>
  <si>
    <t>f409e3b1-2f54-4d32-bf26-457040aae96a</t>
  </si>
  <si>
    <t>5b124055-6b76-4ecd-9246-bc83ebd2fadc</t>
  </si>
  <si>
    <t>d2f97f29-779d-4a14-83f5-8f0c84df5846</t>
  </si>
  <si>
    <t>9357329b-4d45-4be1-bb82-aeb030e80407</t>
  </si>
  <si>
    <t>b2d231e6-08af-46c1-b99a-d1f527ffd5b6</t>
  </si>
  <si>
    <t>a5e55157-4821-49b0-98bb-7e11c46ac954</t>
  </si>
  <si>
    <t>73b84ef5-948e-4dad-bb9c-16af6d281cce</t>
  </si>
  <si>
    <t>f260714c-b096-45f3-a136-e17d41674bc2</t>
  </si>
  <si>
    <t>4d0ba800-df5c-4818-9562-01e69adbe2af</t>
  </si>
  <si>
    <t>cb1a4066-b6d9-44ea-97cb-05c19d85882f</t>
  </si>
  <si>
    <t>c07c890b-7f3e-4bc2-b530-c8cc37f163b0</t>
  </si>
  <si>
    <t>4a407383-c4aa-4259-930a-816df235af1a</t>
  </si>
  <si>
    <t>27bcd62d-5331-4f81-a7f4-275302f36680</t>
  </si>
  <si>
    <t>48050a47-74e0-4f62-9304-bdbfe00b461b</t>
  </si>
  <si>
    <t>ab574f02-a267-4f80-9ef0-76f21da4c762</t>
  </si>
  <si>
    <t>f361acae-4cc9-427b-bb77-2039734bfa4c</t>
  </si>
  <si>
    <t>12b7e239-1be6-4b63-bc53-e188f6b29e58</t>
  </si>
  <si>
    <t>bbd3608c-4d5c-4831-9f74-adcb9049f51c</t>
  </si>
  <si>
    <t>684131e9-e12b-474b-9eaf-c0f487955321</t>
  </si>
  <si>
    <t>f770094d-a214-436b-a8b0-20ddb71a4d55</t>
  </si>
  <si>
    <t>3bf98e52-9c26-431f-8f7b-195047708d61</t>
  </si>
  <si>
    <t>a335dd48-a803-4cf0-97dc-65f080745876</t>
  </si>
  <si>
    <t>2d1c764f-6e5a-4428-8d32-ad6731a70377</t>
  </si>
  <si>
    <t>0b0a3019-098b-43aa-b7a7-8608cdbf475d</t>
  </si>
  <si>
    <t>663f4b4b-02f2-4213-a46d-c96b095ebb6e</t>
  </si>
  <si>
    <t>9a5ec34f-f2a8-4164-bf36-316fdb07c274</t>
  </si>
  <si>
    <t>10d556d5-523d-4fa8-83e7-92f5aa27c288</t>
  </si>
  <si>
    <t>b0dade77-c0ac-412e-b1cc-dc0062ec9d09</t>
  </si>
  <si>
    <t>b5b85387-6e3d-4cf6-8a06-a9d4ddc2a1ed</t>
  </si>
  <si>
    <t>1427d817-d2a4-4ba9-bfdc-12621d4f2fcc</t>
  </si>
  <si>
    <t>afbe8b99-9548-42d8-a7f1-f327788f4ad5</t>
  </si>
  <si>
    <t>9eb5b777-6cb7-423b-8200-e2a8fd718475</t>
  </si>
  <si>
    <t>8d615afc-a62b-49d9-a7a0-78e84fd81320</t>
  </si>
  <si>
    <t>44e55f74-f12a-4df7-878f-00a4edc085b1</t>
  </si>
  <si>
    <t>1d619c30-eee7-46a5-8386-e2b5c85b9f95</t>
  </si>
  <si>
    <t>1b8c1fab-3e03-44c4-9019-630e4a2f1e32</t>
  </si>
  <si>
    <t>232eddbb-659b-4286-b788-366463e5378d</t>
  </si>
  <si>
    <t>4fd06223-3a37-43a5-a034-b7daa4ab65ae</t>
  </si>
  <si>
    <t>7522ee05-4ebf-439d-82ad-9485de48cbab</t>
  </si>
  <si>
    <t>de603faa-f597-4d40-96d1-8feeffcfd580</t>
  </si>
  <si>
    <t>16f77933-7c02-486c-830f-d02e14dd79c1</t>
  </si>
  <si>
    <t>1c243136-f9de-4a3e-9b05-b3c560b03c28</t>
  </si>
  <si>
    <t>4f5a8914-e24d-4312-9979-ddb3d6e50931</t>
  </si>
  <si>
    <t>3c0ff396-7c4e-4f04-bdb5-bc42a6fa7b57</t>
  </si>
  <si>
    <t>5a8f1f4b-7fbb-467d-8076-be11cd53fa65</t>
  </si>
  <si>
    <t>7378d07e-984e-4c53-a9e1-55b35d370726</t>
  </si>
  <si>
    <t>b9c6e130-6b16-4f69-aacb-65dbe96b8097</t>
  </si>
  <si>
    <t>ff1cdd5a-edeb-4587-bdfa-154ade3978ab</t>
  </si>
  <si>
    <t>28c8c867-4e8a-45c1-96a1-ef5cbfdcd068</t>
  </si>
  <si>
    <t>91418d59-4329-4d76-8255-54f14abf06f0</t>
  </si>
  <si>
    <t>06c5841e-36b1-4446-8531-7fd69397d73c</t>
  </si>
  <si>
    <t>c74461ae-282d-4e92-aba2-ff7aa5a97bfa</t>
  </si>
  <si>
    <t>242325e0-8456-41aa-9619-11bb364a5ef4</t>
  </si>
  <si>
    <t>db2857b5-559a-4ba1-a5dd-99073ef2935e</t>
  </si>
  <si>
    <t>0bcfbca2-ced7-4f9b-b423-91cc9718e56f</t>
  </si>
  <si>
    <t>5455d3d3-2c1a-47b1-a005-78a96a41f1df</t>
  </si>
  <si>
    <t>5d42e31f-ca12-48b0-9947-a46ac7c3c9e6</t>
  </si>
  <si>
    <t>cda3466a-7314-4ec2-ae64-45b076307a3a</t>
  </si>
  <si>
    <t>34cf1e1c-4bd2-4f96-853a-7fbd0cf60789</t>
  </si>
  <si>
    <t>6c110442-1c73-4b1f-9664-c9a3d092de9f</t>
  </si>
  <si>
    <t>f84806d6-81c2-4cf2-90c0-e1c34f86ad35</t>
  </si>
  <si>
    <t>183150e7-bdf7-4255-ac69-0d0158262340</t>
  </si>
  <si>
    <t>1f7733cd-4026-4407-9fd9-43f83f2adf9a</t>
  </si>
  <si>
    <t>a3f19107-802f-4f0b-95a7-bcc7d625b418</t>
  </si>
  <si>
    <t>069766da-2470-460f-a79b-9371fdf4f619</t>
  </si>
  <si>
    <t>886e5923-2946-4d8b-880f-b7383ebcfbcd</t>
  </si>
  <si>
    <t>2459d72d-df53-44f4-937d-488afde99438</t>
  </si>
  <si>
    <t>660da1ad-4665-4b48-a0c3-88cdbc44aec3</t>
  </si>
  <si>
    <t>c6208a22-8457-45d0-87f8-fc7ae4f5001d</t>
  </si>
  <si>
    <t>57eed31e-f2ee-4317-91f0-918f0065cda2</t>
  </si>
  <si>
    <t>22c1cdb4-2b06-486f-86a8-546656f84f3e</t>
  </si>
  <si>
    <t>cb4ecaf3-5d81-4f12-86da-9a9744899c21</t>
  </si>
  <si>
    <t>a863a7d4-9744-4153-8510-833ba8387f46</t>
  </si>
  <si>
    <t>5ae46a1c-3d07-485d-bb87-204bda26cd11</t>
  </si>
  <si>
    <t>e0a77ca7-df6d-4e2e-b527-f1e97a159fe2</t>
  </si>
  <si>
    <t>94aa0d36-2a97-4cea-9fe5-3ba329070473</t>
  </si>
  <si>
    <t>a7f3d07a-ea49-4051-82b7-c073f35bfeec</t>
  </si>
  <si>
    <t>489bc928-6d81-4772-b2ec-4ab28bed0d58</t>
  </si>
  <si>
    <t>71737c50-e819-457b-9f7e-e77d3a331089</t>
  </si>
  <si>
    <t>495f68e0-2e9f-471a-825b-3a893797bc4a</t>
  </si>
  <si>
    <t>579a7deb-9565-43ee-b95d-cbc967206167</t>
  </si>
  <si>
    <t>fbf3271b-8e59-4473-982f-bf020752195d</t>
  </si>
  <si>
    <t>15ce7f7b-2350-4a15-bc71-01855ad6136d</t>
  </si>
  <si>
    <t>2edac38a-00d0-44ab-ab9c-da2a91d5d9f6</t>
  </si>
  <si>
    <t>40d99c96-86ef-40e2-82c9-d7a6a30b3575</t>
  </si>
  <si>
    <t>f2964265-5239-4a3b-9d31-84cb90388def</t>
  </si>
  <si>
    <t>a2915905-3a81-4196-9550-7d82bfed6ce5</t>
  </si>
  <si>
    <t>3a48c2da-951a-4b91-9475-1ec6113332e3</t>
  </si>
  <si>
    <t>80aef4d2-e63e-4759-9634-5180b3803851</t>
  </si>
  <si>
    <t>d257f383-59c4-4788-b1be-06f99ddb6835</t>
  </si>
  <si>
    <t>ddda23f3-e42b-4ca6-97aa-9acc658306a5</t>
  </si>
  <si>
    <t>be34d929-eee6-42c8-906a-f41a567b2bb6</t>
  </si>
  <si>
    <t>2a69e277-27ba-48e0-8a64-eca0b198569b</t>
  </si>
  <si>
    <t>812f7468-76fb-468f-ae4c-eec014a9dad4</t>
  </si>
  <si>
    <t>b69678f7-af0a-40c2-849a-3074046626df</t>
  </si>
  <si>
    <t>85f79071-5d05-44fb-b7b4-7b026a43e686</t>
  </si>
  <si>
    <t>2898f0ae-b28f-42c1-9690-8105604baebd</t>
  </si>
  <si>
    <t>35045151-3f9c-4edb-94e0-ad5f7e683d88</t>
  </si>
  <si>
    <t>8cbdda7e-ce82-4e0a-a3fd-93372df3e26e</t>
  </si>
  <si>
    <t>e74dea5d-23f6-4453-973c-b64faf892ab7</t>
  </si>
  <si>
    <t>43d41efd-d923-4490-b759-12a3c9b13264</t>
  </si>
  <si>
    <t>d8b86aa1-ebf0-4be5-82e3-80962015d251</t>
  </si>
  <si>
    <t>ff3cc5fe-f48f-4a53-9bc3-1484a01acbbc</t>
  </si>
  <si>
    <t>4402972f-8bdd-4788-9163-fcbcd22ab190</t>
  </si>
  <si>
    <t>41a5b44e-fed2-4480-a86a-519656a1ecf6</t>
  </si>
  <si>
    <t>d3a51ea5-8b89-411d-b751-7c6bebf51b12</t>
  </si>
  <si>
    <t>6efd9059-20ea-4f00-85e5-c4be5cea2ff5</t>
  </si>
  <si>
    <t>1bfe4569-c2e3-436d-815a-4c841d82e073</t>
  </si>
  <si>
    <t>bd8cb0c3-868e-484a-bb90-0489a426de38</t>
  </si>
  <si>
    <t>788398c6-a9ff-4365-8350-19402f849fc1</t>
  </si>
  <si>
    <t>80cf97f1-6ae4-4d07-8d41-86ec97cf389f</t>
  </si>
  <si>
    <t>c926ff30-c4ae-4b89-a6dd-2ab87ef832fd</t>
  </si>
  <si>
    <t>a95bb23c-dc6f-49ec-99c9-71611856d446</t>
  </si>
  <si>
    <t>1f5b2dd5-b1c5-4a2e-9333-cf64ee58c089</t>
  </si>
  <si>
    <t>93287fda-4516-46b8-a1c9-8476122f0195</t>
  </si>
  <si>
    <t>206aaf19-8913-428c-9a6d-1721a9a1600a</t>
  </si>
  <si>
    <t>6851372a-1f72-4b8f-8936-9f8d99e9fe5c</t>
  </si>
  <si>
    <t>fe8fc7f9-ec54-4566-b7c3-3d07a9ae0804</t>
  </si>
  <si>
    <t>3d3daadd-ce33-4f89-9810-53d7f1c485a1</t>
  </si>
  <si>
    <t>93b6f84d-1cf8-4e58-8546-6d71e991d638</t>
  </si>
  <si>
    <t>d916f087-39dc-4319-8994-27b65d416e57</t>
  </si>
  <si>
    <t>597ccafc-15af-4f79-9310-471c4f19b520</t>
  </si>
  <si>
    <t>1376cf7f-051f-4414-8fc5-ee4cc3e29260</t>
  </si>
  <si>
    <t>b88ebb38-3b0c-41b9-b9af-6e0ceae414a1</t>
  </si>
  <si>
    <t>af665fe1-9769-4771-b29c-cd6975cfbc3c</t>
  </si>
  <si>
    <t>62e43d85-adac-487b-8a04-c4a5c8d8666a</t>
  </si>
  <si>
    <t>84a464c7-6b00-4f2f-855e-e97709259320</t>
  </si>
  <si>
    <t>9d394971-72ce-4b54-a3a0-bbbfb1d92a79</t>
  </si>
  <si>
    <t>08a6a0d2-8988-42ce-88dc-68cf06440ae1</t>
  </si>
  <si>
    <t>b73e6c3f-a04d-4724-a0ab-d34c4c8a9cd6</t>
  </si>
  <si>
    <t>0c282067-e75b-4afe-8f81-926001d6920b</t>
  </si>
  <si>
    <t>551d4e01-db29-48b9-af39-fbf64f0affc7</t>
  </si>
  <si>
    <t>f83ecc0d-a6f6-4b98-b28b-e61ef9ce9e54</t>
  </si>
  <si>
    <t>ec8526d0-fc08-426d-8de1-cdbed806cdec</t>
  </si>
  <si>
    <t>19018890-7f48-4828-ad15-80ddfd698218</t>
  </si>
  <si>
    <t>046d486c-5be8-49e7-bb2e-d8159c3c1a2e</t>
  </si>
  <si>
    <t>1f543563-548e-44ac-b216-24ea091217a2</t>
  </si>
  <si>
    <t>0bbe2d56-0f29-4271-a9ee-a5fef81f1918</t>
  </si>
  <si>
    <t>4146201d-4acb-49fd-9cd7-dd4c052aa633</t>
  </si>
  <si>
    <t>4437f6b9-32b5-43ab-8953-8bd771a93e8d</t>
  </si>
  <si>
    <t>8a0d3597-3cce-4f21-a165-9c03194b7be4</t>
  </si>
  <si>
    <t>8ee769b3-bf07-49fb-981d-8f6efb5820c8</t>
  </si>
  <si>
    <t>c28ec46e-2306-42e7-9308-e69998000cd1</t>
  </si>
  <si>
    <t>72d72038-178a-49f8-89fb-941ed2a540f5</t>
  </si>
  <si>
    <t>17d7de18-45f1-42bd-8d6e-d5778dfa0e57</t>
  </si>
  <si>
    <t>e62aa94c-b06d-4537-88a3-46820b1c60de</t>
  </si>
  <si>
    <t>a86718e9-457e-4dd4-9738-b8ab5ce33102</t>
  </si>
  <si>
    <t>ec90571e-119f-48e5-b2df-cc54f4b599ac</t>
  </si>
  <si>
    <t>35cd5574-9502-4ecc-ba42-59caabf01fc9</t>
  </si>
  <si>
    <t>54d7ceee-d0b6-4a73-b9aa-d2ef734bedf7</t>
  </si>
  <si>
    <t>c9e52df6-0e28-4fe8-91e0-192c4e3b200d</t>
  </si>
  <si>
    <t>84a0c028-394d-4625-bc62-92caae420dc9</t>
  </si>
  <si>
    <t>1f39439f-6b6c-48a8-84d9-24393d913537</t>
  </si>
  <si>
    <t>aa26c51b-e4f9-4e4b-99db-98b6923a2e50</t>
  </si>
  <si>
    <t>0ef3e069-3b31-4fe7-99a3-93bb6e649a23</t>
  </si>
  <si>
    <t>3d4a2ee6-9046-4f5e-bc07-d354ebc53dab</t>
  </si>
  <si>
    <t>f4ae03c9-263b-4384-8203-26b88207d7f4</t>
  </si>
  <si>
    <t>cdfcea55-37af-4bf0-9b01-66850b3ec0e2</t>
  </si>
  <si>
    <t>9d34dc28-1931-46fb-8aa8-cc1037cca7d3</t>
  </si>
  <si>
    <t>fcfe3c27-888d-4884-9ecf-6cd38c856a72</t>
  </si>
  <si>
    <t>f8dd60a2-ba99-4f7b-a47e-b617ce1439fa</t>
  </si>
  <si>
    <t>34bb5fe1-9def-4197-ad68-cd1f70d48527</t>
  </si>
  <si>
    <t>146b2160-f708-4ca3-a20f-8c9f5174f0e0</t>
  </si>
  <si>
    <t>c2a2dc96-aec5-4d78-8195-ec0988f3055b</t>
  </si>
  <si>
    <t>4091cee3-faf6-494f-9c24-cbf59143ce30</t>
  </si>
  <si>
    <t>7290907c-ab21-4fcb-8e79-cdd5f2a71735</t>
  </si>
  <si>
    <t>c6f28ada-f280-4677-b662-382617d1d53e</t>
  </si>
  <si>
    <t>ec5bc29d-d6d1-4c28-96ce-6464111f8067</t>
  </si>
  <si>
    <t>244975f1-a410-4094-b930-709bcb778bff</t>
  </si>
  <si>
    <t>5f0b601b-a0a3-404a-a3aa-b5eea5456c11</t>
  </si>
  <si>
    <t>8146d3ee-a08f-4616-9e7c-ee93d44c08c4</t>
  </si>
  <si>
    <t>56e78ee4-790c-47ec-b658-9a14048c3ca1</t>
  </si>
  <si>
    <t>9a67c961-ed0f-4b82-8e26-1e3e5dd29e1a</t>
  </si>
  <si>
    <t>732eef61-8793-4aaa-bf15-97dc1b36c4f6</t>
  </si>
  <si>
    <t>e3ad6e9d-9042-4843-91b3-9517086f0ac9</t>
  </si>
  <si>
    <t>f5c4fcd7-3c22-472d-9082-182e77137f9e</t>
  </si>
  <si>
    <t>03078ac8-5da0-41e6-96db-fa5fb2818761</t>
  </si>
  <si>
    <t>aedec655-2f10-4def-bdde-fbe9680df700</t>
  </si>
  <si>
    <t>ac16c041-3bd2-4454-9bd8-6156271d7c29</t>
  </si>
  <si>
    <t>7ecf613f-fa6a-4edd-80a3-fe32c988551d</t>
  </si>
  <si>
    <t>ed8d4208-9959-47e4-a305-33aa50d66a17</t>
  </si>
  <si>
    <t>2eab0ed0-63db-4e3f-8d89-e91a49f78450</t>
  </si>
  <si>
    <t>38fc139c-13bc-4895-bff7-1c8eaf13429e</t>
  </si>
  <si>
    <t>fea7fc17-802c-41de-a3e0-2a3bdc58b283</t>
  </si>
  <si>
    <t>060ae74a-98c4-4f0b-8e15-e09c770ad71f</t>
  </si>
  <si>
    <t>8e263abe-ec42-4ead-bb5b-e37543385c82</t>
  </si>
  <si>
    <t>d58c7cd7-1316-43a9-b8ea-30920aff569a</t>
  </si>
  <si>
    <t>6830b977-6b94-431a-8456-f76116d8e3d6</t>
  </si>
  <si>
    <t>d9b31400-3143-4fd6-8a95-9a318e8e3aba</t>
  </si>
  <si>
    <t>3fe46b9f-e04b-4d60-b604-fee6863174bf</t>
  </si>
  <si>
    <t>26ee8a39-1fec-431f-9d19-9bb3046b846f</t>
  </si>
  <si>
    <t>50dfed92-78d8-43ad-8e9e-7699ec260e08</t>
  </si>
  <si>
    <t>de9c4f71-8383-4f59-81d4-88af2d1d8a1e</t>
  </si>
  <si>
    <t>12413cb3-d2c1-403e-a741-3425182fbeea</t>
  </si>
  <si>
    <t>1b48438c-a4d6-4dfb-a97f-d5b9637199cc</t>
  </si>
  <si>
    <t>ebb94f55-c30e-45c6-b4ea-ba05da82309e</t>
  </si>
  <si>
    <t>38227e5a-0cea-4b61-ae1c-c88d141f2d53</t>
  </si>
  <si>
    <t>3a6146a4-8b5b-4ae2-b78a-c42781dd555f</t>
  </si>
  <si>
    <t>672bc8da-66ac-4dcc-8298-a2c186c563a5</t>
  </si>
  <si>
    <t>0f8a8595-a0ec-40bd-9ae9-2395b57d44fc</t>
  </si>
  <si>
    <t>52d1a3fa-e4c5-475a-94f6-06a1d16bfc44</t>
  </si>
  <si>
    <t>a4cce523-ce91-4a68-9012-5b9608e88ed0</t>
  </si>
  <si>
    <t>c936ee35-b2a0-4675-a970-c79851e754bb</t>
  </si>
  <si>
    <t>47fbbca1-4d47-46cc-a451-0a048ec2e39d</t>
  </si>
  <si>
    <t>0094d29a-2a50-4bf9-97e0-eccde922aa1a</t>
  </si>
  <si>
    <t>896f9db9-3ea0-4da8-b099-471f6f4cc9e0</t>
  </si>
  <si>
    <t>f2d39741-98b3-4769-9565-4bd234188124</t>
  </si>
  <si>
    <t>5be73e7c-2946-4057-83c0-0e5a9c85e1b6</t>
  </si>
  <si>
    <t>7251c8f3-8434-4a3c-bf71-7930f1f7d9db</t>
  </si>
  <si>
    <t>d8f2cbb5-1ccb-4934-9add-da9c59b5ed17</t>
  </si>
  <si>
    <t>73b67241-656f-4bfd-b024-3700ee9167e5</t>
  </si>
  <si>
    <t>8e0b888e-9a64-4aac-bbc5-8bb6e962ccb8</t>
  </si>
  <si>
    <t>970ad350-0772-485a-81eb-aac365416b61</t>
  </si>
  <si>
    <t>be079e43-563e-482b-85e7-267b5f896e38</t>
  </si>
  <si>
    <t>d5d5de56-2cc5-429d-9186-0c2b2f182f01</t>
  </si>
  <si>
    <t>49765d91-6ad5-4641-a7f6-389b1313a71e</t>
  </si>
  <si>
    <t>06892594-0bcc-4bbc-aed1-86146d010d72</t>
  </si>
  <si>
    <t>98cf394f-d7d7-47f0-a2e7-93f9c0ef7a29</t>
  </si>
  <si>
    <t>6f86754b-2369-4e7c-86f6-b3035500beed</t>
  </si>
  <si>
    <t>a5d9cbef-0f48-4308-9aae-3db02c063965</t>
  </si>
  <si>
    <t>71f9fd1b-92f5-4a78-a791-4a8f5f463bd8</t>
  </si>
  <si>
    <t>88e2792d-16d8-4402-a31a-efc464bf6cf3</t>
  </si>
  <si>
    <t>35080aee-bfcb-4438-a7f8-9977010ed29a</t>
  </si>
  <si>
    <t>31ce65cf-2399-424c-9a14-1b03552b4e2a</t>
  </si>
  <si>
    <t>0fbf91a7-2a9d-4f62-a089-06c4b40b3885</t>
  </si>
  <si>
    <t>9add0bed-dfd8-419d-8bba-883e2f200fb0</t>
  </si>
  <si>
    <t>05ebc533-4411-4a02-a2ea-3d7074af9aed</t>
  </si>
  <si>
    <t>7d4850b0-cec4-46da-bc7e-0a89d72fe0e8</t>
  </si>
  <si>
    <t>291c681e-551a-41ad-a361-932e9b36be74</t>
  </si>
  <si>
    <t>aed2e643-c1f3-4854-a8ed-dd67c5f59510</t>
  </si>
  <si>
    <t>dd43c2da-9a5e-4c12-919c-fffe632d0cbc</t>
  </si>
  <si>
    <t>76af99d1-27ab-426c-87fc-e1b9fe49d51a</t>
  </si>
  <si>
    <t>2b207865-60f6-42f6-b421-5b33245d3f13</t>
  </si>
  <si>
    <t>7e529842-aa5d-4e28-bc4d-6f71ac98c493</t>
  </si>
  <si>
    <t>1da22029-e15d-411e-bc19-6b17fcf035a2</t>
  </si>
  <si>
    <t>75d66fa8-63c5-4c08-9a86-2198831fecbc</t>
  </si>
  <si>
    <t>c0ded508-c7ea-405a-9c31-f328eafa6e75</t>
  </si>
  <si>
    <t>6b2ba603-b1fe-493d-b363-66cb239f36cd</t>
  </si>
  <si>
    <t>00d0516a-3d9a-491c-8c28-ea7d9a7fd304</t>
  </si>
  <si>
    <t>f4406919-18c3-42fe-94ef-dc74c542bd02</t>
  </si>
  <si>
    <t>d7300746-61e5-46e1-8010-783fbd4dcebc</t>
  </si>
  <si>
    <t>f9cded3a-6e2c-45d6-9eee-d09fc8849a0f</t>
  </si>
  <si>
    <t>0c042077-a0c7-4fa3-8c34-dbcdf34c6e2c</t>
  </si>
  <si>
    <t>ea2afb49-350a-4af7-b850-9e37195adfc0</t>
  </si>
  <si>
    <t>563909c2-131a-4f8d-bf14-5606614dcce9</t>
  </si>
  <si>
    <t>d1446e21-a4aa-43a4-9707-7755a4f0e352</t>
  </si>
  <si>
    <t>34229d59-1a3c-46f4-a9cf-1749ed5e64a5</t>
  </si>
  <si>
    <t>a7e174ba-8a91-4ca0-b022-25abc43bbcf8</t>
  </si>
  <si>
    <t>939d5cc8-64bf-4c52-904d-8a231f92684f</t>
  </si>
  <si>
    <t>de0bfb19-12e0-4fb0-b1c1-fe613e988b45</t>
  </si>
  <si>
    <t>16ed5878-f533-4bdb-aa56-0ba42aebb007</t>
  </si>
  <si>
    <t>7044a47f-d2ac-40e0-982b-731af68d3a9c</t>
  </si>
  <si>
    <t>219cc42f-3349-4c0b-addc-5b241c50c742</t>
  </si>
  <si>
    <t>a133fc14-a43e-4f46-9e65-fa9f360744a2</t>
  </si>
  <si>
    <t>13d1eef4-95e1-424b-ae57-52159d5201f0</t>
  </si>
  <si>
    <t>748ed4ad-575a-4b83-9f7e-5025fef046a1</t>
  </si>
  <si>
    <t>2fd77131-deab-4bc3-9d12-905728b018fb</t>
  </si>
  <si>
    <t>141d79ef-3bd5-41b6-baac-139484183844</t>
  </si>
  <si>
    <t>42a22c84-5740-44c8-9166-9c3bd47fa088</t>
  </si>
  <si>
    <t>fcd1cfbe-c63a-4577-863c-cbd2c14bc54d</t>
  </si>
  <si>
    <t>d424722b-f028-49d7-9d48-c11e61b45484</t>
  </si>
  <si>
    <t>f8e65ee9-7448-44dd-af00-95f4ab8cadc0</t>
  </si>
  <si>
    <t>d0eaa484-2706-435a-a621-e276d5917a7a</t>
  </si>
  <si>
    <t>8d6fc811-00f6-4bf1-9963-594011a298c4</t>
  </si>
  <si>
    <t>4cbc56f7-4a38-47f6-8bae-4012f9d6838d</t>
  </si>
  <si>
    <t>6a910af0-5132-4a1a-bc28-7ad02e52c4fb</t>
  </si>
  <si>
    <t>9f7edfb8-7045-453b-b973-18190c37e022</t>
  </si>
  <si>
    <t>2609f6f2-b684-44e4-a548-f38ab38ad3b0</t>
  </si>
  <si>
    <t>f5552e69-c3cc-42b8-a680-08319e4c1d43</t>
  </si>
  <si>
    <t>12040e54-b337-49a5-ae86-d25504aa7b68</t>
  </si>
  <si>
    <t>70f4fc9b-8fe7-491c-a1df-5ca66496d664</t>
  </si>
  <si>
    <t>f49609d3-5ee7-4c51-b6dd-d9d84b65a629</t>
  </si>
  <si>
    <t>3c566bce-a7a0-4d5c-b3da-e8e82e47bca7</t>
  </si>
  <si>
    <t>852a93cc-195f-41d0-ac8c-95a68255476e</t>
  </si>
  <si>
    <t>dd333dfe-7acf-44f3-9ff6-9cb84d4d5640</t>
  </si>
  <si>
    <t>a29aca20-5a83-4010-a123-4114c21fb43b</t>
  </si>
  <si>
    <t>70602ed4-dae8-4237-8be0-b53e2ff41ce1</t>
  </si>
  <si>
    <t>560d9904-d1e1-41db-8e2a-4bb5fbe163b9</t>
  </si>
  <si>
    <t>57d377a6-8532-4e13-ad76-25ef9289068d</t>
  </si>
  <si>
    <t>a6b086c7-8e1b-4cd9-80ff-b77f348da443</t>
  </si>
  <si>
    <t>22ceda52-6642-4afe-9fb4-182222880dd9</t>
  </si>
  <si>
    <t>dd5a77c6-6d1d-4e1a-b34a-520c50793319</t>
  </si>
  <si>
    <t>c6458416-d173-4c2e-9c39-32afe8657a18</t>
  </si>
  <si>
    <t>02fc8a52-6fd2-4468-b4ff-9e1b0c6d03af</t>
  </si>
  <si>
    <t>ed9fc4b1-a857-4e93-a5d0-8e164553352b</t>
  </si>
  <si>
    <t>517b7810-25a4-4625-a249-f2faa14e0477</t>
  </si>
  <si>
    <t>f1d81207-8419-4229-ae67-d4c2ba97db80</t>
  </si>
  <si>
    <t>e2e30b62-e03f-4820-88f3-b1c8977c148b</t>
  </si>
  <si>
    <t>fa59cb3d-6c2f-4056-90ea-b0c9988061d2</t>
  </si>
  <si>
    <t>744ea3cd-c37c-4794-8259-f52b4d171edc</t>
  </si>
  <si>
    <t>4a709a32-a969-435c-bd78-3e11cd8fcfed</t>
  </si>
  <si>
    <t>55d4f360-94e1-4cd1-b03a-3e46f57e7a0b</t>
  </si>
  <si>
    <t>63646732-931c-481f-96dd-39fad5176996</t>
  </si>
  <si>
    <t>40621c63-48e4-4f71-bcf9-c81a46f3270c</t>
  </si>
  <si>
    <t>542cf698-ef97-431d-8297-cd71b1321136</t>
  </si>
  <si>
    <t>4d4b88d3-4fa9-43bd-86d8-cea422d8ae05</t>
  </si>
  <si>
    <t>19cb0196-e738-4353-bbb2-e4b0f7d92e65</t>
  </si>
  <si>
    <t>2ec5c0c0-8e8c-453c-8896-3f1274ab4d27</t>
  </si>
  <si>
    <t>191a9c8e-c7b3-47d4-9c6e-d70f2b567c91</t>
  </si>
  <si>
    <t>a9b4443f-ba19-4995-b0e8-fde10fd7c0cb</t>
  </si>
  <si>
    <t>637aa8a9-cb94-4150-8068-8743daf5dfb6</t>
  </si>
  <si>
    <t>7e8ec4d3-5bcd-4d59-b2bc-0a053192bcba</t>
  </si>
  <si>
    <t>fdbfcfa3-2d63-4967-9a82-7e3a85c29416</t>
  </si>
  <si>
    <t>1e33fde0-6b06-4ede-83d1-dab9e4b47d8a</t>
  </si>
  <si>
    <t>ade37451-9c21-41fd-b084-8de365258a35</t>
  </si>
  <si>
    <t>3010139b-ed61-479a-9a31-7a8a629a7b2c</t>
  </si>
  <si>
    <t>6f127047-e49b-4080-8c56-3a0cbe3921bf</t>
  </si>
  <si>
    <t>2606e606-3bb4-4da3-bb4b-1fd7337d6ad7</t>
  </si>
  <si>
    <t>1c4be060-7033-4af3-a576-c1817aaf1f86</t>
  </si>
  <si>
    <t>1476d422-3247-4b00-8288-fa4d058829ef</t>
  </si>
  <si>
    <t>2d8ee415-fffd-4aef-99f1-49bb5f5cb20a</t>
  </si>
  <si>
    <t>ded67522-5d8b-48be-afc3-34508c0ef86c</t>
  </si>
  <si>
    <t>14992971-1d9c-4469-a171-5863370189d2</t>
  </si>
  <si>
    <t>e05c5f72-c9fa-46b6-9080-9e7bee317358</t>
  </si>
  <si>
    <t>f7b20628-6545-45e6-8e70-dfae92d826d5</t>
  </si>
  <si>
    <t>f68d5095-7bd6-4300-884b-6fcd660e6e42</t>
  </si>
  <si>
    <t>25fdc7d5-3310-4766-a823-32824466e400</t>
  </si>
  <si>
    <t>a359f31a-1d6d-4e36-b5d9-9525a38807e6</t>
  </si>
  <si>
    <t>dc916acc-ae18-454b-a5f6-09cb5d89f7e6</t>
  </si>
  <si>
    <t>ecbddb6b-2df4-4e7a-96a3-7032fafb5f56</t>
  </si>
  <si>
    <t>28754c2f-43f7-4786-ba6c-521eb02bbfea</t>
  </si>
  <si>
    <t>6ae19c9f-5780-4a5e-a29c-05decd891039</t>
  </si>
  <si>
    <t>eddf2ba5-baff-459c-b5c6-de8a9dd3ecde</t>
  </si>
  <si>
    <t>0e4c1a24-2d8b-423a-992a-f16efc531a80</t>
  </si>
  <si>
    <t>f786108e-f6ad-4969-a4f9-add6026646f5</t>
  </si>
  <si>
    <t>1fe8e6e4-2c1f-42d9-b917-cb669e93be38</t>
  </si>
  <si>
    <t>84fc6b90-a171-45c9-8cf9-ea1726d1340f</t>
  </si>
  <si>
    <t>b697f604-f000-4224-9cd4-959af545388d</t>
  </si>
  <si>
    <t>7020bd5d-e5e9-4150-b08c-1ccdf3527f34</t>
  </si>
  <si>
    <t>1cd26cd5-eea0-4895-a5ed-d181c830b2d1</t>
  </si>
  <si>
    <t>765dfb97-e1c2-4c11-a598-aae200d75332</t>
  </si>
  <si>
    <t>3a7cece7-f2df-49fc-b07b-e0a7f7c8709c</t>
  </si>
  <si>
    <t>23c83e2c-490f-4e48-a41f-411d0c2123a7</t>
  </si>
  <si>
    <t>ac111b85-aca4-435d-a612-3656ec40d35f</t>
  </si>
  <si>
    <t>f86f694c-edb6-45ce-8120-628e1580eae4</t>
  </si>
  <si>
    <t>5347eacb-9d93-4ae2-a0b5-83ad9aa541e1</t>
  </si>
  <si>
    <t>30240395-cf68-487b-b3bf-18db05452cf3</t>
  </si>
  <si>
    <t>0a4962f0-fb9b-4048-85c8-957bf2420d28</t>
  </si>
  <si>
    <t>b8601cb3-52a6-45e7-8185-467484409952</t>
  </si>
  <si>
    <t>5b2d5351-38a3-49dd-a4ae-577471ab1e93</t>
  </si>
  <si>
    <t>56abcfe6-e446-46cf-8715-718c33505075</t>
  </si>
  <si>
    <t>affef3e1-9f31-4b16-803e-2a8dc0ce7413</t>
  </si>
  <si>
    <t>0b215338-4bed-4dcb-af9d-f80bb6a40644</t>
  </si>
  <si>
    <t>38e84ec8-3505-4525-b9ee-3db94dc06347</t>
  </si>
  <si>
    <t>7c032077-ff7f-4078-8139-ee9d18be022b</t>
  </si>
  <si>
    <t>cd4bd509-72c2-4b21-ac07-833409a06266</t>
  </si>
  <si>
    <t>5c9a5f0a-609f-44db-8953-f39d4af77e7e</t>
  </si>
  <si>
    <t>23e06213-4cdd-4fa2-b14f-13dcf874d8bc</t>
  </si>
  <si>
    <t>60e051a2-de0e-4080-abb4-b003ac85147b</t>
  </si>
  <si>
    <t>77ed1c9c-c99b-4981-b9a8-4034a62c66b7</t>
  </si>
  <si>
    <t>bacefc21-9067-40ba-9e2d-ae89eb984aa1</t>
  </si>
  <si>
    <t>cbc0061e-693f-4a4f-825f-257b03a6cf1f</t>
  </si>
  <si>
    <t>95b84952-9b83-4643-8f8c-f06315e60d14</t>
  </si>
  <si>
    <t>78340bcc-66c0-4bad-b8ce-d39d7bdf0180</t>
  </si>
  <si>
    <t>bd53a2ad-1372-4da9-849e-01eb8562b1dd</t>
  </si>
  <si>
    <t>6be75ab3-cd18-4047-b313-cca247cb4e9e</t>
  </si>
  <si>
    <t>1fe524c2-b6be-4ab5-bfb3-8d6644cabea6</t>
  </si>
  <si>
    <t>52376ad9-ea5b-4986-8744-0b2d160abe87</t>
  </si>
  <si>
    <t>b9ef393b-134f-43fa-90de-9fbc7b509561</t>
  </si>
  <si>
    <t>59d77fb2-c39e-4570-a842-a4901789ba05</t>
  </si>
  <si>
    <t>50722dca-29f4-4732-9a0f-51ff912d0f24</t>
  </si>
  <si>
    <t>58d3df4c-fa81-4c03-9425-3fe45d84bcb7</t>
  </si>
  <si>
    <t>5495e5f0-819d-43aa-822d-6a97d3172675</t>
  </si>
  <si>
    <t>b719cd6a-d7e7-4440-8795-d1c566774598</t>
  </si>
  <si>
    <t>e594d550-3bce-4a66-8a31-a3830eb9013b</t>
  </si>
  <si>
    <t>fc89bb3d-74d9-48ed-a61b-f85aa379b8f3</t>
  </si>
  <si>
    <t>829662ea-6243-4ca4-b770-8efad0895c5e</t>
  </si>
  <si>
    <t>95265f79-fca6-459d-9e00-c2c40f86ef25</t>
  </si>
  <si>
    <t>c6a73284-86f3-4352-b28f-9b40cf4f71b2</t>
  </si>
  <si>
    <t>8a20bced-7ff3-4a34-8a8f-64ce0071a716</t>
  </si>
  <si>
    <t>14bfb87a-527d-4712-b2ee-b72ad40c47de</t>
  </si>
  <si>
    <t>dad8602c-e421-4c06-ab7c-22296ddb95c2</t>
  </si>
  <si>
    <t>ae119431-a528-4dee-b5df-4fe22621f53b</t>
  </si>
  <si>
    <t>18686336-3c30-4ccb-8d51-a1ae3fba9102</t>
  </si>
  <si>
    <t>7c310f06-3892-4fe9-b608-c195cfe14a39</t>
  </si>
  <si>
    <t>6d989293-275f-4d84-aec4-bd1b53335487</t>
  </si>
  <si>
    <t>4dd15504-c4f5-4c92-8c3c-8f51d5a225b4</t>
  </si>
  <si>
    <t>d9ffffed-6350-4ffd-b759-41f82a1223cf</t>
  </si>
  <si>
    <t>7e15d1f8-650e-48b3-9fd7-569771265868</t>
  </si>
  <si>
    <t>ede769ee-4112-4ea5-9d02-fabc283c36e6</t>
  </si>
  <si>
    <t>b4aeed8f-6095-45d5-a053-a203aa04599f</t>
  </si>
  <si>
    <t>5e0cb1ad-3efb-4894-85ee-4611f92133fd</t>
  </si>
  <si>
    <t>cfaf3137-dcc3-4662-bc78-45228d6bfcd5</t>
  </si>
  <si>
    <t>9176fde3-4350-402a-99a8-4661308ae795</t>
  </si>
  <si>
    <t>90b2f4e2-bbf8-4052-b0d6-187a2dbc607e</t>
  </si>
  <si>
    <t>5bc0df90-9237-4549-8639-c182c57ef23c</t>
  </si>
  <si>
    <t xml:space="preserve">Warri </t>
  </si>
  <si>
    <t>48f760a3-1c96-4772-9802-9ee03aa02fd1</t>
  </si>
  <si>
    <t>5969c77b-fb25-4a18-a6d8-ebde4c230fce</t>
  </si>
  <si>
    <t>91db2f0c-9737-4d22-aef6-d9a66cccc576</t>
  </si>
  <si>
    <t>8bf5462e-a246-47a8-b9dd-096676945507</t>
  </si>
  <si>
    <t>c22804d8-de60-4430-a2a0-9aa60a6ccb3a</t>
  </si>
  <si>
    <t>74264825-4fc7-4769-b3fb-2cb6a297f1b4</t>
  </si>
  <si>
    <t>cd361bdc-1393-454f-ae29-52ba5371e8a7</t>
  </si>
  <si>
    <t>f24fc1c2-1591-4533-b34b-317806cb57f8</t>
  </si>
  <si>
    <t>4f5e0c6e-b5be-4d4f-9afe-d79cab28b82f</t>
  </si>
  <si>
    <t>3d0c15ae-dbab-455e-8b36-c163283531bc</t>
  </si>
  <si>
    <t>1b0d7399-2ac2-4bf8-b0eb-ceb5d56c4fa4</t>
  </si>
  <si>
    <t>cf499912-8a83-489c-b87c-38908dc33d3e</t>
  </si>
  <si>
    <t>f4a3b20d-f1b2-4e5d-8644-71068b21d087</t>
  </si>
  <si>
    <t>1a2fb1df-913f-43be-9e8c-5a40a192f010</t>
  </si>
  <si>
    <t>157c6e84-9512-4425-a7a4-441b3ddf9a9c</t>
  </si>
  <si>
    <t>b36d26f5-d5f7-41ec-a6e5-30f1776e0c02</t>
  </si>
  <si>
    <t>519aa55d-7611-422f-8cd0-201e937bbf6c</t>
  </si>
  <si>
    <t>7938bedb-42c5-47f7-945e-0bf9dbeb6a41</t>
  </si>
  <si>
    <t>945d408c-03d1-4f2c-909d-058651369c93</t>
  </si>
  <si>
    <t>3766dada-54fd-493e-9880-7ad4f591a98c</t>
  </si>
  <si>
    <t>7697d8c7-0f39-4634-9d1c-6d9a0b6d598b</t>
  </si>
  <si>
    <t>b62f1b4d-7f92-438b-b683-666035ececd6</t>
  </si>
  <si>
    <t>b6fe67f9-0a11-4dd6-9ece-a3bf8ed505d6</t>
  </si>
  <si>
    <t xml:space="preserve">Port Harcourt </t>
  </si>
  <si>
    <t>f8893100-e180-4cff-b0b4-59d4b68c1f10</t>
  </si>
  <si>
    <t>1c349271-9544-4dab-95ab-76b67f66a7b2</t>
  </si>
  <si>
    <t>7a0dbd5e-0f72-47a1-83a3-9a94b5891423</t>
  </si>
  <si>
    <t>deefefd9-b050-440d-8def-c943df94fd59</t>
  </si>
  <si>
    <t>0d5004c9-de78-46b8-a309-7c17bbd0b773</t>
  </si>
  <si>
    <t>cef137c8-78c6-4df5-beb5-577c4dd2b3b6</t>
  </si>
  <si>
    <t>56598702-3d34-4942-8cc0-11cf32d139b6</t>
  </si>
  <si>
    <t>8935f18f-b817-4478-a1c5-62df3a6db1b0</t>
  </si>
  <si>
    <t>edac74c1-97b9-458e-9bf7-cf36d41d67ed</t>
  </si>
  <si>
    <t>997220f0-9b1c-41fb-9e2c-445a788cbdf1</t>
  </si>
  <si>
    <t>274853d6-90bd-41da-bbb3-a972943ca065</t>
  </si>
  <si>
    <t>9d38fcfd-22bc-423f-bca8-d07fa170d369</t>
  </si>
  <si>
    <t>49d4d79f-ecac-4f39-9a0d-6c1ff0c0f4fd</t>
  </si>
  <si>
    <t>94484221-267c-49dc-bef7-ab43b73247d1</t>
  </si>
  <si>
    <t>271a74ed-e244-40d3-92ba-5792a5d646d6</t>
  </si>
  <si>
    <t>0431b908-0a3f-4f10-960c-0bacab993d3d</t>
  </si>
  <si>
    <t>b0afd612-a9e9-4b07-9c81-dffed27700f0</t>
  </si>
  <si>
    <t>8ebf0d10-1305-4c44-a9fa-1f91013f5a0c</t>
  </si>
  <si>
    <t>f6b8a32e-c7b9-44eb-abfd-841b1d076a6d</t>
  </si>
  <si>
    <t>75092430-6cc1-4c32-8706-be985abd8cfc</t>
  </si>
  <si>
    <t>fa63799b-0d3d-4173-b190-1ccf7719b67f</t>
  </si>
  <si>
    <t>fdfc2449-c771-49c1-ab83-fc614535d97a</t>
  </si>
  <si>
    <t>73026273-23f1-4902-8e08-5df420d2bc0a</t>
  </si>
  <si>
    <t>6a360698-782d-4dcf-9077-c1ee8ce9f252</t>
  </si>
  <si>
    <t>26721ae8-b55f-45fd-8b43-5283ed8199b6</t>
  </si>
  <si>
    <t>6e97c319-cd2a-4e26-bf48-8edf756cb7f9</t>
  </si>
  <si>
    <t>1266b0db-866d-4167-8ca1-723d2f9d316f</t>
  </si>
  <si>
    <t>6f58624f-ab7d-43e9-a712-c19b51640d31</t>
  </si>
  <si>
    <t>2eb97d31-0253-41c3-9e43-99fa20969b13</t>
  </si>
  <si>
    <t>70e83d45-38b0-4320-9937-8e53f7817020</t>
  </si>
  <si>
    <t>9a2f2ad3-57c0-4dff-b4d0-02c873160174</t>
  </si>
  <si>
    <t>0935bd0f-217f-45a5-ac79-f39f60c52cf9</t>
  </si>
  <si>
    <t>719c224a-2c1e-43e1-a1a1-388dea5b6992</t>
  </si>
  <si>
    <t>cae98dc5-22f2-4b73-9ebd-0b8be61d643c</t>
  </si>
  <si>
    <t>8cade870-5cec-4f0b-8c0a-11e35529bb3f</t>
  </si>
  <si>
    <t>788e8445-7321-4f7a-8790-3a084ec0bcbb</t>
  </si>
  <si>
    <t>5c5a3621-8990-49af-a530-0f9c183bca35</t>
  </si>
  <si>
    <t>fedf95c1-1139-4df8-b60c-4ed90eeee56e</t>
  </si>
  <si>
    <t>11459ed8-d814-4064-8726-442b49f44eda</t>
  </si>
  <si>
    <t>4bb97a92-9f87-47c0-ab1d-f96bf8b25f22</t>
  </si>
  <si>
    <t>d4eb52a2-afa5-481a-8be2-f4303b496777</t>
  </si>
  <si>
    <t>d6a19186-c303-4d32-81a1-a9ed4364eecc</t>
  </si>
  <si>
    <t>b8aa3bef-7f12-48a4-99de-ff9b77c9249d</t>
  </si>
  <si>
    <t>d5bd568c-31d4-4c35-a607-d8416371ab36</t>
  </si>
  <si>
    <t>91919b75-77c1-4fa2-a044-ed313bc2634c</t>
  </si>
  <si>
    <t>d49e375d-ceaf-4140-97ab-78ca198aa469</t>
  </si>
  <si>
    <t>6a322575-1eb2-4851-be21-716ffca85648</t>
  </si>
  <si>
    <t>fe3c5a29-41ef-4700-b72a-fe70ea0ba63e</t>
  </si>
  <si>
    <t>ac975f5e-d0e3-4669-88d9-9de13bc54b59</t>
  </si>
  <si>
    <t>c812f787-6b03-45e9-ab4c-f65dc9f574f2</t>
  </si>
  <si>
    <t>61342c9c-3f49-4ebd-987c-500bb6f2872f</t>
  </si>
  <si>
    <t>72d509f5-d727-466e-98a8-16eed0f4889f</t>
  </si>
  <si>
    <t>f9a74772-f344-459a-8c7f-e58f3ee899de</t>
  </si>
  <si>
    <t>1f346363-5285-41c8-8013-bee7999adc71</t>
  </si>
  <si>
    <t>8f226958-295e-4f0d-90f1-36411f8f7826</t>
  </si>
  <si>
    <t>cfc478ba-1103-48a8-9464-75989c2cd5b1</t>
  </si>
  <si>
    <t>a911aab9-64b1-46e6-8f33-d9b9eab5723d</t>
  </si>
  <si>
    <t>52c6ce33-84c6-4157-9bfc-9ee210c39a37</t>
  </si>
  <si>
    <t>f82f1cc2-292a-43a9-9c30-8ecb285efbf8</t>
  </si>
  <si>
    <t>292ffa36-e570-43b2-af7d-2c0f4e0c56e0</t>
  </si>
  <si>
    <t>1db98816-9cef-4e5a-8a2f-bd9bdef4b612</t>
  </si>
  <si>
    <t>d4cefe2d-d9f2-42e7-99e0-49c2fb333383</t>
  </si>
  <si>
    <t>22b1bf3b-2f74-4714-ac5a-eb7275d14ccc</t>
  </si>
  <si>
    <t>2eda9123-afeb-43f1-8f1f-2ed0d5b17dde</t>
  </si>
  <si>
    <t>13ca7fd9-b81d-4ce1-ac85-9918cbdefe98</t>
  </si>
  <si>
    <t>3e6f3c27-8b12-4cab-901c-50aedcbc9e68</t>
  </si>
  <si>
    <t>40259bbf-07dd-4488-bbbf-68edee2786f2</t>
  </si>
  <si>
    <t>f7ec9513-e91a-4de7-a5f8-474997103946</t>
  </si>
  <si>
    <t>e6098fc4-bac7-496e-8131-514a4e285bc1</t>
  </si>
  <si>
    <t>c6a9d54c-4042-41a3-951c-ca177b2d412b</t>
  </si>
  <si>
    <t>afd5d11b-1c1d-40c9-9dad-1ce7b7c8cc58</t>
  </si>
  <si>
    <t>448af293-8266-42e5-afd4-725033313b45</t>
  </si>
  <si>
    <t>9b1227bb-bd56-440e-a51b-94e2cacbb808</t>
  </si>
  <si>
    <t>90789e55-4f00-4254-9a01-653c97e619ef</t>
  </si>
  <si>
    <t>7bb70363-51b5-4890-a6fb-9e32f3e477be</t>
  </si>
  <si>
    <t>6bd25a4a-af9b-46b8-a538-7199a22e5d10</t>
  </si>
  <si>
    <t>d8087970-b304-4fd6-b00f-bea579e0cf34</t>
  </si>
  <si>
    <t>e189970d-0d3e-48a0-901e-9d25d99a666b</t>
  </si>
  <si>
    <t>d010840d-31ac-4f92-9641-a3bb670dd3a6</t>
  </si>
  <si>
    <t>fc1b27e9-5ce6-47f7-b5b1-9319de866ac1</t>
  </si>
  <si>
    <t>2a90e688-04f2-4181-81d3-a6fc94c8f2ba</t>
  </si>
  <si>
    <t>6186ad66-add9-4fc2-91af-bcf139e760da</t>
  </si>
  <si>
    <t>176fba0d-8ef3-42f8-bf6e-0e16eaabe9e0</t>
  </si>
  <si>
    <t>57995223-809b-4c7b-a76d-edb4329132f0</t>
  </si>
  <si>
    <t>3988841d-94bf-4233-a998-e01f95ec8b62</t>
  </si>
  <si>
    <t>ebd27d32-888b-4553-9081-b99498fffad0</t>
  </si>
  <si>
    <t>3d265a68-77b5-4cab-9da1-822074a8b8a3</t>
  </si>
  <si>
    <t>661e00b1-7aed-4c29-8f46-e9129c0826a5</t>
  </si>
  <si>
    <t>da588bc0-bc15-43c2-ab73-e096456aa524</t>
  </si>
  <si>
    <t>4cd8fca1-f582-4ad3-8251-1d08a23cd3e6</t>
  </si>
  <si>
    <t>960ef634-6c46-42ff-9635-b600713f7865</t>
  </si>
  <si>
    <t>b1e88aa4-6843-40be-8636-4631fe6cf1d9</t>
  </si>
  <si>
    <t>ad1a868a-b48b-426b-b2c6-4f36f5368078</t>
  </si>
  <si>
    <t>9121586a-a6ee-4fbc-8f5f-dec67c0b0533</t>
  </si>
  <si>
    <t>bd1711c1-ebd3-4dfb-b428-a6da1ac9fd50</t>
  </si>
  <si>
    <t>f95a32ad-3048-48f8-ba8e-26904ffce275</t>
  </si>
  <si>
    <t>7d533876-c9ad-4fb5-85e4-e07ff4301f98</t>
  </si>
  <si>
    <t>1d5fefc2-e5c3-46e6-af0a-1a4d44fba021</t>
  </si>
  <si>
    <t>a7e3b4b9-2be7-40d1-8b08-3084a7c78bdf</t>
  </si>
  <si>
    <t>f05cca1c-5378-458b-9961-f7f5698c4b41</t>
  </si>
  <si>
    <t>99e62422-6ef3-4a2b-9c2d-2c1d856c09b8</t>
  </si>
  <si>
    <t>88cbd1b1-61bc-4ea6-b641-67beec648e19</t>
  </si>
  <si>
    <t>16512f3d-0be4-4e22-be46-53584419fc6c</t>
  </si>
  <si>
    <t>be0e5b25-b65c-49ca-87de-73ea647e677c</t>
  </si>
  <si>
    <t>c39afca4-0e03-441c-8a25-ba69b66b2b33</t>
  </si>
  <si>
    <t>8d66615c-eb6e-4643-bd1a-000a7f74eb74</t>
  </si>
  <si>
    <t>d35b6560-3abb-4cdd-a531-db1c43c6008f</t>
  </si>
  <si>
    <t>babbc232-a81b-4dfd-8c87-6854d95f2a7e</t>
  </si>
  <si>
    <t>f6c36ae2-d44f-4b3a-91bd-6da7053efab2</t>
  </si>
  <si>
    <t>157ef22d-1756-4c86-975d-e5cc27da51e3</t>
  </si>
  <si>
    <t>1b4ef874-9a43-4dbc-a8f0-38f3519100a3</t>
  </si>
  <si>
    <t>17d73648-6ae7-4897-bc29-553b37058ea7</t>
  </si>
  <si>
    <t>e0722592-b2ff-40e4-9ff8-489244ce3eb9</t>
  </si>
  <si>
    <t>69208205-1b08-4bbb-a260-599e0afa92fd</t>
  </si>
  <si>
    <t>01058c13-bbc0-4394-b2b3-cce9ae35be31</t>
  </si>
  <si>
    <t>278b9608-51a9-437e-86c4-15a15f34a857</t>
  </si>
  <si>
    <t>6c6f75c1-e966-4c6d-b2ed-a3376f22f37c</t>
  </si>
  <si>
    <t>99480f80-bbf0-407f-a2cd-479682f1eb80</t>
  </si>
  <si>
    <t>d7d30fab-c064-47bf-b1e5-110335375d89</t>
  </si>
  <si>
    <t>69f09dde-d684-45db-96ef-dcd1431b980c</t>
  </si>
  <si>
    <t>5d38199d-93bc-40e5-b68d-7f7e0bd4edf4</t>
  </si>
  <si>
    <t>730ea044-d1c8-460b-843f-4944f2f40810</t>
  </si>
  <si>
    <t>d7085e7f-09a4-481c-878f-e26d5f79409c</t>
  </si>
  <si>
    <t>ac9ff0ed-f0b8-42f5-9095-60994aa445bb</t>
  </si>
  <si>
    <t>61e328d1-afa2-4ec7-a6ac-6dbc08e4ae38</t>
  </si>
  <si>
    <t>429b5c8b-ecd3-476b-bfc7-d5c579f3a2d4</t>
  </si>
  <si>
    <t>fccbdd6d-cd3e-4049-8dfb-5c3004ed400f</t>
  </si>
  <si>
    <t>f62e670e-19e8-40bd-99ff-f042851183e0</t>
  </si>
  <si>
    <t>f92c91e6-1585-4a7a-b027-6ce735a9dc97</t>
  </si>
  <si>
    <t>c9ccbc92-c269-4365-9428-bc0b80d873f3</t>
  </si>
  <si>
    <t>78697b9f-91b9-4ca1-a38d-ba2d7383e50a</t>
  </si>
  <si>
    <t>04f37339-0152-43cb-a971-afb777bc5626</t>
  </si>
  <si>
    <t>c522f242-69d5-443b-bdab-ffdff31908f7</t>
  </si>
  <si>
    <t>a525f0cd-3ab7-4b46-ba39-dd8e6c64e8ed</t>
  </si>
  <si>
    <t>c646eb1c-3a46-4886-86b7-c0c94be1e4fc</t>
  </si>
  <si>
    <t>77e95767-8b9e-4d7d-acf5-7adb6d420165</t>
  </si>
  <si>
    <t>a647fcc4-d62c-4eaa-b09c-d5ad8526f598</t>
  </si>
  <si>
    <t>f30c9cec-5b1e-489d-b064-633ebce8c269</t>
  </si>
  <si>
    <t>1be46ce4-efad-4fb8-857f-3ac2932ddaa5</t>
  </si>
  <si>
    <t>63f2c609-51f0-405a-b20b-f04b08b03b4d</t>
  </si>
  <si>
    <t>35468a81-5f81-4b13-8318-7a193f36d468</t>
  </si>
  <si>
    <t>947aaee9-3dcf-43b8-b84a-5ae91e2b2883</t>
  </si>
  <si>
    <t>f8e2059e-e1af-4ce5-9d91-5672d8e1e8cd</t>
  </si>
  <si>
    <t>1d70cba4-5b0c-4c40-9e2d-351ad876d2cd</t>
  </si>
  <si>
    <t>a162dc25-e77d-433d-8616-eea38d2bbd8e</t>
  </si>
  <si>
    <t>b0a7eda0-7787-4e77-8fc0-3a536e75f550</t>
  </si>
  <si>
    <t>7694e744-effe-4ece-b089-5695a1420542</t>
  </si>
  <si>
    <t>0d499f15-6644-49bd-96ae-d7f9d0c52d0c</t>
  </si>
  <si>
    <t>7775ab79-fccd-4e05-8a92-522c16b42798</t>
  </si>
  <si>
    <t>742cd8dc-3634-467c-bd31-c258d36fa5e0</t>
  </si>
  <si>
    <t>cbab0330-36d7-4c25-a9cf-5dee99ac4f13</t>
  </si>
  <si>
    <t>ec00d720-c2db-4268-b235-eb0ea38853f7</t>
  </si>
  <si>
    <t>aed911e5-064b-4345-8ed7-95eadf94477e</t>
  </si>
  <si>
    <t>b18d9e97-76d8-4da0-b5aa-2a13f61b551e</t>
  </si>
  <si>
    <t>6f043005-6793-4b1c-9e17-1388a54d1af9</t>
  </si>
  <si>
    <t>0d27832d-b92d-46ce-8e95-7048b369f348</t>
  </si>
  <si>
    <t>5e090c50-3089-463e-8a86-4b3e45e33bc9</t>
  </si>
  <si>
    <t>3b7527ec-6c13-4477-92ff-cead0541b42b</t>
  </si>
  <si>
    <t>fa98010b-a634-424b-8bb9-badc2ad610c3</t>
  </si>
  <si>
    <t>1e2b3839-1fe7-4494-9dbf-8c39f9d5fcc0</t>
  </si>
  <si>
    <t>d2e2a615-d919-4a74-8d3e-85f121b02ffb</t>
  </si>
  <si>
    <t>becb5d02-0c00-45a7-ad71-c95850e087b7</t>
  </si>
  <si>
    <t>6f77f7b4-70ca-4cca-b24f-4da4081c4d42</t>
  </si>
  <si>
    <t>f3911c1b-be74-41b9-b0b9-ec3782778407</t>
  </si>
  <si>
    <t>8b966d89-8572-45c1-8fe7-a5aacf4945df</t>
  </si>
  <si>
    <t>0821ae63-0965-447e-b56b-71148291ae76</t>
  </si>
  <si>
    <t>54e60649-bb01-48f5-a23a-aed92d96eb80</t>
  </si>
  <si>
    <t>a1657846-1df1-4335-8595-ebe0decef1d7</t>
  </si>
  <si>
    <t>474667e3-e67b-4190-bb46-d8d01a96725b</t>
  </si>
  <si>
    <t>a7c6c875-b382-4bb0-b12e-5a3b823675c4</t>
  </si>
  <si>
    <t>9f242330-f9ef-446f-bdee-215c16a642a8</t>
  </si>
  <si>
    <t>0840f92d-068e-413f-b4a6-55da5e91681a</t>
  </si>
  <si>
    <t>b11cc62d-40c8-401e-84d2-961934d6b12f</t>
  </si>
  <si>
    <t>4c1971f3-2aab-4b5a-a047-7467dd640da8</t>
  </si>
  <si>
    <t>f087afcf-2c3a-457b-8e8f-98b7de6aa676</t>
  </si>
  <si>
    <t>09f1e26d-902e-4a7f-87bb-9f3c1093a33d</t>
  </si>
  <si>
    <t>7ab8738f-7aa6-4d62-bb36-1f1a7fdc11ca</t>
  </si>
  <si>
    <t>31c78587-d146-4d3f-9e42-925cdbfb80f4</t>
  </si>
  <si>
    <t>4ef1878d-5e5b-40b1-ac8e-cfb400e8e3f9</t>
  </si>
  <si>
    <t>b8c515f3-2cd1-49df-a6a1-62e1d4a5b263</t>
  </si>
  <si>
    <t>aeeff24a-985e-4e5d-b7e5-730bfb06dd3e</t>
  </si>
  <si>
    <t>9035cf24-0b5f-4201-992f-3937389ea4a7</t>
  </si>
  <si>
    <t>662a1552-5583-4479-8d25-01d2766dadc9</t>
  </si>
  <si>
    <t>7cd24f6c-dfd4-4c88-a4eb-db972292688d</t>
  </si>
  <si>
    <t>95abe3bf-51bb-4e8f-a5c3-df62c737c7bb</t>
  </si>
  <si>
    <t>44854bf6-ac80-47f5-b5c0-87a0522bdb2d</t>
  </si>
  <si>
    <t>0ceb59f8-5501-4b64-9f81-0c742486db59</t>
  </si>
  <si>
    <t>2f6c4aa2-fbc7-4129-9da1-3c47737c65fe</t>
  </si>
  <si>
    <t>8cd3453d-f1d7-4fe4-ae68-0cf841ba32c0</t>
  </si>
  <si>
    <t>7dbff227-62e1-4d36-b0f0-d53db3436596</t>
  </si>
  <si>
    <t>994b12a9-bbf9-4ce2-82a3-3e2aaeb95fa4</t>
  </si>
  <si>
    <t>4f9fa0c7-39dd-407a-a175-f860663e363a</t>
  </si>
  <si>
    <t>28fba39d-9a22-44b3-97cd-d9c0800ec294</t>
  </si>
  <si>
    <t>081ae454-5054-4217-9f2c-3014b07114f6</t>
  </si>
  <si>
    <t>4437e0ea-dd35-4c4a-85c4-28291a2c4dd1</t>
  </si>
  <si>
    <t>c5c09e76-762c-4e18-92bc-228ef8542a82</t>
  </si>
  <si>
    <t>63afc4ad-c5c7-49ff-a970-383f6d2211da</t>
  </si>
  <si>
    <t>ac03bf88-5740-47e2-a3e3-7d63f8d11399</t>
  </si>
  <si>
    <t>2c5ec38b-1a2c-4532-8990-63b210849ffd</t>
  </si>
  <si>
    <t>22aba903-8900-4791-abd0-fe48f32387c8</t>
  </si>
  <si>
    <t>82a46fb2-5caf-4bd2-954b-0cb36a360223</t>
  </si>
  <si>
    <t>ca24142e-1c54-4777-bc20-54e03b5b7f38</t>
  </si>
  <si>
    <t>81205663-5feb-43f7-af42-0eacc5f252f2</t>
  </si>
  <si>
    <t>167cd310-2501-4536-ba80-5776c96617aa</t>
  </si>
  <si>
    <t>cbbceb55-7432-4765-afa5-ab60f482a8c5</t>
  </si>
  <si>
    <t>b2a581a9-80b6-4405-980c-252b1a5b7fce</t>
  </si>
  <si>
    <t>9eff9860-1f12-411e-a322-0bcb40e92a24</t>
  </si>
  <si>
    <t>6b837cad-4de8-4251-8708-ad440dd15901</t>
  </si>
  <si>
    <t>5fc603ae-77be-4c3d-bc76-889b64480a98</t>
  </si>
  <si>
    <t>f1374c5f-d348-42c4-84dd-9910476a579c</t>
  </si>
  <si>
    <t>096016bc-3d28-4f1d-85f8-ba7c1b175a20</t>
  </si>
  <si>
    <t>5726f440-7849-4dc0-b039-acedd57a73d7</t>
  </si>
  <si>
    <t>2c0a11b0-9c2a-4d52-83bc-129567581b29</t>
  </si>
  <si>
    <t>4c39073a-ff5d-4b7d-93fb-0da2f9c9393e</t>
  </si>
  <si>
    <t>fe82299e-52f1-4cf9-8b0d-2cb703155c8d</t>
  </si>
  <si>
    <t>08b582f9-0b39-455e-8060-e333c476f2b8</t>
  </si>
  <si>
    <t>88287812-bf46-410e-a605-9524904f62ba</t>
  </si>
  <si>
    <t>47dc8ca5-4ddd-4477-97bc-4f22b22056b2</t>
  </si>
  <si>
    <t>57efba9d-e9ea-430f-8574-221e385a540f</t>
  </si>
  <si>
    <t>632d7b3e-424f-4bd3-a115-ba5699ac232d</t>
  </si>
  <si>
    <t>9630645b-7a7c-437e-a932-467cbe0f0275</t>
  </si>
  <si>
    <t>78b9fb64-c551-41fa-a1e0-37f2e28d2f23</t>
  </si>
  <si>
    <t>34a9966d-5bc6-46e2-8794-ca17d1f584d3</t>
  </si>
  <si>
    <t>8b4f1f55-1d35-4e6f-9655-ec73ccb7db75</t>
  </si>
  <si>
    <t>71ceb9db-469a-44dc-bd18-04bb62490071</t>
  </si>
  <si>
    <t>1e6107a9-b9b9-445a-8336-3a082ec5c3df</t>
  </si>
  <si>
    <t>305a950d-4b5a-4f80-821f-01da7b6f9a96</t>
  </si>
  <si>
    <t>167d8adc-16ca-435b-ab7c-262686acf493</t>
  </si>
  <si>
    <t>c75df6e4-dda2-4b97-82d0-ebfa4a3f51fa</t>
  </si>
  <si>
    <t>87449ced-8e03-428a-b131-04319fc9f3bd</t>
  </si>
  <si>
    <t>40851e51-4c88-4a33-9931-6fb663311985</t>
  </si>
  <si>
    <t>8d50c75a-b058-41f1-8c9f-78fdff00563d</t>
  </si>
  <si>
    <t>b0062248-4ca5-4bf0-b957-4d9fd15f9f24</t>
  </si>
  <si>
    <t>ca814c56-643a-48c6-88fd-49916844d023</t>
  </si>
  <si>
    <t>96c6805b-59f1-4047-aaba-50986d2f642a</t>
  </si>
  <si>
    <t>dc3462e8-a380-49d6-a899-f55181a12e2e</t>
  </si>
  <si>
    <t>46f794b0-daa3-4efd-bf5a-6ccdc8ce35d0</t>
  </si>
  <si>
    <t>acf9a175-2071-4f4c-adda-6be44e977d91</t>
  </si>
  <si>
    <t>7f3c07a5-0e44-49e8-8033-3b2b67abce81</t>
  </si>
  <si>
    <t>a0497d48-b0fa-4914-8e00-121ed75676dc</t>
  </si>
  <si>
    <t>e67e756c-9465-4e71-9d0a-4add1fde38c2</t>
  </si>
  <si>
    <t>ac146857-a241-479a-9a5b-21e2b5d05256</t>
  </si>
  <si>
    <t>47194c5c-7c75-4423-b220-3ea9cdafcbf6</t>
  </si>
  <si>
    <t>86d24268-da7c-4eed-b6c4-7af2012c62b7</t>
  </si>
  <si>
    <t>f1aba6e2-77b4-404e-822a-9296b00eb243</t>
  </si>
  <si>
    <t>349ab5c3-459d-47a9-82f8-9ffb9952e1ae</t>
  </si>
  <si>
    <t>f61bc6eb-e060-40d0-aa58-b912622e91d0</t>
  </si>
  <si>
    <t>967262c2-b6c4-47cf-bb83-dbe2a7ff3b3d</t>
  </si>
  <si>
    <t>5b148b97-f899-45ca-a591-7c5d3b35d841</t>
  </si>
  <si>
    <t>054a6ca4-946b-417d-8909-1f01cea13158</t>
  </si>
  <si>
    <t>7a46f295-78f2-46a1-af63-5cb3c681dab6</t>
  </si>
  <si>
    <t>05732ade-4499-4347-995e-fb1fbacde27b</t>
  </si>
  <si>
    <t>130d1489-fcb6-4db2-99bb-6796c887d152</t>
  </si>
  <si>
    <t>b0705728-f44b-458d-a8a7-b9358db1a5f5</t>
  </si>
  <si>
    <t>c367523b-28f7-4d09-bf21-1191a8cf9231</t>
  </si>
  <si>
    <t>a5f94382-f7c0-4d70-9e51-e62a36494fcc</t>
  </si>
  <si>
    <t>7e26a2d4-f05d-47bb-bec4-94e22a1fd14b</t>
  </si>
  <si>
    <t>d571bf36-0305-4129-8b1c-bf969fcdb768</t>
  </si>
  <si>
    <t>52153530-7efd-4503-89a6-67c97e947aff</t>
  </si>
  <si>
    <t>a2844509-de3d-4330-a6c7-b5ea9e4cf239</t>
  </si>
  <si>
    <t>8f9de782-6a70-411a-8420-16e6e48c6f0b</t>
  </si>
  <si>
    <t>2c29e79f-b092-495b-b004-f294b1db95ec</t>
  </si>
  <si>
    <t>ebcaf071-10c5-4aea-b9a0-88b0d87885dc</t>
  </si>
  <si>
    <t>1e555b85-d20e-4654-8d21-56314429f5e3</t>
  </si>
  <si>
    <t>dc6713ca-0ce2-4497-add7-708244e849e8</t>
  </si>
  <si>
    <t>7df18443-b1be-4674-89c6-4cde13111ed9</t>
  </si>
  <si>
    <t>cd00cc54-3428-40dd-9f29-64db900e1361</t>
  </si>
  <si>
    <t>ef9cfe75-4bc6-4723-9e8b-d0479ca123d3</t>
  </si>
  <si>
    <t>8b207f98-3b67-433a-9315-261050f4bc13</t>
  </si>
  <si>
    <t>fe26c8d5-bbe2-4ca7-a309-6fea50164a69</t>
  </si>
  <si>
    <t>22945aaa-8a04-46f7-be28-726222eebbd2</t>
  </si>
  <si>
    <t>28be784d-b2ec-44f9-ae80-7426d8cefeab</t>
  </si>
  <si>
    <t>cf231aef-aad3-49c3-a5c3-8a06c894b9b1</t>
  </si>
  <si>
    <t>a81b9c26-d6ea-4193-8a2d-15bdae4c0acf</t>
  </si>
  <si>
    <t>fd9509cb-355b-4732-a5dc-b2988a2cfc78</t>
  </si>
  <si>
    <t>9b6def26-9219-4b9e-8fc1-5a2e5d6edf27</t>
  </si>
  <si>
    <t>8c842bde-97e3-4355-9bdd-108c1e741cfc</t>
  </si>
  <si>
    <t>335fa262-07a8-4c84-aaad-614de350db63</t>
  </si>
  <si>
    <t>66268f5c-f714-4b4f-a192-c2a59836bf73</t>
  </si>
  <si>
    <t>1242c586-a5ad-43c6-8c01-5786762f4cdc</t>
  </si>
  <si>
    <t>5540ab88-9c57-4f85-b92b-f0f3c8bedef5</t>
  </si>
  <si>
    <t>33d2d2cb-d82d-4fcb-ad15-76bd323f872b</t>
  </si>
  <si>
    <t>3c3a08a3-ed53-4d69-a32a-460490be175a</t>
  </si>
  <si>
    <t>732318bc-f9ff-42eb-aae7-2ebeb3b40994</t>
  </si>
  <si>
    <t>52408f1e-0825-4c68-a5e7-a4101a122859</t>
  </si>
  <si>
    <t>1e50c43a-b40d-46d9-a42a-b4575f4e04b7</t>
  </si>
  <si>
    <t>639c8b79-36ce-44ea-a97e-d420d71263cc</t>
  </si>
  <si>
    <t>02fae874-954d-4760-b67e-9241af2ba3ac</t>
  </si>
  <si>
    <t>a17255a3-415c-46b4-949b-361dc2b0cd36</t>
  </si>
  <si>
    <t>83a533cb-b71b-4700-8eca-a52a3534199a</t>
  </si>
  <si>
    <t xml:space="preserve">Calabar </t>
  </si>
  <si>
    <t>fe045d24-f395-4cd2-8eb6-cf6e20255574</t>
  </si>
  <si>
    <t>3506a44f-e4b2-44ff-a166-c32ca6581744</t>
  </si>
  <si>
    <t>81716087-3a22-4009-8f54-c9f35a3cdfaf</t>
  </si>
  <si>
    <t>bce97d59-9f79-4ca5-b422-cca4e8203472</t>
  </si>
  <si>
    <t>cae857a5-8a66-4186-a4e2-62921c158418</t>
  </si>
  <si>
    <t>8b5c727f-28ff-4e73-ac6e-d88a9283d356</t>
  </si>
  <si>
    <t>9ada8b1b-c976-49d9-8c2a-7c5a230cd43d</t>
  </si>
  <si>
    <t>b75d9c51-2ee3-43bd-9c1c-cd660724f8d9</t>
  </si>
  <si>
    <t>771c43c7-43a0-4b6f-a10d-46732a0de16a</t>
  </si>
  <si>
    <t>05298a3a-735b-4e8f-bd0c-1ec0be156038</t>
  </si>
  <si>
    <t>ab760d16-a4d7-485c-a163-28f241e5fb38</t>
  </si>
  <si>
    <t>a1026ef8-5e1a-4e1e-ad96-fe75bace9b8c</t>
  </si>
  <si>
    <t>d38fb8a3-60d5-4007-9532-7881a3c85b87</t>
  </si>
  <si>
    <t>cba4eb32-d371-49c2-bdc9-81ea79d6dad6</t>
  </si>
  <si>
    <t>ae2f3123-7c0e-4488-bdab-f80476d0fb00</t>
  </si>
  <si>
    <t>bb22c244-26e3-41ba-a279-9cbe958ea18e</t>
  </si>
  <si>
    <t>d244fc96-ebda-4d3d-b00c-b6498fd1aad1</t>
  </si>
  <si>
    <t>dcc046db-4691-4ece-b1f8-272d2cb9e2ca</t>
  </si>
  <si>
    <t>69b5099a-5be0-4ed9-bb59-b82dccd5ef2e</t>
  </si>
  <si>
    <t>591b7b94-848b-4bb7-84c8-6f2713cfd341</t>
  </si>
  <si>
    <t>326ec35a-320d-47cb-ac3d-b23388539234</t>
  </si>
  <si>
    <t>82b0c262-b0a6-4679-8b14-6984ae868176</t>
  </si>
  <si>
    <t>f2e29188-9046-43c4-ae0d-54f2bcca59b6</t>
  </si>
  <si>
    <t>e833e63f-eafc-4ae9-93ea-7112ff7bcc72</t>
  </si>
  <si>
    <t>6704ed3c-a559-49e2-93cc-3ad49088f5c7</t>
  </si>
  <si>
    <t>e8c569dc-cbd1-44aa-8d60-34d4c8751d86</t>
  </si>
  <si>
    <t>1241ab19-7f70-4ee7-b8c7-61d1c9a299de</t>
  </si>
  <si>
    <t>01b8d67f-23bb-4833-b63a-259dd541489d</t>
  </si>
  <si>
    <t>c09953c4-5d83-4dd4-9736-a99a8e95cd21</t>
  </si>
  <si>
    <t>de9ae19a-f8d8-4851-8257-901e5fb4fc6b</t>
  </si>
  <si>
    <t>64e14e59-0c09-4067-9465-5bb60e9d8d3f</t>
  </si>
  <si>
    <t>d7df3077-50ae-4a76-9287-09ed0498ecfe</t>
  </si>
  <si>
    <t>5d5f4882-5b27-400c-b534-50082286426b</t>
  </si>
  <si>
    <t>f37b6ee6-1b84-41f8-be52-2cd3dc5a7dc5</t>
  </si>
  <si>
    <t>05aee403-eff0-4d05-b9dc-8f0daa499e8e</t>
  </si>
  <si>
    <t>0337df79-5f41-45c6-8cd0-3e450d4e6c8a</t>
  </si>
  <si>
    <t>e08f61e7-39e2-4bdd-b101-fa135cf3a633</t>
  </si>
  <si>
    <t>87e4ae46-2fb6-4eaa-a541-d5e0d970ac7d</t>
  </si>
  <si>
    <t>900bc5ca-b4a9-4a4a-acf1-47f4a3065662</t>
  </si>
  <si>
    <t>3e4c0138-dfbc-42e7-9f46-19b14334ce98</t>
  </si>
  <si>
    <t>0df747db-dae5-45d8-b3e5-7121dda953ef</t>
  </si>
  <si>
    <t>21ccf51d-8913-42b6-920b-0a01fe025347</t>
  </si>
  <si>
    <t>c0bf3981-4df7-48cf-b5a1-b69814be5593</t>
  </si>
  <si>
    <t>e2f40ac9-a291-443a-b1ea-d736bfc71690</t>
  </si>
  <si>
    <t>9c5492e0-9a1c-4771-880b-94c44596c682</t>
  </si>
  <si>
    <t>bb60710c-9a66-4138-9406-0be65a2040b4</t>
  </si>
  <si>
    <t>4686ad77-4d55-4364-9c98-350250d0c0f9</t>
  </si>
  <si>
    <t>63786f1f-e4c8-431e-aa5a-e3aa5cef4a95</t>
  </si>
  <si>
    <t>3162f805-1133-4ebd-a525-47c9c048bb79</t>
  </si>
  <si>
    <t>47fa42fc-0253-43a2-a930-2b10f23870c0</t>
  </si>
  <si>
    <t>b6b9426d-0efc-4204-9e3d-b62875be5a65</t>
  </si>
  <si>
    <t>4d47bf33-625c-4069-b7f9-f17632eede25</t>
  </si>
  <si>
    <t>aca71a63-2fa3-4fb9-9acc-be6814ec7d09</t>
  </si>
  <si>
    <t>238d285f-09af-44d1-8dbf-f715937e226c</t>
  </si>
  <si>
    <t>7f0d1c52-038f-49f0-8cae-3b2b617be3db</t>
  </si>
  <si>
    <t>02e6f131-907e-4553-8217-c728e1448142</t>
  </si>
  <si>
    <t>03599ced-2978-41d4-b950-2c98dbe6cf49</t>
  </si>
  <si>
    <t>c7bfecc3-a4f3-438b-ae04-f3dfcd82535a</t>
  </si>
  <si>
    <t>34c5926d-b0e6-4ff6-bd3b-3a71b1449704</t>
  </si>
  <si>
    <t>0e324e51-b039-454e-93f5-ca3d2886c2d9</t>
  </si>
  <si>
    <t>33d6a03a-6080-4780-84c6-6f38f19d8486</t>
  </si>
  <si>
    <t>e204fa03-0be0-4b89-9c4c-24a175b04380</t>
  </si>
  <si>
    <t>8cbe2f37-2a52-4866-9be6-8e2bfdbfa98f</t>
  </si>
  <si>
    <t>47335490-9d27-40ea-accb-741eba868f49</t>
  </si>
  <si>
    <t>0276838f-99c9-440a-978c-c37759c0c3a8</t>
  </si>
  <si>
    <t>3db88034-09ff-45e4-baa9-99032f7393c4</t>
  </si>
  <si>
    <t>99097d9c-ae5c-40eb-bf6d-ff51b7a293d4</t>
  </si>
  <si>
    <t>Sum of Profit Per unit</t>
  </si>
  <si>
    <t>Row Labels</t>
  </si>
  <si>
    <t>Grand Total</t>
  </si>
  <si>
    <t>Column Labels</t>
  </si>
  <si>
    <t>Calabar port</t>
  </si>
  <si>
    <t>Lagos Port</t>
  </si>
  <si>
    <t>Port Harcourt Port</t>
  </si>
  <si>
    <t>Warri Port</t>
  </si>
  <si>
    <t>Total Profits</t>
  </si>
  <si>
    <t>Revenue</t>
  </si>
  <si>
    <t>Total Cost</t>
  </si>
  <si>
    <t>Sum of Total Profits</t>
  </si>
  <si>
    <t>Sum of Revenue</t>
  </si>
  <si>
    <t>Sum of Total Cost</t>
  </si>
  <si>
    <t>Quarter</t>
  </si>
  <si>
    <t>Sum of Units Sold</t>
  </si>
  <si>
    <t>rt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</si>
</sst>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5" formatCode="&quot;₦&quot;#,##0;\-&quot;₦&quot;#,##0"/>
    <numFmt numFmtId="43" formatCode="_-* #,##0.00_-;\-* #,##0.00_-;_-* &quot;-&quot;??_-;_-@_-"/>
    <numFmt numFmtId="164" formatCode="\$0.0,&quot;k&quot;"/>
    <numFmt numFmtId="165" formatCode="&quot;₦&quot;#,##0"/>
    <numFmt numFmtId="166" formatCode="&quot;₦&quot;0.0,,&quot;M&quot;"/>
    <numFmt numFmtId="167" formatCode="&quot;₦&quot;0.0,,,&quot;BN&quot;"/>
    <numFmt numFmtId="168" formatCode="&quot;₦&quot;0,,,&quot;BN&quot;"/>
    <numFmt numFmtId="169" formatCode="&quot;₦&quot;0.00,,,&quot;BN&quot;"/>
    <numFmt numFmtId="170" formatCode="\Q#"/>
  </numFmts>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rgb="FF999999"/>
      </left>
      <right/>
      <top style="thin">
        <color rgb="FF999999"/>
      </top>
      <bottom/>
      <diagonal/>
    </border>
    <border>
      <left style="thin">
        <color indexed="65"/>
      </left>
      <right/>
      <top style="thin">
        <color rgb="FF999999"/>
      </top>
      <bottom/>
      <diagonal/>
    </border>
    <border>
      <left style="thin">
        <color indexed="65"/>
      </left>
      <right style="thin">
        <color rgb="FF999999"/>
      </right>
      <top style="thin">
        <color rgb="FF999999"/>
      </top>
      <bottom/>
      <diagonal/>
    </border>
    <border>
      <left style="thin">
        <color rgb="FF999999"/>
      </left>
      <right/>
      <top style="thin">
        <color indexed="65"/>
      </top>
      <bottom/>
      <diagonal/>
    </border>
    <border>
      <left style="thin">
        <color indexed="65"/>
      </left>
      <right/>
      <top style="thin">
        <color indexed="65"/>
      </top>
      <bottom/>
      <diagonal/>
    </border>
    <border>
      <left style="thin">
        <color indexed="65"/>
      </left>
      <right style="thin">
        <color rgb="FF999999"/>
      </right>
      <top style="thin">
        <color indexed="65"/>
      </top>
      <bottom/>
      <diagonal/>
    </border>
    <border>
      <left style="thin">
        <color rgb="FF999999"/>
      </left>
      <right/>
      <top style="thin">
        <color indexed="65"/>
      </top>
      <bottom style="thin">
        <color rgb="FF999999"/>
      </bottom>
      <diagonal/>
    </border>
    <border>
      <left style="thin">
        <color indexed="65"/>
      </left>
      <right/>
      <top style="thin">
        <color indexed="65"/>
      </top>
      <bottom style="thin">
        <color rgb="FF999999"/>
      </bottom>
      <diagonal/>
    </border>
    <border>
      <left style="thin">
        <color indexed="65"/>
      </left>
      <right style="thin">
        <color rgb="FF999999"/>
      </right>
      <top style="thin">
        <color indexed="65"/>
      </top>
      <bottom style="thin">
        <color rgb="FF999999"/>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3" fontId="1" fillId="0" borderId="0" applyFont="0" applyFill="0" applyBorder="0" applyAlignment="0" applyProtection="0"/>
  </cellStyleXfs>
  <cellXfs count="27">
    <xf numFmtId="0" fontId="0" fillId="0" borderId="0" xfId="0"/>
    <xf numFmtId="14" fontId="0" fillId="0" borderId="0" xfId="0" applyNumberFormat="1"/>
    <xf numFmtId="11" fontId="0" fillId="0" borderId="0" xfId="0" applyNumberFormat="1"/>
    <xf numFmtId="0" fontId="0" fillId="0" borderId="0" xfId="0" applyNumberFormat="1"/>
    <xf numFmtId="0" fontId="0" fillId="0" borderId="0" xfId="0" pivotButton="1"/>
    <xf numFmtId="0" fontId="0" fillId="0" borderId="0" xfId="0" applyAlignment="1">
      <alignment horizontal="left"/>
    </xf>
    <xf numFmtId="164" fontId="0" fillId="0" borderId="0" xfId="0" applyNumberFormat="1"/>
    <xf numFmtId="1" fontId="0" fillId="0" borderId="0" xfId="0" applyNumberFormat="1"/>
    <xf numFmtId="165" fontId="0" fillId="0" borderId="0" xfId="0" applyNumberFormat="1"/>
    <xf numFmtId="0" fontId="0" fillId="0" borderId="10" xfId="0" applyBorder="1"/>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0" fillId="0" borderId="16" xfId="0" applyBorder="1"/>
    <xf numFmtId="0" fontId="0" fillId="0" borderId="17" xfId="0" applyBorder="1"/>
    <xf numFmtId="0" fontId="0" fillId="0" borderId="18" xfId="0" applyBorder="1"/>
    <xf numFmtId="166" fontId="0" fillId="0" borderId="0" xfId="0" applyNumberFormat="1"/>
    <xf numFmtId="166" fontId="0" fillId="0" borderId="0" xfId="42" applyNumberFormat="1" applyFont="1"/>
    <xf numFmtId="167" fontId="0" fillId="0" borderId="0" xfId="0" applyNumberFormat="1"/>
    <xf numFmtId="168" fontId="0" fillId="0" borderId="0" xfId="0" applyNumberFormat="1"/>
    <xf numFmtId="167" fontId="0" fillId="0" borderId="0" xfId="42" applyNumberFormat="1" applyFont="1"/>
    <xf numFmtId="169" fontId="0" fillId="0" borderId="0" xfId="0" applyNumberFormat="1"/>
    <xf numFmtId="5" fontId="0" fillId="0" borderId="0" xfId="0" applyNumberFormat="1"/>
    <xf numFmtId="170" fontId="0" fillId="0" borderId="0" xfId="0" applyNumberFormat="1"/>
    <xf numFmtId="170" fontId="0" fillId="0" borderId="0" xfId="0" applyNumberFormat="1" applyAlignment="1">
      <alignment horizontal="left" indent="1"/>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mma" xfId="42" builtinId="3"/>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55">
    <dxf>
      <numFmt numFmtId="1" formatCode="0"/>
    </dxf>
    <dxf>
      <numFmt numFmtId="1" formatCode="0"/>
    </dxf>
    <dxf>
      <numFmt numFmtId="1" formatCode="0"/>
    </dxf>
    <dxf>
      <numFmt numFmtId="1" formatCode="0"/>
    </dxf>
    <dxf>
      <numFmt numFmtId="1" formatCode="0"/>
    </dxf>
    <dxf>
      <numFmt numFmtId="1" formatCode="0"/>
    </dxf>
    <dxf>
      <numFmt numFmtId="1" formatCode="0"/>
    </dxf>
    <dxf>
      <numFmt numFmtId="9" formatCode="&quot;₦&quot;#,##0;\-&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9" formatCode="&quot;₦&quot;#,##0;\-&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9" formatCode="&quot;₦&quot;#,##0;\-&quot;₦&quot;#,##0"/>
    </dxf>
    <dxf>
      <numFmt numFmtId="9" formatCode="&quot;₦&quot;#,##0;\-&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9" formatCode="&quot;₦&quot;#,##0;\-&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9" formatCode="&quot;₦&quot;#,##0;\-&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9" formatCode="&quot;₦&quot;#,##0;\-&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9" formatCode="&quot;₦&quot;#,##0;\-&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9" formatCode="&quot;₦&quot;#,##0;\-&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9" formatCode="&quot;₦&quot;#,##0;\-&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9" formatCode="&quot;₦&quot;#,##0;\-&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9" formatCode="&quot;₦&quot;#,##0;\-&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9" formatCode="&quot;₦&quot;#,##0;\-&quot;₦&quot;#,##0"/>
    </dxf>
    <dxf>
      <numFmt numFmtId="9" formatCode="&quot;₦&quot;#,##0;\-&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9" formatCode="&quot;₦&quot;#,##0;\-&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9" formatCode="&quot;₦&quot;#,##0;\-&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9" formatCode="&quot;₦&quot;#,##0;\-&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9" formatCode="&quot;₦&quot;#,##0;\-&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9" formatCode="&quot;₦&quot;#,##0;\-&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9" formatCode="&quot;₦&quot;#,##0;\-&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9" formatCode="&quot;₦&quot;#,##0;\-&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9" formatCode="&quot;₦&quot;#,##0;\-&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9" formatCode="&quot;₦&quot;#,##0;\-&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9" formatCode="&quot;₦&quot;#,##0;\-&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9" formatCode="&quot;₦&quot;#,##0;\-&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9" formatCode="&quot;₦&quot;#,##0;\-&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9" formatCode="&quot;₦&quot;#,##0;\-&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9" formatCode="&quot;₦&quot;#,##0;\-&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9" formatCode="&quot;₦&quot;#,##0;\-&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9" formatCode="&quot;₦&quot;#,##0;\-&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9" formatCode="&quot;₦&quot;#,##0;\-&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9" formatCode="&quot;₦&quot;#,##0;\-&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9" formatCode="&quot;₦&quot;#,##0;\-&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9" formatCode="&quot;₦&quot;#,##0;\-&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9" formatCode="&quot;₦&quot;#,##0;\-&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9" formatCode="&quot;₦&quot;#,##0;\-&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9" formatCode="&quot;₦&quot;#,##0;\-&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9" formatCode="&quot;₦&quot;#,##0;\-&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9" formatCode="&quot;₦&quot;#,##0;\-&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9" formatCode="&quot;₦&quot;#,##0;\-&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9" formatCode="&quot;₦&quot;#,##0;\-&quot;₦&quot;#,##0"/>
    </dxf>
    <dxf>
      <numFmt numFmtId="9" formatCode="&quot;₦&quot;#,##0;\-&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9" formatCode="&quot;₦&quot;#,##0;\-&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9" formatCode="&quot;₦&quot;#,##0;\-&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9" formatCode="&quot;₦&quot;#,##0;\-&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9" formatCode="&quot;₦&quot;#,##0;\-&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9" formatCode="&quot;₦&quot;#,##0;\-&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9" formatCode="&quot;₦&quot;#,##0;\-&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9" formatCode="&quot;₦&quot;#,##0;\-&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9" formatCode="&quot;₦&quot;#,##0;\-&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9" formatCode="&quot;₦&quot;#,##0;\-&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9" formatCode="&quot;₦&quot;#,##0;\-&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9" formatCode="&quot;₦&quot;#,##0;\-&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9" formatCode="&quot;₦&quot;#,##0;\-&quot;₦&quot;#,##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9" formatCode="&quot;₦&quot;#,##0;\-&quot;₦&quot;#,##0"/>
    </dxf>
    <dxf>
      <numFmt numFmtId="9" formatCode="&quot;₦&quot;#,##0;\-&quot;₦&quot;#,##0"/>
    </dxf>
    <dxf>
      <numFmt numFmtId="165" formatCode="&quot;₦&quot;#,##0"/>
    </dxf>
    <dxf>
      <numFmt numFmtId="165" formatCode="&quot;₦&quot;#,##0"/>
    </dxf>
    <dxf>
      <numFmt numFmtId="165" formatCode="&quot;₦&quot;#,##0"/>
    </dxf>
    <dxf>
      <numFmt numFmtId="165" formatCode="&quot;₦&quot;#,##0"/>
    </dxf>
    <dxf>
      <numFmt numFmtId="165" formatCode="&quot;₦&quot;#,##0"/>
    </dxf>
    <dxf>
      <numFmt numFmtId="170" formatCode="\Q#"/>
    </dxf>
    <dxf>
      <numFmt numFmtId="19" formatCode="dd/mm/yyyy"/>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[Agriculture.xlsx]product!PivotTable3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Top 5 product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product!$B$19:$B$20</c:f>
              <c:strCache>
                <c:ptCount val="1"/>
                <c:pt idx="0">
                  <c:v>Cashew</c:v>
                </c:pt>
              </c:strCache>
            </c:strRef>
          </c:tx>
          <c:spPr>
            <a:solidFill>
              <a:schemeClr val="accent1"/>
            </a:solidFill>
            <a:ln>
              <a:noFill/>
            </a:ln>
            <a:effectLst/>
          </c:spPr>
          <c:invertIfNegative val="0"/>
          <c:cat>
            <c:strRef>
              <c:f>product!$A$21:$A$30</c:f>
              <c:strCache>
                <c:ptCount val="10"/>
                <c:pt idx="0">
                  <c:v>Denmark</c:v>
                </c:pt>
                <c:pt idx="1">
                  <c:v>France</c:v>
                </c:pt>
                <c:pt idx="2">
                  <c:v>Austria</c:v>
                </c:pt>
                <c:pt idx="3">
                  <c:v>Italy</c:v>
                </c:pt>
                <c:pt idx="4">
                  <c:v>Sweden</c:v>
                </c:pt>
                <c:pt idx="5">
                  <c:v>Switzerland</c:v>
                </c:pt>
                <c:pt idx="6">
                  <c:v>Belgium</c:v>
                </c:pt>
                <c:pt idx="7">
                  <c:v>Netherlands</c:v>
                </c:pt>
                <c:pt idx="8">
                  <c:v>Spain</c:v>
                </c:pt>
                <c:pt idx="9">
                  <c:v>Germany</c:v>
                </c:pt>
              </c:strCache>
            </c:strRef>
          </c:cat>
          <c:val>
            <c:numRef>
              <c:f>product!$B$21:$B$30</c:f>
              <c:numCache>
                <c:formatCode>General</c:formatCode>
                <c:ptCount val="10"/>
                <c:pt idx="0">
                  <c:v>104853.42</c:v>
                </c:pt>
                <c:pt idx="1">
                  <c:v>123925.98999999999</c:v>
                </c:pt>
                <c:pt idx="2">
                  <c:v>122273.65000000001</c:v>
                </c:pt>
                <c:pt idx="3">
                  <c:v>65849.489999999991</c:v>
                </c:pt>
                <c:pt idx="4">
                  <c:v>99134.040000000008</c:v>
                </c:pt>
                <c:pt idx="5">
                  <c:v>87474.020000000019</c:v>
                </c:pt>
                <c:pt idx="6">
                  <c:v>103915.84999999999</c:v>
                </c:pt>
                <c:pt idx="7">
                  <c:v>52963.62</c:v>
                </c:pt>
                <c:pt idx="8">
                  <c:v>87336.59</c:v>
                </c:pt>
                <c:pt idx="9">
                  <c:v>34949.75</c:v>
                </c:pt>
              </c:numCache>
            </c:numRef>
          </c:val>
          <c:extLst>
            <c:ext xmlns:c16="http://schemas.microsoft.com/office/drawing/2014/chart" uri="{C3380CC4-5D6E-409C-BE32-E72D297353CC}">
              <c16:uniqueId val="{00000000-B380-448B-A527-ED68ECBC2655}"/>
            </c:ext>
          </c:extLst>
        </c:ser>
        <c:ser>
          <c:idx val="1"/>
          <c:order val="1"/>
          <c:tx>
            <c:strRef>
              <c:f>product!$C$19:$C$20</c:f>
              <c:strCache>
                <c:ptCount val="1"/>
                <c:pt idx="0">
                  <c:v>Sesame</c:v>
                </c:pt>
              </c:strCache>
            </c:strRef>
          </c:tx>
          <c:spPr>
            <a:solidFill>
              <a:schemeClr val="accent2"/>
            </a:solidFill>
            <a:ln>
              <a:noFill/>
            </a:ln>
            <a:effectLst/>
          </c:spPr>
          <c:invertIfNegative val="0"/>
          <c:cat>
            <c:strRef>
              <c:f>product!$A$21:$A$30</c:f>
              <c:strCache>
                <c:ptCount val="10"/>
                <c:pt idx="0">
                  <c:v>Denmark</c:v>
                </c:pt>
                <c:pt idx="1">
                  <c:v>France</c:v>
                </c:pt>
                <c:pt idx="2">
                  <c:v>Austria</c:v>
                </c:pt>
                <c:pt idx="3">
                  <c:v>Italy</c:v>
                </c:pt>
                <c:pt idx="4">
                  <c:v>Sweden</c:v>
                </c:pt>
                <c:pt idx="5">
                  <c:v>Switzerland</c:v>
                </c:pt>
                <c:pt idx="6">
                  <c:v>Belgium</c:v>
                </c:pt>
                <c:pt idx="7">
                  <c:v>Netherlands</c:v>
                </c:pt>
                <c:pt idx="8">
                  <c:v>Spain</c:v>
                </c:pt>
                <c:pt idx="9">
                  <c:v>Germany</c:v>
                </c:pt>
              </c:strCache>
            </c:strRef>
          </c:cat>
          <c:val>
            <c:numRef>
              <c:f>product!$C$21:$C$30</c:f>
              <c:numCache>
                <c:formatCode>General</c:formatCode>
                <c:ptCount val="10"/>
                <c:pt idx="0">
                  <c:v>55276</c:v>
                </c:pt>
                <c:pt idx="1">
                  <c:v>74542.900000000009</c:v>
                </c:pt>
                <c:pt idx="2">
                  <c:v>97911.2</c:v>
                </c:pt>
                <c:pt idx="3">
                  <c:v>121997.62</c:v>
                </c:pt>
                <c:pt idx="4">
                  <c:v>95457.85</c:v>
                </c:pt>
                <c:pt idx="5">
                  <c:v>108825.60000000001</c:v>
                </c:pt>
                <c:pt idx="6">
                  <c:v>98890.609999999986</c:v>
                </c:pt>
                <c:pt idx="7">
                  <c:v>89876.34</c:v>
                </c:pt>
                <c:pt idx="8">
                  <c:v>62401.47</c:v>
                </c:pt>
                <c:pt idx="9">
                  <c:v>44623.29</c:v>
                </c:pt>
              </c:numCache>
            </c:numRef>
          </c:val>
          <c:extLst>
            <c:ext xmlns:c16="http://schemas.microsoft.com/office/drawing/2014/chart" uri="{C3380CC4-5D6E-409C-BE32-E72D297353CC}">
              <c16:uniqueId val="{0000003F-2905-44CF-80C0-460CABB533BC}"/>
            </c:ext>
          </c:extLst>
        </c:ser>
        <c:ser>
          <c:idx val="2"/>
          <c:order val="2"/>
          <c:tx>
            <c:strRef>
              <c:f>product!$D$19:$D$20</c:f>
              <c:strCache>
                <c:ptCount val="1"/>
                <c:pt idx="0">
                  <c:v>Cocoa</c:v>
                </c:pt>
              </c:strCache>
            </c:strRef>
          </c:tx>
          <c:spPr>
            <a:solidFill>
              <a:schemeClr val="accent3"/>
            </a:solidFill>
            <a:ln>
              <a:noFill/>
            </a:ln>
            <a:effectLst/>
          </c:spPr>
          <c:invertIfNegative val="0"/>
          <c:cat>
            <c:strRef>
              <c:f>product!$A$21:$A$30</c:f>
              <c:strCache>
                <c:ptCount val="10"/>
                <c:pt idx="0">
                  <c:v>Denmark</c:v>
                </c:pt>
                <c:pt idx="1">
                  <c:v>France</c:v>
                </c:pt>
                <c:pt idx="2">
                  <c:v>Austria</c:v>
                </c:pt>
                <c:pt idx="3">
                  <c:v>Italy</c:v>
                </c:pt>
                <c:pt idx="4">
                  <c:v>Sweden</c:v>
                </c:pt>
                <c:pt idx="5">
                  <c:v>Switzerland</c:v>
                </c:pt>
                <c:pt idx="6">
                  <c:v>Belgium</c:v>
                </c:pt>
                <c:pt idx="7">
                  <c:v>Netherlands</c:v>
                </c:pt>
                <c:pt idx="8">
                  <c:v>Spain</c:v>
                </c:pt>
                <c:pt idx="9">
                  <c:v>Germany</c:v>
                </c:pt>
              </c:strCache>
            </c:strRef>
          </c:cat>
          <c:val>
            <c:numRef>
              <c:f>product!$D$21:$D$30</c:f>
              <c:numCache>
                <c:formatCode>General</c:formatCode>
                <c:ptCount val="10"/>
                <c:pt idx="0">
                  <c:v>66744.930000000008</c:v>
                </c:pt>
                <c:pt idx="1">
                  <c:v>118471.88000000002</c:v>
                </c:pt>
                <c:pt idx="2">
                  <c:v>82554.570000000007</c:v>
                </c:pt>
                <c:pt idx="3">
                  <c:v>61495.140000000007</c:v>
                </c:pt>
                <c:pt idx="4">
                  <c:v>128814.79999999999</c:v>
                </c:pt>
                <c:pt idx="5">
                  <c:v>29618.93</c:v>
                </c:pt>
                <c:pt idx="6">
                  <c:v>69391.930000000008</c:v>
                </c:pt>
                <c:pt idx="7">
                  <c:v>77297.55</c:v>
                </c:pt>
                <c:pt idx="8">
                  <c:v>81304.23</c:v>
                </c:pt>
                <c:pt idx="9">
                  <c:v>77211.820000000007</c:v>
                </c:pt>
              </c:numCache>
            </c:numRef>
          </c:val>
          <c:extLst>
            <c:ext xmlns:c16="http://schemas.microsoft.com/office/drawing/2014/chart" uri="{C3380CC4-5D6E-409C-BE32-E72D297353CC}">
              <c16:uniqueId val="{00000040-2905-44CF-80C0-460CABB533BC}"/>
            </c:ext>
          </c:extLst>
        </c:ser>
        <c:ser>
          <c:idx val="3"/>
          <c:order val="3"/>
          <c:tx>
            <c:strRef>
              <c:f>product!$E$19:$E$20</c:f>
              <c:strCache>
                <c:ptCount val="1"/>
                <c:pt idx="0">
                  <c:v>Cassava</c:v>
                </c:pt>
              </c:strCache>
            </c:strRef>
          </c:tx>
          <c:spPr>
            <a:solidFill>
              <a:schemeClr val="accent4"/>
            </a:solidFill>
            <a:ln>
              <a:noFill/>
            </a:ln>
            <a:effectLst/>
          </c:spPr>
          <c:invertIfNegative val="0"/>
          <c:cat>
            <c:strRef>
              <c:f>product!$A$21:$A$30</c:f>
              <c:strCache>
                <c:ptCount val="10"/>
                <c:pt idx="0">
                  <c:v>Denmark</c:v>
                </c:pt>
                <c:pt idx="1">
                  <c:v>France</c:v>
                </c:pt>
                <c:pt idx="2">
                  <c:v>Austria</c:v>
                </c:pt>
                <c:pt idx="3">
                  <c:v>Italy</c:v>
                </c:pt>
                <c:pt idx="4">
                  <c:v>Sweden</c:v>
                </c:pt>
                <c:pt idx="5">
                  <c:v>Switzerland</c:v>
                </c:pt>
                <c:pt idx="6">
                  <c:v>Belgium</c:v>
                </c:pt>
                <c:pt idx="7">
                  <c:v>Netherlands</c:v>
                </c:pt>
                <c:pt idx="8">
                  <c:v>Spain</c:v>
                </c:pt>
                <c:pt idx="9">
                  <c:v>Germany</c:v>
                </c:pt>
              </c:strCache>
            </c:strRef>
          </c:cat>
          <c:val>
            <c:numRef>
              <c:f>product!$E$21:$E$30</c:f>
              <c:numCache>
                <c:formatCode>General</c:formatCode>
                <c:ptCount val="10"/>
                <c:pt idx="0">
                  <c:v>128991.65000000004</c:v>
                </c:pt>
                <c:pt idx="1">
                  <c:v>94239.97</c:v>
                </c:pt>
                <c:pt idx="2">
                  <c:v>83057.61</c:v>
                </c:pt>
                <c:pt idx="3">
                  <c:v>66925.739999999991</c:v>
                </c:pt>
                <c:pt idx="4">
                  <c:v>46886.79</c:v>
                </c:pt>
                <c:pt idx="5">
                  <c:v>80718.940000000017</c:v>
                </c:pt>
                <c:pt idx="6">
                  <c:v>49647.89</c:v>
                </c:pt>
                <c:pt idx="7">
                  <c:v>46548.57</c:v>
                </c:pt>
                <c:pt idx="8">
                  <c:v>42375.520000000004</c:v>
                </c:pt>
                <c:pt idx="9">
                  <c:v>134825.56000000003</c:v>
                </c:pt>
              </c:numCache>
            </c:numRef>
          </c:val>
          <c:extLst>
            <c:ext xmlns:c16="http://schemas.microsoft.com/office/drawing/2014/chart" uri="{C3380CC4-5D6E-409C-BE32-E72D297353CC}">
              <c16:uniqueId val="{00000041-2905-44CF-80C0-460CABB533BC}"/>
            </c:ext>
          </c:extLst>
        </c:ser>
        <c:ser>
          <c:idx val="4"/>
          <c:order val="4"/>
          <c:tx>
            <c:strRef>
              <c:f>product!$F$19:$F$20</c:f>
              <c:strCache>
                <c:ptCount val="1"/>
                <c:pt idx="0">
                  <c:v>Palm Oil</c:v>
                </c:pt>
              </c:strCache>
            </c:strRef>
          </c:tx>
          <c:spPr>
            <a:solidFill>
              <a:schemeClr val="accent5"/>
            </a:solidFill>
            <a:ln>
              <a:noFill/>
            </a:ln>
            <a:effectLst/>
          </c:spPr>
          <c:invertIfNegative val="0"/>
          <c:cat>
            <c:strRef>
              <c:f>product!$A$21:$A$30</c:f>
              <c:strCache>
                <c:ptCount val="10"/>
                <c:pt idx="0">
                  <c:v>Denmark</c:v>
                </c:pt>
                <c:pt idx="1">
                  <c:v>France</c:v>
                </c:pt>
                <c:pt idx="2">
                  <c:v>Austria</c:v>
                </c:pt>
                <c:pt idx="3">
                  <c:v>Italy</c:v>
                </c:pt>
                <c:pt idx="4">
                  <c:v>Sweden</c:v>
                </c:pt>
                <c:pt idx="5">
                  <c:v>Switzerland</c:v>
                </c:pt>
                <c:pt idx="6">
                  <c:v>Belgium</c:v>
                </c:pt>
                <c:pt idx="7">
                  <c:v>Netherlands</c:v>
                </c:pt>
                <c:pt idx="8">
                  <c:v>Spain</c:v>
                </c:pt>
                <c:pt idx="9">
                  <c:v>Germany</c:v>
                </c:pt>
              </c:strCache>
            </c:strRef>
          </c:cat>
          <c:val>
            <c:numRef>
              <c:f>product!$F$21:$F$30</c:f>
              <c:numCache>
                <c:formatCode>General</c:formatCode>
                <c:ptCount val="10"/>
                <c:pt idx="0">
                  <c:v>108814.12</c:v>
                </c:pt>
                <c:pt idx="1">
                  <c:v>76682.820000000007</c:v>
                </c:pt>
                <c:pt idx="2">
                  <c:v>75245.600000000006</c:v>
                </c:pt>
                <c:pt idx="3">
                  <c:v>88591.37999999999</c:v>
                </c:pt>
                <c:pt idx="4">
                  <c:v>67799.42</c:v>
                </c:pt>
                <c:pt idx="5">
                  <c:v>43788.78</c:v>
                </c:pt>
                <c:pt idx="6">
                  <c:v>73713.209999999992</c:v>
                </c:pt>
                <c:pt idx="7">
                  <c:v>76741.87999999999</c:v>
                </c:pt>
                <c:pt idx="8">
                  <c:v>88438.430000000008</c:v>
                </c:pt>
                <c:pt idx="9">
                  <c:v>50687.140000000007</c:v>
                </c:pt>
              </c:numCache>
            </c:numRef>
          </c:val>
          <c:extLst>
            <c:ext xmlns:c16="http://schemas.microsoft.com/office/drawing/2014/chart" uri="{C3380CC4-5D6E-409C-BE32-E72D297353CC}">
              <c16:uniqueId val="{00000042-2905-44CF-80C0-460CABB533BC}"/>
            </c:ext>
          </c:extLst>
        </c:ser>
        <c:ser>
          <c:idx val="5"/>
          <c:order val="5"/>
          <c:tx>
            <c:strRef>
              <c:f>product!$G$19:$G$20</c:f>
              <c:strCache>
                <c:ptCount val="1"/>
                <c:pt idx="0">
                  <c:v>Plantain</c:v>
                </c:pt>
              </c:strCache>
            </c:strRef>
          </c:tx>
          <c:spPr>
            <a:solidFill>
              <a:schemeClr val="accent6"/>
            </a:solidFill>
            <a:ln>
              <a:noFill/>
            </a:ln>
            <a:effectLst/>
          </c:spPr>
          <c:invertIfNegative val="0"/>
          <c:cat>
            <c:strRef>
              <c:f>product!$A$21:$A$30</c:f>
              <c:strCache>
                <c:ptCount val="10"/>
                <c:pt idx="0">
                  <c:v>Denmark</c:v>
                </c:pt>
                <c:pt idx="1">
                  <c:v>France</c:v>
                </c:pt>
                <c:pt idx="2">
                  <c:v>Austria</c:v>
                </c:pt>
                <c:pt idx="3">
                  <c:v>Italy</c:v>
                </c:pt>
                <c:pt idx="4">
                  <c:v>Sweden</c:v>
                </c:pt>
                <c:pt idx="5">
                  <c:v>Switzerland</c:v>
                </c:pt>
                <c:pt idx="6">
                  <c:v>Belgium</c:v>
                </c:pt>
                <c:pt idx="7">
                  <c:v>Netherlands</c:v>
                </c:pt>
                <c:pt idx="8">
                  <c:v>Spain</c:v>
                </c:pt>
                <c:pt idx="9">
                  <c:v>Germany</c:v>
                </c:pt>
              </c:strCache>
            </c:strRef>
          </c:cat>
          <c:val>
            <c:numRef>
              <c:f>product!$G$21:$G$30</c:f>
              <c:numCache>
                <c:formatCode>General</c:formatCode>
                <c:ptCount val="10"/>
                <c:pt idx="0">
                  <c:v>94860.75</c:v>
                </c:pt>
                <c:pt idx="1">
                  <c:v>98644.57</c:v>
                </c:pt>
                <c:pt idx="2">
                  <c:v>72633.97</c:v>
                </c:pt>
                <c:pt idx="3">
                  <c:v>86782.74</c:v>
                </c:pt>
                <c:pt idx="4">
                  <c:v>59679.71</c:v>
                </c:pt>
                <c:pt idx="5">
                  <c:v>77351.09</c:v>
                </c:pt>
                <c:pt idx="6">
                  <c:v>68424.899999999994</c:v>
                </c:pt>
                <c:pt idx="7">
                  <c:v>72184.490000000005</c:v>
                </c:pt>
                <c:pt idx="8">
                  <c:v>46025.119999999995</c:v>
                </c:pt>
                <c:pt idx="9">
                  <c:v>69690.69</c:v>
                </c:pt>
              </c:numCache>
            </c:numRef>
          </c:val>
          <c:extLst>
            <c:ext xmlns:c16="http://schemas.microsoft.com/office/drawing/2014/chart" uri="{C3380CC4-5D6E-409C-BE32-E72D297353CC}">
              <c16:uniqueId val="{00000043-2905-44CF-80C0-460CABB533BC}"/>
            </c:ext>
          </c:extLst>
        </c:ser>
        <c:ser>
          <c:idx val="6"/>
          <c:order val="6"/>
          <c:tx>
            <c:strRef>
              <c:f>product!$H$19:$H$20</c:f>
              <c:strCache>
                <c:ptCount val="1"/>
                <c:pt idx="0">
                  <c:v>Rubber</c:v>
                </c:pt>
              </c:strCache>
            </c:strRef>
          </c:tx>
          <c:spPr>
            <a:solidFill>
              <a:schemeClr val="accent1">
                <a:lumMod val="60000"/>
              </a:schemeClr>
            </a:solidFill>
            <a:ln>
              <a:noFill/>
            </a:ln>
            <a:effectLst/>
          </c:spPr>
          <c:invertIfNegative val="0"/>
          <c:cat>
            <c:strRef>
              <c:f>product!$A$21:$A$30</c:f>
              <c:strCache>
                <c:ptCount val="10"/>
                <c:pt idx="0">
                  <c:v>Denmark</c:v>
                </c:pt>
                <c:pt idx="1">
                  <c:v>France</c:v>
                </c:pt>
                <c:pt idx="2">
                  <c:v>Austria</c:v>
                </c:pt>
                <c:pt idx="3">
                  <c:v>Italy</c:v>
                </c:pt>
                <c:pt idx="4">
                  <c:v>Sweden</c:v>
                </c:pt>
                <c:pt idx="5">
                  <c:v>Switzerland</c:v>
                </c:pt>
                <c:pt idx="6">
                  <c:v>Belgium</c:v>
                </c:pt>
                <c:pt idx="7">
                  <c:v>Netherlands</c:v>
                </c:pt>
                <c:pt idx="8">
                  <c:v>Spain</c:v>
                </c:pt>
                <c:pt idx="9">
                  <c:v>Germany</c:v>
                </c:pt>
              </c:strCache>
            </c:strRef>
          </c:cat>
          <c:val>
            <c:numRef>
              <c:f>product!$H$21:$H$30</c:f>
              <c:numCache>
                <c:formatCode>General</c:formatCode>
                <c:ptCount val="10"/>
                <c:pt idx="0">
                  <c:v>70207.290000000008</c:v>
                </c:pt>
                <c:pt idx="1">
                  <c:v>46977.640000000007</c:v>
                </c:pt>
                <c:pt idx="2">
                  <c:v>49386.630000000005</c:v>
                </c:pt>
                <c:pt idx="3">
                  <c:v>104265.98999999998</c:v>
                </c:pt>
                <c:pt idx="4">
                  <c:v>78799.12</c:v>
                </c:pt>
                <c:pt idx="5">
                  <c:v>86761.73</c:v>
                </c:pt>
                <c:pt idx="6">
                  <c:v>85773.139999999985</c:v>
                </c:pt>
                <c:pt idx="7">
                  <c:v>91624.250000000015</c:v>
                </c:pt>
                <c:pt idx="8">
                  <c:v>47834.92</c:v>
                </c:pt>
                <c:pt idx="9">
                  <c:v>64707.739999999991</c:v>
                </c:pt>
              </c:numCache>
            </c:numRef>
          </c:val>
          <c:extLst>
            <c:ext xmlns:c16="http://schemas.microsoft.com/office/drawing/2014/chart" uri="{C3380CC4-5D6E-409C-BE32-E72D297353CC}">
              <c16:uniqueId val="{00000044-2905-44CF-80C0-460CABB533BC}"/>
            </c:ext>
          </c:extLst>
        </c:ser>
        <c:ser>
          <c:idx val="7"/>
          <c:order val="7"/>
          <c:tx>
            <c:strRef>
              <c:f>product!$I$19:$I$20</c:f>
              <c:strCache>
                <c:ptCount val="1"/>
                <c:pt idx="0">
                  <c:v>Ginger</c:v>
                </c:pt>
              </c:strCache>
            </c:strRef>
          </c:tx>
          <c:spPr>
            <a:solidFill>
              <a:schemeClr val="accent2">
                <a:lumMod val="60000"/>
              </a:schemeClr>
            </a:solidFill>
            <a:ln>
              <a:noFill/>
            </a:ln>
            <a:effectLst/>
          </c:spPr>
          <c:invertIfNegative val="0"/>
          <c:cat>
            <c:strRef>
              <c:f>product!$A$21:$A$30</c:f>
              <c:strCache>
                <c:ptCount val="10"/>
                <c:pt idx="0">
                  <c:v>Denmark</c:v>
                </c:pt>
                <c:pt idx="1">
                  <c:v>France</c:v>
                </c:pt>
                <c:pt idx="2">
                  <c:v>Austria</c:v>
                </c:pt>
                <c:pt idx="3">
                  <c:v>Italy</c:v>
                </c:pt>
                <c:pt idx="4">
                  <c:v>Sweden</c:v>
                </c:pt>
                <c:pt idx="5">
                  <c:v>Switzerland</c:v>
                </c:pt>
                <c:pt idx="6">
                  <c:v>Belgium</c:v>
                </c:pt>
                <c:pt idx="7">
                  <c:v>Netherlands</c:v>
                </c:pt>
                <c:pt idx="8">
                  <c:v>Spain</c:v>
                </c:pt>
                <c:pt idx="9">
                  <c:v>Germany</c:v>
                </c:pt>
              </c:strCache>
            </c:strRef>
          </c:cat>
          <c:val>
            <c:numRef>
              <c:f>product!$I$21:$I$30</c:f>
              <c:numCache>
                <c:formatCode>General</c:formatCode>
                <c:ptCount val="10"/>
                <c:pt idx="0">
                  <c:v>53815.97</c:v>
                </c:pt>
                <c:pt idx="1">
                  <c:v>25126.57</c:v>
                </c:pt>
                <c:pt idx="2">
                  <c:v>65332.229999999996</c:v>
                </c:pt>
                <c:pt idx="3">
                  <c:v>39516.83</c:v>
                </c:pt>
                <c:pt idx="4">
                  <c:v>49706.909999999996</c:v>
                </c:pt>
                <c:pt idx="5">
                  <c:v>99355.920000000013</c:v>
                </c:pt>
                <c:pt idx="6">
                  <c:v>54405.85</c:v>
                </c:pt>
                <c:pt idx="7">
                  <c:v>90776.66</c:v>
                </c:pt>
                <c:pt idx="8">
                  <c:v>80700.34</c:v>
                </c:pt>
                <c:pt idx="9">
                  <c:v>43839.69</c:v>
                </c:pt>
              </c:numCache>
            </c:numRef>
          </c:val>
          <c:extLst>
            <c:ext xmlns:c16="http://schemas.microsoft.com/office/drawing/2014/chart" uri="{C3380CC4-5D6E-409C-BE32-E72D297353CC}">
              <c16:uniqueId val="{00000045-2905-44CF-80C0-460CABB533BC}"/>
            </c:ext>
          </c:extLst>
        </c:ser>
        <c:dLbls>
          <c:showLegendKey val="0"/>
          <c:showVal val="0"/>
          <c:showCatName val="0"/>
          <c:showSerName val="0"/>
          <c:showPercent val="0"/>
          <c:showBubbleSize val="0"/>
        </c:dLbls>
        <c:gapWidth val="219"/>
        <c:overlap val="-27"/>
        <c:axId val="1626485983"/>
        <c:axId val="1626482655"/>
      </c:barChart>
      <c:catAx>
        <c:axId val="1626485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26482655"/>
        <c:crosses val="autoZero"/>
        <c:auto val="1"/>
        <c:lblAlgn val="ctr"/>
        <c:lblOffset val="100"/>
        <c:noMultiLvlLbl val="0"/>
      </c:catAx>
      <c:valAx>
        <c:axId val="162648265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162648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[Agriculture.xlsx]Sheet1 (3)!PivotTable1</c:name>
    <c:fmtId val="2"/>
  </c:pivotSource>
  <c:chart>
    <c:title>
      <c:tx>
        <c:rich>
          <a:bodyPr rot="0" spcFirstLastPara="1" vertOverflow="ellipsis" vert="horz" wrap="square" anchor="ctr" anchorCtr="1"/>
          <a:lstStyle/>
          <a:p>
            <a:pPr algn="ctr" rtl="0">
              <a:defRPr lang="en-GB" sz="1400" b="1" i="0" u="none" strike="noStrike" kern="1200" spc="0" baseline="0">
                <a:solidFill>
                  <a:schemeClr val="tx1"/>
                </a:solidFill>
                <a:latin typeface="+mn-lt"/>
                <a:ea typeface="+mn-ea"/>
                <a:cs typeface="+mn-cs"/>
              </a:defRPr>
            </a:pPr>
            <a:r>
              <a:rPr lang="en-GB"/>
              <a:t>Companies By</a:t>
            </a:r>
            <a:r>
              <a:rPr lang="en-GB" baseline="0"/>
              <a:t> Revenue &amp; Units Sold</a:t>
            </a:r>
            <a:endParaRPr lang="en-GB" sz="1400" b="1" i="0" u="none" strike="noStrike" kern="1200" spc="0" baseline="0">
              <a:solidFill>
                <a:schemeClr val="tx1"/>
              </a:solidFill>
              <a:latin typeface="+mn-lt"/>
              <a:ea typeface="+mn-ea"/>
              <a:cs typeface="+mn-cs"/>
            </a:endParaRPr>
          </a:p>
        </c:rich>
      </c:tx>
      <c:layout>
        <c:manualLayout>
          <c:xMode val="edge"/>
          <c:yMode val="edge"/>
          <c:x val="0.39342139323567443"/>
          <c:y val="1.5209125475285171E-2"/>
        </c:manualLayout>
      </c:layout>
      <c:overlay val="0"/>
      <c:spPr>
        <a:solidFill>
          <a:schemeClr val="accent2">
            <a:lumMod val="20000"/>
            <a:lumOff val="80000"/>
          </a:schemeClr>
        </a:solidFill>
        <a:ln>
          <a:noFill/>
        </a:ln>
        <a:effectLst/>
      </c:spPr>
      <c:txPr>
        <a:bodyPr rot="0" spcFirstLastPara="1" vertOverflow="ellipsis" vert="horz" wrap="square" anchor="ctr" anchorCtr="1"/>
        <a:lstStyle/>
        <a:p>
          <a:pPr algn="ctr" rtl="0">
            <a:defRPr lang="en-GB" sz="1400" b="1" i="0" u="none" strike="noStrike" kern="1200" spc="0" baseline="0">
              <a:solidFill>
                <a:schemeClr val="tx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2">
              <a:lumMod val="60000"/>
              <a:lumOff val="40000"/>
            </a:schemeClr>
          </a:solidFill>
          <a:ln>
            <a:noFill/>
          </a:ln>
          <a:effectLst/>
        </c:spPr>
        <c:marker>
          <c:symbol val="none"/>
        </c:marker>
        <c:dLbl>
          <c:idx val="0"/>
          <c:numFmt formatCode="&quot;₦&quot;0.00,,,&quot;B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50000"/>
            </a:schemeClr>
          </a:solidFill>
          <a:ln>
            <a:noFill/>
          </a:ln>
          <a:effectLst/>
        </c:spPr>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 (3)'!$B$3</c:f>
              <c:strCache>
                <c:ptCount val="1"/>
                <c:pt idx="0">
                  <c:v>Sum of Revenue</c:v>
                </c:pt>
              </c:strCache>
            </c:strRef>
          </c:tx>
          <c:spPr>
            <a:solidFill>
              <a:schemeClr val="accent2">
                <a:lumMod val="60000"/>
                <a:lumOff val="40000"/>
              </a:schemeClr>
            </a:solidFill>
            <a:ln>
              <a:noFill/>
            </a:ln>
            <a:effectLst/>
          </c:spPr>
          <c:invertIfNegative val="0"/>
          <c:dPt>
            <c:idx val="9"/>
            <c:invertIfNegative val="0"/>
            <c:bubble3D val="0"/>
            <c:spPr>
              <a:solidFill>
                <a:schemeClr val="accent2">
                  <a:lumMod val="50000"/>
                </a:schemeClr>
              </a:solidFill>
              <a:ln>
                <a:noFill/>
              </a:ln>
              <a:effectLst/>
            </c:spPr>
            <c:extLst>
              <c:ext xmlns:c16="http://schemas.microsoft.com/office/drawing/2014/chart" uri="{C3380CC4-5D6E-409C-BE32-E72D297353CC}">
                <c16:uniqueId val="{00000003-66EE-4405-A81B-6F429357E5B2}"/>
              </c:ext>
            </c:extLst>
          </c:dPt>
          <c:dLbls>
            <c:numFmt formatCode="&quot;₦&quot;0.00,,,&quot;B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 (3)'!$A$4:$A$14</c:f>
              <c:strCache>
                <c:ptCount val="10"/>
                <c:pt idx="0">
                  <c:v>Agro Allied Exporters Nigeria Limited</c:v>
                </c:pt>
                <c:pt idx="1">
                  <c:v>Agriplus Nigeria Limited</c:v>
                </c:pt>
                <c:pt idx="2">
                  <c:v>Greenfield Agro Exporters Nigeria Limited</c:v>
                </c:pt>
                <c:pt idx="3">
                  <c:v>Solid Agro Nigeria Limited</c:v>
                </c:pt>
                <c:pt idx="4">
                  <c:v>Farmgate Nigeria Limited</c:v>
                </c:pt>
                <c:pt idx="5">
                  <c:v>Nigerian Export Promotion Council (NEPC)</c:v>
                </c:pt>
                <c:pt idx="6">
                  <c:v>Nigeria Agro Export Company</c:v>
                </c:pt>
                <c:pt idx="7">
                  <c:v>Prime Agro Exports Nigeria Limited</c:v>
                </c:pt>
                <c:pt idx="8">
                  <c:v>Golden Farms Nigeria Limited</c:v>
                </c:pt>
                <c:pt idx="9">
                  <c:v>Agro Export Nigeria Ltd</c:v>
                </c:pt>
              </c:strCache>
            </c:strRef>
          </c:cat>
          <c:val>
            <c:numRef>
              <c:f>'Sheet1 (3)'!$B$4:$B$14</c:f>
              <c:numCache>
                <c:formatCode>General</c:formatCode>
                <c:ptCount val="10"/>
                <c:pt idx="0">
                  <c:v>1493038016.4699996</c:v>
                </c:pt>
                <c:pt idx="1">
                  <c:v>1503023344.3000002</c:v>
                </c:pt>
                <c:pt idx="2">
                  <c:v>1506892570.6000001</c:v>
                </c:pt>
                <c:pt idx="3">
                  <c:v>1541529740.6000001</c:v>
                </c:pt>
                <c:pt idx="4">
                  <c:v>1615237652.0799999</c:v>
                </c:pt>
                <c:pt idx="5">
                  <c:v>1647087954.7200003</c:v>
                </c:pt>
                <c:pt idx="6">
                  <c:v>1704147641.2899992</c:v>
                </c:pt>
                <c:pt idx="7">
                  <c:v>1706071643.6099999</c:v>
                </c:pt>
                <c:pt idx="8">
                  <c:v>1732721289.72</c:v>
                </c:pt>
                <c:pt idx="9">
                  <c:v>1867914625.1799994</c:v>
                </c:pt>
              </c:numCache>
            </c:numRef>
          </c:val>
          <c:extLst>
            <c:ext xmlns:c16="http://schemas.microsoft.com/office/drawing/2014/chart" uri="{C3380CC4-5D6E-409C-BE32-E72D297353CC}">
              <c16:uniqueId val="{00000000-66EE-4405-A81B-6F429357E5B2}"/>
            </c:ext>
          </c:extLst>
        </c:ser>
        <c:ser>
          <c:idx val="1"/>
          <c:order val="1"/>
          <c:tx>
            <c:strRef>
              <c:f>'Sheet1 (3)'!$C$3</c:f>
              <c:strCache>
                <c:ptCount val="1"/>
                <c:pt idx="0">
                  <c:v>Sum of Units Sold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 (3)'!$A$4:$A$14</c:f>
              <c:strCache>
                <c:ptCount val="10"/>
                <c:pt idx="0">
                  <c:v>Agro Allied Exporters Nigeria Limited</c:v>
                </c:pt>
                <c:pt idx="1">
                  <c:v>Agriplus Nigeria Limited</c:v>
                </c:pt>
                <c:pt idx="2">
                  <c:v>Greenfield Agro Exporters Nigeria Limited</c:v>
                </c:pt>
                <c:pt idx="3">
                  <c:v>Solid Agro Nigeria Limited</c:v>
                </c:pt>
                <c:pt idx="4">
                  <c:v>Farmgate Nigeria Limited</c:v>
                </c:pt>
                <c:pt idx="5">
                  <c:v>Nigerian Export Promotion Council (NEPC)</c:v>
                </c:pt>
                <c:pt idx="6">
                  <c:v>Nigeria Agro Export Company</c:v>
                </c:pt>
                <c:pt idx="7">
                  <c:v>Prime Agro Exports Nigeria Limited</c:v>
                </c:pt>
                <c:pt idx="8">
                  <c:v>Golden Farms Nigeria Limited</c:v>
                </c:pt>
                <c:pt idx="9">
                  <c:v>Agro Export Nigeria Ltd</c:v>
                </c:pt>
              </c:strCache>
            </c:strRef>
          </c:cat>
          <c:val>
            <c:numRef>
              <c:f>'Sheet1 (3)'!$C$4:$C$14</c:f>
              <c:numCache>
                <c:formatCode>General</c:formatCode>
                <c:ptCount val="10"/>
                <c:pt idx="0">
                  <c:v>47204</c:v>
                </c:pt>
                <c:pt idx="1">
                  <c:v>52139</c:v>
                </c:pt>
                <c:pt idx="2">
                  <c:v>50633</c:v>
                </c:pt>
                <c:pt idx="3">
                  <c:v>51565</c:v>
                </c:pt>
                <c:pt idx="4">
                  <c:v>52010</c:v>
                </c:pt>
                <c:pt idx="5">
                  <c:v>55833</c:v>
                </c:pt>
                <c:pt idx="6">
                  <c:v>54717</c:v>
                </c:pt>
                <c:pt idx="7">
                  <c:v>52035</c:v>
                </c:pt>
                <c:pt idx="8">
                  <c:v>60724</c:v>
                </c:pt>
                <c:pt idx="9">
                  <c:v>59944</c:v>
                </c:pt>
              </c:numCache>
            </c:numRef>
          </c:val>
          <c:extLst>
            <c:ext xmlns:c16="http://schemas.microsoft.com/office/drawing/2014/chart" uri="{C3380CC4-5D6E-409C-BE32-E72D297353CC}">
              <c16:uniqueId val="{00000004-A376-476C-B6C1-3FAA8912CE27}"/>
            </c:ext>
          </c:extLst>
        </c:ser>
        <c:dLbls>
          <c:dLblPos val="outEnd"/>
          <c:showLegendKey val="0"/>
          <c:showVal val="1"/>
          <c:showCatName val="0"/>
          <c:showSerName val="0"/>
          <c:showPercent val="0"/>
          <c:showBubbleSize val="0"/>
        </c:dLbls>
        <c:gapWidth val="0"/>
        <c:axId val="578828767"/>
        <c:axId val="578823359"/>
      </c:barChart>
      <c:catAx>
        <c:axId val="578828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1" i="0" u="none" strike="noStrike" kern="1200" baseline="0">
                <a:solidFill>
                  <a:schemeClr val="accent2">
                    <a:lumMod val="50000"/>
                  </a:schemeClr>
                </a:solidFill>
                <a:latin typeface="+mn-lt"/>
                <a:ea typeface="+mn-ea"/>
                <a:cs typeface="+mn-cs"/>
              </a:defRPr>
            </a:pPr>
            <a:endParaRPr lang="en-NG"/>
          </a:p>
        </c:txPr>
        <c:crossAx val="578823359"/>
        <c:crosses val="autoZero"/>
        <c:auto val="1"/>
        <c:lblAlgn val="ctr"/>
        <c:lblOffset val="100"/>
        <c:noMultiLvlLbl val="0"/>
      </c:catAx>
      <c:valAx>
        <c:axId val="578823359"/>
        <c:scaling>
          <c:orientation val="minMax"/>
        </c:scaling>
        <c:delete val="1"/>
        <c:axPos val="b"/>
        <c:numFmt formatCode="General" sourceLinked="1"/>
        <c:majorTickMark val="none"/>
        <c:minorTickMark val="none"/>
        <c:tickLblPos val="nextTo"/>
        <c:crossAx val="578828767"/>
        <c:crosses val="autoZero"/>
        <c:crossBetween val="between"/>
      </c:valAx>
      <c:spPr>
        <a:noFill/>
        <a:ln>
          <a:noFill/>
        </a:ln>
        <a:effectLst/>
      </c:spPr>
    </c:plotArea>
    <c:legend>
      <c:legendPos val="r"/>
      <c:layout>
        <c:manualLayout>
          <c:xMode val="edge"/>
          <c:yMode val="edge"/>
          <c:x val="0.72602574986524249"/>
          <c:y val="0.80440373817096633"/>
          <c:w val="0.27397428570540783"/>
          <c:h val="0.1375126493218766"/>
        </c:manualLayout>
      </c:layout>
      <c:overlay val="0"/>
      <c:spPr>
        <a:noFill/>
        <a:ln>
          <a:noFill/>
        </a:ln>
        <a:effectLst/>
      </c:spPr>
      <c:txPr>
        <a:bodyPr rot="0" spcFirstLastPara="1" vertOverflow="ellipsis" vert="horz" wrap="square" anchor="ctr" anchorCtr="1"/>
        <a:lstStyle/>
        <a:p>
          <a:pPr>
            <a:defRPr lang="en-US" sz="1000" b="1" i="0" u="none" strike="noStrike" kern="1200" baseline="0">
              <a:solidFill>
                <a:schemeClr val="accent2">
                  <a:lumMod val="50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[Agriculture.xlsx]product!PivotTable4</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product!$B$33</c:f>
              <c:strCache>
                <c:ptCount val="1"/>
                <c:pt idx="0">
                  <c:v>Sum of Total Profits</c:v>
                </c:pt>
              </c:strCache>
            </c:strRef>
          </c:tx>
          <c:spPr>
            <a:solidFill>
              <a:schemeClr val="accent1"/>
            </a:solidFill>
            <a:ln>
              <a:noFill/>
            </a:ln>
            <a:effectLst/>
          </c:spPr>
          <c:invertIfNegative val="0"/>
          <c:cat>
            <c:strRef>
              <c:f>product!$A$34:$A$41</c:f>
              <c:strCache>
                <c:ptCount val="8"/>
                <c:pt idx="0">
                  <c:v>Ginger</c:v>
                </c:pt>
                <c:pt idx="1">
                  <c:v>Cassava</c:v>
                </c:pt>
                <c:pt idx="2">
                  <c:v>Plantain</c:v>
                </c:pt>
                <c:pt idx="3">
                  <c:v>Palm Oil</c:v>
                </c:pt>
                <c:pt idx="4">
                  <c:v>Cashew</c:v>
                </c:pt>
                <c:pt idx="5">
                  <c:v>Rubber</c:v>
                </c:pt>
                <c:pt idx="6">
                  <c:v>Sesame</c:v>
                </c:pt>
                <c:pt idx="7">
                  <c:v>Cocoa</c:v>
                </c:pt>
              </c:strCache>
            </c:strRef>
          </c:cat>
          <c:val>
            <c:numRef>
              <c:f>product!$B$34:$B$41</c:f>
              <c:numCache>
                <c:formatCode>General</c:formatCode>
                <c:ptCount val="8"/>
                <c:pt idx="0">
                  <c:v>336623228.97000009</c:v>
                </c:pt>
                <c:pt idx="1">
                  <c:v>416503461.03999996</c:v>
                </c:pt>
                <c:pt idx="2">
                  <c:v>387736296.23000002</c:v>
                </c:pt>
                <c:pt idx="3">
                  <c:v>385392110.74000001</c:v>
                </c:pt>
                <c:pt idx="4">
                  <c:v>438624304.48000008</c:v>
                </c:pt>
                <c:pt idx="5">
                  <c:v>395731339.02000004</c:v>
                </c:pt>
                <c:pt idx="6">
                  <c:v>477487002.58999985</c:v>
                </c:pt>
                <c:pt idx="7">
                  <c:v>450351412.31999999</c:v>
                </c:pt>
              </c:numCache>
            </c:numRef>
          </c:val>
          <c:extLst>
            <c:ext xmlns:c16="http://schemas.microsoft.com/office/drawing/2014/chart" uri="{C3380CC4-5D6E-409C-BE32-E72D297353CC}">
              <c16:uniqueId val="{00000000-05D4-4541-B5FF-CC4E540DD714}"/>
            </c:ext>
          </c:extLst>
        </c:ser>
        <c:ser>
          <c:idx val="1"/>
          <c:order val="1"/>
          <c:tx>
            <c:strRef>
              <c:f>product!$C$33</c:f>
              <c:strCache>
                <c:ptCount val="1"/>
                <c:pt idx="0">
                  <c:v>Sum of Revenue</c:v>
                </c:pt>
              </c:strCache>
            </c:strRef>
          </c:tx>
          <c:spPr>
            <a:solidFill>
              <a:schemeClr val="accent2"/>
            </a:solidFill>
            <a:ln>
              <a:noFill/>
            </a:ln>
            <a:effectLst/>
          </c:spPr>
          <c:invertIfNegative val="0"/>
          <c:cat>
            <c:strRef>
              <c:f>product!$A$34:$A$41</c:f>
              <c:strCache>
                <c:ptCount val="8"/>
                <c:pt idx="0">
                  <c:v>Ginger</c:v>
                </c:pt>
                <c:pt idx="1">
                  <c:v>Cassava</c:v>
                </c:pt>
                <c:pt idx="2">
                  <c:v>Plantain</c:v>
                </c:pt>
                <c:pt idx="3">
                  <c:v>Palm Oil</c:v>
                </c:pt>
                <c:pt idx="4">
                  <c:v>Cashew</c:v>
                </c:pt>
                <c:pt idx="5">
                  <c:v>Rubber</c:v>
                </c:pt>
                <c:pt idx="6">
                  <c:v>Sesame</c:v>
                </c:pt>
                <c:pt idx="7">
                  <c:v>Cocoa</c:v>
                </c:pt>
              </c:strCache>
            </c:strRef>
          </c:cat>
          <c:val>
            <c:numRef>
              <c:f>product!$C$34:$C$41</c:f>
              <c:numCache>
                <c:formatCode>General</c:formatCode>
                <c:ptCount val="8"/>
                <c:pt idx="0">
                  <c:v>1600415863.6600008</c:v>
                </c:pt>
                <c:pt idx="1">
                  <c:v>1913308279.3900001</c:v>
                </c:pt>
                <c:pt idx="2">
                  <c:v>1947169761.0999994</c:v>
                </c:pt>
                <c:pt idx="3">
                  <c:v>1974585531.9299998</c:v>
                </c:pt>
                <c:pt idx="4">
                  <c:v>2110678804.05</c:v>
                </c:pt>
                <c:pt idx="5">
                  <c:v>2118009970.5800002</c:v>
                </c:pt>
                <c:pt idx="6">
                  <c:v>2268607546.7099996</c:v>
                </c:pt>
                <c:pt idx="7">
                  <c:v>2384888721.1500001</c:v>
                </c:pt>
              </c:numCache>
            </c:numRef>
          </c:val>
          <c:extLst>
            <c:ext xmlns:c16="http://schemas.microsoft.com/office/drawing/2014/chart" uri="{C3380CC4-5D6E-409C-BE32-E72D297353CC}">
              <c16:uniqueId val="{00000001-05D4-4541-B5FF-CC4E540DD714}"/>
            </c:ext>
          </c:extLst>
        </c:ser>
        <c:dLbls>
          <c:showLegendKey val="0"/>
          <c:showVal val="0"/>
          <c:showCatName val="0"/>
          <c:showSerName val="0"/>
          <c:showPercent val="0"/>
          <c:showBubbleSize val="0"/>
        </c:dLbls>
        <c:gapWidth val="182"/>
        <c:axId val="623168400"/>
        <c:axId val="623170064"/>
      </c:barChart>
      <c:catAx>
        <c:axId val="623168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623170064"/>
        <c:crosses val="autoZero"/>
        <c:auto val="1"/>
        <c:lblAlgn val="ctr"/>
        <c:lblOffset val="100"/>
        <c:noMultiLvlLbl val="0"/>
      </c:catAx>
      <c:valAx>
        <c:axId val="623170064"/>
        <c:scaling>
          <c:orientation val="minMax"/>
        </c:scaling>
        <c:delete val="1"/>
        <c:axPos val="b"/>
        <c:numFmt formatCode="General" sourceLinked="1"/>
        <c:majorTickMark val="none"/>
        <c:minorTickMark val="none"/>
        <c:tickLblPos val="nextTo"/>
        <c:crossAx val="62316840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[Agriculture.xlsx]Trend!PivotTable2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Export Quaterly Revenue Trend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NG"/>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Trend!$B$3</c:f>
              <c:strCache>
                <c:ptCount val="1"/>
                <c:pt idx="0">
                  <c:v>Total</c:v>
                </c:pt>
              </c:strCache>
            </c:strRef>
          </c:tx>
          <c:spPr>
            <a:ln w="28575" cap="rnd">
              <a:solidFill>
                <a:schemeClr val="accent1"/>
              </a:solidFill>
              <a:round/>
            </a:ln>
            <a:effectLst/>
          </c:spPr>
          <c:marker>
            <c:symbol val="none"/>
          </c:marker>
          <c:cat>
            <c:multiLvlStrRef>
              <c:f>Trend!$A$4:$A$24</c:f>
              <c:multiLvlStrCache>
                <c:ptCount val="16"/>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lvl>
                <c:lvl>
                  <c:pt idx="0">
                    <c:v>2020</c:v>
                  </c:pt>
                  <c:pt idx="4">
                    <c:v>2021</c:v>
                  </c:pt>
                  <c:pt idx="8">
                    <c:v>2022</c:v>
                  </c:pt>
                  <c:pt idx="12">
                    <c:v>2023</c:v>
                  </c:pt>
                </c:lvl>
              </c:multiLvlStrCache>
            </c:multiLvlStrRef>
          </c:cat>
          <c:val>
            <c:numRef>
              <c:f>Trend!$B$4:$B$24</c:f>
              <c:numCache>
                <c:formatCode>0</c:formatCode>
                <c:ptCount val="16"/>
                <c:pt idx="0">
                  <c:v>844744394.55000007</c:v>
                </c:pt>
                <c:pt idx="1">
                  <c:v>849609853.40999997</c:v>
                </c:pt>
                <c:pt idx="2">
                  <c:v>1161792645.1199996</c:v>
                </c:pt>
                <c:pt idx="3">
                  <c:v>1035580356.6599996</c:v>
                </c:pt>
                <c:pt idx="4">
                  <c:v>1178870373.9699998</c:v>
                </c:pt>
                <c:pt idx="5">
                  <c:v>1089659039.6300004</c:v>
                </c:pt>
                <c:pt idx="6">
                  <c:v>671479868.49000013</c:v>
                </c:pt>
                <c:pt idx="7">
                  <c:v>1521988475.7700002</c:v>
                </c:pt>
                <c:pt idx="8">
                  <c:v>1010144035.55</c:v>
                </c:pt>
                <c:pt idx="9">
                  <c:v>1171182999.3300006</c:v>
                </c:pt>
                <c:pt idx="10">
                  <c:v>929251937.06000006</c:v>
                </c:pt>
                <c:pt idx="11">
                  <c:v>665589690.74000001</c:v>
                </c:pt>
                <c:pt idx="12">
                  <c:v>974343498.56000006</c:v>
                </c:pt>
                <c:pt idx="13">
                  <c:v>975004879.72000027</c:v>
                </c:pt>
                <c:pt idx="14">
                  <c:v>1010905404.7200001</c:v>
                </c:pt>
                <c:pt idx="15">
                  <c:v>1227517025.29</c:v>
                </c:pt>
              </c:numCache>
            </c:numRef>
          </c:val>
          <c:smooth val="0"/>
          <c:extLst>
            <c:ext xmlns:c16="http://schemas.microsoft.com/office/drawing/2014/chart" uri="{C3380CC4-5D6E-409C-BE32-E72D297353CC}">
              <c16:uniqueId val="{00000000-6E40-4D85-99E9-3669614531B1}"/>
            </c:ext>
          </c:extLst>
        </c:ser>
        <c:dLbls>
          <c:showLegendKey val="0"/>
          <c:showVal val="0"/>
          <c:showCatName val="0"/>
          <c:showSerName val="0"/>
          <c:showPercent val="0"/>
          <c:showBubbleSize val="0"/>
        </c:dLbls>
        <c:smooth val="0"/>
        <c:axId val="476086832"/>
        <c:axId val="476062704"/>
      </c:lineChart>
      <c:catAx>
        <c:axId val="47608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476062704"/>
        <c:crosses val="autoZero"/>
        <c:auto val="1"/>
        <c:lblAlgn val="ctr"/>
        <c:lblOffset val="100"/>
        <c:noMultiLvlLbl val="0"/>
      </c:catAx>
      <c:valAx>
        <c:axId val="476062704"/>
        <c:scaling>
          <c:orientation val="minMax"/>
        </c:scaling>
        <c:delete val="1"/>
        <c:axPos val="l"/>
        <c:numFmt formatCode="0" sourceLinked="1"/>
        <c:majorTickMark val="none"/>
        <c:minorTickMark val="none"/>
        <c:tickLblPos val="nextTo"/>
        <c:crossAx val="476086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[Agriculture.xlsx]Sheet1 (3)!PivotTable1</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'Sheet1 (3)'!$B$3</c:f>
              <c:strCache>
                <c:ptCount val="1"/>
                <c:pt idx="0">
                  <c:v>Sum of Revenue</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 (3)'!$A$4:$A$14</c:f>
              <c:strCache>
                <c:ptCount val="10"/>
                <c:pt idx="0">
                  <c:v>Agro Allied Exporters Nigeria Limited</c:v>
                </c:pt>
                <c:pt idx="1">
                  <c:v>Agriplus Nigeria Limited</c:v>
                </c:pt>
                <c:pt idx="2">
                  <c:v>Greenfield Agro Exporters Nigeria Limited</c:v>
                </c:pt>
                <c:pt idx="3">
                  <c:v>Solid Agro Nigeria Limited</c:v>
                </c:pt>
                <c:pt idx="4">
                  <c:v>Farmgate Nigeria Limited</c:v>
                </c:pt>
                <c:pt idx="5">
                  <c:v>Nigerian Export Promotion Council (NEPC)</c:v>
                </c:pt>
                <c:pt idx="6">
                  <c:v>Nigeria Agro Export Company</c:v>
                </c:pt>
                <c:pt idx="7">
                  <c:v>Prime Agro Exports Nigeria Limited</c:v>
                </c:pt>
                <c:pt idx="8">
                  <c:v>Golden Farms Nigeria Limited</c:v>
                </c:pt>
                <c:pt idx="9">
                  <c:v>Agro Export Nigeria Ltd</c:v>
                </c:pt>
              </c:strCache>
            </c:strRef>
          </c:cat>
          <c:val>
            <c:numRef>
              <c:f>'Sheet1 (3)'!$B$4:$B$14</c:f>
              <c:numCache>
                <c:formatCode>General</c:formatCode>
                <c:ptCount val="10"/>
                <c:pt idx="0">
                  <c:v>1493038016.4699996</c:v>
                </c:pt>
                <c:pt idx="1">
                  <c:v>1503023344.3000002</c:v>
                </c:pt>
                <c:pt idx="2">
                  <c:v>1506892570.6000001</c:v>
                </c:pt>
                <c:pt idx="3">
                  <c:v>1541529740.6000001</c:v>
                </c:pt>
                <c:pt idx="4">
                  <c:v>1615237652.0799999</c:v>
                </c:pt>
                <c:pt idx="5">
                  <c:v>1647087954.7200003</c:v>
                </c:pt>
                <c:pt idx="6">
                  <c:v>1704147641.2899992</c:v>
                </c:pt>
                <c:pt idx="7">
                  <c:v>1706071643.6099999</c:v>
                </c:pt>
                <c:pt idx="8">
                  <c:v>1732721289.72</c:v>
                </c:pt>
                <c:pt idx="9">
                  <c:v>1867914625.1799994</c:v>
                </c:pt>
              </c:numCache>
            </c:numRef>
          </c:val>
          <c:extLst>
            <c:ext xmlns:c16="http://schemas.microsoft.com/office/drawing/2014/chart" uri="{C3380CC4-5D6E-409C-BE32-E72D297353CC}">
              <c16:uniqueId val="{00000000-B541-4345-AFDB-8B3BD04F1866}"/>
            </c:ext>
          </c:extLst>
        </c:ser>
        <c:ser>
          <c:idx val="1"/>
          <c:order val="1"/>
          <c:tx>
            <c:strRef>
              <c:f>'Sheet1 (3)'!$C$3</c:f>
              <c:strCache>
                <c:ptCount val="1"/>
                <c:pt idx="0">
                  <c:v>Sum of Units Sold</c:v>
                </c:pt>
              </c:strCache>
            </c:strRef>
          </c:tx>
          <c:spPr>
            <a:solidFill>
              <a:schemeClr val="accent2"/>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'Sheet1 (3)'!$A$4:$A$14</c:f>
              <c:strCache>
                <c:ptCount val="10"/>
                <c:pt idx="0">
                  <c:v>Agro Allied Exporters Nigeria Limited</c:v>
                </c:pt>
                <c:pt idx="1">
                  <c:v>Agriplus Nigeria Limited</c:v>
                </c:pt>
                <c:pt idx="2">
                  <c:v>Greenfield Agro Exporters Nigeria Limited</c:v>
                </c:pt>
                <c:pt idx="3">
                  <c:v>Solid Agro Nigeria Limited</c:v>
                </c:pt>
                <c:pt idx="4">
                  <c:v>Farmgate Nigeria Limited</c:v>
                </c:pt>
                <c:pt idx="5">
                  <c:v>Nigerian Export Promotion Council (NEPC)</c:v>
                </c:pt>
                <c:pt idx="6">
                  <c:v>Nigeria Agro Export Company</c:v>
                </c:pt>
                <c:pt idx="7">
                  <c:v>Prime Agro Exports Nigeria Limited</c:v>
                </c:pt>
                <c:pt idx="8">
                  <c:v>Golden Farms Nigeria Limited</c:v>
                </c:pt>
                <c:pt idx="9">
                  <c:v>Agro Export Nigeria Ltd</c:v>
                </c:pt>
              </c:strCache>
            </c:strRef>
          </c:cat>
          <c:val>
            <c:numRef>
              <c:f>'Sheet1 (3)'!$C$4:$C$14</c:f>
              <c:numCache>
                <c:formatCode>General</c:formatCode>
                <c:ptCount val="10"/>
                <c:pt idx="0">
                  <c:v>47204</c:v>
                </c:pt>
                <c:pt idx="1">
                  <c:v>52139</c:v>
                </c:pt>
                <c:pt idx="2">
                  <c:v>50633</c:v>
                </c:pt>
                <c:pt idx="3">
                  <c:v>51565</c:v>
                </c:pt>
                <c:pt idx="4">
                  <c:v>52010</c:v>
                </c:pt>
                <c:pt idx="5">
                  <c:v>55833</c:v>
                </c:pt>
                <c:pt idx="6">
                  <c:v>54717</c:v>
                </c:pt>
                <c:pt idx="7">
                  <c:v>52035</c:v>
                </c:pt>
                <c:pt idx="8">
                  <c:v>60724</c:v>
                </c:pt>
                <c:pt idx="9">
                  <c:v>59944</c:v>
                </c:pt>
              </c:numCache>
            </c:numRef>
          </c:val>
          <c:extLst>
            <c:ext xmlns:c16="http://schemas.microsoft.com/office/drawing/2014/chart" uri="{C3380CC4-5D6E-409C-BE32-E72D297353CC}">
              <c16:uniqueId val="{00000002-4513-45D7-88E6-01019F2743CE}"/>
            </c:ext>
          </c:extLst>
        </c:ser>
        <c:dLbls>
          <c:dLblPos val="outEnd"/>
          <c:showLegendKey val="0"/>
          <c:showVal val="1"/>
          <c:showCatName val="0"/>
          <c:showSerName val="0"/>
          <c:showPercent val="0"/>
          <c:showBubbleSize val="0"/>
        </c:dLbls>
        <c:gapWidth val="182"/>
        <c:axId val="578828767"/>
        <c:axId val="578823359"/>
      </c:barChart>
      <c:catAx>
        <c:axId val="5788287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578823359"/>
        <c:crosses val="autoZero"/>
        <c:auto val="1"/>
        <c:lblAlgn val="ctr"/>
        <c:lblOffset val="100"/>
        <c:noMultiLvlLbl val="0"/>
      </c:catAx>
      <c:valAx>
        <c:axId val="578823359"/>
        <c:scaling>
          <c:orientation val="minMax"/>
        </c:scaling>
        <c:delete val="1"/>
        <c:axPos val="b"/>
        <c:numFmt formatCode="General" sourceLinked="1"/>
        <c:majorTickMark val="none"/>
        <c:minorTickMark val="none"/>
        <c:tickLblPos val="nextTo"/>
        <c:crossAx val="578828767"/>
        <c:crosses val="autoZero"/>
        <c:crossBetween val="between"/>
      </c:valAx>
      <c:spPr>
        <a:noFill/>
        <a:ln>
          <a:noFill/>
        </a:ln>
        <a:effectLst/>
      </c:spPr>
    </c:plotArea>
    <c:legend>
      <c:legendPos val="r"/>
      <c:layout>
        <c:manualLayout>
          <c:xMode val="edge"/>
          <c:yMode val="edge"/>
          <c:x val="0.72480030621172342"/>
          <c:y val="0.75520778652668419"/>
          <c:w val="0.2265641971058272"/>
          <c:h val="0.15625109361329836"/>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[Agriculture.xlsx]profit by port!PivotTable1</c:name>
    <c:fmtId val="0"/>
  </c:pivotSource>
  <c:chart>
    <c:autoTitleDeleted val="0"/>
    <c:pivotFmts>
      <c:pivotFmt>
        <c:idx val="0"/>
        <c:spPr>
          <a:solidFill>
            <a:schemeClr val="accent2">
              <a:lumMod val="40000"/>
              <a:lumOff val="60000"/>
            </a:schemeClr>
          </a:solidFill>
          <a:ln>
            <a:noFill/>
          </a:ln>
          <a:effectLst/>
        </c:spPr>
        <c:marker>
          <c:symbol val="none"/>
        </c:marker>
        <c:dLbl>
          <c:idx val="0"/>
          <c:numFmt formatCode="&quot;₦&quot;0.00,,,&quot;B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numFmt formatCode="&quot;₦&quot;0.00,,,&quot;B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c:spPr>
      </c:pivotFmt>
      <c:pivotFmt>
        <c:idx val="3"/>
        <c:spPr>
          <a:solidFill>
            <a:schemeClr val="accent2">
              <a:lumMod val="40000"/>
              <a:lumOff val="60000"/>
            </a:schemeClr>
          </a:solidFill>
          <a:ln>
            <a:noFill/>
          </a:ln>
          <a:effectLst/>
        </c:spPr>
      </c:pivotFmt>
      <c:pivotFmt>
        <c:idx val="4"/>
        <c:spPr>
          <a:solidFill>
            <a:schemeClr val="accent2">
              <a:lumMod val="40000"/>
              <a:lumOff val="60000"/>
            </a:schemeClr>
          </a:solidFill>
          <a:ln>
            <a:noFill/>
          </a:ln>
          <a:effectLst/>
        </c:spPr>
      </c:pivotFmt>
    </c:pivotFmts>
    <c:plotArea>
      <c:layout/>
      <c:barChart>
        <c:barDir val="bar"/>
        <c:grouping val="clustered"/>
        <c:varyColors val="0"/>
        <c:ser>
          <c:idx val="0"/>
          <c:order val="0"/>
          <c:tx>
            <c:strRef>
              <c:f>'profit by port'!$B$3</c:f>
              <c:strCache>
                <c:ptCount val="1"/>
                <c:pt idx="0">
                  <c:v>Sum of Total Profits</c:v>
                </c:pt>
              </c:strCache>
            </c:strRef>
          </c:tx>
          <c:spPr>
            <a:solidFill>
              <a:schemeClr val="accent2">
                <a:lumMod val="40000"/>
                <a:lumOff val="60000"/>
              </a:schemeClr>
            </a:solidFill>
            <a:ln>
              <a:noFill/>
            </a:ln>
            <a:effectLst/>
          </c:spPr>
          <c:invertIfNegative val="0"/>
          <c:dLbls>
            <c:numFmt formatCode="&quot;₦&quot;0.00,,,&quot;B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by port'!$A$4:$A$8</c:f>
              <c:strCache>
                <c:ptCount val="4"/>
                <c:pt idx="0">
                  <c:v>Warri Port</c:v>
                </c:pt>
                <c:pt idx="1">
                  <c:v>Lagos Port</c:v>
                </c:pt>
                <c:pt idx="2">
                  <c:v>Calabar port</c:v>
                </c:pt>
                <c:pt idx="3">
                  <c:v>Port Harcourt Port</c:v>
                </c:pt>
              </c:strCache>
            </c:strRef>
          </c:cat>
          <c:val>
            <c:numRef>
              <c:f>'profit by port'!$B$4:$B$8</c:f>
              <c:numCache>
                <c:formatCode>General</c:formatCode>
                <c:ptCount val="4"/>
                <c:pt idx="0">
                  <c:v>420591639.30999988</c:v>
                </c:pt>
                <c:pt idx="1">
                  <c:v>438472690.25000006</c:v>
                </c:pt>
                <c:pt idx="2">
                  <c:v>516808436.18000001</c:v>
                </c:pt>
                <c:pt idx="3">
                  <c:v>1912576389.6500013</c:v>
                </c:pt>
              </c:numCache>
            </c:numRef>
          </c:val>
          <c:extLst>
            <c:ext xmlns:c16="http://schemas.microsoft.com/office/drawing/2014/chart" uri="{C3380CC4-5D6E-409C-BE32-E72D297353CC}">
              <c16:uniqueId val="{00000000-36D3-4FD6-B285-417E0FDB33DC}"/>
            </c:ext>
          </c:extLst>
        </c:ser>
        <c:ser>
          <c:idx val="1"/>
          <c:order val="1"/>
          <c:tx>
            <c:strRef>
              <c:f>'profit by port'!$C$3</c:f>
              <c:strCache>
                <c:ptCount val="1"/>
                <c:pt idx="0">
                  <c:v>Sum of Total Cost</c:v>
                </c:pt>
              </c:strCache>
            </c:strRef>
          </c:tx>
          <c:spPr>
            <a:solidFill>
              <a:schemeClr val="accent2">
                <a:lumMod val="75000"/>
              </a:schemeClr>
            </a:solidFill>
            <a:ln>
              <a:noFill/>
            </a:ln>
            <a:effectLst/>
          </c:spPr>
          <c:invertIfNegative val="0"/>
          <c:dLbls>
            <c:numFmt formatCode="&quot;₦&quot;0.00,,,&quot;B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by port'!$A$4:$A$8</c:f>
              <c:strCache>
                <c:ptCount val="4"/>
                <c:pt idx="0">
                  <c:v>Warri Port</c:v>
                </c:pt>
                <c:pt idx="1">
                  <c:v>Lagos Port</c:v>
                </c:pt>
                <c:pt idx="2">
                  <c:v>Calabar port</c:v>
                </c:pt>
                <c:pt idx="3">
                  <c:v>Port Harcourt Port</c:v>
                </c:pt>
              </c:strCache>
            </c:strRef>
          </c:cat>
          <c:val>
            <c:numRef>
              <c:f>'profit by port'!$C$4:$C$8</c:f>
              <c:numCache>
                <c:formatCode>General</c:formatCode>
                <c:ptCount val="4"/>
                <c:pt idx="0">
                  <c:v>1732318418.7600007</c:v>
                </c:pt>
                <c:pt idx="1">
                  <c:v>1639714950.0799997</c:v>
                </c:pt>
                <c:pt idx="2">
                  <c:v>1831091131.3700004</c:v>
                </c:pt>
                <c:pt idx="3">
                  <c:v>7826090822.9699965</c:v>
                </c:pt>
              </c:numCache>
            </c:numRef>
          </c:val>
          <c:extLst>
            <c:ext xmlns:c16="http://schemas.microsoft.com/office/drawing/2014/chart" uri="{C3380CC4-5D6E-409C-BE32-E72D297353CC}">
              <c16:uniqueId val="{00000001-36D3-4FD6-B285-417E0FDB33DC}"/>
            </c:ext>
          </c:extLst>
        </c:ser>
        <c:dLbls>
          <c:dLblPos val="outEnd"/>
          <c:showLegendKey val="0"/>
          <c:showVal val="1"/>
          <c:showCatName val="0"/>
          <c:showSerName val="0"/>
          <c:showPercent val="0"/>
          <c:showBubbleSize val="0"/>
        </c:dLbls>
        <c:gapWidth val="21"/>
        <c:axId val="704330368"/>
        <c:axId val="704328288"/>
      </c:barChart>
      <c:catAx>
        <c:axId val="704330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crossAx val="704328288"/>
        <c:crosses val="autoZero"/>
        <c:auto val="1"/>
        <c:lblAlgn val="ctr"/>
        <c:lblOffset val="100"/>
        <c:noMultiLvlLbl val="0"/>
      </c:catAx>
      <c:valAx>
        <c:axId val="704328288"/>
        <c:scaling>
          <c:orientation val="minMax"/>
        </c:scaling>
        <c:delete val="1"/>
        <c:axPos val="b"/>
        <c:numFmt formatCode="General" sourceLinked="1"/>
        <c:majorTickMark val="none"/>
        <c:minorTickMark val="none"/>
        <c:tickLblPos val="nextTo"/>
        <c:crossAx val="7043303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[Agriculture.xlsx]profit by port!PivotTable1</c:name>
    <c:fmtId val="9"/>
  </c:pivotSource>
  <c:chart>
    <c:title>
      <c:tx>
        <c:rich>
          <a:bodyPr rot="0" spcFirstLastPara="1" vertOverflow="ellipsis" vert="horz" wrap="square" anchor="ctr" anchorCtr="1"/>
          <a:lstStyle/>
          <a:p>
            <a:pPr algn="ctr" rtl="0">
              <a:defRPr lang="en-GB" sz="1400" b="1" i="0" u="none" strike="noStrike" kern="1200" spc="0" baseline="0">
                <a:solidFill>
                  <a:schemeClr val="tx1"/>
                </a:solidFill>
                <a:latin typeface="+mn-lt"/>
                <a:ea typeface="+mn-ea"/>
                <a:cs typeface="+mn-cs"/>
              </a:defRPr>
            </a:pPr>
            <a:r>
              <a:rPr lang="en-GB" sz="1400" b="1" i="0" u="none" strike="noStrike" kern="1200" spc="0" baseline="0">
                <a:solidFill>
                  <a:schemeClr val="tx1"/>
                </a:solidFill>
                <a:latin typeface="+mn-lt"/>
                <a:ea typeface="+mn-ea"/>
                <a:cs typeface="+mn-cs"/>
              </a:rPr>
              <a:t>Export Profit &amp; Lost By Port</a:t>
            </a:r>
          </a:p>
        </c:rich>
      </c:tx>
      <c:layout>
        <c:manualLayout>
          <c:xMode val="edge"/>
          <c:yMode val="edge"/>
          <c:x val="0.47079224712295575"/>
          <c:y val="1.5217390001935125E-2"/>
        </c:manualLayout>
      </c:layout>
      <c:overlay val="0"/>
      <c:spPr>
        <a:solidFill>
          <a:schemeClr val="accent2">
            <a:lumMod val="20000"/>
            <a:lumOff val="80000"/>
          </a:schemeClr>
        </a:solidFill>
        <a:ln>
          <a:noFill/>
        </a:ln>
        <a:effectLst/>
      </c:spPr>
      <c:txPr>
        <a:bodyPr rot="0" spcFirstLastPara="1" vertOverflow="ellipsis" vert="horz" wrap="square" anchor="ctr" anchorCtr="1"/>
        <a:lstStyle/>
        <a:p>
          <a:pPr algn="ctr" rtl="0">
            <a:defRPr lang="en-GB" sz="1400" b="1" i="0" u="none" strike="noStrike" kern="1200" spc="0" baseline="0">
              <a:solidFill>
                <a:schemeClr val="tx1"/>
              </a:solidFill>
              <a:latin typeface="+mn-lt"/>
              <a:ea typeface="+mn-ea"/>
              <a:cs typeface="+mn-cs"/>
            </a:defRPr>
          </a:pPr>
          <a:endParaRPr lang="en-NG"/>
        </a:p>
      </c:txPr>
    </c:title>
    <c:autoTitleDeleted val="0"/>
    <c:pivotFmts>
      <c:pivotFmt>
        <c:idx val="0"/>
        <c:spPr>
          <a:solidFill>
            <a:schemeClr val="accent2">
              <a:lumMod val="40000"/>
              <a:lumOff val="60000"/>
            </a:schemeClr>
          </a:solidFill>
          <a:ln>
            <a:noFill/>
          </a:ln>
          <a:effectLst/>
        </c:spPr>
        <c:marker>
          <c:symbol val="none"/>
        </c:marker>
        <c:dLbl>
          <c:idx val="0"/>
          <c:numFmt formatCode="&quot;₦&quot;0.00,,,&quot;B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a:noFill/>
          </a:ln>
          <a:effectLst/>
        </c:spPr>
        <c:marker>
          <c:symbol val="none"/>
        </c:marker>
        <c:dLbl>
          <c:idx val="0"/>
          <c:numFmt formatCode="&quot;₦&quot;0.00,,,&quot;B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lumMod val="40000"/>
              <a:lumOff val="60000"/>
            </a:schemeClr>
          </a:solidFill>
          <a:ln>
            <a:noFill/>
          </a:ln>
          <a:effectLst/>
        </c:spPr>
      </c:pivotFmt>
      <c:pivotFmt>
        <c:idx val="3"/>
        <c:spPr>
          <a:solidFill>
            <a:schemeClr val="accent2">
              <a:lumMod val="40000"/>
              <a:lumOff val="60000"/>
            </a:schemeClr>
          </a:solidFill>
          <a:ln>
            <a:noFill/>
          </a:ln>
          <a:effectLst/>
        </c:spPr>
      </c:pivotFmt>
      <c:pivotFmt>
        <c:idx val="4"/>
        <c:spPr>
          <a:solidFill>
            <a:schemeClr val="accent2">
              <a:lumMod val="40000"/>
              <a:lumOff val="60000"/>
            </a:schemeClr>
          </a:solidFill>
          <a:ln>
            <a:noFill/>
          </a:ln>
          <a:effectLst/>
        </c:spPr>
      </c:pivotFmt>
      <c:pivotFmt>
        <c:idx val="5"/>
        <c:spPr>
          <a:solidFill>
            <a:schemeClr val="accent2">
              <a:lumMod val="40000"/>
              <a:lumOff val="60000"/>
            </a:schemeClr>
          </a:solidFill>
          <a:ln>
            <a:noFill/>
          </a:ln>
          <a:effectLst/>
        </c:spPr>
        <c:marker>
          <c:symbol val="none"/>
        </c:marker>
        <c:dLbl>
          <c:idx val="0"/>
          <c:numFmt formatCode="&quot;₦&quot;0.00,,,&quot;B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75000"/>
            </a:schemeClr>
          </a:solidFill>
          <a:ln>
            <a:noFill/>
          </a:ln>
          <a:effectLst/>
        </c:spPr>
        <c:marker>
          <c:symbol val="none"/>
        </c:marker>
        <c:dLbl>
          <c:idx val="0"/>
          <c:numFmt formatCode="&quot;₦&quot;0.00,,,&quot;BN&quot;"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7"/>
        <c:spPr>
          <a:solidFill>
            <a:schemeClr val="accent2">
              <a:lumMod val="5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2">
              <a:lumMod val="40000"/>
              <a:lumOff val="60000"/>
            </a:schemeClr>
          </a:solidFill>
          <a:ln>
            <a:noFill/>
          </a:ln>
          <a:effectLst/>
        </c:spPr>
        <c:marker>
          <c:symbol val="none"/>
        </c:marker>
        <c:dLbl>
          <c:idx val="0"/>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'profit by port'!$B$3</c:f>
              <c:strCache>
                <c:ptCount val="1"/>
                <c:pt idx="0">
                  <c:v>Sum of Total Profits</c:v>
                </c:pt>
              </c:strCache>
            </c:strRef>
          </c:tx>
          <c:spPr>
            <a:solidFill>
              <a:schemeClr val="accent2">
                <a:lumMod val="5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by port'!$A$4:$A$8</c:f>
              <c:strCache>
                <c:ptCount val="4"/>
                <c:pt idx="0">
                  <c:v>Warri Port</c:v>
                </c:pt>
                <c:pt idx="1">
                  <c:v>Lagos Port</c:v>
                </c:pt>
                <c:pt idx="2">
                  <c:v>Calabar port</c:v>
                </c:pt>
                <c:pt idx="3">
                  <c:v>Port Harcourt Port</c:v>
                </c:pt>
              </c:strCache>
            </c:strRef>
          </c:cat>
          <c:val>
            <c:numRef>
              <c:f>'profit by port'!$B$4:$B$8</c:f>
              <c:numCache>
                <c:formatCode>General</c:formatCode>
                <c:ptCount val="4"/>
                <c:pt idx="0">
                  <c:v>420591639.30999988</c:v>
                </c:pt>
                <c:pt idx="1">
                  <c:v>438472690.25000006</c:v>
                </c:pt>
                <c:pt idx="2">
                  <c:v>516808436.18000001</c:v>
                </c:pt>
                <c:pt idx="3">
                  <c:v>1912576389.6500013</c:v>
                </c:pt>
              </c:numCache>
            </c:numRef>
          </c:val>
          <c:extLst>
            <c:ext xmlns:c16="http://schemas.microsoft.com/office/drawing/2014/chart" uri="{C3380CC4-5D6E-409C-BE32-E72D297353CC}">
              <c16:uniqueId val="{00000000-0E90-4362-8EE5-09929B49721E}"/>
            </c:ext>
          </c:extLst>
        </c:ser>
        <c:ser>
          <c:idx val="1"/>
          <c:order val="1"/>
          <c:tx>
            <c:strRef>
              <c:f>'profit by port'!$C$3</c:f>
              <c:strCache>
                <c:ptCount val="1"/>
                <c:pt idx="0">
                  <c:v>Sum of Total Cost</c:v>
                </c:pt>
              </c:strCache>
            </c:strRef>
          </c:tx>
          <c:spPr>
            <a:solidFill>
              <a:schemeClr val="accent2">
                <a:lumMod val="40000"/>
                <a:lumOff val="60000"/>
              </a:schemeClr>
            </a:solidFill>
            <a:ln>
              <a:noFill/>
            </a:ln>
            <a:effectLst/>
          </c:spPr>
          <c:invertIfNegative val="0"/>
          <c:dLbls>
            <c:numFmt formatCode="&quot;₦&quot;#,##0" sourceLinked="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'profit by port'!$A$4:$A$8</c:f>
              <c:strCache>
                <c:ptCount val="4"/>
                <c:pt idx="0">
                  <c:v>Warri Port</c:v>
                </c:pt>
                <c:pt idx="1">
                  <c:v>Lagos Port</c:v>
                </c:pt>
                <c:pt idx="2">
                  <c:v>Calabar port</c:v>
                </c:pt>
                <c:pt idx="3">
                  <c:v>Port Harcourt Port</c:v>
                </c:pt>
              </c:strCache>
            </c:strRef>
          </c:cat>
          <c:val>
            <c:numRef>
              <c:f>'profit by port'!$C$4:$C$8</c:f>
              <c:numCache>
                <c:formatCode>General</c:formatCode>
                <c:ptCount val="4"/>
                <c:pt idx="0">
                  <c:v>1732318418.7600007</c:v>
                </c:pt>
                <c:pt idx="1">
                  <c:v>1639714950.0799997</c:v>
                </c:pt>
                <c:pt idx="2">
                  <c:v>1831091131.3700004</c:v>
                </c:pt>
                <c:pt idx="3">
                  <c:v>7826090822.9699965</c:v>
                </c:pt>
              </c:numCache>
            </c:numRef>
          </c:val>
          <c:extLst>
            <c:ext xmlns:c16="http://schemas.microsoft.com/office/drawing/2014/chart" uri="{C3380CC4-5D6E-409C-BE32-E72D297353CC}">
              <c16:uniqueId val="{00000001-0E90-4362-8EE5-09929B49721E}"/>
            </c:ext>
          </c:extLst>
        </c:ser>
        <c:dLbls>
          <c:dLblPos val="outEnd"/>
          <c:showLegendKey val="0"/>
          <c:showVal val="1"/>
          <c:showCatName val="0"/>
          <c:showSerName val="0"/>
          <c:showPercent val="0"/>
          <c:showBubbleSize val="0"/>
        </c:dLbls>
        <c:gapWidth val="21"/>
        <c:axId val="704330368"/>
        <c:axId val="704328288"/>
      </c:barChart>
      <c:catAx>
        <c:axId val="7043303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1" i="0" u="none" strike="noStrike" kern="1200" baseline="0">
                <a:solidFill>
                  <a:schemeClr val="accent2">
                    <a:lumMod val="50000"/>
                  </a:schemeClr>
                </a:solidFill>
                <a:latin typeface="+mn-lt"/>
                <a:ea typeface="+mn-ea"/>
                <a:cs typeface="+mn-cs"/>
              </a:defRPr>
            </a:pPr>
            <a:endParaRPr lang="en-NG"/>
          </a:p>
        </c:txPr>
        <c:crossAx val="704328288"/>
        <c:crosses val="autoZero"/>
        <c:auto val="1"/>
        <c:lblAlgn val="ctr"/>
        <c:lblOffset val="100"/>
        <c:noMultiLvlLbl val="0"/>
      </c:catAx>
      <c:valAx>
        <c:axId val="704328288"/>
        <c:scaling>
          <c:orientation val="minMax"/>
        </c:scaling>
        <c:delete val="1"/>
        <c:axPos val="b"/>
        <c:numFmt formatCode="General" sourceLinked="1"/>
        <c:majorTickMark val="none"/>
        <c:minorTickMark val="none"/>
        <c:tickLblPos val="nextTo"/>
        <c:crossAx val="704330368"/>
        <c:crosses val="autoZero"/>
        <c:crossBetween val="between"/>
      </c:valAx>
      <c:spPr>
        <a:noFill/>
        <a:ln>
          <a:noFill/>
        </a:ln>
        <a:effectLst/>
      </c:spPr>
    </c:plotArea>
    <c:legend>
      <c:legendPos val="r"/>
      <c:layout>
        <c:manualLayout>
          <c:xMode val="edge"/>
          <c:yMode val="edge"/>
          <c:x val="0.66570132722906616"/>
          <c:y val="0.76832384701567302"/>
          <c:w val="0.30363892571143286"/>
          <c:h val="0.13675124609335107"/>
        </c:manualLayout>
      </c:layout>
      <c:overlay val="0"/>
      <c:spPr>
        <a:noFill/>
        <a:ln>
          <a:noFill/>
        </a:ln>
        <a:effectLst/>
      </c:spPr>
      <c:txPr>
        <a:bodyPr rot="0" spcFirstLastPara="1" vertOverflow="ellipsis" vert="horz" wrap="square" anchor="ctr" anchorCtr="1"/>
        <a:lstStyle/>
        <a:p>
          <a:pPr>
            <a:defRPr lang="en-US" sz="1000" b="1" i="0" u="none" strike="noStrike" kern="1200" baseline="0">
              <a:solidFill>
                <a:schemeClr val="accent2">
                  <a:lumMod val="50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[Agriculture.xlsx]product!PivotTable4</c:name>
    <c:fmtId val="4"/>
  </c:pivotSource>
  <c:chart>
    <c:title>
      <c:tx>
        <c:rich>
          <a:bodyPr rot="0" spcFirstLastPara="1" vertOverflow="ellipsis" vert="horz" wrap="square" anchor="ctr" anchorCtr="1"/>
          <a:lstStyle/>
          <a:p>
            <a:pPr algn="ctr" rtl="0">
              <a:defRPr lang="en-GB" sz="1400" b="1" i="0" u="none" strike="noStrike" kern="1200" spc="0" baseline="0">
                <a:solidFill>
                  <a:schemeClr val="tx1"/>
                </a:solidFill>
                <a:latin typeface="+mn-lt"/>
                <a:ea typeface="+mn-ea"/>
                <a:cs typeface="+mn-cs"/>
              </a:defRPr>
            </a:pPr>
            <a:r>
              <a:rPr lang="en-GB" sz="1400" b="1" i="0" u="none" strike="noStrike" kern="1200" spc="0" baseline="0">
                <a:solidFill>
                  <a:schemeClr val="tx1"/>
                </a:solidFill>
                <a:latin typeface="+mn-lt"/>
                <a:ea typeface="+mn-ea"/>
                <a:cs typeface="+mn-cs"/>
              </a:rPr>
              <a:t>Export Revenue  &amp; Product By Product Line</a:t>
            </a:r>
          </a:p>
        </c:rich>
      </c:tx>
      <c:layout>
        <c:manualLayout>
          <c:xMode val="edge"/>
          <c:yMode val="edge"/>
          <c:x val="0.20146304348974706"/>
          <c:y val="1.1538451055314002E-2"/>
        </c:manualLayout>
      </c:layout>
      <c:overlay val="0"/>
      <c:spPr>
        <a:solidFill>
          <a:schemeClr val="accent2">
            <a:lumMod val="20000"/>
            <a:lumOff val="80000"/>
          </a:schemeClr>
        </a:solidFill>
        <a:ln>
          <a:noFill/>
        </a:ln>
        <a:effectLst/>
      </c:spPr>
      <c:txPr>
        <a:bodyPr rot="0" spcFirstLastPara="1" vertOverflow="ellipsis" vert="horz" wrap="square" anchor="ctr" anchorCtr="1"/>
        <a:lstStyle/>
        <a:p>
          <a:pPr algn="ctr" rtl="0">
            <a:defRPr lang="en-GB" sz="1400" b="1" i="0" u="none" strike="noStrike" kern="1200" spc="0" baseline="0">
              <a:solidFill>
                <a:schemeClr val="tx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2">
              <a:lumMod val="50000"/>
            </a:schemeClr>
          </a:solidFill>
          <a:ln>
            <a:noFill/>
          </a:ln>
          <a:effectLst/>
        </c:spPr>
        <c:marker>
          <c:symbol val="none"/>
        </c:marker>
        <c:dLbl>
          <c:idx val="0"/>
          <c:numFmt formatCode="&quot;₦&quot;0.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2">
              <a:lumMod val="60000"/>
              <a:lumOff val="40000"/>
            </a:schemeClr>
          </a:solidFill>
          <a:ln>
            <a:noFill/>
          </a:ln>
          <a:effectLst/>
        </c:spPr>
        <c:marker>
          <c:symbol val="none"/>
        </c:marker>
        <c:dLbl>
          <c:idx val="0"/>
          <c:numFmt formatCode="&quot;₦&quot;0.00,,,&quot;BN&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2">
              <a:lumMod val="60000"/>
              <a:lumOff val="40000"/>
            </a:schemeClr>
          </a:solidFill>
          <a:ln>
            <a:noFill/>
          </a:ln>
          <a:effectLst/>
        </c:spPr>
      </c:pivotFmt>
    </c:pivotFmts>
    <c:plotArea>
      <c:layout/>
      <c:barChart>
        <c:barDir val="bar"/>
        <c:grouping val="clustered"/>
        <c:varyColors val="0"/>
        <c:ser>
          <c:idx val="0"/>
          <c:order val="0"/>
          <c:tx>
            <c:strRef>
              <c:f>product!$B$33</c:f>
              <c:strCache>
                <c:ptCount val="1"/>
                <c:pt idx="0">
                  <c:v>Sum of Total Profits</c:v>
                </c:pt>
              </c:strCache>
            </c:strRef>
          </c:tx>
          <c:spPr>
            <a:solidFill>
              <a:schemeClr val="accent2">
                <a:lumMod val="50000"/>
              </a:schemeClr>
            </a:solidFill>
            <a:ln>
              <a:noFill/>
            </a:ln>
            <a:effectLst/>
          </c:spPr>
          <c:invertIfNegative val="0"/>
          <c:dLbls>
            <c:numFmt formatCode="&quot;₦&quot;0.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product!$A$34:$A$41</c:f>
              <c:strCache>
                <c:ptCount val="8"/>
                <c:pt idx="0">
                  <c:v>Ginger</c:v>
                </c:pt>
                <c:pt idx="1">
                  <c:v>Cassava</c:v>
                </c:pt>
                <c:pt idx="2">
                  <c:v>Plantain</c:v>
                </c:pt>
                <c:pt idx="3">
                  <c:v>Palm Oil</c:v>
                </c:pt>
                <c:pt idx="4">
                  <c:v>Cashew</c:v>
                </c:pt>
                <c:pt idx="5">
                  <c:v>Rubber</c:v>
                </c:pt>
                <c:pt idx="6">
                  <c:v>Sesame</c:v>
                </c:pt>
                <c:pt idx="7">
                  <c:v>Cocoa</c:v>
                </c:pt>
              </c:strCache>
            </c:strRef>
          </c:cat>
          <c:val>
            <c:numRef>
              <c:f>product!$B$34:$B$41</c:f>
              <c:numCache>
                <c:formatCode>General</c:formatCode>
                <c:ptCount val="8"/>
                <c:pt idx="0">
                  <c:v>336623228.97000009</c:v>
                </c:pt>
                <c:pt idx="1">
                  <c:v>416503461.03999996</c:v>
                </c:pt>
                <c:pt idx="2">
                  <c:v>387736296.23000002</c:v>
                </c:pt>
                <c:pt idx="3">
                  <c:v>385392110.74000001</c:v>
                </c:pt>
                <c:pt idx="4">
                  <c:v>438624304.48000008</c:v>
                </c:pt>
                <c:pt idx="5">
                  <c:v>395731339.02000004</c:v>
                </c:pt>
                <c:pt idx="6">
                  <c:v>477487002.58999985</c:v>
                </c:pt>
                <c:pt idx="7">
                  <c:v>450351412.31999999</c:v>
                </c:pt>
              </c:numCache>
            </c:numRef>
          </c:val>
          <c:extLst>
            <c:ext xmlns:c16="http://schemas.microsoft.com/office/drawing/2014/chart" uri="{C3380CC4-5D6E-409C-BE32-E72D297353CC}">
              <c16:uniqueId val="{00000000-5796-4841-A76B-D094F5D00213}"/>
            </c:ext>
          </c:extLst>
        </c:ser>
        <c:ser>
          <c:idx val="1"/>
          <c:order val="1"/>
          <c:tx>
            <c:strRef>
              <c:f>product!$C$33</c:f>
              <c:strCache>
                <c:ptCount val="1"/>
                <c:pt idx="0">
                  <c:v>Sum of Revenue</c:v>
                </c:pt>
              </c:strCache>
            </c:strRef>
          </c:tx>
          <c:spPr>
            <a:solidFill>
              <a:schemeClr val="accent2">
                <a:lumMod val="60000"/>
                <a:lumOff val="40000"/>
              </a:schemeClr>
            </a:solidFill>
            <a:ln>
              <a:noFill/>
            </a:ln>
            <a:effectLst/>
          </c:spPr>
          <c:invertIfNegative val="0"/>
          <c:dLbls>
            <c:numFmt formatCode="&quot;₦&quot;0.00,,,&quot;BN&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NG"/>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product!$A$34:$A$41</c:f>
              <c:strCache>
                <c:ptCount val="8"/>
                <c:pt idx="0">
                  <c:v>Ginger</c:v>
                </c:pt>
                <c:pt idx="1">
                  <c:v>Cassava</c:v>
                </c:pt>
                <c:pt idx="2">
                  <c:v>Plantain</c:v>
                </c:pt>
                <c:pt idx="3">
                  <c:v>Palm Oil</c:v>
                </c:pt>
                <c:pt idx="4">
                  <c:v>Cashew</c:v>
                </c:pt>
                <c:pt idx="5">
                  <c:v>Rubber</c:v>
                </c:pt>
                <c:pt idx="6">
                  <c:v>Sesame</c:v>
                </c:pt>
                <c:pt idx="7">
                  <c:v>Cocoa</c:v>
                </c:pt>
              </c:strCache>
            </c:strRef>
          </c:cat>
          <c:val>
            <c:numRef>
              <c:f>product!$C$34:$C$41</c:f>
              <c:numCache>
                <c:formatCode>General</c:formatCode>
                <c:ptCount val="8"/>
                <c:pt idx="0">
                  <c:v>1600415863.6600008</c:v>
                </c:pt>
                <c:pt idx="1">
                  <c:v>1913308279.3900001</c:v>
                </c:pt>
                <c:pt idx="2">
                  <c:v>1947169761.0999994</c:v>
                </c:pt>
                <c:pt idx="3">
                  <c:v>1974585531.9299998</c:v>
                </c:pt>
                <c:pt idx="4">
                  <c:v>2110678804.05</c:v>
                </c:pt>
                <c:pt idx="5">
                  <c:v>2118009970.5800002</c:v>
                </c:pt>
                <c:pt idx="6">
                  <c:v>2268607546.7099996</c:v>
                </c:pt>
                <c:pt idx="7">
                  <c:v>2384888721.1500001</c:v>
                </c:pt>
              </c:numCache>
            </c:numRef>
          </c:val>
          <c:extLst>
            <c:ext xmlns:c16="http://schemas.microsoft.com/office/drawing/2014/chart" uri="{C3380CC4-5D6E-409C-BE32-E72D297353CC}">
              <c16:uniqueId val="{00000001-5796-4841-A76B-D094F5D00213}"/>
            </c:ext>
          </c:extLst>
        </c:ser>
        <c:dLbls>
          <c:dLblPos val="outEnd"/>
          <c:showLegendKey val="0"/>
          <c:showVal val="1"/>
          <c:showCatName val="0"/>
          <c:showSerName val="0"/>
          <c:showPercent val="0"/>
          <c:showBubbleSize val="0"/>
        </c:dLbls>
        <c:gapWidth val="72"/>
        <c:axId val="623168400"/>
        <c:axId val="623170064"/>
      </c:barChart>
      <c:catAx>
        <c:axId val="623168400"/>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1" i="0" u="none" strike="noStrike" kern="1200" baseline="0">
                <a:solidFill>
                  <a:schemeClr val="accent2">
                    <a:lumMod val="50000"/>
                  </a:schemeClr>
                </a:solidFill>
                <a:latin typeface="+mn-lt"/>
                <a:ea typeface="+mn-ea"/>
                <a:cs typeface="+mn-cs"/>
              </a:defRPr>
            </a:pPr>
            <a:endParaRPr lang="en-NG"/>
          </a:p>
        </c:txPr>
        <c:crossAx val="623170064"/>
        <c:crosses val="autoZero"/>
        <c:auto val="1"/>
        <c:lblAlgn val="ctr"/>
        <c:lblOffset val="100"/>
        <c:noMultiLvlLbl val="0"/>
      </c:catAx>
      <c:valAx>
        <c:axId val="623170064"/>
        <c:scaling>
          <c:orientation val="minMax"/>
        </c:scaling>
        <c:delete val="1"/>
        <c:axPos val="b"/>
        <c:numFmt formatCode="General" sourceLinked="1"/>
        <c:majorTickMark val="none"/>
        <c:minorTickMark val="none"/>
        <c:tickLblPos val="nextTo"/>
        <c:crossAx val="623168400"/>
        <c:crosses val="autoZero"/>
        <c:crossBetween val="between"/>
      </c:valAx>
      <c:spPr>
        <a:noFill/>
        <a:ln>
          <a:noFill/>
        </a:ln>
        <a:effectLst/>
      </c:spPr>
    </c:plotArea>
    <c:legend>
      <c:legendPos val="r"/>
      <c:layout>
        <c:manualLayout>
          <c:xMode val="edge"/>
          <c:yMode val="edge"/>
          <c:x val="0.66876746186424219"/>
          <c:y val="0.78644652836261986"/>
          <c:w val="0.30363877910532006"/>
          <c:h val="0.13819753414048305"/>
        </c:manualLayout>
      </c:layout>
      <c:overlay val="0"/>
      <c:spPr>
        <a:noFill/>
        <a:ln>
          <a:noFill/>
        </a:ln>
        <a:effectLst/>
      </c:spPr>
      <c:txPr>
        <a:bodyPr rot="0" spcFirstLastPara="1" vertOverflow="ellipsis" vert="horz" wrap="square" anchor="ctr" anchorCtr="1"/>
        <a:lstStyle/>
        <a:p>
          <a:pPr>
            <a:defRPr lang="en-US" sz="1000" b="1" i="0" u="none" strike="noStrike" kern="1200" baseline="0">
              <a:solidFill>
                <a:schemeClr val="accent2">
                  <a:lumMod val="50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[Agriculture.xlsx]Trend!PivotTable2</c:name>
    <c:fmtId val="2"/>
  </c:pivotSource>
  <c:chart>
    <c:title>
      <c:tx>
        <c:rich>
          <a:bodyPr rot="0" spcFirstLastPara="1" vertOverflow="ellipsis" vert="horz" wrap="square" anchor="ctr" anchorCtr="1"/>
          <a:lstStyle/>
          <a:p>
            <a:pPr algn="ctr" rtl="0">
              <a:defRPr lang="en-US" sz="1400" b="1" i="0" u="none" strike="noStrike" kern="1200" spc="0" baseline="0">
                <a:solidFill>
                  <a:schemeClr val="tx1"/>
                </a:solidFill>
                <a:latin typeface="+mn-lt"/>
                <a:ea typeface="+mn-ea"/>
                <a:cs typeface="+mn-cs"/>
              </a:defRPr>
            </a:pPr>
            <a:r>
              <a:rPr lang="en-US" sz="1400" b="1" i="0" u="none" strike="noStrike" kern="1200" spc="0" baseline="0">
                <a:solidFill>
                  <a:schemeClr val="tx1"/>
                </a:solidFill>
                <a:latin typeface="+mn-lt"/>
                <a:ea typeface="+mn-ea"/>
                <a:cs typeface="+mn-cs"/>
              </a:rPr>
              <a:t>Export Quaterly Revenue Trend</a:t>
            </a:r>
          </a:p>
        </c:rich>
      </c:tx>
      <c:layout>
        <c:manualLayout>
          <c:xMode val="edge"/>
          <c:yMode val="edge"/>
          <c:x val="0.58604382484529294"/>
          <c:y val="2.9878074601754505E-2"/>
        </c:manualLayout>
      </c:layout>
      <c:overlay val="0"/>
      <c:spPr>
        <a:solidFill>
          <a:schemeClr val="accent2">
            <a:lumMod val="20000"/>
            <a:lumOff val="80000"/>
          </a:schemeClr>
        </a:solidFill>
        <a:ln>
          <a:noFill/>
        </a:ln>
        <a:effectLst/>
      </c:spPr>
      <c:txPr>
        <a:bodyPr rot="0" spcFirstLastPara="1" vertOverflow="ellipsis" vert="horz" wrap="square" anchor="ctr" anchorCtr="1"/>
        <a:lstStyle/>
        <a:p>
          <a:pPr algn="ctr" rtl="0">
            <a:defRPr lang="en-US" sz="1400" b="1" i="0" u="none" strike="noStrike" kern="1200" spc="0" baseline="0">
              <a:solidFill>
                <a:schemeClr val="tx1"/>
              </a:solidFill>
              <a:latin typeface="+mn-lt"/>
              <a:ea typeface="+mn-ea"/>
              <a:cs typeface="+mn-cs"/>
            </a:defRPr>
          </a:pPr>
          <a:endParaRPr lang="en-NG"/>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2">
                <a:lumMod val="75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numFmt formatCode="&quot;₦&quot;0.00,,,&quot;BN&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extLst>
            <c:ext xmlns:c15="http://schemas.microsoft.com/office/drawing/2012/chart" uri="{CE6537A1-D6FC-4f65-9D91-7224C49458BB}"/>
          </c:extLst>
        </c:dLbl>
      </c:pivotFmt>
      <c:pivotFmt>
        <c:idx val="3"/>
        <c:spPr>
          <a:ln w="28575" cap="rnd">
            <a:solidFill>
              <a:schemeClr val="accent2">
                <a:lumMod val="75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layout>
            <c:manualLayout>
              <c:x val="-5.0597365198383343E-2"/>
              <c:y val="0.1152440020353388"/>
            </c:manualLayout>
          </c:layout>
          <c:numFmt formatCode="&quot;₦&quot;0.00,,,&quot;BN&quot;" sourceLinked="0"/>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baseline="0">
                  <a:solidFill>
                    <a:sysClr val="windowText" lastClr="000000">
                      <a:lumMod val="75000"/>
                      <a:lumOff val="25000"/>
                    </a:sysClr>
                  </a:solidFill>
                  <a:latin typeface="+mn-lt"/>
                  <a:ea typeface="+mn-ea"/>
                  <a:cs typeface="+mn-cs"/>
                </a:defRPr>
              </a:pPr>
              <a:endParaRPr lang="en-NG"/>
            </a:p>
          </c:txPr>
          <c:showLegendKey val="0"/>
          <c:showVal val="1"/>
          <c:showCatName val="0"/>
          <c:showSerName val="0"/>
          <c:showPercent val="1"/>
          <c:showBubbleSize val="1"/>
          <c:extLst>
            <c:ext xmlns:c15="http://schemas.microsoft.com/office/drawing/2012/chart" uri="{CE6537A1-D6FC-4f65-9D91-7224C49458BB}"/>
          </c:extLst>
        </c:dLbl>
      </c:pivotFmt>
      <c:pivotFmt>
        <c:idx val="4"/>
        <c:spPr>
          <a:ln w="28575" cap="rnd">
            <a:solidFill>
              <a:schemeClr val="accent2">
                <a:lumMod val="75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layout>
            <c:manualLayout>
              <c:x val="8.0228608606851236E-3"/>
              <c:y val="5.0075854684337638E-2"/>
            </c:manualLayout>
          </c:layout>
          <c:numFmt formatCode="&quot;₦&quot;0.00,,,&quot;BN&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5"/>
        <c:spPr>
          <a:ln w="28575" cap="rnd">
            <a:solidFill>
              <a:schemeClr val="accent2">
                <a:lumMod val="75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layout>
            <c:manualLayout>
              <c:x val="-5.3821033552203537E-2"/>
              <c:y val="5.8546362869705125E-2"/>
            </c:manualLayout>
          </c:layout>
          <c:numFmt formatCode="&quot;₦&quot;0.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6"/>
        <c:spPr>
          <a:ln w="28575" cap="rnd">
            <a:solidFill>
              <a:schemeClr val="accent2">
                <a:lumMod val="75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layout>
            <c:manualLayout>
              <c:x val="2.6647039899434163E-3"/>
              <c:y val="1.0868337320153597E-2"/>
            </c:manualLayout>
          </c:layout>
          <c:numFmt formatCode="&quot;₦&quot;0.00,,,&quot;BN&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7"/>
        <c:spPr>
          <a:ln w="28575" cap="rnd">
            <a:solidFill>
              <a:schemeClr val="accent2">
                <a:lumMod val="75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layout>
            <c:manualLayout>
              <c:x val="-9.7818760325987547E-2"/>
              <c:y val="7.5883826705905766E-2"/>
            </c:manualLayout>
          </c:layout>
          <c:numFmt formatCode="&quot;₦&quot;0.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8"/>
        <c:spPr>
          <a:ln w="28575" cap="rnd">
            <a:solidFill>
              <a:schemeClr val="accent2">
                <a:lumMod val="75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layout>
            <c:manualLayout>
              <c:x val="-5.6060587062555643E-2"/>
              <c:y val="5.8546362869705208E-2"/>
            </c:manualLayout>
          </c:layout>
          <c:numFmt formatCode="&quot;₦&quot;0.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9"/>
        <c:spPr>
          <a:ln w="28575" cap="rnd">
            <a:solidFill>
              <a:schemeClr val="accent2">
                <a:lumMod val="75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layout>
            <c:manualLayout>
              <c:x val="-3.4082529679399662E-2"/>
              <c:y val="9.7555656501156454E-2"/>
            </c:manualLayout>
          </c:layout>
          <c:numFmt formatCode="&quot;₦&quot;0.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2">
                <a:lumMod val="75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layout>
            <c:manualLayout>
              <c:x val="7.6756903993991299E-3"/>
              <c:y val="7.1549460746855545E-2"/>
            </c:manualLayout>
          </c:layout>
          <c:numFmt formatCode="&quot;₦&quot;0.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2">
                <a:lumMod val="75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layout>
            <c:manualLayout>
              <c:x val="-5.7000642260758277E-3"/>
              <c:y val="0.22547225170446172"/>
            </c:manualLayout>
          </c:layout>
          <c:numFmt formatCode="&quot;₦&quot;0.00,,,&quot;BN&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2">
                <a:lumMod val="75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layout>
            <c:manualLayout>
              <c:x val="-0.10051098009294111"/>
              <c:y val="3.2540167115404368E-2"/>
            </c:manualLayout>
          </c:layout>
          <c:numFmt formatCode="&quot;₦&quot;0.00,,,&quot;BN&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
        <c:idx val="13"/>
        <c:spPr>
          <a:ln w="28575" cap="rnd">
            <a:solidFill>
              <a:schemeClr val="accent2">
                <a:lumMod val="75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Lbl>
          <c:idx val="0"/>
          <c:layout>
            <c:manualLayout>
              <c:x val="-6.0055346514486943E-3"/>
              <c:y val="-6.7150249942748874E-2"/>
            </c:manualLayout>
          </c:layout>
          <c:numFmt formatCode="&quot;₦&quot;0.00,,,&quot;BN&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2.4175811624567816E-2"/>
          <c:y val="0.18243346321642034"/>
          <c:w val="0.95164837675086433"/>
          <c:h val="0.65024567664060018"/>
        </c:manualLayout>
      </c:layout>
      <c:lineChart>
        <c:grouping val="standard"/>
        <c:varyColors val="0"/>
        <c:ser>
          <c:idx val="0"/>
          <c:order val="0"/>
          <c:tx>
            <c:strRef>
              <c:f>Trend!$B$3</c:f>
              <c:strCache>
                <c:ptCount val="1"/>
                <c:pt idx="0">
                  <c:v>Total</c:v>
                </c:pt>
              </c:strCache>
            </c:strRef>
          </c:tx>
          <c:spPr>
            <a:ln w="28575" cap="rnd">
              <a:solidFill>
                <a:schemeClr val="accent2">
                  <a:lumMod val="75000"/>
                </a:schemeClr>
              </a:solidFill>
              <a:round/>
            </a:ln>
            <a:effectLst/>
          </c:spPr>
          <c:marker>
            <c:symbol val="circle"/>
            <c:size val="5"/>
            <c:spPr>
              <a:solidFill>
                <a:schemeClr val="accent2">
                  <a:lumMod val="50000"/>
                </a:schemeClr>
              </a:solidFill>
              <a:ln w="9525">
                <a:solidFill>
                  <a:schemeClr val="accent2">
                    <a:lumMod val="50000"/>
                  </a:schemeClr>
                </a:solidFill>
              </a:ln>
              <a:effectLst/>
            </c:spPr>
          </c:marker>
          <c:dPt>
            <c:idx val="0"/>
            <c:marker>
              <c:symbol val="circle"/>
              <c:size val="5"/>
              <c:spPr>
                <a:solidFill>
                  <a:schemeClr val="accent2">
                    <a:lumMod val="50000"/>
                  </a:schemeClr>
                </a:solidFill>
                <a:ln w="9525">
                  <a:solidFill>
                    <a:schemeClr val="accent2">
                      <a:lumMod val="50000"/>
                    </a:schemeClr>
                  </a:solidFill>
                </a:ln>
                <a:effectLst/>
              </c:spPr>
            </c:marker>
            <c:bubble3D val="0"/>
            <c:spPr>
              <a:ln w="28575" cap="rnd">
                <a:solidFill>
                  <a:schemeClr val="accent2">
                    <a:lumMod val="75000"/>
                  </a:schemeClr>
                </a:solidFill>
                <a:round/>
              </a:ln>
              <a:effectLst/>
            </c:spPr>
            <c:extLst>
              <c:ext xmlns:c16="http://schemas.microsoft.com/office/drawing/2014/chart" uri="{C3380CC4-5D6E-409C-BE32-E72D297353CC}">
                <c16:uniqueId val="{00000002-652C-4DE7-A836-0AEBC06710C5}"/>
              </c:ext>
            </c:extLst>
          </c:dPt>
          <c:dPt>
            <c:idx val="1"/>
            <c:marker>
              <c:symbol val="circle"/>
              <c:size val="5"/>
              <c:spPr>
                <a:solidFill>
                  <a:schemeClr val="accent2">
                    <a:lumMod val="50000"/>
                  </a:schemeClr>
                </a:solidFill>
                <a:ln w="9525">
                  <a:solidFill>
                    <a:schemeClr val="accent2">
                      <a:lumMod val="50000"/>
                    </a:schemeClr>
                  </a:solidFill>
                </a:ln>
                <a:effectLst/>
              </c:spPr>
            </c:marker>
            <c:bubble3D val="0"/>
            <c:spPr>
              <a:ln w="28575" cap="rnd">
                <a:solidFill>
                  <a:schemeClr val="accent2">
                    <a:lumMod val="75000"/>
                  </a:schemeClr>
                </a:solidFill>
                <a:round/>
              </a:ln>
              <a:effectLst/>
            </c:spPr>
            <c:extLst>
              <c:ext xmlns:c16="http://schemas.microsoft.com/office/drawing/2014/chart" uri="{C3380CC4-5D6E-409C-BE32-E72D297353CC}">
                <c16:uniqueId val="{00000003-652C-4DE7-A836-0AEBC06710C5}"/>
              </c:ext>
            </c:extLst>
          </c:dPt>
          <c:dPt>
            <c:idx val="3"/>
            <c:marker>
              <c:symbol val="circle"/>
              <c:size val="5"/>
              <c:spPr>
                <a:solidFill>
                  <a:schemeClr val="accent2">
                    <a:lumMod val="50000"/>
                  </a:schemeClr>
                </a:solidFill>
                <a:ln w="9525">
                  <a:solidFill>
                    <a:schemeClr val="accent2">
                      <a:lumMod val="50000"/>
                    </a:schemeClr>
                  </a:solidFill>
                </a:ln>
                <a:effectLst/>
              </c:spPr>
            </c:marker>
            <c:bubble3D val="0"/>
            <c:spPr>
              <a:ln w="28575" cap="rnd">
                <a:solidFill>
                  <a:schemeClr val="accent2">
                    <a:lumMod val="75000"/>
                  </a:schemeClr>
                </a:solidFill>
                <a:round/>
              </a:ln>
              <a:effectLst/>
            </c:spPr>
            <c:extLst>
              <c:ext xmlns:c16="http://schemas.microsoft.com/office/drawing/2014/chart" uri="{C3380CC4-5D6E-409C-BE32-E72D297353CC}">
                <c16:uniqueId val="{0000000A-652C-4DE7-A836-0AEBC06710C5}"/>
              </c:ext>
            </c:extLst>
          </c:dPt>
          <c:dPt>
            <c:idx val="5"/>
            <c:marker>
              <c:symbol val="circle"/>
              <c:size val="5"/>
              <c:spPr>
                <a:solidFill>
                  <a:schemeClr val="accent2">
                    <a:lumMod val="50000"/>
                  </a:schemeClr>
                </a:solidFill>
                <a:ln w="9525">
                  <a:solidFill>
                    <a:schemeClr val="accent2">
                      <a:lumMod val="50000"/>
                    </a:schemeClr>
                  </a:solidFill>
                </a:ln>
                <a:effectLst/>
              </c:spPr>
            </c:marker>
            <c:bubble3D val="0"/>
            <c:spPr>
              <a:ln w="28575" cap="rnd">
                <a:solidFill>
                  <a:schemeClr val="accent2">
                    <a:lumMod val="75000"/>
                  </a:schemeClr>
                </a:solidFill>
                <a:round/>
              </a:ln>
              <a:effectLst/>
            </c:spPr>
            <c:extLst>
              <c:ext xmlns:c16="http://schemas.microsoft.com/office/drawing/2014/chart" uri="{C3380CC4-5D6E-409C-BE32-E72D297353CC}">
                <c16:uniqueId val="{0000000C-652C-4DE7-A836-0AEBC06710C5}"/>
              </c:ext>
            </c:extLst>
          </c:dPt>
          <c:dPt>
            <c:idx val="6"/>
            <c:marker>
              <c:symbol val="circle"/>
              <c:size val="5"/>
              <c:spPr>
                <a:solidFill>
                  <a:schemeClr val="accent2">
                    <a:lumMod val="50000"/>
                  </a:schemeClr>
                </a:solidFill>
                <a:ln w="9525">
                  <a:solidFill>
                    <a:schemeClr val="accent2">
                      <a:lumMod val="50000"/>
                    </a:schemeClr>
                  </a:solidFill>
                </a:ln>
                <a:effectLst/>
              </c:spPr>
            </c:marker>
            <c:bubble3D val="0"/>
            <c:spPr>
              <a:ln w="28575" cap="rnd">
                <a:solidFill>
                  <a:schemeClr val="accent2">
                    <a:lumMod val="75000"/>
                  </a:schemeClr>
                </a:solidFill>
                <a:round/>
              </a:ln>
              <a:effectLst/>
            </c:spPr>
            <c:extLst>
              <c:ext xmlns:c16="http://schemas.microsoft.com/office/drawing/2014/chart" uri="{C3380CC4-5D6E-409C-BE32-E72D297353CC}">
                <c16:uniqueId val="{00000007-652C-4DE7-A836-0AEBC06710C5}"/>
              </c:ext>
            </c:extLst>
          </c:dPt>
          <c:dPt>
            <c:idx val="8"/>
            <c:marker>
              <c:symbol val="circle"/>
              <c:size val="5"/>
              <c:spPr>
                <a:solidFill>
                  <a:schemeClr val="accent2">
                    <a:lumMod val="50000"/>
                  </a:schemeClr>
                </a:solidFill>
                <a:ln w="9525">
                  <a:solidFill>
                    <a:schemeClr val="accent2">
                      <a:lumMod val="50000"/>
                    </a:schemeClr>
                  </a:solidFill>
                </a:ln>
                <a:effectLst/>
              </c:spPr>
            </c:marker>
            <c:bubble3D val="0"/>
            <c:spPr>
              <a:ln w="28575" cap="rnd">
                <a:solidFill>
                  <a:schemeClr val="accent2">
                    <a:lumMod val="75000"/>
                  </a:schemeClr>
                </a:solidFill>
                <a:round/>
              </a:ln>
              <a:effectLst/>
            </c:spPr>
            <c:extLst>
              <c:ext xmlns:c16="http://schemas.microsoft.com/office/drawing/2014/chart" uri="{C3380CC4-5D6E-409C-BE32-E72D297353CC}">
                <c16:uniqueId val="{0000000B-652C-4DE7-A836-0AEBC06710C5}"/>
              </c:ext>
            </c:extLst>
          </c:dPt>
          <c:dPt>
            <c:idx val="10"/>
            <c:marker>
              <c:symbol val="circle"/>
              <c:size val="5"/>
              <c:spPr>
                <a:solidFill>
                  <a:schemeClr val="accent2">
                    <a:lumMod val="50000"/>
                  </a:schemeClr>
                </a:solidFill>
                <a:ln w="9525">
                  <a:solidFill>
                    <a:schemeClr val="accent2">
                      <a:lumMod val="50000"/>
                    </a:schemeClr>
                  </a:solidFill>
                </a:ln>
                <a:effectLst/>
              </c:spPr>
            </c:marker>
            <c:bubble3D val="0"/>
            <c:spPr>
              <a:ln w="28575" cap="rnd">
                <a:solidFill>
                  <a:schemeClr val="accent2">
                    <a:lumMod val="75000"/>
                  </a:schemeClr>
                </a:solidFill>
                <a:round/>
              </a:ln>
              <a:effectLst/>
            </c:spPr>
            <c:extLst>
              <c:ext xmlns:c16="http://schemas.microsoft.com/office/drawing/2014/chart" uri="{C3380CC4-5D6E-409C-BE32-E72D297353CC}">
                <c16:uniqueId val="{00000006-652C-4DE7-A836-0AEBC06710C5}"/>
              </c:ext>
            </c:extLst>
          </c:dPt>
          <c:dPt>
            <c:idx val="11"/>
            <c:marker>
              <c:symbol val="circle"/>
              <c:size val="5"/>
              <c:spPr>
                <a:solidFill>
                  <a:schemeClr val="accent2">
                    <a:lumMod val="50000"/>
                  </a:schemeClr>
                </a:solidFill>
                <a:ln w="9525">
                  <a:solidFill>
                    <a:schemeClr val="accent2">
                      <a:lumMod val="50000"/>
                    </a:schemeClr>
                  </a:solidFill>
                </a:ln>
                <a:effectLst/>
              </c:spPr>
            </c:marker>
            <c:bubble3D val="0"/>
            <c:spPr>
              <a:ln w="28575" cap="rnd">
                <a:solidFill>
                  <a:schemeClr val="accent2">
                    <a:lumMod val="75000"/>
                  </a:schemeClr>
                </a:solidFill>
                <a:round/>
              </a:ln>
              <a:effectLst/>
            </c:spPr>
            <c:extLst>
              <c:ext xmlns:c16="http://schemas.microsoft.com/office/drawing/2014/chart" uri="{C3380CC4-5D6E-409C-BE32-E72D297353CC}">
                <c16:uniqueId val="{00000004-652C-4DE7-A836-0AEBC06710C5}"/>
              </c:ext>
            </c:extLst>
          </c:dPt>
          <c:dPt>
            <c:idx val="12"/>
            <c:marker>
              <c:symbol val="circle"/>
              <c:size val="5"/>
              <c:spPr>
                <a:solidFill>
                  <a:schemeClr val="accent2">
                    <a:lumMod val="50000"/>
                  </a:schemeClr>
                </a:solidFill>
                <a:ln w="9525">
                  <a:solidFill>
                    <a:schemeClr val="accent2">
                      <a:lumMod val="50000"/>
                    </a:schemeClr>
                  </a:solidFill>
                </a:ln>
                <a:effectLst/>
              </c:spPr>
            </c:marker>
            <c:bubble3D val="0"/>
            <c:spPr>
              <a:ln w="28575" cap="rnd">
                <a:solidFill>
                  <a:schemeClr val="accent2">
                    <a:lumMod val="75000"/>
                  </a:schemeClr>
                </a:solidFill>
                <a:round/>
              </a:ln>
              <a:effectLst/>
            </c:spPr>
            <c:extLst>
              <c:ext xmlns:c16="http://schemas.microsoft.com/office/drawing/2014/chart" uri="{C3380CC4-5D6E-409C-BE32-E72D297353CC}">
                <c16:uniqueId val="{00000008-652C-4DE7-A836-0AEBC06710C5}"/>
              </c:ext>
            </c:extLst>
          </c:dPt>
          <c:dPt>
            <c:idx val="13"/>
            <c:marker>
              <c:symbol val="circle"/>
              <c:size val="5"/>
              <c:spPr>
                <a:solidFill>
                  <a:schemeClr val="accent2">
                    <a:lumMod val="50000"/>
                  </a:schemeClr>
                </a:solidFill>
                <a:ln w="9525">
                  <a:solidFill>
                    <a:schemeClr val="accent2">
                      <a:lumMod val="50000"/>
                    </a:schemeClr>
                  </a:solidFill>
                </a:ln>
                <a:effectLst/>
              </c:spPr>
            </c:marker>
            <c:bubble3D val="0"/>
            <c:spPr>
              <a:ln w="28575" cap="rnd">
                <a:solidFill>
                  <a:schemeClr val="accent2">
                    <a:lumMod val="75000"/>
                  </a:schemeClr>
                </a:solidFill>
                <a:round/>
              </a:ln>
              <a:effectLst/>
            </c:spPr>
            <c:extLst>
              <c:ext xmlns:c16="http://schemas.microsoft.com/office/drawing/2014/chart" uri="{C3380CC4-5D6E-409C-BE32-E72D297353CC}">
                <c16:uniqueId val="{00000009-652C-4DE7-A836-0AEBC06710C5}"/>
              </c:ext>
            </c:extLst>
          </c:dPt>
          <c:dPt>
            <c:idx val="14"/>
            <c:marker>
              <c:symbol val="circle"/>
              <c:size val="5"/>
              <c:spPr>
                <a:solidFill>
                  <a:schemeClr val="accent2">
                    <a:lumMod val="50000"/>
                  </a:schemeClr>
                </a:solidFill>
                <a:ln w="9525">
                  <a:solidFill>
                    <a:schemeClr val="accent2">
                      <a:lumMod val="50000"/>
                    </a:schemeClr>
                  </a:solidFill>
                </a:ln>
                <a:effectLst/>
              </c:spPr>
            </c:marker>
            <c:bubble3D val="0"/>
            <c:spPr>
              <a:ln w="28575" cap="rnd">
                <a:solidFill>
                  <a:schemeClr val="accent2">
                    <a:lumMod val="75000"/>
                  </a:schemeClr>
                </a:solidFill>
                <a:round/>
              </a:ln>
              <a:effectLst/>
            </c:spPr>
            <c:extLst>
              <c:ext xmlns:c16="http://schemas.microsoft.com/office/drawing/2014/chart" uri="{C3380CC4-5D6E-409C-BE32-E72D297353CC}">
                <c16:uniqueId val="{00000005-652C-4DE7-A836-0AEBC06710C5}"/>
              </c:ext>
            </c:extLst>
          </c:dPt>
          <c:dLbls>
            <c:dLbl>
              <c:idx val="0"/>
              <c:layout>
                <c:manualLayout>
                  <c:x val="-5.0597365198383343E-2"/>
                  <c:y val="0.1152440020353388"/>
                </c:manualLayout>
              </c:layout>
              <c:numFmt formatCode="&quot;₦&quot;0.00,,,&quot;BN&quot;" sourceLinked="0"/>
              <c:spPr>
                <a:noFill/>
                <a:ln>
                  <a:noFill/>
                </a:ln>
                <a:effectLst/>
              </c:spPr>
              <c:txPr>
                <a:bodyPr rot="0" spcFirstLastPara="1" vertOverflow="ellipsis" vert="horz" wrap="square" lIns="38100" tIns="19050" rIns="38100" bIns="19050" anchor="ctr" anchorCtr="0">
                  <a:spAutoFit/>
                </a:bodyPr>
                <a:lstStyle/>
                <a:p>
                  <a:pPr algn="ctr" rtl="0">
                    <a:defRPr lang="en-US" sz="1000" b="1" i="0" u="none" strike="noStrike" kern="1200" baseline="0">
                      <a:solidFill>
                        <a:sysClr val="windowText" lastClr="000000">
                          <a:lumMod val="75000"/>
                          <a:lumOff val="25000"/>
                        </a:sysClr>
                      </a:solidFill>
                      <a:latin typeface="+mn-lt"/>
                      <a:ea typeface="+mn-ea"/>
                      <a:cs typeface="+mn-cs"/>
                    </a:defRPr>
                  </a:pPr>
                  <a:endParaRPr lang="en-NG"/>
                </a:p>
              </c:txPr>
              <c:showLegendKey val="0"/>
              <c:showVal val="1"/>
              <c:showCatName val="0"/>
              <c:showSerName val="0"/>
              <c:showPercent val="1"/>
              <c:showBubbleSize val="1"/>
              <c:extLst>
                <c:ext xmlns:c15="http://schemas.microsoft.com/office/drawing/2012/chart" uri="{CE6537A1-D6FC-4f65-9D91-7224C49458BB}"/>
                <c:ext xmlns:c16="http://schemas.microsoft.com/office/drawing/2014/chart" uri="{C3380CC4-5D6E-409C-BE32-E72D297353CC}">
                  <c16:uniqueId val="{00000002-652C-4DE7-A836-0AEBC06710C5}"/>
                </c:ext>
              </c:extLst>
            </c:dLbl>
            <c:dLbl>
              <c:idx val="1"/>
              <c:layout>
                <c:manualLayout>
                  <c:x val="8.0228608606851236E-3"/>
                  <c:y val="5.007585468433763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652C-4DE7-A836-0AEBC06710C5}"/>
                </c:ext>
              </c:extLst>
            </c:dLbl>
            <c:dLbl>
              <c:idx val="3"/>
              <c:layout>
                <c:manualLayout>
                  <c:x val="-5.7000642260758277E-3"/>
                  <c:y val="0.2254722517044617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652C-4DE7-A836-0AEBC06710C5}"/>
                </c:ext>
              </c:extLst>
            </c:dLbl>
            <c:dLbl>
              <c:idx val="5"/>
              <c:layout>
                <c:manualLayout>
                  <c:x val="-6.0055346514486943E-3"/>
                  <c:y val="-6.7150249942748874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652C-4DE7-A836-0AEBC06710C5}"/>
                </c:ext>
              </c:extLst>
            </c:dLbl>
            <c:dLbl>
              <c:idx val="6"/>
              <c:layout>
                <c:manualLayout>
                  <c:x val="-5.6060587062555643E-2"/>
                  <c:y val="5.8546362869705208E-2"/>
                </c:manualLayout>
              </c:layout>
              <c:numFmt formatCode="&quot;₦&quot;0.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652C-4DE7-A836-0AEBC06710C5}"/>
                </c:ext>
              </c:extLst>
            </c:dLbl>
            <c:dLbl>
              <c:idx val="8"/>
              <c:layout>
                <c:manualLayout>
                  <c:x val="-0.10051098009294111"/>
                  <c:y val="3.2540167115404368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652C-4DE7-A836-0AEBC06710C5}"/>
                </c:ext>
              </c:extLst>
            </c:dLbl>
            <c:dLbl>
              <c:idx val="10"/>
              <c:layout>
                <c:manualLayout>
                  <c:x val="-9.7818760325987547E-2"/>
                  <c:y val="7.5883826705905766E-2"/>
                </c:manualLayout>
              </c:layout>
              <c:numFmt formatCode="&quot;₦&quot;0.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652C-4DE7-A836-0AEBC06710C5}"/>
                </c:ext>
              </c:extLst>
            </c:dLbl>
            <c:dLbl>
              <c:idx val="11"/>
              <c:layout>
                <c:manualLayout>
                  <c:x val="-5.3821033552203537E-2"/>
                  <c:y val="5.8546362869705125E-2"/>
                </c:manualLayout>
              </c:layout>
              <c:numFmt formatCode="&quot;₦&quot;0.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652C-4DE7-A836-0AEBC06710C5}"/>
                </c:ext>
              </c:extLst>
            </c:dLbl>
            <c:dLbl>
              <c:idx val="12"/>
              <c:layout>
                <c:manualLayout>
                  <c:x val="-3.4082529679399662E-2"/>
                  <c:y val="9.7555656501156454E-2"/>
                </c:manualLayout>
              </c:layout>
              <c:numFmt formatCode="&quot;₦&quot;0.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652C-4DE7-A836-0AEBC06710C5}"/>
                </c:ext>
              </c:extLst>
            </c:dLbl>
            <c:dLbl>
              <c:idx val="13"/>
              <c:layout>
                <c:manualLayout>
                  <c:x val="7.6756903993991299E-3"/>
                  <c:y val="7.1549460746855545E-2"/>
                </c:manualLayout>
              </c:layout>
              <c:numFmt formatCode="&quot;₦&quot;0.0,,&quot;M&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NG"/>
                </a:p>
              </c:txPr>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652C-4DE7-A836-0AEBC06710C5}"/>
                </c:ext>
              </c:extLst>
            </c:dLbl>
            <c:dLbl>
              <c:idx val="14"/>
              <c:layout>
                <c:manualLayout>
                  <c:x val="2.6647039899434163E-3"/>
                  <c:y val="1.0868337320153597E-2"/>
                </c:manualLayout>
              </c:layout>
              <c:dLblPos val="r"/>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652C-4DE7-A836-0AEBC06710C5}"/>
                </c:ext>
              </c:extLst>
            </c:dLbl>
            <c:numFmt formatCode="&quot;₦&quot;0.00,,,&quot;BN&quot;" sourceLinked="0"/>
            <c:spPr>
              <a:noFill/>
              <a:ln>
                <a:noFill/>
              </a:ln>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tx1">
                        <a:lumMod val="75000"/>
                        <a:lumOff val="25000"/>
                      </a:schemeClr>
                    </a:solidFill>
                    <a:latin typeface="+mn-lt"/>
                    <a:ea typeface="+mn-ea"/>
                    <a:cs typeface="+mn-cs"/>
                  </a:defRPr>
                </a:pPr>
                <a:endParaRPr lang="en-NG"/>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multiLvlStrRef>
              <c:f>Trend!$A$4:$A$24</c:f>
              <c:multiLvlStrCache>
                <c:ptCount val="16"/>
                <c:lvl>
                  <c:pt idx="0">
                    <c:v>Q1</c:v>
                  </c:pt>
                  <c:pt idx="1">
                    <c:v>Q2</c:v>
                  </c:pt>
                  <c:pt idx="2">
                    <c:v>Q3</c:v>
                  </c:pt>
                  <c:pt idx="3">
                    <c:v>Q4</c:v>
                  </c:pt>
                  <c:pt idx="4">
                    <c:v>Q1</c:v>
                  </c:pt>
                  <c:pt idx="5">
                    <c:v>Q2</c:v>
                  </c:pt>
                  <c:pt idx="6">
                    <c:v>Q3</c:v>
                  </c:pt>
                  <c:pt idx="7">
                    <c:v>Q4</c:v>
                  </c:pt>
                  <c:pt idx="8">
                    <c:v>Q1</c:v>
                  </c:pt>
                  <c:pt idx="9">
                    <c:v>Q2</c:v>
                  </c:pt>
                  <c:pt idx="10">
                    <c:v>Q3</c:v>
                  </c:pt>
                  <c:pt idx="11">
                    <c:v>Q4</c:v>
                  </c:pt>
                  <c:pt idx="12">
                    <c:v>Q1</c:v>
                  </c:pt>
                  <c:pt idx="13">
                    <c:v>Q2</c:v>
                  </c:pt>
                  <c:pt idx="14">
                    <c:v>Q3</c:v>
                  </c:pt>
                  <c:pt idx="15">
                    <c:v>Q4</c:v>
                  </c:pt>
                </c:lvl>
                <c:lvl>
                  <c:pt idx="0">
                    <c:v>2020</c:v>
                  </c:pt>
                  <c:pt idx="4">
                    <c:v>2021</c:v>
                  </c:pt>
                  <c:pt idx="8">
                    <c:v>2022</c:v>
                  </c:pt>
                  <c:pt idx="12">
                    <c:v>2023</c:v>
                  </c:pt>
                </c:lvl>
              </c:multiLvlStrCache>
            </c:multiLvlStrRef>
          </c:cat>
          <c:val>
            <c:numRef>
              <c:f>Trend!$B$4:$B$24</c:f>
              <c:numCache>
                <c:formatCode>0</c:formatCode>
                <c:ptCount val="16"/>
                <c:pt idx="0">
                  <c:v>844744394.55000007</c:v>
                </c:pt>
                <c:pt idx="1">
                  <c:v>849609853.40999997</c:v>
                </c:pt>
                <c:pt idx="2">
                  <c:v>1161792645.1199996</c:v>
                </c:pt>
                <c:pt idx="3">
                  <c:v>1035580356.6599996</c:v>
                </c:pt>
                <c:pt idx="4">
                  <c:v>1178870373.9699998</c:v>
                </c:pt>
                <c:pt idx="5">
                  <c:v>1089659039.6300004</c:v>
                </c:pt>
                <c:pt idx="6">
                  <c:v>671479868.49000013</c:v>
                </c:pt>
                <c:pt idx="7">
                  <c:v>1521988475.7700002</c:v>
                </c:pt>
                <c:pt idx="8">
                  <c:v>1010144035.55</c:v>
                </c:pt>
                <c:pt idx="9">
                  <c:v>1171182999.3300006</c:v>
                </c:pt>
                <c:pt idx="10">
                  <c:v>929251937.06000006</c:v>
                </c:pt>
                <c:pt idx="11">
                  <c:v>665589690.74000001</c:v>
                </c:pt>
                <c:pt idx="12">
                  <c:v>974343498.56000006</c:v>
                </c:pt>
                <c:pt idx="13">
                  <c:v>975004879.72000027</c:v>
                </c:pt>
                <c:pt idx="14">
                  <c:v>1010905404.7200001</c:v>
                </c:pt>
                <c:pt idx="15">
                  <c:v>1227517025.29</c:v>
                </c:pt>
              </c:numCache>
            </c:numRef>
          </c:val>
          <c:smooth val="0"/>
          <c:extLst>
            <c:ext xmlns:c16="http://schemas.microsoft.com/office/drawing/2014/chart" uri="{C3380CC4-5D6E-409C-BE32-E72D297353CC}">
              <c16:uniqueId val="{00000000-652C-4DE7-A836-0AEBC06710C5}"/>
            </c:ext>
          </c:extLst>
        </c:ser>
        <c:dLbls>
          <c:dLblPos val="t"/>
          <c:showLegendKey val="0"/>
          <c:showVal val="1"/>
          <c:showCatName val="0"/>
          <c:showSerName val="0"/>
          <c:showPercent val="0"/>
          <c:showBubbleSize val="0"/>
        </c:dLbls>
        <c:marker val="1"/>
        <c:smooth val="0"/>
        <c:axId val="476086832"/>
        <c:axId val="476062704"/>
      </c:lineChart>
      <c:catAx>
        <c:axId val="47608683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1" i="0" u="none" strike="noStrike" kern="1200" baseline="0">
                <a:solidFill>
                  <a:schemeClr val="accent2">
                    <a:lumMod val="50000"/>
                  </a:schemeClr>
                </a:solidFill>
                <a:latin typeface="+mn-lt"/>
                <a:ea typeface="+mn-ea"/>
                <a:cs typeface="+mn-cs"/>
              </a:defRPr>
            </a:pPr>
            <a:endParaRPr lang="en-NG"/>
          </a:p>
        </c:txPr>
        <c:crossAx val="476062704"/>
        <c:crosses val="autoZero"/>
        <c:auto val="1"/>
        <c:lblAlgn val="ctr"/>
        <c:lblOffset val="100"/>
        <c:noMultiLvlLbl val="0"/>
      </c:catAx>
      <c:valAx>
        <c:axId val="476062704"/>
        <c:scaling>
          <c:orientation val="minMax"/>
        </c:scaling>
        <c:delete val="1"/>
        <c:axPos val="l"/>
        <c:numFmt formatCode="0" sourceLinked="1"/>
        <c:majorTickMark val="none"/>
        <c:minorTickMark val="none"/>
        <c:tickLblPos val="nextTo"/>
        <c:crossAx val="47608683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[Agriculture.xlsx]product!PivotTable3</c:name>
    <c:fmtId val="11"/>
  </c:pivotSource>
  <c:chart>
    <c:title>
      <c:tx>
        <c:rich>
          <a:bodyPr rot="0" spcFirstLastPara="1" vertOverflow="ellipsis" vert="horz" wrap="square" anchor="ctr" anchorCtr="1"/>
          <a:lstStyle/>
          <a:p>
            <a:pPr algn="ctr" rtl="0">
              <a:defRPr lang="en-GB" sz="1400" b="1" i="0" u="none" strike="noStrike" kern="1200" spc="0" baseline="0">
                <a:solidFill>
                  <a:schemeClr val="tx1"/>
                </a:solidFill>
                <a:latin typeface="+mn-lt"/>
                <a:ea typeface="+mn-ea"/>
                <a:cs typeface="+mn-cs"/>
              </a:defRPr>
            </a:pPr>
            <a:r>
              <a:rPr lang="en-GB" sz="1400" b="1" i="0" u="none" strike="noStrike" kern="1200" spc="0" baseline="0">
                <a:solidFill>
                  <a:schemeClr val="tx1"/>
                </a:solidFill>
                <a:latin typeface="+mn-lt"/>
                <a:ea typeface="+mn-ea"/>
                <a:cs typeface="+mn-cs"/>
              </a:rPr>
              <a:t>Export product By Country</a:t>
            </a:r>
          </a:p>
        </c:rich>
      </c:tx>
      <c:layout>
        <c:manualLayout>
          <c:xMode val="edge"/>
          <c:yMode val="edge"/>
          <c:x val="0.67941600909585631"/>
          <c:y val="2.6168229434244253E-2"/>
        </c:manualLayout>
      </c:layout>
      <c:overlay val="0"/>
      <c:spPr>
        <a:solidFill>
          <a:schemeClr val="accent2">
            <a:lumMod val="20000"/>
            <a:lumOff val="80000"/>
          </a:schemeClr>
        </a:solidFill>
        <a:ln>
          <a:noFill/>
        </a:ln>
        <a:effectLst/>
      </c:spPr>
      <c:txPr>
        <a:bodyPr rot="0" spcFirstLastPara="1" vertOverflow="ellipsis" vert="horz" wrap="square" anchor="ctr" anchorCtr="1"/>
        <a:lstStyle/>
        <a:p>
          <a:pPr algn="ctr" rtl="0">
            <a:defRPr lang="en-GB" sz="1400" b="1" i="0" u="none" strike="noStrike" kern="1200" spc="0" baseline="0">
              <a:solidFill>
                <a:schemeClr val="tx1"/>
              </a:solidFill>
              <a:latin typeface="+mn-lt"/>
              <a:ea typeface="+mn-ea"/>
              <a:cs typeface="+mn-cs"/>
            </a:defRPr>
          </a:pPr>
          <a:endParaRPr lang="en-NG"/>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2">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lumMod val="50000"/>
            </a:schemeClr>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NG"/>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product!$B$19:$B$20</c:f>
              <c:strCache>
                <c:ptCount val="1"/>
                <c:pt idx="0">
                  <c:v>Cashew</c:v>
                </c:pt>
              </c:strCache>
            </c:strRef>
          </c:tx>
          <c:spPr>
            <a:solidFill>
              <a:schemeClr val="accent2">
                <a:lumMod val="50000"/>
              </a:schemeClr>
            </a:solidFill>
            <a:ln>
              <a:noFill/>
            </a:ln>
            <a:effectLst/>
          </c:spPr>
          <c:invertIfNegative val="0"/>
          <c:cat>
            <c:strRef>
              <c:f>product!$A$21:$A$30</c:f>
              <c:strCache>
                <c:ptCount val="10"/>
                <c:pt idx="0">
                  <c:v>Denmark</c:v>
                </c:pt>
                <c:pt idx="1">
                  <c:v>France</c:v>
                </c:pt>
                <c:pt idx="2">
                  <c:v>Austria</c:v>
                </c:pt>
                <c:pt idx="3">
                  <c:v>Italy</c:v>
                </c:pt>
                <c:pt idx="4">
                  <c:v>Sweden</c:v>
                </c:pt>
                <c:pt idx="5">
                  <c:v>Switzerland</c:v>
                </c:pt>
                <c:pt idx="6">
                  <c:v>Belgium</c:v>
                </c:pt>
                <c:pt idx="7">
                  <c:v>Netherlands</c:v>
                </c:pt>
                <c:pt idx="8">
                  <c:v>Spain</c:v>
                </c:pt>
                <c:pt idx="9">
                  <c:v>Germany</c:v>
                </c:pt>
              </c:strCache>
            </c:strRef>
          </c:cat>
          <c:val>
            <c:numRef>
              <c:f>product!$B$21:$B$30</c:f>
              <c:numCache>
                <c:formatCode>General</c:formatCode>
                <c:ptCount val="10"/>
                <c:pt idx="0">
                  <c:v>104853.42</c:v>
                </c:pt>
                <c:pt idx="1">
                  <c:v>123925.98999999999</c:v>
                </c:pt>
                <c:pt idx="2">
                  <c:v>122273.65000000001</c:v>
                </c:pt>
                <c:pt idx="3">
                  <c:v>65849.489999999991</c:v>
                </c:pt>
                <c:pt idx="4">
                  <c:v>99134.040000000008</c:v>
                </c:pt>
                <c:pt idx="5">
                  <c:v>87474.020000000019</c:v>
                </c:pt>
                <c:pt idx="6">
                  <c:v>103915.84999999999</c:v>
                </c:pt>
                <c:pt idx="7">
                  <c:v>52963.62</c:v>
                </c:pt>
                <c:pt idx="8">
                  <c:v>87336.59</c:v>
                </c:pt>
                <c:pt idx="9">
                  <c:v>34949.75</c:v>
                </c:pt>
              </c:numCache>
            </c:numRef>
          </c:val>
          <c:extLst>
            <c:ext xmlns:c16="http://schemas.microsoft.com/office/drawing/2014/chart" uri="{C3380CC4-5D6E-409C-BE32-E72D297353CC}">
              <c16:uniqueId val="{00000000-9ADE-4CEC-AB47-713F099F97D5}"/>
            </c:ext>
          </c:extLst>
        </c:ser>
        <c:ser>
          <c:idx val="1"/>
          <c:order val="1"/>
          <c:tx>
            <c:strRef>
              <c:f>product!$C$19:$C$20</c:f>
              <c:strCache>
                <c:ptCount val="1"/>
                <c:pt idx="0">
                  <c:v>Sesame</c:v>
                </c:pt>
              </c:strCache>
            </c:strRef>
          </c:tx>
          <c:spPr>
            <a:solidFill>
              <a:schemeClr val="accent2"/>
            </a:solidFill>
            <a:ln>
              <a:noFill/>
            </a:ln>
            <a:effectLst/>
          </c:spPr>
          <c:invertIfNegative val="0"/>
          <c:cat>
            <c:strRef>
              <c:f>product!$A$21:$A$30</c:f>
              <c:strCache>
                <c:ptCount val="10"/>
                <c:pt idx="0">
                  <c:v>Denmark</c:v>
                </c:pt>
                <c:pt idx="1">
                  <c:v>France</c:v>
                </c:pt>
                <c:pt idx="2">
                  <c:v>Austria</c:v>
                </c:pt>
                <c:pt idx="3">
                  <c:v>Italy</c:v>
                </c:pt>
                <c:pt idx="4">
                  <c:v>Sweden</c:v>
                </c:pt>
                <c:pt idx="5">
                  <c:v>Switzerland</c:v>
                </c:pt>
                <c:pt idx="6">
                  <c:v>Belgium</c:v>
                </c:pt>
                <c:pt idx="7">
                  <c:v>Netherlands</c:v>
                </c:pt>
                <c:pt idx="8">
                  <c:v>Spain</c:v>
                </c:pt>
                <c:pt idx="9">
                  <c:v>Germany</c:v>
                </c:pt>
              </c:strCache>
            </c:strRef>
          </c:cat>
          <c:val>
            <c:numRef>
              <c:f>product!$C$21:$C$30</c:f>
              <c:numCache>
                <c:formatCode>General</c:formatCode>
                <c:ptCount val="10"/>
                <c:pt idx="0">
                  <c:v>55276</c:v>
                </c:pt>
                <c:pt idx="1">
                  <c:v>74542.900000000009</c:v>
                </c:pt>
                <c:pt idx="2">
                  <c:v>97911.2</c:v>
                </c:pt>
                <c:pt idx="3">
                  <c:v>121997.62</c:v>
                </c:pt>
                <c:pt idx="4">
                  <c:v>95457.85</c:v>
                </c:pt>
                <c:pt idx="5">
                  <c:v>108825.60000000001</c:v>
                </c:pt>
                <c:pt idx="6">
                  <c:v>98890.609999999986</c:v>
                </c:pt>
                <c:pt idx="7">
                  <c:v>89876.34</c:v>
                </c:pt>
                <c:pt idx="8">
                  <c:v>62401.47</c:v>
                </c:pt>
                <c:pt idx="9">
                  <c:v>44623.29</c:v>
                </c:pt>
              </c:numCache>
            </c:numRef>
          </c:val>
          <c:extLst>
            <c:ext xmlns:c16="http://schemas.microsoft.com/office/drawing/2014/chart" uri="{C3380CC4-5D6E-409C-BE32-E72D297353CC}">
              <c16:uniqueId val="{00000040-0D93-4A4B-9D40-A38A1AC343A3}"/>
            </c:ext>
          </c:extLst>
        </c:ser>
        <c:ser>
          <c:idx val="2"/>
          <c:order val="2"/>
          <c:tx>
            <c:strRef>
              <c:f>product!$D$19:$D$20</c:f>
              <c:strCache>
                <c:ptCount val="1"/>
                <c:pt idx="0">
                  <c:v>Cocoa</c:v>
                </c:pt>
              </c:strCache>
            </c:strRef>
          </c:tx>
          <c:spPr>
            <a:solidFill>
              <a:schemeClr val="accent3"/>
            </a:solidFill>
            <a:ln>
              <a:noFill/>
            </a:ln>
            <a:effectLst/>
          </c:spPr>
          <c:invertIfNegative val="0"/>
          <c:cat>
            <c:strRef>
              <c:f>product!$A$21:$A$30</c:f>
              <c:strCache>
                <c:ptCount val="10"/>
                <c:pt idx="0">
                  <c:v>Denmark</c:v>
                </c:pt>
                <c:pt idx="1">
                  <c:v>France</c:v>
                </c:pt>
                <c:pt idx="2">
                  <c:v>Austria</c:v>
                </c:pt>
                <c:pt idx="3">
                  <c:v>Italy</c:v>
                </c:pt>
                <c:pt idx="4">
                  <c:v>Sweden</c:v>
                </c:pt>
                <c:pt idx="5">
                  <c:v>Switzerland</c:v>
                </c:pt>
                <c:pt idx="6">
                  <c:v>Belgium</c:v>
                </c:pt>
                <c:pt idx="7">
                  <c:v>Netherlands</c:v>
                </c:pt>
                <c:pt idx="8">
                  <c:v>Spain</c:v>
                </c:pt>
                <c:pt idx="9">
                  <c:v>Germany</c:v>
                </c:pt>
              </c:strCache>
            </c:strRef>
          </c:cat>
          <c:val>
            <c:numRef>
              <c:f>product!$D$21:$D$30</c:f>
              <c:numCache>
                <c:formatCode>General</c:formatCode>
                <c:ptCount val="10"/>
                <c:pt idx="0">
                  <c:v>66744.930000000008</c:v>
                </c:pt>
                <c:pt idx="1">
                  <c:v>118471.88000000002</c:v>
                </c:pt>
                <c:pt idx="2">
                  <c:v>82554.570000000007</c:v>
                </c:pt>
                <c:pt idx="3">
                  <c:v>61495.140000000007</c:v>
                </c:pt>
                <c:pt idx="4">
                  <c:v>128814.79999999999</c:v>
                </c:pt>
                <c:pt idx="5">
                  <c:v>29618.93</c:v>
                </c:pt>
                <c:pt idx="6">
                  <c:v>69391.930000000008</c:v>
                </c:pt>
                <c:pt idx="7">
                  <c:v>77297.55</c:v>
                </c:pt>
                <c:pt idx="8">
                  <c:v>81304.23</c:v>
                </c:pt>
                <c:pt idx="9">
                  <c:v>77211.820000000007</c:v>
                </c:pt>
              </c:numCache>
            </c:numRef>
          </c:val>
          <c:extLst>
            <c:ext xmlns:c16="http://schemas.microsoft.com/office/drawing/2014/chart" uri="{C3380CC4-5D6E-409C-BE32-E72D297353CC}">
              <c16:uniqueId val="{00000041-0D93-4A4B-9D40-A38A1AC343A3}"/>
            </c:ext>
          </c:extLst>
        </c:ser>
        <c:ser>
          <c:idx val="3"/>
          <c:order val="3"/>
          <c:tx>
            <c:strRef>
              <c:f>product!$E$19:$E$20</c:f>
              <c:strCache>
                <c:ptCount val="1"/>
                <c:pt idx="0">
                  <c:v>Cassava</c:v>
                </c:pt>
              </c:strCache>
            </c:strRef>
          </c:tx>
          <c:spPr>
            <a:solidFill>
              <a:schemeClr val="accent4"/>
            </a:solidFill>
            <a:ln>
              <a:noFill/>
            </a:ln>
            <a:effectLst/>
          </c:spPr>
          <c:invertIfNegative val="0"/>
          <c:cat>
            <c:strRef>
              <c:f>product!$A$21:$A$30</c:f>
              <c:strCache>
                <c:ptCount val="10"/>
                <c:pt idx="0">
                  <c:v>Denmark</c:v>
                </c:pt>
                <c:pt idx="1">
                  <c:v>France</c:v>
                </c:pt>
                <c:pt idx="2">
                  <c:v>Austria</c:v>
                </c:pt>
                <c:pt idx="3">
                  <c:v>Italy</c:v>
                </c:pt>
                <c:pt idx="4">
                  <c:v>Sweden</c:v>
                </c:pt>
                <c:pt idx="5">
                  <c:v>Switzerland</c:v>
                </c:pt>
                <c:pt idx="6">
                  <c:v>Belgium</c:v>
                </c:pt>
                <c:pt idx="7">
                  <c:v>Netherlands</c:v>
                </c:pt>
                <c:pt idx="8">
                  <c:v>Spain</c:v>
                </c:pt>
                <c:pt idx="9">
                  <c:v>Germany</c:v>
                </c:pt>
              </c:strCache>
            </c:strRef>
          </c:cat>
          <c:val>
            <c:numRef>
              <c:f>product!$E$21:$E$30</c:f>
              <c:numCache>
                <c:formatCode>General</c:formatCode>
                <c:ptCount val="10"/>
                <c:pt idx="0">
                  <c:v>128991.65000000004</c:v>
                </c:pt>
                <c:pt idx="1">
                  <c:v>94239.97</c:v>
                </c:pt>
                <c:pt idx="2">
                  <c:v>83057.61</c:v>
                </c:pt>
                <c:pt idx="3">
                  <c:v>66925.739999999991</c:v>
                </c:pt>
                <c:pt idx="4">
                  <c:v>46886.79</c:v>
                </c:pt>
                <c:pt idx="5">
                  <c:v>80718.940000000017</c:v>
                </c:pt>
                <c:pt idx="6">
                  <c:v>49647.89</c:v>
                </c:pt>
                <c:pt idx="7">
                  <c:v>46548.57</c:v>
                </c:pt>
                <c:pt idx="8">
                  <c:v>42375.520000000004</c:v>
                </c:pt>
                <c:pt idx="9">
                  <c:v>134825.56000000003</c:v>
                </c:pt>
              </c:numCache>
            </c:numRef>
          </c:val>
          <c:extLst>
            <c:ext xmlns:c16="http://schemas.microsoft.com/office/drawing/2014/chart" uri="{C3380CC4-5D6E-409C-BE32-E72D297353CC}">
              <c16:uniqueId val="{00000042-0D93-4A4B-9D40-A38A1AC343A3}"/>
            </c:ext>
          </c:extLst>
        </c:ser>
        <c:ser>
          <c:idx val="4"/>
          <c:order val="4"/>
          <c:tx>
            <c:strRef>
              <c:f>product!$F$19:$F$20</c:f>
              <c:strCache>
                <c:ptCount val="1"/>
                <c:pt idx="0">
                  <c:v>Palm Oil</c:v>
                </c:pt>
              </c:strCache>
            </c:strRef>
          </c:tx>
          <c:spPr>
            <a:solidFill>
              <a:schemeClr val="accent1">
                <a:lumMod val="50000"/>
              </a:schemeClr>
            </a:solidFill>
            <a:ln>
              <a:noFill/>
            </a:ln>
            <a:effectLst/>
          </c:spPr>
          <c:invertIfNegative val="0"/>
          <c:cat>
            <c:strRef>
              <c:f>product!$A$21:$A$30</c:f>
              <c:strCache>
                <c:ptCount val="10"/>
                <c:pt idx="0">
                  <c:v>Denmark</c:v>
                </c:pt>
                <c:pt idx="1">
                  <c:v>France</c:v>
                </c:pt>
                <c:pt idx="2">
                  <c:v>Austria</c:v>
                </c:pt>
                <c:pt idx="3">
                  <c:v>Italy</c:v>
                </c:pt>
                <c:pt idx="4">
                  <c:v>Sweden</c:v>
                </c:pt>
                <c:pt idx="5">
                  <c:v>Switzerland</c:v>
                </c:pt>
                <c:pt idx="6">
                  <c:v>Belgium</c:v>
                </c:pt>
                <c:pt idx="7">
                  <c:v>Netherlands</c:v>
                </c:pt>
                <c:pt idx="8">
                  <c:v>Spain</c:v>
                </c:pt>
                <c:pt idx="9">
                  <c:v>Germany</c:v>
                </c:pt>
              </c:strCache>
            </c:strRef>
          </c:cat>
          <c:val>
            <c:numRef>
              <c:f>product!$F$21:$F$30</c:f>
              <c:numCache>
                <c:formatCode>General</c:formatCode>
                <c:ptCount val="10"/>
                <c:pt idx="0">
                  <c:v>108814.12</c:v>
                </c:pt>
                <c:pt idx="1">
                  <c:v>76682.820000000007</c:v>
                </c:pt>
                <c:pt idx="2">
                  <c:v>75245.600000000006</c:v>
                </c:pt>
                <c:pt idx="3">
                  <c:v>88591.37999999999</c:v>
                </c:pt>
                <c:pt idx="4">
                  <c:v>67799.42</c:v>
                </c:pt>
                <c:pt idx="5">
                  <c:v>43788.78</c:v>
                </c:pt>
                <c:pt idx="6">
                  <c:v>73713.209999999992</c:v>
                </c:pt>
                <c:pt idx="7">
                  <c:v>76741.87999999999</c:v>
                </c:pt>
                <c:pt idx="8">
                  <c:v>88438.430000000008</c:v>
                </c:pt>
                <c:pt idx="9">
                  <c:v>50687.140000000007</c:v>
                </c:pt>
              </c:numCache>
            </c:numRef>
          </c:val>
          <c:extLst>
            <c:ext xmlns:c16="http://schemas.microsoft.com/office/drawing/2014/chart" uri="{C3380CC4-5D6E-409C-BE32-E72D297353CC}">
              <c16:uniqueId val="{00000043-0D93-4A4B-9D40-A38A1AC343A3}"/>
            </c:ext>
          </c:extLst>
        </c:ser>
        <c:ser>
          <c:idx val="5"/>
          <c:order val="5"/>
          <c:tx>
            <c:strRef>
              <c:f>product!$G$19:$G$20</c:f>
              <c:strCache>
                <c:ptCount val="1"/>
                <c:pt idx="0">
                  <c:v>Plantain</c:v>
                </c:pt>
              </c:strCache>
            </c:strRef>
          </c:tx>
          <c:spPr>
            <a:solidFill>
              <a:schemeClr val="accent6"/>
            </a:solidFill>
            <a:ln>
              <a:noFill/>
            </a:ln>
            <a:effectLst/>
          </c:spPr>
          <c:invertIfNegative val="0"/>
          <c:cat>
            <c:strRef>
              <c:f>product!$A$21:$A$30</c:f>
              <c:strCache>
                <c:ptCount val="10"/>
                <c:pt idx="0">
                  <c:v>Denmark</c:v>
                </c:pt>
                <c:pt idx="1">
                  <c:v>France</c:v>
                </c:pt>
                <c:pt idx="2">
                  <c:v>Austria</c:v>
                </c:pt>
                <c:pt idx="3">
                  <c:v>Italy</c:v>
                </c:pt>
                <c:pt idx="4">
                  <c:v>Sweden</c:v>
                </c:pt>
                <c:pt idx="5">
                  <c:v>Switzerland</c:v>
                </c:pt>
                <c:pt idx="6">
                  <c:v>Belgium</c:v>
                </c:pt>
                <c:pt idx="7">
                  <c:v>Netherlands</c:v>
                </c:pt>
                <c:pt idx="8">
                  <c:v>Spain</c:v>
                </c:pt>
                <c:pt idx="9">
                  <c:v>Germany</c:v>
                </c:pt>
              </c:strCache>
            </c:strRef>
          </c:cat>
          <c:val>
            <c:numRef>
              <c:f>product!$G$21:$G$30</c:f>
              <c:numCache>
                <c:formatCode>General</c:formatCode>
                <c:ptCount val="10"/>
                <c:pt idx="0">
                  <c:v>94860.75</c:v>
                </c:pt>
                <c:pt idx="1">
                  <c:v>98644.57</c:v>
                </c:pt>
                <c:pt idx="2">
                  <c:v>72633.97</c:v>
                </c:pt>
                <c:pt idx="3">
                  <c:v>86782.74</c:v>
                </c:pt>
                <c:pt idx="4">
                  <c:v>59679.71</c:v>
                </c:pt>
                <c:pt idx="5">
                  <c:v>77351.09</c:v>
                </c:pt>
                <c:pt idx="6">
                  <c:v>68424.899999999994</c:v>
                </c:pt>
                <c:pt idx="7">
                  <c:v>72184.490000000005</c:v>
                </c:pt>
                <c:pt idx="8">
                  <c:v>46025.119999999995</c:v>
                </c:pt>
                <c:pt idx="9">
                  <c:v>69690.69</c:v>
                </c:pt>
              </c:numCache>
            </c:numRef>
          </c:val>
          <c:extLst>
            <c:ext xmlns:c16="http://schemas.microsoft.com/office/drawing/2014/chart" uri="{C3380CC4-5D6E-409C-BE32-E72D297353CC}">
              <c16:uniqueId val="{00000044-0D93-4A4B-9D40-A38A1AC343A3}"/>
            </c:ext>
          </c:extLst>
        </c:ser>
        <c:ser>
          <c:idx val="6"/>
          <c:order val="6"/>
          <c:tx>
            <c:strRef>
              <c:f>product!$H$19:$H$20</c:f>
              <c:strCache>
                <c:ptCount val="1"/>
                <c:pt idx="0">
                  <c:v>Rubber</c:v>
                </c:pt>
              </c:strCache>
            </c:strRef>
          </c:tx>
          <c:spPr>
            <a:solidFill>
              <a:schemeClr val="accent1">
                <a:lumMod val="60000"/>
              </a:schemeClr>
            </a:solidFill>
            <a:ln>
              <a:noFill/>
            </a:ln>
            <a:effectLst/>
          </c:spPr>
          <c:invertIfNegative val="0"/>
          <c:cat>
            <c:strRef>
              <c:f>product!$A$21:$A$30</c:f>
              <c:strCache>
                <c:ptCount val="10"/>
                <c:pt idx="0">
                  <c:v>Denmark</c:v>
                </c:pt>
                <c:pt idx="1">
                  <c:v>France</c:v>
                </c:pt>
                <c:pt idx="2">
                  <c:v>Austria</c:v>
                </c:pt>
                <c:pt idx="3">
                  <c:v>Italy</c:v>
                </c:pt>
                <c:pt idx="4">
                  <c:v>Sweden</c:v>
                </c:pt>
                <c:pt idx="5">
                  <c:v>Switzerland</c:v>
                </c:pt>
                <c:pt idx="6">
                  <c:v>Belgium</c:v>
                </c:pt>
                <c:pt idx="7">
                  <c:v>Netherlands</c:v>
                </c:pt>
                <c:pt idx="8">
                  <c:v>Spain</c:v>
                </c:pt>
                <c:pt idx="9">
                  <c:v>Germany</c:v>
                </c:pt>
              </c:strCache>
            </c:strRef>
          </c:cat>
          <c:val>
            <c:numRef>
              <c:f>product!$H$21:$H$30</c:f>
              <c:numCache>
                <c:formatCode>General</c:formatCode>
                <c:ptCount val="10"/>
                <c:pt idx="0">
                  <c:v>70207.290000000008</c:v>
                </c:pt>
                <c:pt idx="1">
                  <c:v>46977.640000000007</c:v>
                </c:pt>
                <c:pt idx="2">
                  <c:v>49386.630000000005</c:v>
                </c:pt>
                <c:pt idx="3">
                  <c:v>104265.98999999998</c:v>
                </c:pt>
                <c:pt idx="4">
                  <c:v>78799.12</c:v>
                </c:pt>
                <c:pt idx="5">
                  <c:v>86761.73</c:v>
                </c:pt>
                <c:pt idx="6">
                  <c:v>85773.139999999985</c:v>
                </c:pt>
                <c:pt idx="7">
                  <c:v>91624.250000000015</c:v>
                </c:pt>
                <c:pt idx="8">
                  <c:v>47834.92</c:v>
                </c:pt>
                <c:pt idx="9">
                  <c:v>64707.739999999991</c:v>
                </c:pt>
              </c:numCache>
            </c:numRef>
          </c:val>
          <c:extLst>
            <c:ext xmlns:c16="http://schemas.microsoft.com/office/drawing/2014/chart" uri="{C3380CC4-5D6E-409C-BE32-E72D297353CC}">
              <c16:uniqueId val="{00000045-0D93-4A4B-9D40-A38A1AC343A3}"/>
            </c:ext>
          </c:extLst>
        </c:ser>
        <c:ser>
          <c:idx val="7"/>
          <c:order val="7"/>
          <c:tx>
            <c:strRef>
              <c:f>product!$I$19:$I$20</c:f>
              <c:strCache>
                <c:ptCount val="1"/>
                <c:pt idx="0">
                  <c:v>Ginger</c:v>
                </c:pt>
              </c:strCache>
            </c:strRef>
          </c:tx>
          <c:spPr>
            <a:solidFill>
              <a:schemeClr val="tx1"/>
            </a:solidFill>
            <a:ln>
              <a:noFill/>
            </a:ln>
            <a:effectLst/>
          </c:spPr>
          <c:invertIfNegative val="0"/>
          <c:cat>
            <c:strRef>
              <c:f>product!$A$21:$A$30</c:f>
              <c:strCache>
                <c:ptCount val="10"/>
                <c:pt idx="0">
                  <c:v>Denmark</c:v>
                </c:pt>
                <c:pt idx="1">
                  <c:v>France</c:v>
                </c:pt>
                <c:pt idx="2">
                  <c:v>Austria</c:v>
                </c:pt>
                <c:pt idx="3">
                  <c:v>Italy</c:v>
                </c:pt>
                <c:pt idx="4">
                  <c:v>Sweden</c:v>
                </c:pt>
                <c:pt idx="5">
                  <c:v>Switzerland</c:v>
                </c:pt>
                <c:pt idx="6">
                  <c:v>Belgium</c:v>
                </c:pt>
                <c:pt idx="7">
                  <c:v>Netherlands</c:v>
                </c:pt>
                <c:pt idx="8">
                  <c:v>Spain</c:v>
                </c:pt>
                <c:pt idx="9">
                  <c:v>Germany</c:v>
                </c:pt>
              </c:strCache>
            </c:strRef>
          </c:cat>
          <c:val>
            <c:numRef>
              <c:f>product!$I$21:$I$30</c:f>
              <c:numCache>
                <c:formatCode>General</c:formatCode>
                <c:ptCount val="10"/>
                <c:pt idx="0">
                  <c:v>53815.97</c:v>
                </c:pt>
                <c:pt idx="1">
                  <c:v>25126.57</c:v>
                </c:pt>
                <c:pt idx="2">
                  <c:v>65332.229999999996</c:v>
                </c:pt>
                <c:pt idx="3">
                  <c:v>39516.83</c:v>
                </c:pt>
                <c:pt idx="4">
                  <c:v>49706.909999999996</c:v>
                </c:pt>
                <c:pt idx="5">
                  <c:v>99355.920000000013</c:v>
                </c:pt>
                <c:pt idx="6">
                  <c:v>54405.85</c:v>
                </c:pt>
                <c:pt idx="7">
                  <c:v>90776.66</c:v>
                </c:pt>
                <c:pt idx="8">
                  <c:v>80700.34</c:v>
                </c:pt>
                <c:pt idx="9">
                  <c:v>43839.69</c:v>
                </c:pt>
              </c:numCache>
            </c:numRef>
          </c:val>
          <c:extLst>
            <c:ext xmlns:c16="http://schemas.microsoft.com/office/drawing/2014/chart" uri="{C3380CC4-5D6E-409C-BE32-E72D297353CC}">
              <c16:uniqueId val="{00000046-0D93-4A4B-9D40-A38A1AC343A3}"/>
            </c:ext>
          </c:extLst>
        </c:ser>
        <c:dLbls>
          <c:showLegendKey val="0"/>
          <c:showVal val="0"/>
          <c:showCatName val="0"/>
          <c:showSerName val="0"/>
          <c:showPercent val="0"/>
          <c:showBubbleSize val="0"/>
        </c:dLbls>
        <c:gapWidth val="219"/>
        <c:overlap val="-27"/>
        <c:axId val="1626485983"/>
        <c:axId val="1626482655"/>
      </c:barChart>
      <c:catAx>
        <c:axId val="16264859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lgn="ctr">
              <a:defRPr lang="en-US" sz="1000" b="1" i="0" u="none" strike="noStrike" kern="1200" baseline="0">
                <a:solidFill>
                  <a:schemeClr val="accent2">
                    <a:lumMod val="50000"/>
                  </a:schemeClr>
                </a:solidFill>
                <a:latin typeface="+mn-lt"/>
                <a:ea typeface="+mn-ea"/>
                <a:cs typeface="+mn-cs"/>
              </a:defRPr>
            </a:pPr>
            <a:endParaRPr lang="en-NG"/>
          </a:p>
        </c:txPr>
        <c:crossAx val="1626482655"/>
        <c:crosses val="autoZero"/>
        <c:auto val="1"/>
        <c:lblAlgn val="ctr"/>
        <c:lblOffset val="100"/>
        <c:noMultiLvlLbl val="0"/>
      </c:catAx>
      <c:valAx>
        <c:axId val="1626482655"/>
        <c:scaling>
          <c:orientation val="minMax"/>
        </c:scaling>
        <c:delete val="1"/>
        <c:axPos val="l"/>
        <c:numFmt formatCode="General" sourceLinked="1"/>
        <c:majorTickMark val="none"/>
        <c:minorTickMark val="none"/>
        <c:tickLblPos val="nextTo"/>
        <c:crossAx val="16264859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lgn="ctr">
            <a:defRPr lang="en-US" sz="1000" b="1" i="0" u="none" strike="noStrike" kern="1200" baseline="0">
              <a:solidFill>
                <a:schemeClr val="accent2">
                  <a:lumMod val="50000"/>
                </a:schemeClr>
              </a:solidFill>
              <a:latin typeface="+mn-lt"/>
              <a:ea typeface="+mn-ea"/>
              <a:cs typeface="+mn-cs"/>
            </a:defRPr>
          </a:pPr>
          <a:endParaRPr lang="en-NG"/>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tx1">
          <a:lumMod val="15000"/>
          <a:lumOff val="85000"/>
        </a:schemeClr>
      </a:solidFill>
      <a:round/>
    </a:ln>
    <a:effectLst/>
  </c:spPr>
  <c:txPr>
    <a:bodyPr/>
    <a:lstStyle/>
    <a:p>
      <a:pPr>
        <a:defRPr/>
      </a:pPr>
      <a:endParaRPr lang="en-NG"/>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3.xml"/></Relationships>
</file>

<file path=xl/drawings/_rels/drawing3.xml.rels><?xml version="1.0" encoding="UTF-8" standalone="yes"?>
<Relationships xmlns="http://schemas.openxmlformats.org/package/2006/relationships"><Relationship Id="rId1" Type="http://schemas.openxmlformats.org/officeDocument/2006/relationships/chart" Target="../charts/chart4.xml"/></Relationships>
</file>

<file path=xl/drawings/_rels/drawing4.xml.rels><?xml version="1.0" encoding="UTF-8" standalone="yes"?>
<Relationships xmlns="http://schemas.openxmlformats.org/package/2006/relationships"><Relationship Id="rId1" Type="http://schemas.openxmlformats.org/officeDocument/2006/relationships/chart" Target="../charts/chart5.xml"/></Relationships>
</file>

<file path=xl/drawings/_rels/drawing5.xml.rels><?xml version="1.0" encoding="UTF-8" standalone="yes"?>
<Relationships xmlns="http://schemas.openxmlformats.org/package/2006/relationships"><Relationship Id="rId8" Type="http://schemas.openxmlformats.org/officeDocument/2006/relationships/chart" Target="../charts/chart7.xml"/><Relationship Id="rId3" Type="http://schemas.openxmlformats.org/officeDocument/2006/relationships/image" Target="../media/image3.png"/><Relationship Id="rId7" Type="http://schemas.openxmlformats.org/officeDocument/2006/relationships/chart" Target="../charts/chart6.xml"/><Relationship Id="rId2" Type="http://schemas.openxmlformats.org/officeDocument/2006/relationships/image" Target="../media/image2.svg"/><Relationship Id="rId1" Type="http://schemas.openxmlformats.org/officeDocument/2006/relationships/image" Target="../media/image1.png"/><Relationship Id="rId6" Type="http://schemas.openxmlformats.org/officeDocument/2006/relationships/image" Target="../media/image6.svg"/><Relationship Id="rId11" Type="http://schemas.openxmlformats.org/officeDocument/2006/relationships/chart" Target="../charts/chart10.xml"/><Relationship Id="rId5" Type="http://schemas.openxmlformats.org/officeDocument/2006/relationships/image" Target="../media/image5.png"/><Relationship Id="rId10" Type="http://schemas.openxmlformats.org/officeDocument/2006/relationships/chart" Target="../charts/chart9.xml"/><Relationship Id="rId4" Type="http://schemas.openxmlformats.org/officeDocument/2006/relationships/image" Target="../media/image4.svg"/><Relationship Id="rId9"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7</xdr:col>
      <xdr:colOff>530225</xdr:colOff>
      <xdr:row>1</xdr:row>
      <xdr:rowOff>50800</xdr:rowOff>
    </xdr:from>
    <xdr:to>
      <xdr:col>14</xdr:col>
      <xdr:colOff>336551</xdr:colOff>
      <xdr:row>14</xdr:row>
      <xdr:rowOff>152400</xdr:rowOff>
    </xdr:to>
    <xdr:graphicFrame macro="">
      <xdr:nvGraphicFramePr>
        <xdr:cNvPr id="4" name="Chart 3">
          <a:extLst>
            <a:ext uri="{FF2B5EF4-FFF2-40B4-BE49-F238E27FC236}">
              <a16:creationId xmlns:a16="http://schemas.microsoft.com/office/drawing/2014/main" id="{2C117EAB-0CF6-4DAF-9789-6CA049CDF9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4</xdr:col>
      <xdr:colOff>50800</xdr:colOff>
      <xdr:row>1</xdr:row>
      <xdr:rowOff>146050</xdr:rowOff>
    </xdr:from>
    <xdr:to>
      <xdr:col>6</xdr:col>
      <xdr:colOff>508000</xdr:colOff>
      <xdr:row>15</xdr:row>
      <xdr:rowOff>92075</xdr:rowOff>
    </xdr:to>
    <mc:AlternateContent xmlns:mc="http://schemas.openxmlformats.org/markup-compatibility/2006" xmlns:a14="http://schemas.microsoft.com/office/drawing/2010/main">
      <mc:Choice Requires="a14">
        <xdr:graphicFrame macro="">
          <xdr:nvGraphicFramePr>
            <xdr:cNvPr id="8" name="Export Country">
              <a:extLst>
                <a:ext uri="{FF2B5EF4-FFF2-40B4-BE49-F238E27FC236}">
                  <a16:creationId xmlns:a16="http://schemas.microsoft.com/office/drawing/2014/main" id="{75B4DCD5-6F9B-4DD3-8F79-8304E1DA000A}"/>
                </a:ext>
              </a:extLst>
            </xdr:cNvPr>
            <xdr:cNvGraphicFramePr/>
          </xdr:nvGraphicFramePr>
          <xdr:xfrm>
            <a:off x="0" y="0"/>
            <a:ext cx="0" cy="0"/>
          </xdr:xfrm>
          <a:graphic>
            <a:graphicData uri="http://schemas.microsoft.com/office/drawing/2010/slicer">
              <sle:slicer xmlns:sle="http://schemas.microsoft.com/office/drawing/2010/slicer" name="Export Country"/>
            </a:graphicData>
          </a:graphic>
        </xdr:graphicFrame>
      </mc:Choice>
      <mc:Fallback xmlns="">
        <xdr:sp macro="" textlink="">
          <xdr:nvSpPr>
            <xdr:cNvPr id="0" name=""/>
            <xdr:cNvSpPr>
              <a:spLocks noTextEdit="1"/>
            </xdr:cNvSpPr>
          </xdr:nvSpPr>
          <xdr:spPr>
            <a:xfrm>
              <a:off x="3829050" y="330200"/>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666750</xdr:colOff>
      <xdr:row>39</xdr:row>
      <xdr:rowOff>117475</xdr:rowOff>
    </xdr:from>
    <xdr:to>
      <xdr:col>11</xdr:col>
      <xdr:colOff>203200</xdr:colOff>
      <xdr:row>51</xdr:row>
      <xdr:rowOff>76200</xdr:rowOff>
    </xdr:to>
    <xdr:graphicFrame macro="">
      <xdr:nvGraphicFramePr>
        <xdr:cNvPr id="2" name="Chart 1">
          <a:extLst>
            <a:ext uri="{FF2B5EF4-FFF2-40B4-BE49-F238E27FC236}">
              <a16:creationId xmlns:a16="http://schemas.microsoft.com/office/drawing/2014/main" id="{8ADED7C1-3507-46C1-A4B9-C7B29A9C914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209550</xdr:colOff>
      <xdr:row>1</xdr:row>
      <xdr:rowOff>57150</xdr:rowOff>
    </xdr:from>
    <xdr:to>
      <xdr:col>10</xdr:col>
      <xdr:colOff>514350</xdr:colOff>
      <xdr:row>16</xdr:row>
      <xdr:rowOff>38100</xdr:rowOff>
    </xdr:to>
    <xdr:graphicFrame macro="">
      <xdr:nvGraphicFramePr>
        <xdr:cNvPr id="2" name="Chart 1">
          <a:extLst>
            <a:ext uri="{FF2B5EF4-FFF2-40B4-BE49-F238E27FC236}">
              <a16:creationId xmlns:a16="http://schemas.microsoft.com/office/drawing/2014/main" id="{035DD8AA-50BF-4D5A-9D46-95B856136C7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546100</xdr:colOff>
      <xdr:row>0</xdr:row>
      <xdr:rowOff>142875</xdr:rowOff>
    </xdr:from>
    <xdr:to>
      <xdr:col>7</xdr:col>
      <xdr:colOff>400050</xdr:colOff>
      <xdr:row>15</xdr:row>
      <xdr:rowOff>123825</xdr:rowOff>
    </xdr:to>
    <xdr:graphicFrame macro="">
      <xdr:nvGraphicFramePr>
        <xdr:cNvPr id="2" name="Chart 1">
          <a:extLst>
            <a:ext uri="{FF2B5EF4-FFF2-40B4-BE49-F238E27FC236}">
              <a16:creationId xmlns:a16="http://schemas.microsoft.com/office/drawing/2014/main" id="{FF934C92-7641-4F28-AE01-B5FF2E4051A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184150</xdr:colOff>
      <xdr:row>1</xdr:row>
      <xdr:rowOff>158750</xdr:rowOff>
    </xdr:from>
    <xdr:to>
      <xdr:col>10</xdr:col>
      <xdr:colOff>361950</xdr:colOff>
      <xdr:row>15</xdr:row>
      <xdr:rowOff>104775</xdr:rowOff>
    </xdr:to>
    <mc:AlternateContent xmlns:mc="http://schemas.openxmlformats.org/markup-compatibility/2006">
      <mc:Choice xmlns:a14="http://schemas.microsoft.com/office/drawing/2010/main" Requires="a14">
        <xdr:graphicFrame macro="">
          <xdr:nvGraphicFramePr>
            <xdr:cNvPr id="3" name="ProductName">
              <a:extLst>
                <a:ext uri="{FF2B5EF4-FFF2-40B4-BE49-F238E27FC236}">
                  <a16:creationId xmlns:a16="http://schemas.microsoft.com/office/drawing/2014/main" id="{C060D11E-C277-414D-B520-31333FC465ED}"/>
                </a:ext>
              </a:extLst>
            </xdr:cNvPr>
            <xdr:cNvGraphicFramePr/>
          </xdr:nvGraphicFramePr>
          <xdr:xfrm>
            <a:off x="0" y="0"/>
            <a:ext cx="0" cy="0"/>
          </xdr:xfrm>
          <a:graphic>
            <a:graphicData uri="http://schemas.microsoft.com/office/drawing/2010/slicer">
              <sle:slicer xmlns:sle="http://schemas.microsoft.com/office/drawing/2010/slicer" name="ProductName"/>
            </a:graphicData>
          </a:graphic>
        </xdr:graphicFrame>
      </mc:Choice>
      <mc:Fallback>
        <xdr:sp macro="" textlink="">
          <xdr:nvSpPr>
            <xdr:cNvPr id="0" name=""/>
            <xdr:cNvSpPr>
              <a:spLocks noTextEdit="1"/>
            </xdr:cNvSpPr>
          </xdr:nvSpPr>
          <xdr:spPr>
            <a:xfrm>
              <a:off x="7747000" y="342900"/>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4</xdr:col>
      <xdr:colOff>749300</xdr:colOff>
      <xdr:row>7</xdr:row>
      <xdr:rowOff>50800</xdr:rowOff>
    </xdr:from>
    <xdr:to>
      <xdr:col>7</xdr:col>
      <xdr:colOff>101600</xdr:colOff>
      <xdr:row>20</xdr:row>
      <xdr:rowOff>180975</xdr:rowOff>
    </xdr:to>
    <mc:AlternateContent xmlns:mc="http://schemas.openxmlformats.org/markup-compatibility/2006">
      <mc:Choice xmlns:a14="http://schemas.microsoft.com/office/drawing/2010/main" Requires="a14">
        <xdr:graphicFrame macro="">
          <xdr:nvGraphicFramePr>
            <xdr:cNvPr id="4" name="CompanyName">
              <a:extLst>
                <a:ext uri="{FF2B5EF4-FFF2-40B4-BE49-F238E27FC236}">
                  <a16:creationId xmlns:a16="http://schemas.microsoft.com/office/drawing/2014/main" id="{9E70942F-BE40-498E-9AA7-52A415EF863A}"/>
                </a:ext>
              </a:extLst>
            </xdr:cNvPr>
            <xdr:cNvGraphicFramePr/>
          </xdr:nvGraphicFramePr>
          <xdr:xfrm>
            <a:off x="0" y="0"/>
            <a:ext cx="0" cy="0"/>
          </xdr:xfrm>
          <a:graphic>
            <a:graphicData uri="http://schemas.microsoft.com/office/drawing/2010/slicer">
              <sle:slicer xmlns:sle="http://schemas.microsoft.com/office/drawing/2010/slicer" name="CompanyName"/>
            </a:graphicData>
          </a:graphic>
        </xdr:graphicFrame>
      </mc:Choice>
      <mc:Fallback>
        <xdr:sp macro="" textlink="">
          <xdr:nvSpPr>
            <xdr:cNvPr id="0" name=""/>
            <xdr:cNvSpPr>
              <a:spLocks noTextEdit="1"/>
            </xdr:cNvSpPr>
          </xdr:nvSpPr>
          <xdr:spPr>
            <a:xfrm>
              <a:off x="5010150" y="1339850"/>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3</xdr:col>
      <xdr:colOff>298450</xdr:colOff>
      <xdr:row>3</xdr:row>
      <xdr:rowOff>98425</xdr:rowOff>
    </xdr:from>
    <xdr:to>
      <xdr:col>10</xdr:col>
      <xdr:colOff>127000</xdr:colOff>
      <xdr:row>18</xdr:row>
      <xdr:rowOff>79375</xdr:rowOff>
    </xdr:to>
    <xdr:graphicFrame macro="">
      <xdr:nvGraphicFramePr>
        <xdr:cNvPr id="3" name="Chart 2">
          <a:extLst>
            <a:ext uri="{FF2B5EF4-FFF2-40B4-BE49-F238E27FC236}">
              <a16:creationId xmlns:a16="http://schemas.microsoft.com/office/drawing/2014/main" id="{E626D2B4-DFE5-4FE9-994E-1626B7CBC4A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266700</xdr:colOff>
      <xdr:row>4</xdr:row>
      <xdr:rowOff>127000</xdr:rowOff>
    </xdr:from>
    <xdr:to>
      <xdr:col>13</xdr:col>
      <xdr:colOff>266700</xdr:colOff>
      <xdr:row>18</xdr:row>
      <xdr:rowOff>73025</xdr:rowOff>
    </xdr:to>
    <mc:AlternateContent xmlns:mc="http://schemas.openxmlformats.org/markup-compatibility/2006" xmlns:a14="http://schemas.microsoft.com/office/drawing/2010/main">
      <mc:Choice Requires="a14">
        <xdr:graphicFrame macro="">
          <xdr:nvGraphicFramePr>
            <xdr:cNvPr id="4" name="Year">
              <a:extLst>
                <a:ext uri="{FF2B5EF4-FFF2-40B4-BE49-F238E27FC236}">
                  <a16:creationId xmlns:a16="http://schemas.microsoft.com/office/drawing/2014/main" id="{7D7F12FF-4DEE-415F-9792-1EDA176EC47A}"/>
                </a:ext>
              </a:extLst>
            </xdr:cNvPr>
            <xdr:cNvGraphicFramePr/>
          </xdr:nvGraphicFramePr>
          <xdr:xfrm>
            <a:off x="0" y="0"/>
            <a:ext cx="0" cy="0"/>
          </xdr:xfrm>
          <a:graphic>
            <a:graphicData uri="http://schemas.microsoft.com/office/drawing/2010/slicer">
              <sle:slicer xmlns:sle="http://schemas.microsoft.com/office/drawing/2010/slicer" name="Year"/>
            </a:graphicData>
          </a:graphic>
        </xdr:graphicFrame>
      </mc:Choice>
      <mc:Fallback xmlns="">
        <xdr:sp macro="" textlink="">
          <xdr:nvSpPr>
            <xdr:cNvPr id="0" name=""/>
            <xdr:cNvSpPr>
              <a:spLocks noTextEdit="1"/>
            </xdr:cNvSpPr>
          </xdr:nvSpPr>
          <xdr:spPr>
            <a:xfrm>
              <a:off x="8007350" y="863600"/>
              <a:ext cx="1828800" cy="2524125"/>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0</xdr:row>
      <xdr:rowOff>18143</xdr:rowOff>
    </xdr:from>
    <xdr:to>
      <xdr:col>26</xdr:col>
      <xdr:colOff>244927</xdr:colOff>
      <xdr:row>40</xdr:row>
      <xdr:rowOff>154214</xdr:rowOff>
    </xdr:to>
    <xdr:sp macro="" textlink="">
      <xdr:nvSpPr>
        <xdr:cNvPr id="3" name="Rectangle 2">
          <a:extLst>
            <a:ext uri="{FF2B5EF4-FFF2-40B4-BE49-F238E27FC236}">
              <a16:creationId xmlns:a16="http://schemas.microsoft.com/office/drawing/2014/main" id="{C7AC0D88-5FB8-4A12-9DAD-F6AA0FD175A4}"/>
            </a:ext>
          </a:extLst>
        </xdr:cNvPr>
        <xdr:cNvSpPr/>
      </xdr:nvSpPr>
      <xdr:spPr>
        <a:xfrm>
          <a:off x="607786" y="18143"/>
          <a:ext cx="15439570" cy="7393214"/>
        </a:xfrm>
        <a:prstGeom prst="rect">
          <a:avLst/>
        </a:prstGeom>
        <a:solidFill>
          <a:schemeClr val="bg1">
            <a:lumMod val="95000"/>
          </a:schemeClr>
        </a:solidFill>
        <a:effectLst>
          <a:outerShdw blurRad="50800" dist="38100" dir="2700000" algn="tl" rotWithShape="0">
            <a:prstClr val="black">
              <a:alpha val="60000"/>
            </a:prstClr>
          </a:outerShdw>
          <a:softEdge rad="0"/>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bg1"/>
            </a:solidFill>
          </a:endParaRPr>
        </a:p>
      </xdr:txBody>
    </xdr:sp>
    <xdr:clientData/>
  </xdr:twoCellAnchor>
  <xdr:twoCellAnchor>
    <xdr:from>
      <xdr:col>5</xdr:col>
      <xdr:colOff>344714</xdr:colOff>
      <xdr:row>0</xdr:row>
      <xdr:rowOff>117929</xdr:rowOff>
    </xdr:from>
    <xdr:to>
      <xdr:col>26</xdr:col>
      <xdr:colOff>172357</xdr:colOff>
      <xdr:row>4</xdr:row>
      <xdr:rowOff>54429</xdr:rowOff>
    </xdr:to>
    <xdr:sp macro="" textlink="">
      <xdr:nvSpPr>
        <xdr:cNvPr id="11" name="Rectangle: Rounded Corners 10">
          <a:extLst>
            <a:ext uri="{FF2B5EF4-FFF2-40B4-BE49-F238E27FC236}">
              <a16:creationId xmlns:a16="http://schemas.microsoft.com/office/drawing/2014/main" id="{B655C8C6-6215-47DE-8CA7-C46E1796B35E}"/>
            </a:ext>
          </a:extLst>
        </xdr:cNvPr>
        <xdr:cNvSpPr/>
      </xdr:nvSpPr>
      <xdr:spPr>
        <a:xfrm>
          <a:off x="3383643" y="117929"/>
          <a:ext cx="12591143" cy="662214"/>
        </a:xfrm>
        <a:prstGeom prst="roundRect">
          <a:avLst/>
        </a:prstGeom>
        <a:solidFill>
          <a:schemeClr val="accent2">
            <a:lumMod val="50000"/>
          </a:schemeClr>
        </a:solidFill>
        <a:ln>
          <a:noFill/>
        </a:ln>
        <a:effectLst>
          <a:outerShdw blurRad="50800" dist="38100" dir="2700000" algn="tl" rotWithShape="0">
            <a:schemeClr val="accent2">
              <a:lumMod val="60000"/>
              <a:lumOff val="40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solidFill>
              <a:schemeClr val="tx1"/>
            </a:solidFill>
          </a:endParaRPr>
        </a:p>
      </xdr:txBody>
    </xdr:sp>
    <xdr:clientData/>
  </xdr:twoCellAnchor>
  <xdr:twoCellAnchor>
    <xdr:from>
      <xdr:col>5</xdr:col>
      <xdr:colOff>507998</xdr:colOff>
      <xdr:row>0</xdr:row>
      <xdr:rowOff>163286</xdr:rowOff>
    </xdr:from>
    <xdr:to>
      <xdr:col>14</xdr:col>
      <xdr:colOff>408214</xdr:colOff>
      <xdr:row>3</xdr:row>
      <xdr:rowOff>163285</xdr:rowOff>
    </xdr:to>
    <xdr:sp macro="" textlink="">
      <xdr:nvSpPr>
        <xdr:cNvPr id="12" name="TextBox 11">
          <a:extLst>
            <a:ext uri="{FF2B5EF4-FFF2-40B4-BE49-F238E27FC236}">
              <a16:creationId xmlns:a16="http://schemas.microsoft.com/office/drawing/2014/main" id="{9374827D-6966-442D-906D-40D9554CE5B0}"/>
            </a:ext>
          </a:extLst>
        </xdr:cNvPr>
        <xdr:cNvSpPr txBox="1"/>
      </xdr:nvSpPr>
      <xdr:spPr>
        <a:xfrm>
          <a:off x="3546927" y="163286"/>
          <a:ext cx="5370287" cy="544285"/>
        </a:xfrm>
        <a:prstGeom prst="rect">
          <a:avLst/>
        </a:prstGeom>
        <a:solidFill>
          <a:schemeClr val="accent2">
            <a:lumMod val="50000"/>
          </a:schemeClr>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GB" sz="3200" b="1" i="1">
              <a:solidFill>
                <a:schemeClr val="bg1"/>
              </a:solidFill>
              <a:latin typeface="Lato Black" panose="020F0A02020204030203" pitchFamily="34" charset="0"/>
            </a:rPr>
            <a:t>AGR0</a:t>
          </a:r>
          <a:r>
            <a:rPr lang="en-GB" sz="3200" b="1" i="1" baseline="0">
              <a:solidFill>
                <a:schemeClr val="bg1"/>
              </a:solidFill>
              <a:latin typeface="Lato Black" panose="020F0A02020204030203" pitchFamily="34" charset="0"/>
            </a:rPr>
            <a:t>-</a:t>
          </a:r>
          <a:r>
            <a:rPr lang="en-GB" sz="3200" b="1" i="1">
              <a:solidFill>
                <a:schemeClr val="bg1"/>
              </a:solidFill>
              <a:latin typeface="Lato Black" panose="020F0A02020204030203" pitchFamily="34" charset="0"/>
            </a:rPr>
            <a:t>EXPORT</a:t>
          </a:r>
          <a:r>
            <a:rPr lang="en-GB" sz="3600" b="1" i="1">
              <a:solidFill>
                <a:schemeClr val="bg1"/>
              </a:solidFill>
              <a:latin typeface="Lato Black" panose="020F0A02020204030203" pitchFamily="34" charset="0"/>
            </a:rPr>
            <a:t> </a:t>
          </a:r>
          <a:r>
            <a:rPr lang="en-GB" sz="3200" b="1" i="1">
              <a:solidFill>
                <a:schemeClr val="bg1"/>
              </a:solidFill>
              <a:latin typeface="Lato Black" panose="020F0A02020204030203" pitchFamily="34" charset="0"/>
            </a:rPr>
            <a:t>DASHBOARD</a:t>
          </a:r>
          <a:endParaRPr lang="en-NG" sz="3200" b="1" i="1">
            <a:solidFill>
              <a:schemeClr val="bg1"/>
            </a:solidFill>
            <a:latin typeface="Lato Black" panose="020F0A02020204030203" pitchFamily="34" charset="0"/>
          </a:endParaRPr>
        </a:p>
      </xdr:txBody>
    </xdr:sp>
    <xdr:clientData/>
  </xdr:twoCellAnchor>
  <xdr:twoCellAnchor>
    <xdr:from>
      <xdr:col>1</xdr:col>
      <xdr:colOff>108856</xdr:colOff>
      <xdr:row>0</xdr:row>
      <xdr:rowOff>117931</xdr:rowOff>
    </xdr:from>
    <xdr:to>
      <xdr:col>5</xdr:col>
      <xdr:colOff>244927</xdr:colOff>
      <xdr:row>40</xdr:row>
      <xdr:rowOff>154214</xdr:rowOff>
    </xdr:to>
    <xdr:sp macro="" textlink="">
      <xdr:nvSpPr>
        <xdr:cNvPr id="2" name="Rectangle: Diagonal Corners Rounded 1">
          <a:extLst>
            <a:ext uri="{FF2B5EF4-FFF2-40B4-BE49-F238E27FC236}">
              <a16:creationId xmlns:a16="http://schemas.microsoft.com/office/drawing/2014/main" id="{FDDE70D2-A96E-438D-BE1B-1FD33F69D758}"/>
            </a:ext>
          </a:extLst>
        </xdr:cNvPr>
        <xdr:cNvSpPr/>
      </xdr:nvSpPr>
      <xdr:spPr>
        <a:xfrm rot="5400000">
          <a:off x="-1646464" y="2481037"/>
          <a:ext cx="7293426" cy="2567214"/>
        </a:xfrm>
        <a:prstGeom prst="round2DiagRect">
          <a:avLst/>
        </a:prstGeom>
        <a:solidFill>
          <a:schemeClr val="accent2">
            <a:lumMod val="50000"/>
          </a:schemeClr>
        </a:solidFill>
        <a:effectLst>
          <a:outerShdw blurRad="50800" dist="38100" dir="2700000" algn="tl" rotWithShape="0">
            <a:schemeClr val="accent2">
              <a:lumMod val="75000"/>
              <a:alpha val="40000"/>
            </a:scheme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editAs="oneCell">
    <xdr:from>
      <xdr:col>14</xdr:col>
      <xdr:colOff>553358</xdr:colOff>
      <xdr:row>1</xdr:row>
      <xdr:rowOff>54427</xdr:rowOff>
    </xdr:from>
    <xdr:to>
      <xdr:col>15</xdr:col>
      <xdr:colOff>417286</xdr:colOff>
      <xdr:row>3</xdr:row>
      <xdr:rowOff>163284</xdr:rowOff>
    </xdr:to>
    <xdr:pic>
      <xdr:nvPicPr>
        <xdr:cNvPr id="14" name="Graphic 13" descr="Bar graph with upward trend with solid fill">
          <a:extLst>
            <a:ext uri="{FF2B5EF4-FFF2-40B4-BE49-F238E27FC236}">
              <a16:creationId xmlns:a16="http://schemas.microsoft.com/office/drawing/2014/main" id="{22896C28-A300-4306-8637-175738E8C80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 uri="{96DAC541-7B7A-43D3-8B79-37D633B846F1}">
              <asvg:svgBlip xmlns:asvg="http://schemas.microsoft.com/office/drawing/2016/SVG/main" r:embed="rId2"/>
            </a:ext>
          </a:extLst>
        </a:blip>
        <a:stretch>
          <a:fillRect/>
        </a:stretch>
      </xdr:blipFill>
      <xdr:spPr>
        <a:xfrm>
          <a:off x="9062358" y="235856"/>
          <a:ext cx="471714" cy="471714"/>
        </a:xfrm>
        <a:prstGeom prst="rect">
          <a:avLst/>
        </a:prstGeom>
      </xdr:spPr>
    </xdr:pic>
    <xdr:clientData/>
  </xdr:twoCellAnchor>
  <xdr:twoCellAnchor>
    <xdr:from>
      <xdr:col>22</xdr:col>
      <xdr:colOff>108856</xdr:colOff>
      <xdr:row>1</xdr:row>
      <xdr:rowOff>9071</xdr:rowOff>
    </xdr:from>
    <xdr:to>
      <xdr:col>26</xdr:col>
      <xdr:colOff>272142</xdr:colOff>
      <xdr:row>4</xdr:row>
      <xdr:rowOff>9072</xdr:rowOff>
    </xdr:to>
    <xdr:sp macro="" textlink="' KPIs'!A24">
      <xdr:nvSpPr>
        <xdr:cNvPr id="15" name="TextBox 14">
          <a:extLst>
            <a:ext uri="{FF2B5EF4-FFF2-40B4-BE49-F238E27FC236}">
              <a16:creationId xmlns:a16="http://schemas.microsoft.com/office/drawing/2014/main" id="{018CF218-6C11-43DF-97CB-E9FC67AEC84B}"/>
            </a:ext>
          </a:extLst>
        </xdr:cNvPr>
        <xdr:cNvSpPr txBox="1"/>
      </xdr:nvSpPr>
      <xdr:spPr>
        <a:xfrm>
          <a:off x="13480142" y="190500"/>
          <a:ext cx="2594429" cy="54428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2510767-CBA1-4D2A-8CA7-D40148D56C06}" type="TxLink">
            <a:rPr lang="en-US" sz="2200" b="1" i="0" u="none" strike="noStrike">
              <a:solidFill>
                <a:schemeClr val="bg1"/>
              </a:solidFill>
              <a:latin typeface="Lato Black" panose="020F0A02020204030203" pitchFamily="34" charset="0"/>
              <a:ea typeface="Calibri"/>
              <a:cs typeface="Calibri"/>
            </a:rPr>
            <a:pPr/>
            <a:t>₦16,317,664,479</a:t>
          </a:fld>
          <a:endParaRPr lang="en-NG" sz="2200" b="1">
            <a:solidFill>
              <a:schemeClr val="bg1"/>
            </a:solidFill>
            <a:latin typeface="Lato Black" panose="020F0A02020204030203" pitchFamily="34" charset="0"/>
          </a:endParaRPr>
        </a:p>
      </xdr:txBody>
    </xdr:sp>
    <xdr:clientData/>
  </xdr:twoCellAnchor>
  <xdr:twoCellAnchor>
    <xdr:from>
      <xdr:col>18</xdr:col>
      <xdr:colOff>508000</xdr:colOff>
      <xdr:row>1</xdr:row>
      <xdr:rowOff>54428</xdr:rowOff>
    </xdr:from>
    <xdr:to>
      <xdr:col>22</xdr:col>
      <xdr:colOff>117928</xdr:colOff>
      <xdr:row>3</xdr:row>
      <xdr:rowOff>63500</xdr:rowOff>
    </xdr:to>
    <xdr:sp macro="" textlink="">
      <xdr:nvSpPr>
        <xdr:cNvPr id="16" name="TextBox 15">
          <a:extLst>
            <a:ext uri="{FF2B5EF4-FFF2-40B4-BE49-F238E27FC236}">
              <a16:creationId xmlns:a16="http://schemas.microsoft.com/office/drawing/2014/main" id="{050EA605-7977-44D9-915F-81B913E41B41}"/>
            </a:ext>
          </a:extLst>
        </xdr:cNvPr>
        <xdr:cNvSpPr txBox="1"/>
      </xdr:nvSpPr>
      <xdr:spPr>
        <a:xfrm>
          <a:off x="11448143" y="235857"/>
          <a:ext cx="2041071" cy="371929"/>
        </a:xfrm>
        <a:prstGeom prst="rect">
          <a:avLst/>
        </a:prstGeom>
        <a:solidFill>
          <a:schemeClr val="accent2">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800" b="1">
              <a:latin typeface="Lato Black" panose="020F0A02020204030203" pitchFamily="34" charset="0"/>
            </a:rPr>
            <a:t>TOTAL REVENUE</a:t>
          </a:r>
        </a:p>
      </xdr:txBody>
    </xdr:sp>
    <xdr:clientData/>
  </xdr:twoCellAnchor>
  <xdr:twoCellAnchor>
    <xdr:from>
      <xdr:col>1</xdr:col>
      <xdr:colOff>127000</xdr:colOff>
      <xdr:row>1</xdr:row>
      <xdr:rowOff>45357</xdr:rowOff>
    </xdr:from>
    <xdr:to>
      <xdr:col>5</xdr:col>
      <xdr:colOff>90714</xdr:colOff>
      <xdr:row>5</xdr:row>
      <xdr:rowOff>18143</xdr:rowOff>
    </xdr:to>
    <xdr:sp macro="" textlink="">
      <xdr:nvSpPr>
        <xdr:cNvPr id="18" name="Rectangle: Diagonal Corners Rounded 17">
          <a:extLst>
            <a:ext uri="{FF2B5EF4-FFF2-40B4-BE49-F238E27FC236}">
              <a16:creationId xmlns:a16="http://schemas.microsoft.com/office/drawing/2014/main" id="{4F0B8897-555E-4FD6-AE4E-A764E81D2CF4}"/>
            </a:ext>
          </a:extLst>
        </xdr:cNvPr>
        <xdr:cNvSpPr/>
      </xdr:nvSpPr>
      <xdr:spPr>
        <a:xfrm>
          <a:off x="734786" y="226786"/>
          <a:ext cx="2394857" cy="698500"/>
        </a:xfrm>
        <a:prstGeom prst="round2Diag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xdr:col>
      <xdr:colOff>181428</xdr:colOff>
      <xdr:row>1</xdr:row>
      <xdr:rowOff>0</xdr:rowOff>
    </xdr:from>
    <xdr:to>
      <xdr:col>4</xdr:col>
      <xdr:colOff>399143</xdr:colOff>
      <xdr:row>3</xdr:row>
      <xdr:rowOff>90714</xdr:rowOff>
    </xdr:to>
    <xdr:sp macro="" textlink="">
      <xdr:nvSpPr>
        <xdr:cNvPr id="19" name="TextBox 18">
          <a:extLst>
            <a:ext uri="{FF2B5EF4-FFF2-40B4-BE49-F238E27FC236}">
              <a16:creationId xmlns:a16="http://schemas.microsoft.com/office/drawing/2014/main" id="{0B5A9F2D-B548-455E-915F-85FA12E6A7F4}"/>
            </a:ext>
          </a:extLst>
        </xdr:cNvPr>
        <xdr:cNvSpPr txBox="1"/>
      </xdr:nvSpPr>
      <xdr:spPr>
        <a:xfrm>
          <a:off x="789214" y="181429"/>
          <a:ext cx="2041072" cy="45357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200" b="1" i="1">
              <a:solidFill>
                <a:schemeClr val="tx1"/>
              </a:solidFill>
              <a:latin typeface="Lato Black" panose="020F0A02020204030203" pitchFamily="34" charset="0"/>
            </a:rPr>
            <a:t>TOTAL </a:t>
          </a:r>
          <a:r>
            <a:rPr lang="en-GB" sz="2000" b="1">
              <a:solidFill>
                <a:schemeClr val="dk1"/>
              </a:solidFill>
              <a:latin typeface="Lato Black" panose="020F0A02020204030203" pitchFamily="34" charset="0"/>
              <a:ea typeface="+mn-ea"/>
              <a:cs typeface="+mn-cs"/>
            </a:rPr>
            <a:t>COSTS</a:t>
          </a:r>
          <a:endParaRPr lang="en-NG" sz="2000" b="1">
            <a:solidFill>
              <a:schemeClr val="dk1"/>
            </a:solidFill>
            <a:latin typeface="Lato Black" panose="020F0A02020204030203" pitchFamily="34" charset="0"/>
            <a:ea typeface="+mn-ea"/>
            <a:cs typeface="+mn-cs"/>
          </a:endParaRPr>
        </a:p>
      </xdr:txBody>
    </xdr:sp>
    <xdr:clientData/>
  </xdr:twoCellAnchor>
  <xdr:twoCellAnchor>
    <xdr:from>
      <xdr:col>1</xdr:col>
      <xdr:colOff>63500</xdr:colOff>
      <xdr:row>2</xdr:row>
      <xdr:rowOff>163285</xdr:rowOff>
    </xdr:from>
    <xdr:to>
      <xdr:col>5</xdr:col>
      <xdr:colOff>9072</xdr:colOff>
      <xdr:row>5</xdr:row>
      <xdr:rowOff>27213</xdr:rowOff>
    </xdr:to>
    <xdr:sp macro="" textlink="' KPIs'!C24">
      <xdr:nvSpPr>
        <xdr:cNvPr id="20" name="TextBox 19">
          <a:extLst>
            <a:ext uri="{FF2B5EF4-FFF2-40B4-BE49-F238E27FC236}">
              <a16:creationId xmlns:a16="http://schemas.microsoft.com/office/drawing/2014/main" id="{65DB8F97-5DAF-4227-816A-10C041B40955}"/>
            </a:ext>
          </a:extLst>
        </xdr:cNvPr>
        <xdr:cNvSpPr txBox="1"/>
      </xdr:nvSpPr>
      <xdr:spPr>
        <a:xfrm>
          <a:off x="671286" y="526142"/>
          <a:ext cx="2376715" cy="408214"/>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CDC6E407-FA71-42FE-8A1C-EDEB5F5FD1AE}" type="TxLink">
            <a:rPr lang="en-US" sz="2200" b="1" i="0" u="none" strike="noStrike">
              <a:solidFill>
                <a:srgbClr val="000000"/>
              </a:solidFill>
              <a:latin typeface="Lato Black" panose="020F0A02020204030203" pitchFamily="34" charset="0"/>
              <a:ea typeface="Calibri"/>
              <a:cs typeface="Calibri"/>
            </a:rPr>
            <a:pPr/>
            <a:t>₦13,029,215,323</a:t>
          </a:fld>
          <a:endParaRPr lang="en-NG" sz="2200" b="1" i="1">
            <a:latin typeface="Lato Black" panose="020F0A02020204030203" pitchFamily="34" charset="0"/>
          </a:endParaRPr>
        </a:p>
      </xdr:txBody>
    </xdr:sp>
    <xdr:clientData/>
  </xdr:twoCellAnchor>
  <xdr:twoCellAnchor>
    <xdr:from>
      <xdr:col>1</xdr:col>
      <xdr:colOff>127000</xdr:colOff>
      <xdr:row>5</xdr:row>
      <xdr:rowOff>145145</xdr:rowOff>
    </xdr:from>
    <xdr:to>
      <xdr:col>5</xdr:col>
      <xdr:colOff>90714</xdr:colOff>
      <xdr:row>9</xdr:row>
      <xdr:rowOff>108857</xdr:rowOff>
    </xdr:to>
    <xdr:sp macro="" textlink="">
      <xdr:nvSpPr>
        <xdr:cNvPr id="21" name="Rectangle: Diagonal Corners Rounded 20">
          <a:extLst>
            <a:ext uri="{FF2B5EF4-FFF2-40B4-BE49-F238E27FC236}">
              <a16:creationId xmlns:a16="http://schemas.microsoft.com/office/drawing/2014/main" id="{197B07DC-9077-44AC-A37C-21BB69A2F64F}"/>
            </a:ext>
          </a:extLst>
        </xdr:cNvPr>
        <xdr:cNvSpPr/>
      </xdr:nvSpPr>
      <xdr:spPr>
        <a:xfrm>
          <a:off x="734786" y="1052288"/>
          <a:ext cx="2394857" cy="689426"/>
        </a:xfrm>
        <a:prstGeom prst="round2DiagRect">
          <a:avLst/>
        </a:prstGeom>
        <a:solidFill>
          <a:schemeClr val="accent2">
            <a:lumMod val="20000"/>
            <a:lumOff val="80000"/>
          </a:schemeClr>
        </a:solidFill>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xdr:col>
      <xdr:colOff>127000</xdr:colOff>
      <xdr:row>5</xdr:row>
      <xdr:rowOff>99786</xdr:rowOff>
    </xdr:from>
    <xdr:to>
      <xdr:col>4</xdr:col>
      <xdr:colOff>480785</xdr:colOff>
      <xdr:row>7</xdr:row>
      <xdr:rowOff>117930</xdr:rowOff>
    </xdr:to>
    <xdr:sp macro="" textlink="">
      <xdr:nvSpPr>
        <xdr:cNvPr id="23" name="TextBox 22">
          <a:extLst>
            <a:ext uri="{FF2B5EF4-FFF2-40B4-BE49-F238E27FC236}">
              <a16:creationId xmlns:a16="http://schemas.microsoft.com/office/drawing/2014/main" id="{92853BFD-5B3E-494F-BD84-CA921E0A8FC3}"/>
            </a:ext>
          </a:extLst>
        </xdr:cNvPr>
        <xdr:cNvSpPr txBox="1"/>
      </xdr:nvSpPr>
      <xdr:spPr>
        <a:xfrm>
          <a:off x="734786" y="1006929"/>
          <a:ext cx="2177142" cy="38100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2200" b="1" i="1">
              <a:solidFill>
                <a:schemeClr val="tx1"/>
              </a:solidFill>
              <a:latin typeface="Lato Black" panose="020F0A02020204030203" pitchFamily="34" charset="0"/>
            </a:rPr>
            <a:t>TOTAL </a:t>
          </a:r>
          <a:r>
            <a:rPr lang="en-GB" sz="2000" b="1" i="1">
              <a:solidFill>
                <a:schemeClr val="tx1"/>
              </a:solidFill>
              <a:latin typeface="Lato Black" panose="020F0A02020204030203" pitchFamily="34" charset="0"/>
            </a:rPr>
            <a:t>PROFITS</a:t>
          </a:r>
          <a:endParaRPr lang="en-NG" sz="2000" b="1" i="1">
            <a:solidFill>
              <a:schemeClr val="tx1"/>
            </a:solidFill>
            <a:latin typeface="Lato Black" panose="020F0A02020204030203" pitchFamily="34" charset="0"/>
          </a:endParaRPr>
        </a:p>
      </xdr:txBody>
    </xdr:sp>
    <xdr:clientData/>
  </xdr:twoCellAnchor>
  <xdr:twoCellAnchor>
    <xdr:from>
      <xdr:col>1</xdr:col>
      <xdr:colOff>72572</xdr:colOff>
      <xdr:row>7</xdr:row>
      <xdr:rowOff>72571</xdr:rowOff>
    </xdr:from>
    <xdr:to>
      <xdr:col>4</xdr:col>
      <xdr:colOff>562428</xdr:colOff>
      <xdr:row>9</xdr:row>
      <xdr:rowOff>81643</xdr:rowOff>
    </xdr:to>
    <xdr:sp macro="" textlink="' KPIs'!B24">
      <xdr:nvSpPr>
        <xdr:cNvPr id="24" name="TextBox 23">
          <a:extLst>
            <a:ext uri="{FF2B5EF4-FFF2-40B4-BE49-F238E27FC236}">
              <a16:creationId xmlns:a16="http://schemas.microsoft.com/office/drawing/2014/main" id="{B5848973-A872-49B6-A8D2-BA24E4E67688}"/>
            </a:ext>
          </a:extLst>
        </xdr:cNvPr>
        <xdr:cNvSpPr txBox="1"/>
      </xdr:nvSpPr>
      <xdr:spPr>
        <a:xfrm>
          <a:off x="680358" y="1342571"/>
          <a:ext cx="2313213" cy="37192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1EBFC0F0-1C37-4631-A38E-80E4153277E2}" type="TxLink">
            <a:rPr lang="en-US" sz="2200" b="1" i="0" u="none" strike="noStrike">
              <a:solidFill>
                <a:srgbClr val="000000"/>
              </a:solidFill>
              <a:latin typeface="Lato Black" panose="020F0A02020204030203" pitchFamily="34" charset="0"/>
              <a:ea typeface="Calibri"/>
              <a:cs typeface="Calibri"/>
            </a:rPr>
            <a:pPr/>
            <a:t>₦3,288,449,155</a:t>
          </a:fld>
          <a:endParaRPr lang="en-NG" sz="2200" b="1" i="1">
            <a:latin typeface="Lato Black" panose="020F0A02020204030203" pitchFamily="34" charset="0"/>
          </a:endParaRPr>
        </a:p>
      </xdr:txBody>
    </xdr:sp>
    <xdr:clientData/>
  </xdr:twoCellAnchor>
  <xdr:twoCellAnchor editAs="oneCell">
    <xdr:from>
      <xdr:col>4</xdr:col>
      <xdr:colOff>390072</xdr:colOff>
      <xdr:row>1</xdr:row>
      <xdr:rowOff>27213</xdr:rowOff>
    </xdr:from>
    <xdr:to>
      <xdr:col>5</xdr:col>
      <xdr:colOff>99786</xdr:colOff>
      <xdr:row>2</xdr:row>
      <xdr:rowOff>163285</xdr:rowOff>
    </xdr:to>
    <xdr:pic>
      <xdr:nvPicPr>
        <xdr:cNvPr id="30" name="Graphic 29" descr="Coins with solid fill">
          <a:extLst>
            <a:ext uri="{FF2B5EF4-FFF2-40B4-BE49-F238E27FC236}">
              <a16:creationId xmlns:a16="http://schemas.microsoft.com/office/drawing/2014/main" id="{5D3B6132-0DD8-45E3-9CD1-CD4E88372C77}"/>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 uri="{96DAC541-7B7A-43D3-8B79-37D633B846F1}">
              <asvg:svgBlip xmlns:asvg="http://schemas.microsoft.com/office/drawing/2016/SVG/main" r:embed="rId4"/>
            </a:ext>
          </a:extLst>
        </a:blip>
        <a:stretch>
          <a:fillRect/>
        </a:stretch>
      </xdr:blipFill>
      <xdr:spPr>
        <a:xfrm>
          <a:off x="2821215" y="208642"/>
          <a:ext cx="317500" cy="317500"/>
        </a:xfrm>
        <a:prstGeom prst="rect">
          <a:avLst/>
        </a:prstGeom>
      </xdr:spPr>
    </xdr:pic>
    <xdr:clientData/>
  </xdr:twoCellAnchor>
  <xdr:twoCellAnchor editAs="oneCell">
    <xdr:from>
      <xdr:col>4</xdr:col>
      <xdr:colOff>435428</xdr:colOff>
      <xdr:row>5</xdr:row>
      <xdr:rowOff>136070</xdr:rowOff>
    </xdr:from>
    <xdr:to>
      <xdr:col>5</xdr:col>
      <xdr:colOff>108857</xdr:colOff>
      <xdr:row>7</xdr:row>
      <xdr:rowOff>54428</xdr:rowOff>
    </xdr:to>
    <xdr:pic>
      <xdr:nvPicPr>
        <xdr:cNvPr id="32" name="Graphic 31" descr="Bar graph with upward trend with solid fill">
          <a:extLst>
            <a:ext uri="{FF2B5EF4-FFF2-40B4-BE49-F238E27FC236}">
              <a16:creationId xmlns:a16="http://schemas.microsoft.com/office/drawing/2014/main" id="{469F6C05-A946-41AA-9C7E-C555D0A9F31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 uri="{96DAC541-7B7A-43D3-8B79-37D633B846F1}">
              <asvg:svgBlip xmlns:asvg="http://schemas.microsoft.com/office/drawing/2016/SVG/main" r:embed="rId6"/>
            </a:ext>
          </a:extLst>
        </a:blip>
        <a:stretch>
          <a:fillRect/>
        </a:stretch>
      </xdr:blipFill>
      <xdr:spPr>
        <a:xfrm>
          <a:off x="2866571" y="1043213"/>
          <a:ext cx="281215" cy="281215"/>
        </a:xfrm>
        <a:prstGeom prst="rect">
          <a:avLst/>
        </a:prstGeom>
      </xdr:spPr>
    </xdr:pic>
    <xdr:clientData/>
  </xdr:twoCellAnchor>
  <xdr:twoCellAnchor editAs="oneCell">
    <xdr:from>
      <xdr:col>1</xdr:col>
      <xdr:colOff>163284</xdr:colOff>
      <xdr:row>9</xdr:row>
      <xdr:rowOff>136075</xdr:rowOff>
    </xdr:from>
    <xdr:to>
      <xdr:col>5</xdr:col>
      <xdr:colOff>117928</xdr:colOff>
      <xdr:row>17</xdr:row>
      <xdr:rowOff>99788</xdr:rowOff>
    </xdr:to>
    <mc:AlternateContent xmlns:mc="http://schemas.openxmlformats.org/markup-compatibility/2006">
      <mc:Choice xmlns:a14="http://schemas.microsoft.com/office/drawing/2010/main" Requires="a14">
        <xdr:graphicFrame macro="">
          <xdr:nvGraphicFramePr>
            <xdr:cNvPr id="35" name="Export Country 1">
              <a:extLst>
                <a:ext uri="{FF2B5EF4-FFF2-40B4-BE49-F238E27FC236}">
                  <a16:creationId xmlns:a16="http://schemas.microsoft.com/office/drawing/2014/main" id="{6ADDE181-87A6-419B-8E11-1562188AE63E}"/>
                </a:ext>
              </a:extLst>
            </xdr:cNvPr>
            <xdr:cNvGraphicFramePr/>
          </xdr:nvGraphicFramePr>
          <xdr:xfrm>
            <a:off x="0" y="0"/>
            <a:ext cx="0" cy="0"/>
          </xdr:xfrm>
          <a:graphic>
            <a:graphicData uri="http://schemas.microsoft.com/office/drawing/2010/slicer">
              <sle:slicer xmlns:sle="http://schemas.microsoft.com/office/drawing/2010/slicer" name="Export Country 1"/>
            </a:graphicData>
          </a:graphic>
        </xdr:graphicFrame>
      </mc:Choice>
      <mc:Fallback>
        <xdr:sp macro="" textlink="">
          <xdr:nvSpPr>
            <xdr:cNvPr id="0" name=""/>
            <xdr:cNvSpPr>
              <a:spLocks noTextEdit="1"/>
            </xdr:cNvSpPr>
          </xdr:nvSpPr>
          <xdr:spPr>
            <a:xfrm>
              <a:off x="771070" y="1768932"/>
              <a:ext cx="2385787" cy="1415142"/>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371928</xdr:colOff>
      <xdr:row>4</xdr:row>
      <xdr:rowOff>117931</xdr:rowOff>
    </xdr:from>
    <xdr:to>
      <xdr:col>26</xdr:col>
      <xdr:colOff>199571</xdr:colOff>
      <xdr:row>21</xdr:row>
      <xdr:rowOff>63503</xdr:rowOff>
    </xdr:to>
    <xdr:sp macro="" textlink="">
      <xdr:nvSpPr>
        <xdr:cNvPr id="13" name="Rectangle 12">
          <a:extLst>
            <a:ext uri="{FF2B5EF4-FFF2-40B4-BE49-F238E27FC236}">
              <a16:creationId xmlns:a16="http://schemas.microsoft.com/office/drawing/2014/main" id="{4904AD09-5787-44EE-956D-39C0242D40D6}"/>
            </a:ext>
          </a:extLst>
        </xdr:cNvPr>
        <xdr:cNvSpPr/>
      </xdr:nvSpPr>
      <xdr:spPr>
        <a:xfrm>
          <a:off x="9488714" y="843645"/>
          <a:ext cx="6513286" cy="3029858"/>
        </a:xfrm>
        <a:prstGeom prst="rect">
          <a:avLst/>
        </a:prstGeom>
        <a:no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5</xdr:col>
      <xdr:colOff>344714</xdr:colOff>
      <xdr:row>4</xdr:row>
      <xdr:rowOff>136072</xdr:rowOff>
    </xdr:from>
    <xdr:to>
      <xdr:col>15</xdr:col>
      <xdr:colOff>72572</xdr:colOff>
      <xdr:row>21</xdr:row>
      <xdr:rowOff>54429</xdr:rowOff>
    </xdr:to>
    <xdr:sp macro="" textlink="">
      <xdr:nvSpPr>
        <xdr:cNvPr id="39" name="Rectangle 38">
          <a:extLst>
            <a:ext uri="{FF2B5EF4-FFF2-40B4-BE49-F238E27FC236}">
              <a16:creationId xmlns:a16="http://schemas.microsoft.com/office/drawing/2014/main" id="{C471F8D5-D291-4FBC-A824-031D31E62E8A}"/>
            </a:ext>
          </a:extLst>
        </xdr:cNvPr>
        <xdr:cNvSpPr/>
      </xdr:nvSpPr>
      <xdr:spPr>
        <a:xfrm>
          <a:off x="3383643" y="861786"/>
          <a:ext cx="5805715" cy="3002643"/>
        </a:xfrm>
        <a:prstGeom prst="rect">
          <a:avLst/>
        </a:prstGeom>
        <a:solidFill>
          <a:schemeClr val="bg2"/>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5</xdr:col>
      <xdr:colOff>344715</xdr:colOff>
      <xdr:row>21</xdr:row>
      <xdr:rowOff>145143</xdr:rowOff>
    </xdr:from>
    <xdr:to>
      <xdr:col>12</xdr:col>
      <xdr:colOff>254000</xdr:colOff>
      <xdr:row>40</xdr:row>
      <xdr:rowOff>45357</xdr:rowOff>
    </xdr:to>
    <xdr:sp macro="" textlink="">
      <xdr:nvSpPr>
        <xdr:cNvPr id="40" name="Rectangle 39">
          <a:extLst>
            <a:ext uri="{FF2B5EF4-FFF2-40B4-BE49-F238E27FC236}">
              <a16:creationId xmlns:a16="http://schemas.microsoft.com/office/drawing/2014/main" id="{CF219C19-3928-41A7-BDC6-BDB9790129EF}"/>
            </a:ext>
          </a:extLst>
        </xdr:cNvPr>
        <xdr:cNvSpPr/>
      </xdr:nvSpPr>
      <xdr:spPr>
        <a:xfrm>
          <a:off x="3383644" y="3955143"/>
          <a:ext cx="4163785" cy="3347357"/>
        </a:xfrm>
        <a:prstGeom prst="rect">
          <a:avLst/>
        </a:prstGeom>
        <a:solidFill>
          <a:schemeClr val="bg2"/>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19</xdr:col>
      <xdr:colOff>362858</xdr:colOff>
      <xdr:row>21</xdr:row>
      <xdr:rowOff>145144</xdr:rowOff>
    </xdr:from>
    <xdr:to>
      <xdr:col>26</xdr:col>
      <xdr:colOff>172358</xdr:colOff>
      <xdr:row>40</xdr:row>
      <xdr:rowOff>45358</xdr:rowOff>
    </xdr:to>
    <xdr:sp macro="" textlink="">
      <xdr:nvSpPr>
        <xdr:cNvPr id="43" name="Rectangle 42">
          <a:extLst>
            <a:ext uri="{FF2B5EF4-FFF2-40B4-BE49-F238E27FC236}">
              <a16:creationId xmlns:a16="http://schemas.microsoft.com/office/drawing/2014/main" id="{72E671F8-9FC5-4E52-B9F1-AB5A40566FF8}"/>
            </a:ext>
          </a:extLst>
        </xdr:cNvPr>
        <xdr:cNvSpPr/>
      </xdr:nvSpPr>
      <xdr:spPr>
        <a:xfrm>
          <a:off x="11975421" y="3978957"/>
          <a:ext cx="4087812" cy="3368901"/>
        </a:xfrm>
        <a:prstGeom prst="rect">
          <a:avLst/>
        </a:prstGeom>
        <a:solidFill>
          <a:schemeClr val="bg2"/>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12</xdr:col>
      <xdr:colOff>326573</xdr:colOff>
      <xdr:row>21</xdr:row>
      <xdr:rowOff>143329</xdr:rowOff>
    </xdr:from>
    <xdr:to>
      <xdr:col>19</xdr:col>
      <xdr:colOff>281217</xdr:colOff>
      <xdr:row>40</xdr:row>
      <xdr:rowOff>43543</xdr:rowOff>
    </xdr:to>
    <xdr:sp macro="" textlink="">
      <xdr:nvSpPr>
        <xdr:cNvPr id="44" name="Rectangle 43">
          <a:extLst>
            <a:ext uri="{FF2B5EF4-FFF2-40B4-BE49-F238E27FC236}">
              <a16:creationId xmlns:a16="http://schemas.microsoft.com/office/drawing/2014/main" id="{B30765D7-3485-43D1-965E-18E6192A3249}"/>
            </a:ext>
          </a:extLst>
        </xdr:cNvPr>
        <xdr:cNvSpPr/>
      </xdr:nvSpPr>
      <xdr:spPr>
        <a:xfrm>
          <a:off x="7620002" y="3953329"/>
          <a:ext cx="4209144" cy="3347357"/>
        </a:xfrm>
        <a:prstGeom prst="rect">
          <a:avLst/>
        </a:prstGeom>
        <a:solidFill>
          <a:schemeClr val="bg2"/>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19</xdr:col>
      <xdr:colOff>353787</xdr:colOff>
      <xdr:row>22</xdr:row>
      <xdr:rowOff>36287</xdr:rowOff>
    </xdr:from>
    <xdr:to>
      <xdr:col>26</xdr:col>
      <xdr:colOff>217714</xdr:colOff>
      <xdr:row>40</xdr:row>
      <xdr:rowOff>108859</xdr:rowOff>
    </xdr:to>
    <xdr:graphicFrame macro="">
      <xdr:nvGraphicFramePr>
        <xdr:cNvPr id="25" name="Chart 24">
          <a:extLst>
            <a:ext uri="{FF2B5EF4-FFF2-40B4-BE49-F238E27FC236}">
              <a16:creationId xmlns:a16="http://schemas.microsoft.com/office/drawing/2014/main" id="{08F3324D-8292-4EC3-B37C-3F02D8D8352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xdr:col>
      <xdr:colOff>371928</xdr:colOff>
      <xdr:row>21</xdr:row>
      <xdr:rowOff>181426</xdr:rowOff>
    </xdr:from>
    <xdr:to>
      <xdr:col>12</xdr:col>
      <xdr:colOff>235857</xdr:colOff>
      <xdr:row>40</xdr:row>
      <xdr:rowOff>36286</xdr:rowOff>
    </xdr:to>
    <xdr:graphicFrame macro="">
      <xdr:nvGraphicFramePr>
        <xdr:cNvPr id="26" name="Chart 25">
          <a:extLst>
            <a:ext uri="{FF2B5EF4-FFF2-40B4-BE49-F238E27FC236}">
              <a16:creationId xmlns:a16="http://schemas.microsoft.com/office/drawing/2014/main" id="{03D39B70-853F-4067-9232-F51E237190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xdr:col>
      <xdr:colOff>353784</xdr:colOff>
      <xdr:row>4</xdr:row>
      <xdr:rowOff>127001</xdr:rowOff>
    </xdr:from>
    <xdr:to>
      <xdr:col>15</xdr:col>
      <xdr:colOff>18143</xdr:colOff>
      <xdr:row>21</xdr:row>
      <xdr:rowOff>18141</xdr:rowOff>
    </xdr:to>
    <xdr:graphicFrame macro="">
      <xdr:nvGraphicFramePr>
        <xdr:cNvPr id="27" name="Chart 26">
          <a:extLst>
            <a:ext uri="{FF2B5EF4-FFF2-40B4-BE49-F238E27FC236}">
              <a16:creationId xmlns:a16="http://schemas.microsoft.com/office/drawing/2014/main" id="{313331C6-A250-43C7-8EF0-C40473B14D9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15</xdr:col>
      <xdr:colOff>172358</xdr:colOff>
      <xdr:row>4</xdr:row>
      <xdr:rowOff>136072</xdr:rowOff>
    </xdr:from>
    <xdr:to>
      <xdr:col>26</xdr:col>
      <xdr:colOff>163285</xdr:colOff>
      <xdr:row>21</xdr:row>
      <xdr:rowOff>54429</xdr:rowOff>
    </xdr:to>
    <xdr:sp macro="" textlink="">
      <xdr:nvSpPr>
        <xdr:cNvPr id="29" name="Rectangle 28">
          <a:extLst>
            <a:ext uri="{FF2B5EF4-FFF2-40B4-BE49-F238E27FC236}">
              <a16:creationId xmlns:a16="http://schemas.microsoft.com/office/drawing/2014/main" id="{7F52EB8B-5C72-448C-818D-EB2AF138F243}"/>
            </a:ext>
          </a:extLst>
        </xdr:cNvPr>
        <xdr:cNvSpPr/>
      </xdr:nvSpPr>
      <xdr:spPr>
        <a:xfrm>
          <a:off x="9289144" y="861786"/>
          <a:ext cx="6676570" cy="3002643"/>
        </a:xfrm>
        <a:prstGeom prst="rect">
          <a:avLst/>
        </a:prstGeom>
        <a:solidFill>
          <a:schemeClr val="bg2"/>
        </a:solidFill>
        <a:ln>
          <a:noFill/>
        </a:ln>
        <a:effectLst>
          <a:outerShdw blurRad="50800" dist="38100" dir="5400000" algn="t"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NG" sz="1100"/>
        </a:p>
      </xdr:txBody>
    </xdr:sp>
    <xdr:clientData/>
  </xdr:twoCellAnchor>
  <xdr:twoCellAnchor>
    <xdr:from>
      <xdr:col>15</xdr:col>
      <xdr:colOff>163285</xdr:colOff>
      <xdr:row>4</xdr:row>
      <xdr:rowOff>154215</xdr:rowOff>
    </xdr:from>
    <xdr:to>
      <xdr:col>26</xdr:col>
      <xdr:colOff>108857</xdr:colOff>
      <xdr:row>21</xdr:row>
      <xdr:rowOff>45354</xdr:rowOff>
    </xdr:to>
    <xdr:graphicFrame macro="">
      <xdr:nvGraphicFramePr>
        <xdr:cNvPr id="31" name="Chart 30">
          <a:extLst>
            <a:ext uri="{FF2B5EF4-FFF2-40B4-BE49-F238E27FC236}">
              <a16:creationId xmlns:a16="http://schemas.microsoft.com/office/drawing/2014/main" id="{3630BD13-D515-491E-8FF5-829BD09B83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12</xdr:col>
      <xdr:colOff>351971</xdr:colOff>
      <xdr:row>21</xdr:row>
      <xdr:rowOff>143329</xdr:rowOff>
    </xdr:from>
    <xdr:to>
      <xdr:col>19</xdr:col>
      <xdr:colOff>281214</xdr:colOff>
      <xdr:row>40</xdr:row>
      <xdr:rowOff>36286</xdr:rowOff>
    </xdr:to>
    <xdr:graphicFrame macro="">
      <xdr:nvGraphicFramePr>
        <xdr:cNvPr id="28" name="Chart 27">
          <a:extLst>
            <a:ext uri="{FF2B5EF4-FFF2-40B4-BE49-F238E27FC236}">
              <a16:creationId xmlns:a16="http://schemas.microsoft.com/office/drawing/2014/main" id="{335D91A9-426F-4DE7-9C14-CABE9C9D12E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xdr:col>
      <xdr:colOff>154220</xdr:colOff>
      <xdr:row>32</xdr:row>
      <xdr:rowOff>45350</xdr:rowOff>
    </xdr:from>
    <xdr:to>
      <xdr:col>5</xdr:col>
      <xdr:colOff>81648</xdr:colOff>
      <xdr:row>39</xdr:row>
      <xdr:rowOff>117921</xdr:rowOff>
    </xdr:to>
    <mc:AlternateContent xmlns:mc="http://schemas.openxmlformats.org/markup-compatibility/2006">
      <mc:Choice xmlns:a14="http://schemas.microsoft.com/office/drawing/2010/main" Requires="a14">
        <xdr:graphicFrame macro="">
          <xdr:nvGraphicFramePr>
            <xdr:cNvPr id="33" name="ProductName 1">
              <a:extLst>
                <a:ext uri="{FF2B5EF4-FFF2-40B4-BE49-F238E27FC236}">
                  <a16:creationId xmlns:a16="http://schemas.microsoft.com/office/drawing/2014/main" id="{C2D51ECA-9492-4AEC-A037-2D1A09443D02}"/>
                </a:ext>
              </a:extLst>
            </xdr:cNvPr>
            <xdr:cNvGraphicFramePr/>
          </xdr:nvGraphicFramePr>
          <xdr:xfrm>
            <a:off x="0" y="0"/>
            <a:ext cx="0" cy="0"/>
          </xdr:xfrm>
          <a:graphic>
            <a:graphicData uri="http://schemas.microsoft.com/office/drawing/2010/slicer">
              <sle:slicer xmlns:sle="http://schemas.microsoft.com/office/drawing/2010/slicer" name="ProductName 1"/>
            </a:graphicData>
          </a:graphic>
        </xdr:graphicFrame>
      </mc:Choice>
      <mc:Fallback>
        <xdr:sp macro="" textlink="">
          <xdr:nvSpPr>
            <xdr:cNvPr id="0" name=""/>
            <xdr:cNvSpPr>
              <a:spLocks noTextEdit="1"/>
            </xdr:cNvSpPr>
          </xdr:nvSpPr>
          <xdr:spPr>
            <a:xfrm>
              <a:off x="762006" y="5851064"/>
              <a:ext cx="2358571" cy="134257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163282</xdr:colOff>
      <xdr:row>17</xdr:row>
      <xdr:rowOff>127004</xdr:rowOff>
    </xdr:from>
    <xdr:to>
      <xdr:col>5</xdr:col>
      <xdr:colOff>99786</xdr:colOff>
      <xdr:row>25</xdr:row>
      <xdr:rowOff>90717</xdr:rowOff>
    </xdr:to>
    <mc:AlternateContent xmlns:mc="http://schemas.openxmlformats.org/markup-compatibility/2006">
      <mc:Choice xmlns:a14="http://schemas.microsoft.com/office/drawing/2010/main" Requires="a14">
        <xdr:graphicFrame macro="">
          <xdr:nvGraphicFramePr>
            <xdr:cNvPr id="34" name="Year 1">
              <a:extLst>
                <a:ext uri="{FF2B5EF4-FFF2-40B4-BE49-F238E27FC236}">
                  <a16:creationId xmlns:a16="http://schemas.microsoft.com/office/drawing/2014/main" id="{F93FEAA8-5C93-4393-924B-A388E6A9AB42}"/>
                </a:ext>
              </a:extLst>
            </xdr:cNvPr>
            <xdr:cNvGraphicFramePr/>
          </xdr:nvGraphicFramePr>
          <xdr:xfrm>
            <a:off x="0" y="0"/>
            <a:ext cx="0" cy="0"/>
          </xdr:xfrm>
          <a:graphic>
            <a:graphicData uri="http://schemas.microsoft.com/office/drawing/2010/slicer">
              <sle:slicer xmlns:sle="http://schemas.microsoft.com/office/drawing/2010/slicer" name="Year 1"/>
            </a:graphicData>
          </a:graphic>
        </xdr:graphicFrame>
      </mc:Choice>
      <mc:Fallback>
        <xdr:sp macro="" textlink="">
          <xdr:nvSpPr>
            <xdr:cNvPr id="0" name=""/>
            <xdr:cNvSpPr>
              <a:spLocks noTextEdit="1"/>
            </xdr:cNvSpPr>
          </xdr:nvSpPr>
          <xdr:spPr>
            <a:xfrm>
              <a:off x="771068" y="3211290"/>
              <a:ext cx="2367647" cy="1415141"/>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172354</xdr:colOff>
      <xdr:row>25</xdr:row>
      <xdr:rowOff>117929</xdr:rowOff>
    </xdr:from>
    <xdr:to>
      <xdr:col>5</xdr:col>
      <xdr:colOff>90712</xdr:colOff>
      <xdr:row>32</xdr:row>
      <xdr:rowOff>18143</xdr:rowOff>
    </xdr:to>
    <mc:AlternateContent xmlns:mc="http://schemas.openxmlformats.org/markup-compatibility/2006">
      <mc:Choice xmlns:a14="http://schemas.microsoft.com/office/drawing/2010/main" Requires="a14">
        <xdr:graphicFrame macro="">
          <xdr:nvGraphicFramePr>
            <xdr:cNvPr id="36" name="CompanyName 1">
              <a:extLst>
                <a:ext uri="{FF2B5EF4-FFF2-40B4-BE49-F238E27FC236}">
                  <a16:creationId xmlns:a16="http://schemas.microsoft.com/office/drawing/2014/main" id="{1F7BBC6D-7C9C-42F7-875C-D79831BC7776}"/>
                </a:ext>
              </a:extLst>
            </xdr:cNvPr>
            <xdr:cNvGraphicFramePr/>
          </xdr:nvGraphicFramePr>
          <xdr:xfrm>
            <a:off x="0" y="0"/>
            <a:ext cx="0" cy="0"/>
          </xdr:xfrm>
          <a:graphic>
            <a:graphicData uri="http://schemas.microsoft.com/office/drawing/2010/slicer">
              <sle:slicer xmlns:sle="http://schemas.microsoft.com/office/drawing/2010/slicer" name="CompanyName 1"/>
            </a:graphicData>
          </a:graphic>
        </xdr:graphicFrame>
      </mc:Choice>
      <mc:Fallback>
        <xdr:sp macro="" textlink="">
          <xdr:nvSpPr>
            <xdr:cNvPr id="0" name=""/>
            <xdr:cNvSpPr>
              <a:spLocks noTextEdit="1"/>
            </xdr:cNvSpPr>
          </xdr:nvSpPr>
          <xdr:spPr>
            <a:xfrm>
              <a:off x="780140" y="4653643"/>
              <a:ext cx="2349501" cy="1170214"/>
            </a:xfrm>
            <a:prstGeom prst="rect">
              <a:avLst/>
            </a:prstGeom>
            <a:solidFill>
              <a:prstClr val="white"/>
            </a:solidFill>
            <a:ln w="1">
              <a:solidFill>
                <a:prstClr val="green"/>
              </a:solidFill>
            </a:ln>
          </xdr:spPr>
          <xdr:txBody>
            <a:bodyPr vertOverflow="clip" horzOverflow="clip"/>
            <a:lstStyle/>
            <a:p>
              <a:r>
                <a:rPr lang="en-N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elike" refreshedDate="45631.570635069445" createdVersion="7" refreshedVersion="7" minRefreshableVersion="3" recordCount="1000" xr:uid="{00000000-000A-0000-FFFF-FFFF01000000}">
  <cacheSource type="worksheet">
    <worksheetSource name="Table1"/>
  </cacheSource>
  <cacheFields count="14">
    <cacheField name="ExportID" numFmtId="0">
      <sharedItems/>
    </cacheField>
    <cacheField name="Export Country" numFmtId="0">
      <sharedItems count="10">
        <s v="Austria"/>
        <s v="Germany"/>
        <s v="Belgium"/>
        <s v="France"/>
        <s v="Netherlands"/>
        <s v="Denmark"/>
        <s v="Sweden"/>
        <s v="Switzerland"/>
        <s v="Italy"/>
        <s v="Spain"/>
      </sharedItems>
    </cacheField>
    <cacheField name="Date" numFmtId="14">
      <sharedItems containsNonDate="0" containsDate="1" containsMixedTypes="1" minDate="2020-01-03T00:00:00" maxDate="2023-12-31T00:00:00" count="1312">
        <d v="2023-11-16T00:00:00"/>
        <d v="2021-01-08T00:00:00"/>
        <d v="2020-10-14T00:00:00"/>
        <d v="2022-12-31T00:00:00"/>
        <d v="2022-12-19T00:00:00"/>
        <d v="2021-07-13T00:00:00"/>
        <d v="2022-02-22T00:00:00"/>
        <d v="2021-03-22T00:00:00"/>
        <d v="2022-08-01T00:00:00"/>
        <d v="2020-11-26T00:00:00"/>
        <d v="2022-12-10T00:00:00"/>
        <d v="2021-06-21T00:00:00"/>
        <d v="2022-08-26T00:00:00"/>
        <d v="2023-07-10T00:00:00"/>
        <d v="2021-06-19T00:00:00"/>
        <d v="2022-06-17T00:00:00"/>
        <d v="2021-03-14T00:00:00"/>
        <d v="2021-06-27T00:00:00"/>
        <d v="2023-12-23T00:00:00"/>
        <d v="2022-08-24T00:00:00"/>
        <d v="2022-06-02T00:00:00"/>
        <d v="2020-07-14T00:00:00"/>
        <d v="2022-10-13T00:00:00"/>
        <d v="2023-09-24T00:00:00"/>
        <d v="2022-06-09T00:00:00"/>
        <d v="2023-07-03T00:00:00"/>
        <d v="2023-02-23T00:00:00"/>
        <d v="2020-10-07T00:00:00"/>
        <d v="2020-11-17T00:00:00"/>
        <d v="2021-10-25T00:00:00"/>
        <d v="2022-04-11T00:00:00"/>
        <d v="2022-12-30T00:00:00"/>
        <d v="2020-11-29T00:00:00"/>
        <d v="2022-01-21T00:00:00"/>
        <d v="2023-10-12T00:00:00"/>
        <d v="2023-03-26T00:00:00"/>
        <d v="2020-09-30T00:00:00"/>
        <d v="2022-11-25T00:00:00"/>
        <d v="2023-01-09T00:00:00"/>
        <d v="2021-10-10T00:00:00"/>
        <d v="2021-12-28T00:00:00"/>
        <d v="2020-07-20T00:00:00"/>
        <d v="2023-01-08T00:00:00"/>
        <d v="2020-04-24T00:00:00"/>
        <d v="2023-05-09T00:00:00"/>
        <d v="2020-09-11T00:00:00"/>
        <d v="2022-07-02T00:00:00"/>
        <d v="2021-04-22T00:00:00"/>
        <d v="2022-03-17T00:00:00"/>
        <d v="2021-08-06T00:00:00"/>
        <d v="2023-02-12T00:00:00"/>
        <d v="2020-04-30T00:00:00"/>
        <d v="2021-03-23T00:00:00"/>
        <d v="2021-11-08T00:00:00"/>
        <d v="2020-08-16T00:00:00"/>
        <d v="2020-07-03T00:00:00"/>
        <d v="2021-08-29T00:00:00"/>
        <d v="2021-02-07T00:00:00"/>
        <d v="2020-05-24T00:00:00"/>
        <d v="2021-01-29T00:00:00"/>
        <d v="2021-06-17T00:00:00"/>
        <d v="2020-12-25T00:00:00"/>
        <d v="2022-08-21T00:00:00"/>
        <d v="2022-04-08T00:00:00"/>
        <d v="2020-08-29T00:00:00"/>
        <d v="2023-08-30T00:00:00"/>
        <d v="2021-05-29T00:00:00"/>
        <d v="2023-05-12T00:00:00"/>
        <d v="2023-02-18T00:00:00"/>
        <d v="2021-06-09T00:00:00"/>
        <d v="2021-04-21T00:00:00"/>
        <d v="2021-05-25T00:00:00"/>
        <d v="2020-08-31T00:00:00"/>
        <d v="2022-12-09T00:00:00"/>
        <d v="2021-10-08T00:00:00"/>
        <d v="2020-01-14T00:00:00"/>
        <d v="2020-06-28T00:00:00"/>
        <d v="2021-07-30T00:00:00"/>
        <d v="2021-09-02T00:00:00"/>
        <d v="2022-08-16T00:00:00"/>
        <d v="2023-04-02T00:00:00"/>
        <d v="2021-11-25T00:00:00"/>
        <d v="2020-09-05T00:00:00"/>
        <d v="2020-08-04T00:00:00"/>
        <d v="2020-05-30T00:00:00"/>
        <d v="2023-11-25T00:00:00"/>
        <d v="2022-07-13T00:00:00"/>
        <d v="2022-03-23T00:00:00"/>
        <d v="2022-09-02T00:00:00"/>
        <d v="2020-05-13T00:00:00"/>
        <d v="2020-09-10T00:00:00"/>
        <d v="2023-08-04T00:00:00"/>
        <d v="2022-04-20T00:00:00"/>
        <d v="2022-04-17T00:00:00"/>
        <d v="2020-01-30T00:00:00"/>
        <d v="2020-02-09T00:00:00"/>
        <d v="2021-10-01T00:00:00"/>
        <d v="2022-08-09T00:00:00"/>
        <d v="2020-03-15T00:00:00"/>
        <d v="2022-07-20T00:00:00"/>
        <d v="2021-05-26T00:00:00"/>
        <d v="2023-06-07T00:00:00"/>
        <d v="2023-01-24T00:00:00"/>
        <d v="2023-03-23T00:00:00"/>
        <d v="2021-06-03T00:00:00"/>
        <d v="2021-03-04T00:00:00"/>
        <d v="2020-06-13T00:00:00"/>
        <d v="2023-03-09T00:00:00"/>
        <d v="2020-03-31T00:00:00"/>
        <d v="2020-08-25T00:00:00"/>
        <d v="2023-05-02T00:00:00"/>
        <d v="2022-10-01T00:00:00"/>
        <d v="2021-12-24T00:00:00"/>
        <d v="2020-12-14T00:00:00"/>
        <d v="2023-12-30T00:00:00"/>
        <d v="2021-02-04T00:00:00"/>
        <d v="2023-05-23T00:00:00"/>
        <d v="2023-11-17T00:00:00"/>
        <d v="2021-10-05T00:00:00"/>
        <d v="2021-04-30T00:00:00"/>
        <d v="2020-07-06T00:00:00"/>
        <d v="2023-03-16T00:00:00"/>
        <d v="2020-06-14T00:00:00"/>
        <d v="2020-02-25T00:00:00"/>
        <d v="2020-09-04T00:00:00"/>
        <d v="2021-10-03T00:00:00"/>
        <d v="2021-02-08T00:00:00"/>
        <d v="2021-10-02T00:00:00"/>
        <d v="2023-09-02T00:00:00"/>
        <d v="2021-11-02T00:00:00"/>
        <d v="2021-06-04T00:00:00"/>
        <d v="2023-03-30T00:00:00"/>
        <d v="2020-05-02T00:00:00"/>
        <d v="2023-07-29T00:00:00"/>
        <d v="2021-03-03T00:00:00"/>
        <d v="2023-07-18T00:00:00"/>
        <d v="2020-08-11T00:00:00"/>
        <d v="2022-03-09T00:00:00"/>
        <d v="2023-08-13T00:00:00"/>
        <d v="2020-08-10T00:00:00"/>
        <d v="2020-08-17T00:00:00"/>
        <d v="2022-05-17T00:00:00"/>
        <d v="2023-09-25T00:00:00"/>
        <d v="2021-07-26T00:00:00"/>
        <d v="2020-02-21T00:00:00"/>
        <d v="2023-01-21T00:00:00"/>
        <d v="2023-06-01T00:00:00"/>
        <d v="2021-02-18T00:00:00"/>
        <d v="2022-07-27T00:00:00"/>
        <d v="2023-08-15T00:00:00"/>
        <d v="2021-03-26T00:00:00"/>
        <d v="2022-08-17T00:00:00"/>
        <d v="2020-06-26T00:00:00"/>
        <d v="2020-07-10T00:00:00"/>
        <d v="2020-05-20T00:00:00"/>
        <d v="2023-04-01T00:00:00"/>
        <d v="2023-02-05T00:00:00"/>
        <d v="2021-08-07T00:00:00"/>
        <d v="2020-10-29T00:00:00"/>
        <d v="2020-02-03T00:00:00"/>
        <d v="2023-04-14T00:00:00"/>
        <d v="2021-07-06T00:00:00"/>
        <d v="2020-04-15T00:00:00"/>
        <d v="2020-07-12T00:00:00"/>
        <d v="2023-03-25T00:00:00"/>
        <d v="2023-09-18T00:00:00"/>
        <d v="2022-10-09T00:00:00"/>
        <d v="2020-01-09T00:00:00"/>
        <d v="2021-03-31T00:00:00"/>
        <d v="2021-12-27T00:00:00"/>
        <d v="2022-02-28T00:00:00"/>
        <d v="2021-07-31T00:00:00"/>
        <d v="2023-08-05T00:00:00"/>
        <d v="2022-11-07T00:00:00"/>
        <d v="2020-05-25T00:00:00"/>
        <d v="2020-07-18T00:00:00"/>
        <d v="2023-07-04T00:00:00"/>
        <d v="2021-10-06T00:00:00"/>
        <d v="2021-07-05T00:00:00"/>
        <d v="2020-12-12T00:00:00"/>
        <d v="2020-05-26T00:00:00"/>
        <d v="2023-04-05T00:00:00"/>
        <d v="2022-08-19T00:00:00"/>
        <d v="2023-08-17T00:00:00"/>
        <d v="2023-01-15T00:00:00"/>
        <d v="2022-02-02T00:00:00"/>
        <d v="2020-06-11T00:00:00"/>
        <d v="2021-10-07T00:00:00"/>
        <d v="2021-08-17T00:00:00"/>
        <d v="2022-02-19T00:00:00"/>
        <d v="2022-02-21T00:00:00"/>
        <d v="2022-05-02T00:00:00"/>
        <d v="2020-11-21T00:00:00"/>
        <d v="2022-02-11T00:00:00"/>
        <d v="2021-02-09T00:00:00"/>
        <d v="2021-01-20T00:00:00"/>
        <d v="2022-01-12T00:00:00"/>
        <d v="2023-02-08T00:00:00"/>
        <d v="2022-10-24T00:00:00"/>
        <d v="2022-03-03T00:00:00"/>
        <d v="2022-03-16T00:00:00"/>
        <d v="2020-02-13T00:00:00"/>
        <d v="2022-03-10T00:00:00"/>
        <d v="2021-12-11T00:00:00"/>
        <d v="2022-03-04T00:00:00"/>
        <d v="2023-09-12T00:00:00"/>
        <d v="2022-03-14T00:00:00"/>
        <d v="2023-12-28T00:00:00"/>
        <d v="2021-07-18T00:00:00"/>
        <d v="2022-11-14T00:00:00"/>
        <d v="2023-03-27T00:00:00"/>
        <d v="2020-03-19T00:00:00"/>
        <d v="2021-02-15T00:00:00"/>
        <d v="2022-05-04T00:00:00"/>
        <d v="2022-04-24T00:00:00"/>
        <d v="2020-03-13T00:00:00"/>
        <d v="2022-04-29T00:00:00"/>
        <d v="2020-10-15T00:00:00"/>
        <d v="2023-01-13T00:00:00"/>
        <d v="2021-10-18T00:00:00"/>
        <d v="2023-10-10T00:00:00"/>
        <d v="2022-03-15T00:00:00"/>
        <d v="2023-06-14T00:00:00"/>
        <d v="2021-12-13T00:00:00"/>
        <d v="2023-12-17T00:00:00"/>
        <d v="2023-06-08T00:00:00"/>
        <d v="2023-12-04T00:00:00"/>
        <d v="2022-08-11T00:00:00"/>
        <d v="2022-09-28T00:00:00"/>
        <d v="2020-02-05T00:00:00"/>
        <d v="2021-07-16T00:00:00"/>
        <d v="2020-02-18T00:00:00"/>
        <d v="2022-06-26T00:00:00"/>
        <d v="2023-05-06T00:00:00"/>
        <d v="2022-02-26T00:00:00"/>
        <d v="2023-10-29T00:00:00"/>
        <d v="2022-06-03T00:00:00"/>
        <d v="2021-04-12T00:00:00"/>
        <d v="2021-02-24T00:00:00"/>
        <d v="2020-12-23T00:00:00"/>
        <d v="2020-07-26T00:00:00"/>
        <d v="2022-01-08T00:00:00"/>
        <d v="2023-11-26T00:00:00"/>
        <d v="2023-04-18T00:00:00"/>
        <d v="2022-04-04T00:00:00"/>
        <d v="2021-01-25T00:00:00"/>
        <d v="2023-05-07T00:00:00"/>
        <d v="2020-09-16T00:00:00"/>
        <d v="2020-11-11T00:00:00"/>
        <d v="2022-09-06T00:00:00"/>
        <d v="2023-08-29T00:00:00"/>
        <d v="2023-11-30T00:00:00"/>
        <d v="2021-02-27T00:00:00"/>
        <d v="2020-04-17T00:00:00"/>
        <d v="2023-10-31T00:00:00"/>
        <d v="2023-05-27T00:00:00"/>
        <d v="2021-07-07T00:00:00"/>
        <d v="2021-02-26T00:00:00"/>
        <d v="2020-07-29T00:00:00"/>
        <d v="2020-03-06T00:00:00"/>
        <d v="2022-03-05T00:00:00"/>
        <d v="2022-04-05T00:00:00"/>
        <d v="2020-06-08T00:00:00"/>
        <d v="2021-11-16T00:00:00"/>
        <d v="2023-09-08T00:00:00"/>
        <d v="2021-06-18T00:00:00"/>
        <d v="2022-07-25T00:00:00"/>
        <d v="2021-10-20T00:00:00"/>
        <d v="2023-03-20T00:00:00"/>
        <d v="2021-02-20T00:00:00"/>
        <d v="2020-05-07T00:00:00"/>
        <d v="2021-11-17T00:00:00"/>
        <d v="2020-11-09T00:00:00"/>
        <d v="2022-02-25T00:00:00"/>
        <d v="2021-10-04T00:00:00"/>
        <d v="2020-11-06T00:00:00"/>
        <d v="2022-04-15T00:00:00"/>
        <d v="2023-07-13T00:00:00"/>
        <d v="2021-04-01T00:00:00"/>
        <d v="2022-06-30T00:00:00"/>
        <d v="2022-06-24T00:00:00"/>
        <d v="2022-12-18T00:00:00"/>
        <d v="2020-11-10T00:00:00"/>
        <d v="2023-04-04T00:00:00"/>
        <d v="2020-12-31T00:00:00"/>
        <d v="2022-09-12T00:00:00"/>
        <d v="2022-02-23T00:00:00"/>
        <d v="2022-01-10T00:00:00"/>
        <d v="2023-09-10T00:00:00"/>
        <d v="2023-01-18T00:00:00"/>
        <d v="2023-03-31T00:00:00"/>
        <d v="2020-04-19T00:00:00"/>
        <d v="2020-10-02T00:00:00"/>
        <d v="2022-05-30T00:00:00"/>
        <d v="2022-06-23T00:00:00"/>
        <d v="2022-10-29T00:00:00"/>
        <d v="2021-09-04T00:00:00"/>
        <d v="2022-10-04T00:00:00"/>
        <d v="2020-03-25T00:00:00"/>
        <d v="2021-10-12T00:00:00"/>
        <d v="2023-10-26T00:00:00"/>
        <d v="2023-01-05T00:00:00"/>
        <d v="2023-11-12T00:00:00"/>
        <d v="2023-09-05T00:00:00"/>
        <d v="2023-06-28T00:00:00"/>
        <d v="2023-09-17T00:00:00"/>
        <d v="2021-05-06T00:00:00"/>
        <d v="2020-11-01T00:00:00"/>
        <d v="2021-07-25T00:00:00"/>
        <d v="2020-07-24T00:00:00"/>
        <d v="2021-02-05T00:00:00"/>
        <d v="2020-04-21T00:00:00"/>
        <d v="2021-06-24T00:00:00"/>
        <d v="2022-07-18T00:00:00"/>
        <d v="2021-03-06T00:00:00"/>
        <d v="2020-05-31T00:00:00"/>
        <d v="2020-06-03T00:00:00"/>
        <d v="2021-10-19T00:00:00"/>
        <d v="2023-04-30T00:00:00"/>
        <d v="2020-01-23T00:00:00"/>
        <d v="2023-04-06T00:00:00"/>
        <d v="2023-04-09T00:00:00"/>
        <d v="2020-06-25T00:00:00"/>
        <d v="2021-10-27T00:00:00"/>
        <d v="2023-01-20T00:00:00"/>
        <d v="2023-06-04T00:00:00"/>
        <d v="2023-11-22T00:00:00"/>
        <d v="2021-03-17T00:00:00"/>
        <d v="2020-03-17T00:00:00"/>
        <d v="2022-10-20T00:00:00"/>
        <d v="2021-09-10T00:00:00"/>
        <d v="2021-11-01T00:00:00"/>
        <d v="2021-05-19T00:00:00"/>
        <d v="2021-10-09T00:00:00"/>
        <d v="2021-07-12T00:00:00"/>
        <d v="2020-06-16T00:00:00"/>
        <d v="2020-09-22T00:00:00"/>
        <d v="2021-09-03T00:00:00"/>
        <d v="2021-05-02T00:00:00"/>
        <d v="2020-11-15T00:00:00"/>
        <d v="2021-12-25T00:00:00"/>
        <d v="2023-01-12T00:00:00"/>
        <d v="2021-09-07T00:00:00"/>
        <d v="2023-02-02T00:00:00"/>
        <d v="2022-01-16T00:00:00"/>
        <d v="2022-09-29T00:00:00"/>
        <d v="2022-12-03T00:00:00"/>
        <d v="2023-04-11T00:00:00"/>
        <d v="2020-07-08T00:00:00"/>
        <d v="2023-09-06T00:00:00"/>
        <d v="2021-01-27T00:00:00"/>
        <d v="2022-05-31T00:00:00"/>
        <d v="2023-09-20T00:00:00"/>
        <d v="2023-01-31T00:00:00"/>
        <d v="2020-10-01T00:00:00"/>
        <d v="2021-11-07T00:00:00"/>
        <d v="2022-01-03T00:00:00"/>
        <d v="2021-10-17T00:00:00"/>
        <d v="2020-01-06T00:00:00"/>
        <d v="2022-09-09T00:00:00"/>
        <d v="2023-02-26T00:00:00"/>
        <d v="2021-12-15T00:00:00"/>
        <d v="2022-11-30T00:00:00"/>
        <d v="2022-07-22T00:00:00"/>
        <d v="2022-05-05T00:00:00"/>
        <d v="2020-09-15T00:00:00"/>
        <d v="2023-02-24T00:00:00"/>
        <d v="2021-04-02T00:00:00"/>
        <d v="2020-08-18T00:00:00"/>
        <d v="2020-11-13T00:00:00"/>
        <d v="2021-05-13T00:00:00"/>
        <d v="2022-02-16T00:00:00"/>
        <d v="2020-09-24T00:00:00"/>
        <d v="2021-05-14T00:00:00"/>
        <d v="2020-03-05T00:00:00"/>
        <d v="2022-05-15T00:00:00"/>
        <d v="2021-12-30T00:00:00"/>
        <d v="2021-07-17T00:00:00"/>
        <d v="2023-06-05T00:00:00"/>
        <d v="2023-06-15T00:00:00"/>
        <d v="2020-09-03T00:00:00"/>
        <d v="2020-10-24T00:00:00"/>
        <d v="2020-08-08T00:00:00"/>
        <d v="2023-11-04T00:00:00"/>
        <d v="2022-09-23T00:00:00"/>
        <d v="2022-11-29T00:00:00"/>
        <d v="2021-05-27T00:00:00"/>
        <d v="2023-08-23T00:00:00"/>
        <d v="2023-10-17T00:00:00"/>
        <d v="2023-09-15T00:00:00"/>
        <d v="2020-11-20T00:00:00"/>
        <d v="2022-07-07T00:00:00"/>
        <d v="2021-04-15T00:00:00"/>
        <d v="2021-12-18T00:00:00"/>
        <d v="2023-03-04T00:00:00"/>
        <d v="2020-08-28T00:00:00"/>
        <d v="2021-01-04T00:00:00"/>
        <d v="2022-06-12T00:00:00"/>
        <d v="2022-03-13T00:00:00"/>
        <d v="2021-05-31T00:00:00"/>
        <d v="2020-01-08T00:00:00"/>
        <d v="2023-05-15T00:00:00"/>
        <d v="2023-10-14T00:00:00"/>
        <d v="2021-08-10T00:00:00"/>
        <d v="2021-12-19T00:00:00"/>
        <d v="2020-07-19T00:00:00"/>
        <d v="2021-11-13T00:00:00"/>
        <d v="2022-01-11T00:00:00"/>
        <d v="2020-07-17T00:00:00"/>
        <d v="2021-04-25T00:00:00"/>
        <d v="2022-06-06T00:00:00"/>
        <d v="2022-03-27T00:00:00"/>
        <d v="2020-07-15T00:00:00"/>
        <d v="2022-04-26T00:00:00"/>
        <d v="2020-07-31T00:00:00"/>
        <d v="2021-04-13T00:00:00"/>
        <d v="2022-01-09T00:00:00"/>
        <d v="2020-08-24T00:00:00"/>
        <d v="2022-05-19T00:00:00"/>
        <d v="2020-07-23T00:00:00"/>
        <d v="2022-03-24T00:00:00"/>
        <d v="2023-07-15T00:00:00"/>
        <d v="2022-04-13T00:00:00"/>
        <d v="2023-03-10T00:00:00"/>
        <d v="2020-08-06T00:00:00"/>
        <d v="2021-06-30T00:00:00"/>
        <d v="2020-11-18T00:00:00"/>
        <d v="2020-04-07T00:00:00"/>
        <d v="2021-12-21T00:00:00"/>
        <d v="2023-10-07T00:00:00"/>
        <d v="2023-05-21T00:00:00"/>
        <d v="2021-04-28T00:00:00"/>
        <d v="2022-09-22T00:00:00"/>
        <d v="2020-12-20T00:00:00"/>
        <d v="2020-07-25T00:00:00"/>
        <d v="2021-03-13T00:00:00"/>
        <d v="2022-10-28T00:00:00"/>
        <d v="2023-08-20T00:00:00"/>
        <d v="2020-11-30T00:00:00"/>
        <d v="2021-07-24T00:00:00"/>
        <d v="2021-03-16T00:00:00"/>
        <d v="2021-08-18T00:00:00"/>
        <d v="2021-02-02T00:00:00"/>
        <d v="2021-05-09T00:00:00"/>
        <d v="2022-12-23T00:00:00"/>
        <d v="2022-07-16T00:00:00"/>
        <d v="2020-03-04T00:00:00"/>
        <d v="2021-12-06T00:00:00"/>
        <d v="2021-08-31T00:00:00"/>
        <d v="2020-08-12T00:00:00"/>
        <d v="2021-10-16T00:00:00"/>
        <d v="2023-06-16T00:00:00"/>
        <d v="2022-08-18T00:00:00"/>
        <d v="2022-05-13T00:00:00"/>
        <d v="2020-06-30T00:00:00"/>
        <d v="2023-08-21T00:00:00"/>
        <d v="2023-01-10T00:00:00"/>
        <d v="2020-01-24T00:00:00"/>
        <d v="2023-10-13T00:00:00"/>
        <d v="2022-08-05T00:00:00"/>
        <d v="2023-06-30T00:00:00"/>
        <d v="2020-08-19T00:00:00"/>
        <d v="2023-12-01T00:00:00"/>
        <d v="2022-06-27T00:00:00"/>
        <d v="2023-06-18T00:00:00"/>
        <d v="2022-05-01T00:00:00"/>
        <d v="2021-04-19T00:00:00"/>
        <d v="2021-07-22T00:00:00"/>
        <d v="2020-03-27T00:00:00"/>
        <d v="2020-12-17T00:00:00"/>
        <d v="2023-09-16T00:00:00"/>
        <d v="2020-11-08T00:00:00"/>
        <d v="2020-10-08T00:00:00"/>
        <d v="2022-07-24T00:00:00"/>
        <d v="2021-08-05T00:00:00"/>
        <d v="2022-08-14T00:00:00"/>
        <d v="2020-01-07T00:00:00"/>
        <d v="2020-04-10T00:00:00"/>
        <d v="2023-10-02T00:00:00"/>
        <d v="2020-01-13T00:00:00"/>
        <d v="2022-10-11T00:00:00"/>
        <d v="2020-05-18T00:00:00"/>
        <d v="2020-04-20T00:00:00"/>
        <d v="2020-01-20T00:00:00"/>
        <d v="2021-03-24T00:00:00"/>
        <d v="2020-09-02T00:00:00"/>
        <d v="2022-05-23T00:00:00"/>
        <d v="2021-12-31T00:00:00"/>
        <d v="2022-11-04T00:00:00"/>
        <d v="2021-02-16T00:00:00"/>
        <d v="2020-10-30T00:00:00"/>
        <d v="2022-02-08T00:00:00"/>
        <d v="2023-11-11T00:00:00"/>
        <d v="2022-06-15T00:00:00"/>
        <d v="2023-09-21T00:00:00"/>
        <d v="2023-10-22T00:00:00"/>
        <d v="2020-08-13T00:00:00"/>
        <d v="2023-05-03T00:00:00"/>
        <d v="2023-05-28T00:00:00"/>
        <d v="2020-03-20T00:00:00"/>
        <d v="2020-04-14T00:00:00"/>
        <d v="2023-07-30T00:00:00"/>
        <d v="2021-06-08T00:00:00"/>
        <d v="2020-12-30T00:00:00"/>
        <d v="2023-06-09T00:00:00"/>
        <d v="2022-01-28T00:00:00"/>
        <d v="2023-12-20T00:00:00"/>
        <d v="2022-05-08T00:00:00"/>
        <d v="2022-10-03T00:00:00"/>
        <d v="2022-03-29T00:00:00"/>
        <d v="2023-01-28T00:00:00"/>
        <d v="2020-05-10T00:00:00"/>
        <d v="2021-06-26T00:00:00"/>
        <d v="2020-02-20T00:00:00"/>
        <d v="2022-01-14T00:00:00"/>
        <d v="2021-02-14T00:00:00"/>
        <d v="2021-11-24T00:00:00"/>
        <d v="2021-12-23T00:00:00"/>
        <d v="2023-01-04T00:00:00"/>
        <d v="2022-06-07T00:00:00"/>
        <d v="2021-12-03T00:00:00"/>
        <d v="2023-02-17T00:00:00"/>
        <d v="2020-11-27T00:00:00"/>
        <d v="2020-03-02T00:00:00"/>
        <d v="2022-05-26T00:00:00"/>
        <d v="2020-10-20T00:00:00"/>
        <d v="2023-06-19T00:00:00"/>
        <d v="2021-08-04T00:00:00"/>
        <d v="2020-12-15T00:00:00"/>
        <d v="2022-12-22T00:00:00"/>
        <d v="2022-07-30T00:00:00"/>
        <d v="2021-04-16T00:00:00"/>
        <d v="2020-09-01T00:00:00"/>
        <d v="2023-11-24T00:00:00"/>
        <d v="2022-07-09T00:00:00"/>
        <d v="2022-07-28T00:00:00"/>
        <d v="2020-10-19T00:00:00"/>
        <d v="2020-06-29T00:00:00"/>
        <d v="2020-02-28T00:00:00"/>
        <d v="2020-05-03T00:00:00"/>
        <d v="2020-10-09T00:00:00"/>
        <d v="2022-04-09T00:00:00"/>
        <d v="2023-06-02T00:00:00"/>
        <d v="2022-05-09T00:00:00"/>
        <d v="2022-05-25T00:00:00"/>
        <d v="2021-03-07T00:00:00"/>
        <d v="2021-06-23T00:00:00"/>
        <d v="2021-08-08T00:00:00"/>
        <d v="2023-02-09T00:00:00"/>
        <d v="2021-08-11T00:00:00"/>
        <d v="2021-07-01T00:00:00"/>
        <d v="2020-03-16T00:00:00"/>
        <d v="2023-08-11T00:00:00"/>
        <d v="2022-12-15T00:00:00"/>
        <d v="2021-12-12T00:00:00"/>
        <d v="2021-06-10T00:00:00"/>
        <d v="2021-05-03T00:00:00"/>
        <d v="2022-08-25T00:00:00"/>
        <d v="2021-05-28T00:00:00"/>
        <d v="2023-05-25T00:00:00"/>
        <d v="2020-04-23T00:00:00"/>
        <d v="2023-11-28T00:00:00"/>
        <d v="2023-02-07T00:00:00"/>
        <d v="2023-01-25T00:00:00"/>
        <d v="2021-11-04T00:00:00"/>
        <d v="2023-06-21T00:00:00"/>
        <d v="2021-04-08T00:00:00"/>
        <d v="2020-04-13T00:00:00"/>
        <d v="2021-11-06T00:00:00"/>
        <d v="2023-09-13T00:00:00"/>
        <d v="2020-01-16T00:00:00"/>
        <d v="2021-03-19T00:00:00"/>
        <d v="2021-02-06T00:00:00"/>
        <d v="2020-12-19T00:00:00"/>
        <d v="2021-03-21T00:00:00"/>
        <d v="2020-12-10T00:00:00"/>
        <d v="2023-10-24T00:00:00"/>
        <d v="2021-11-05T00:00:00"/>
        <d v="2023-11-20T00:00:00"/>
        <d v="2022-02-04T00:00:00"/>
        <d v="2021-12-05T00:00:00"/>
        <d v="2023-04-10T00:00:00"/>
        <d v="2022-01-19T00:00:00"/>
        <d v="2021-11-10T00:00:00"/>
        <d v="2021-04-06T00:00:00"/>
        <d v="2021-06-25T00:00:00"/>
        <d v="2022-02-07T00:00:00"/>
        <d v="2023-08-01T00:00:00"/>
        <d v="2021-09-20T00:00:00"/>
        <d v="2021-07-02T00:00:00"/>
        <d v="2022-11-16T00:00:00"/>
        <d v="2020-01-19T00:00:00"/>
        <d v="2022-06-13T00:00:00"/>
        <d v="2023-07-24T00:00:00"/>
        <d v="2023-02-22T00:00:00"/>
        <d v="2021-11-14T00:00:00"/>
        <d v="2023-07-07T00:00:00"/>
        <d v="2022-01-05T00:00:00"/>
        <d v="2020-12-24T00:00:00"/>
        <d v="2022-11-20T00:00:00"/>
        <d v="2023-05-18T00:00:00"/>
        <d v="2022-10-25T00:00:00"/>
        <d v="2022-09-18T00:00:00"/>
        <d v="2023-02-10T00:00:00"/>
        <d v="2021-03-29T00:00:00"/>
        <d v="2021-10-22T00:00:00"/>
        <d v="2021-06-13T00:00:00"/>
        <d v="2023-12-19T00:00:00"/>
        <d v="2021-03-01T00:00:00"/>
        <d v="2022-07-26T00:00:00"/>
        <d v="2021-04-26T00:00:00"/>
        <d v="2020-06-02T00:00:00"/>
        <d v="2022-05-06T00:00:00"/>
        <d v="2020-12-07T00:00:00"/>
        <d v="2020-02-15T00:00:00"/>
        <d v="2022-12-16T00:00:00"/>
        <d v="2023-11-01T00:00:00"/>
        <d v="2023-08-26T00:00:00"/>
        <d v="2021-03-05T00:00:00"/>
        <d v="2021-08-19T00:00:00"/>
        <d v="2022-10-14T00:00:00"/>
        <d v="2020-12-16T00:00:00"/>
        <d v="2020-04-05T00:00:00"/>
        <d v="2021-10-15T00:00:00"/>
        <d v="2022-01-25T00:00:00"/>
        <d v="2021-10-31T00:00:00"/>
        <d v="2023-09-07T00:00:00"/>
        <d v="2020-04-03T00:00:00"/>
        <d v="2022-03-26T00:00:00"/>
        <d v="2020-11-16T00:00:00"/>
        <d v="2023-03-18T00:00:00"/>
        <d v="2022-03-07T00:00:00"/>
        <d v="2021-05-10T00:00:00"/>
        <d v="2022-10-06T00:00:00"/>
        <d v="2023-02-21T00:00:00"/>
        <d v="2022-06-19T00:00:00"/>
        <d v="2020-01-11T00:00:00"/>
        <d v="2023-10-03T00:00:00"/>
        <d v="2020-11-02T00:00:00"/>
        <d v="2022-08-03T00:00:00"/>
        <d v="2021-03-20T00:00:00"/>
        <d v="2023-12-29T00:00:00"/>
        <d v="2023-01-07T00:00:00"/>
        <d v="2021-12-14T00:00:00"/>
        <d v="2021-11-22T00:00:00"/>
        <d v="2021-06-01T00:00:00"/>
        <d v="2022-06-29T00:00:00"/>
        <d v="2021-12-04T00:00:00"/>
        <d v="2022-02-01T00:00:00"/>
        <d v="2021-02-12T00:00:00"/>
        <d v="2022-11-24T00:00:00"/>
        <d v="2023-12-08T00:00:00"/>
        <d v="2021-10-13T00:00:00"/>
        <d v="2020-12-13T00:00:00"/>
        <d v="2023-12-09T00:00:00"/>
        <d v="2023-07-31T00:00:00"/>
        <d v="2022-04-14T00:00:00"/>
        <d v="2023-09-22T00:00:00"/>
        <d v="2022-01-27T00:00:00"/>
        <d v="2022-02-12T00:00:00"/>
        <d v="2020-01-05T00:00:00"/>
        <d v="2023-08-08T00:00:00"/>
        <d v="2020-07-02T00:00:00"/>
        <d v="2022-08-10T00:00:00"/>
        <d v="2023-12-15T00:00:00"/>
        <d v="2021-12-22T00:00:00"/>
        <d v="2020-12-02T00:00:00"/>
        <d v="2023-03-03T00:00:00"/>
        <d v="2020-03-30T00:00:00"/>
        <d v="2022-11-08T00:00:00"/>
        <d v="2020-09-25T00:00:00"/>
        <d v="2022-09-10T00:00:00"/>
        <d v="2022-05-22T00:00:00"/>
        <d v="2020-05-04T00:00:00"/>
        <d v="2023-11-09T00:00:00"/>
        <d v="2023-12-03T00:00:00"/>
        <d v="2021-01-21T00:00:00"/>
        <d v="2021-03-30T00:00:00"/>
        <d v="2021-02-13T00:00:00"/>
        <d v="2022-05-10T00:00:00"/>
        <d v="2021-01-17T00:00:00"/>
        <d v="2022-03-12T00:00:00"/>
        <d v="2023-10-23T00:00:00"/>
        <d v="2022-12-06T00:00:00"/>
        <d v="2022-11-17T00:00:00"/>
        <d v="2023-03-07T00:00:00"/>
        <d v="2023-10-28T00:00:00"/>
        <d v="2021-05-18T00:00:00"/>
        <d v="2021-08-14T00:00:00"/>
        <d v="2023-09-26T00:00:00"/>
        <d v="2020-02-06T00:00:00"/>
        <d v="2021-10-14T00:00:00"/>
        <d v="2023-04-03T00:00:00"/>
        <d v="2021-01-06T00:00:00"/>
        <d v="2020-02-08T00:00:00"/>
        <d v="2023-12-24T00:00:00"/>
        <d v="2021-08-01T00:00:00"/>
        <d v="2021-02-21T00:00:00"/>
        <d v="2022-08-06T00:00:00"/>
        <d v="2022-09-13T00:00:00"/>
        <d v="2020-12-27T00:00:00"/>
        <d v="2020-03-26T00:00:00"/>
        <d v="2022-11-22T00:00:00"/>
        <d v="2020-04-26T00:00:00"/>
        <d v="2023-06-13T00:00:00"/>
        <d v="2023-04-15T00:00:00"/>
        <d v="2021-09-27T00:00:00"/>
        <d v="2022-02-06T00:00:00"/>
        <d v="2020-02-19T00:00:00"/>
        <d v="2021-11-20T00:00:00"/>
        <d v="2023-11-18T00:00:00"/>
        <d v="2020-06-04T00:00:00"/>
        <d v="2023-12-14T00:00:00"/>
        <d v="2021-12-20T00:00:00"/>
        <d v="2021-09-01T00:00:00"/>
        <d v="2021-06-20T00:00:00"/>
        <d v="2022-08-15T00:00:00"/>
        <d v="2023-09-09T00:00:00"/>
        <d v="2023-08-27T00:00:00"/>
        <d v="2023-04-25T00:00:00"/>
        <d v="2022-08-23T00:00:00"/>
        <d v="2020-03-01T00:00:00"/>
        <d v="2020-06-21T00:00:00"/>
        <d v="2022-02-13T00:00:00"/>
        <d v="2021-05-15T00:00:00"/>
        <d v="2021-11-29T00:00:00"/>
        <d v="2020-02-07T00:00:00"/>
        <d v="2020-12-03T00:00:00"/>
        <d v="2021-03-08T00:00:00"/>
        <d v="2021-11-30T00:00:00"/>
        <d v="2022-06-11T00:00:00"/>
        <d v="2022-01-02T00:00:00"/>
        <d v="2021-01-28T00:00:00"/>
        <d v="2020-04-22T00:00:00"/>
        <d v="2021-03-18T00:00:00"/>
        <d v="2023-06-11T00:00:00"/>
        <d v="2023-08-06T00:00:00"/>
        <d v="2023-03-05T00:00:00"/>
        <d v="2020-08-09T00:00:00"/>
        <s v="8/29/2023" u="1"/>
        <s v="10/13/2023" u="1"/>
        <s v="10/20/2022" u="1"/>
        <s v="10/14/2023" u="1"/>
        <s v="10/13/2022" u="1"/>
        <s v="10/22/2023" u="1"/>
        <s v="10/20/2021" u="1"/>
        <s v="10/14/2022" u="1"/>
        <s v="10/23/2023" u="1"/>
        <s v="10/13/2021" u="1"/>
        <s v="10/31/2023" u="1"/>
        <s v="1/20/2020" u="1"/>
        <s v="10/20/2020" u="1"/>
        <s v="1/30/2020" u="1"/>
        <s v="10/24/2023" u="1"/>
        <d v="2023-01-06T00:00:00" u="1"/>
        <s v="10/14/2021" u="1"/>
        <s v="10/22/2021" u="1"/>
        <s v="3/20/2020" u="1"/>
        <s v="3/30/2020" u="1"/>
        <s v="10/17/2023" u="1"/>
        <s v="10/15/2021" u="1"/>
        <s v="10/24/2022" u="1"/>
        <d v="2023-02-04T00:00:00" u="1"/>
        <s v="10/14/2020" u="1"/>
        <s v="1/20/2021" u="1"/>
        <s v="5/20/2020" u="1"/>
        <s v="10/31/2021" u="1"/>
        <s v="5/30/2020" u="1"/>
        <s v="10/30/2020" u="1"/>
        <d v="2020-01-10T00:00:00" u="1"/>
        <d v="2021-01-10T00:00:00" u="1"/>
        <s v="10/26/2023" u="1"/>
        <s v="10/16/2021" u="1"/>
        <s v="10/25/2022" u="1"/>
        <d v="2023-02-06T00:00:00" u="1"/>
        <s v="10/15/2020" u="1"/>
        <s v="3/20/2021" u="1"/>
        <s v="7/20/2020" u="1"/>
        <s v="3/30/2021" u="1"/>
        <s v="3/31/2020" u="1"/>
        <s v="10/17/2021" u="1"/>
        <s v="10/25/2021" u="1"/>
        <s v="10/24/2020" u="1"/>
        <s v="1/21/2021" u="1"/>
        <s v="9/30/2020" u="1"/>
        <s v="5/31/2020" u="1"/>
        <d v="2020-02-10T00:00:00" u="1"/>
        <s v="10/28/2023" u="1"/>
        <d v="2021-02-10T00:00:00" u="1"/>
        <s v="10/18/2021" u="1"/>
        <d v="2022-03-06T00:00:00" u="1"/>
        <d v="2022-04-02T00:00:00" u="1"/>
        <s v="3/21/2021" u="1"/>
        <s v="7/30/2021" u="1"/>
        <s v="3/31/2021" u="1"/>
        <s v="7/31/2020" u="1"/>
        <d v="2020-02-12T00:00:00" u="1"/>
        <s v="10/29/2023" u="1"/>
        <s v="10/19/2021" u="1"/>
        <s v="10/28/2022" u="1"/>
        <d v="2022-03-08T00:00:00" u="1"/>
        <s v="10/27/2021" u="1"/>
        <s v="1/20/2023" u="1"/>
        <s v="9/20/2021" u="1"/>
        <s v="1/21/2022" u="1"/>
        <s v="5/30/2022" u="1"/>
        <s v="1/13/2020" u="1"/>
        <s v="5/31/2021" u="1"/>
        <s v="1/23/2020" u="1"/>
        <s v="10/29/2022" u="1"/>
        <d v="2021-03-10T00:00:00" u="1"/>
        <d v="2020-04-06T00:00:00" u="1"/>
        <s v="10/19/2020" u="1"/>
        <s v="3/20/2023" u="1"/>
        <s v="7/20/2022" u="1"/>
        <s v="3/30/2023" u="1"/>
        <s v="7/30/2022" u="1"/>
        <s v="3/13/2020" u="1"/>
        <s v="3/22/2021" u="1"/>
        <s v="7/31/2021" u="1"/>
        <d v="2020-03-12T00:00:00" u="1"/>
        <d v="2021-03-12T00:00:00" u="1"/>
        <d v="2020-04-08T00:00:00" u="1"/>
        <d v="2023-03-12T00:00:00" u="1"/>
        <d v="2023-04-08T00:00:00" u="1"/>
        <s v="1/21/2023" u="1"/>
        <d v="2023-05-04T00:00:00" u="1"/>
        <s v="1/31/2023" u="1"/>
        <s v="5/13/2020" u="1"/>
        <s v="5/31/2022" u="1"/>
        <s v="9/22/2020" u="1"/>
        <s v="1/14/2020" u="1"/>
        <s v="1/24/2020" u="1"/>
        <d v="2021-04-10T00:00:00" u="1"/>
        <d v="2022-04-10T00:00:00" u="1"/>
        <s v="10/29/2020" u="1"/>
        <s v="7/30/2023" u="1"/>
        <d v="2021-06-02T00:00:00" u="1"/>
        <s v="3/13/2021" u="1"/>
        <s v="3/31/2023" u="1"/>
        <s v="7/22/2021" u="1"/>
        <s v="3/23/2021" u="1"/>
        <s v="7/23/2020" u="1"/>
        <s v="9/20/2023" u="1"/>
        <d v="2021-05-08T00:00:00" u="1"/>
        <d v="2023-04-12T00:00:00" u="1"/>
        <s v="5/21/2023" u="1"/>
        <d v="2023-05-08T00:00:00" u="1"/>
        <s v="5/13/2021" u="1"/>
        <s v="5/22/2022" u="1"/>
        <s v="5/24/2020" u="1"/>
        <s v="3/13/2022" u="1"/>
        <s v="7/13/2021" u="1"/>
        <s v="7/22/2022" u="1"/>
        <s v="7/31/2023" u="1"/>
        <s v="3/14/2021" u="1"/>
        <s v="3/23/2022" u="1"/>
        <s v="7/14/2020" u="1"/>
        <d v="2023-07-02T00:00:00" u="1"/>
        <s v="3/15/2020" u="1"/>
        <s v="3/24/2021" u="1"/>
        <s v="7/24/2020" u="1"/>
        <s v="3/25/2020" u="1"/>
        <d v="2021-05-12T00:00:00" u="1"/>
        <s v="9/21/2023" u="1"/>
        <d v="2020-07-04T00:00:00" u="1"/>
        <d v="2022-06-08T00:00:00" u="1"/>
        <s v="1/13/2023" u="1"/>
        <s v="5/13/2022" u="1"/>
        <s v="9/22/2022" u="1"/>
        <s v="1/14/2022" u="1"/>
        <s v="5/14/2021" u="1"/>
        <s v="5/23/2022" u="1"/>
        <s v="9/24/2020" u="1"/>
        <s v="1/16/2020" u="1"/>
        <s v="1/25/2021" u="1"/>
        <s v="5/25/2020" u="1"/>
        <s v="11/20/2023" u="1"/>
        <d v="2022-06-10T00:00:00" u="1"/>
        <s v="7/13/2022" u="1"/>
        <d v="2020-08-02T00:00:00" u="1"/>
        <d v="2022-07-06T00:00:00" u="1"/>
        <s v="3/14/2022" u="1"/>
        <s v="3/23/2023" u="1"/>
        <d v="2021-08-02T00:00:00" u="1"/>
        <d v="2023-07-06T00:00:00" u="1"/>
        <d v="2022-08-02T00:00:00" u="1"/>
        <s v="3/24/2022" u="1"/>
        <s v="7/15/2020" u="1"/>
        <s v="7/24/2021" u="1"/>
        <d v="2023-08-02T00:00:00" u="1"/>
        <s v="3/16/2020" u="1"/>
        <s v="7/25/2020" u="1"/>
        <s v="3/26/2020" u="1"/>
        <s v="11/20/2022" u="1"/>
        <d v="2021-06-12T00:00:00" u="1"/>
        <s v="9/13/2022" u="1"/>
        <s v="9/22/2023" u="1"/>
        <d v="2021-07-08T00:00:00" u="1"/>
        <s v="5/23/2023" u="1"/>
        <s v="9/23/2022" u="1"/>
        <d v="2022-08-04T00:00:00" u="1"/>
        <s v="1/24/2023" u="1"/>
        <s v="5/15/2021" u="1"/>
        <s v="9/15/2020" u="1"/>
        <s v="1/25/2022" u="1"/>
        <s v="5/25/2021" u="1"/>
        <s v="9/25/2020" u="1"/>
        <s v="5/26/2020" u="1"/>
        <s v="11/22/2023" u="1"/>
        <s v="11/30/2023" u="1"/>
        <s v="11/20/2021" u="1"/>
        <s v="7/13/2023" u="1"/>
        <d v="2021-07-10T00:00:00" u="1"/>
        <s v="3/15/2022" u="1"/>
        <s v="7/24/2022" u="1"/>
        <s v="3/16/2021" u="1"/>
        <s v="7/25/2021" u="1"/>
        <s v="3/17/2020" u="1"/>
        <s v="3/26/2021" u="1"/>
        <s v="7/26/2020" u="1"/>
        <s v="3/27/2020" u="1"/>
        <s v="11/14/2022" u="1"/>
        <s v="11/13/2021" u="1"/>
        <s v="11/22/2022" u="1"/>
        <s v="11/30/2022" u="1"/>
        <s v="11/20/2020" u="1"/>
        <s v="9/13/2023" u="1"/>
        <s v="1/15/2023" u="1"/>
        <s v="5/15/2022" u="1"/>
        <d v="2022-09-04T00:00:00" u="1"/>
        <s v="1/16/2022" u="1"/>
        <s v="1/25/2023" u="1"/>
        <s v="5/25/2022" u="1"/>
        <s v="9/16/2020" u="1"/>
        <d v="2023-09-04T00:00:00" u="1"/>
        <s v="1/17/2021" u="1"/>
        <s v="5/26/2021" u="1"/>
        <s v="1/27/2021" u="1"/>
        <s v="11/16/2023" u="1"/>
        <s v="11/24/2023" u="1"/>
        <s v="11/14/2021" u="1"/>
        <s v="11/13/2020" u="1"/>
        <s v="11/22/2021" u="1"/>
        <s v="11/21/2020" u="1"/>
        <s v="11/30/2021" u="1"/>
        <s v="7/24/2023" u="1"/>
        <d v="2021-09-06T00:00:00" u="1"/>
        <s v="3/16/2022" u="1"/>
        <s v="3/25/2023" u="1"/>
        <s v="7/16/2021" u="1"/>
        <s v="7/25/2022" u="1"/>
        <s v="3/17/2021" u="1"/>
        <s v="3/26/2022" u="1"/>
        <s v="7/17/2020" u="1"/>
        <s v="7/26/2021" u="1"/>
        <s v="11/17/2023" u="1"/>
        <s v="11/16/2022" u="1"/>
        <s v="11/25/2023" u="1"/>
        <s v="11/24/2022" u="1"/>
        <s v="11/30/2020" u="1"/>
        <d v="2020-09-08T00:00:00" u="1"/>
        <s v="5/15/2023" u="1"/>
        <s v="9/24/2023" u="1"/>
        <d v="2023-08-12T00:00:00" u="1"/>
        <d v="2020-10-04T00:00:00" u="1"/>
        <d v="2022-09-08T00:00:00" u="1"/>
        <s v="5/25/2023" u="1"/>
        <s v="5/26/2022" u="1"/>
        <d v="2023-10-04T00:00:00" u="1"/>
        <s v="1/27/2022" u="1"/>
        <s v="5/18/2020" u="1"/>
        <s v="5/27/2021" u="1"/>
        <s v="1/19/2020" u="1"/>
        <s v="1/28/2021" u="1"/>
        <s v="11/18/2023" u="1"/>
        <s v="11/17/2022" u="1"/>
        <s v="11/26/2023" u="1"/>
        <s v="11/16/2021" u="1"/>
        <s v="11/25/2022" u="1"/>
        <s v="11/15/2020" u="1"/>
        <s v="11/24/2021" u="1"/>
        <s v="7/15/2023" u="1"/>
        <s v="3/16/2023" u="1"/>
        <s v="7/16/2022" u="1"/>
        <s v="3/17/2022" u="1"/>
        <s v="3/26/2023" u="1"/>
        <s v="7/17/2021" u="1"/>
        <s v="7/26/2022" u="1"/>
        <d v="2022-11-02T00:00:00" u="1"/>
        <s v="3/18/2021" u="1"/>
        <s v="3/27/2022" u="1"/>
        <s v="7/18/2020" u="1"/>
        <s v="3/19/2020" u="1"/>
        <s v="11/17/2021" u="1"/>
        <s v="11/16/2020" u="1"/>
        <s v="11/25/2021" u="1"/>
        <s v="9/15/2023" u="1"/>
        <s v="9/25/2023" u="1"/>
        <d v="2022-10-08T00:00:00" u="1"/>
        <s v="5/17/2022" u="1"/>
        <s v="5/18/2021" u="1"/>
        <s v="9/27/2021" u="1"/>
        <s v="1/28/2022" u="1"/>
        <s v="5/28/2021" u="1"/>
        <s v="1/29/2021" u="1"/>
        <s v="11/28/2023" u="1"/>
        <s v="11/17/2020" u="1"/>
        <d v="2022-11-06T00:00:00" u="1"/>
        <s v="3/27/2023" u="1"/>
        <s v="7/18/2021" u="1"/>
        <s v="7/27/2022" u="1"/>
        <d v="2021-12-02T00:00:00" u="1"/>
        <d v="2023-11-06T00:00:00" u="1"/>
        <d v="2022-12-02T00:00:00" u="1"/>
        <s v="3/19/2021" u="1"/>
        <s v="7/19/2020" u="1"/>
        <d v="2023-12-02T00:00:00" u="1"/>
        <s v="3/29/2021" u="1"/>
        <s v="7/29/2020" u="1"/>
        <s v="11/18/2020" u="1"/>
        <s v="11/26/2020" u="1"/>
        <d v="2020-10-12T00:00:00" u="1"/>
        <s v="9/16/2023" u="1"/>
        <d v="2022-10-12T00:00:00" u="1"/>
        <s v="9/26/2023" u="1"/>
        <s v="1/18/2023" u="1"/>
        <s v="5/27/2023" u="1"/>
        <d v="2023-11-08T00:00:00" u="1"/>
        <s v="1/19/2022" u="1"/>
        <s v="1/28/2023" u="1"/>
        <s v="5/19/2021" u="1"/>
        <s v="5/29/2021" u="1"/>
        <s v="11/29/2022" u="1"/>
        <s v="11/27/2020" u="1"/>
        <d v="2022-11-10T00:00:00" u="1"/>
        <s v="3/18/2023" u="1"/>
        <s v="7/18/2022" u="1"/>
        <s v="7/28/2022" u="1"/>
        <s v="3/29/2022" u="1"/>
        <s v="11/29/2021" u="1"/>
        <s v="9/17/2023" u="1"/>
        <d v="2021-11-12T00:00:00" u="1"/>
        <d v="2020-12-08T00:00:00" u="1"/>
        <s v="5/18/2023" u="1"/>
        <s v="9/18/2022" u="1"/>
        <s v="5/19/2022" u="1"/>
        <s v="5/28/2023" u="1"/>
        <s v="9/28/2022" u="1"/>
        <s v="11/29/2020" u="1"/>
        <s v="7/18/2023" u="1"/>
        <d v="2021-12-10T00:00:00" u="1"/>
        <d v="2023-12-10T00:00:00" u="1"/>
        <s v="9/18/2023" u="1"/>
        <s v="9/29/2022" u="1"/>
        <s v="7/29/2023" u="1"/>
        <s v="12/20/2023" u="1"/>
        <s v="12/14/2023" u="1"/>
        <s v="12/30/2023" u="1"/>
        <s v="12/20/2021" u="1"/>
        <s v="12/15/2023" u="1"/>
        <d v="2020-01-03T00:00:00" u="1"/>
        <d v="2021-01-03T00:00:00" u="1"/>
        <s v="12/23/2023" u="1"/>
        <s v="12/13/2021" u="1"/>
        <s v="12/22/2022" u="1"/>
        <s v="12/21/2021" u="1"/>
        <s v="12/30/2022" u="1"/>
        <s v="12/20/2020" u="1"/>
        <s v="12/15/2022" u="1"/>
        <s v="12/24/2023" u="1"/>
        <s v="12/14/2021" u="1"/>
        <s v="12/23/2022" u="1"/>
        <s v="12/13/2020" u="1"/>
        <s v="12/22/2021" u="1"/>
        <s v="12/31/2022" u="1"/>
        <s v="12/30/2021" u="1"/>
        <s v="2/20/2020" u="1"/>
        <s v="12/17/2023" u="1"/>
        <d v="2021-01-07T00:00:00" u="1"/>
        <s v="12/16/2022" u="1"/>
        <s v="12/15/2021" u="1"/>
        <s v="12/14/2020" u="1"/>
        <s v="12/23/2021" u="1"/>
        <s v="12/31/2021" u="1"/>
        <s v="4/20/2020" u="1"/>
        <s v="12/30/2020" u="1"/>
        <s v="4/30/2020" u="1"/>
        <d v="2021-01-09T00:00:00" u="1"/>
        <d v="2022-02-05T00:00:00" u="1"/>
        <s v="12/15/2020" u="1"/>
        <s v="12/24/2021" u="1"/>
        <d v="2022-03-01T00:00:00" u="1"/>
        <s v="12/23/2020" u="1"/>
        <s v="2/20/2021" u="1"/>
        <s v="12/31/2020" u="1"/>
        <s v="2/21/2020" u="1"/>
        <s v="6/30/2020" u="1"/>
        <s v="12/19/2023" u="1"/>
        <d v="2021-01-11T00:00:00" u="1"/>
        <s v="12/18/2022" u="1"/>
        <d v="2023-01-11T00:00:00" u="1"/>
        <s v="12/16/2020" u="1"/>
        <s v="12/25/2021" u="1"/>
        <s v="12/24/2020" u="1"/>
        <s v="4/21/2020" u="1"/>
        <s v="4/30/2021" u="1"/>
        <s v="12/19/2022" u="1"/>
        <s v="12/28/2023" u="1"/>
        <s v="12/18/2021" u="1"/>
        <d v="2022-02-09T00:00:00" u="1"/>
        <s v="12/17/2020" u="1"/>
        <s v="12/25/2020" u="1"/>
        <s v="6/20/2021" u="1"/>
        <s v="2/21/2021" u="1"/>
        <s v="6/21/2020" u="1"/>
        <s v="6/30/2021" u="1"/>
        <s v="12/29/2023" u="1"/>
        <d v="2020-02-11T00:00:00" u="1"/>
        <d v="2021-02-11T00:00:00" u="1"/>
        <s v="12/19/2021" u="1"/>
        <d v="2020-03-07T00:00:00" u="1"/>
        <s v="12/27/2021" u="1"/>
        <d v="2021-04-03T00:00:00" u="1"/>
        <d v="2022-04-03T00:00:00" u="1"/>
        <s v="4/20/2022" u="1"/>
        <s v="4/21/2021" u="1"/>
        <s v="4/22/2020" u="1"/>
        <s v="8/31/2020" u="1"/>
        <d v="2020-03-09T00:00:00" u="1"/>
        <d v="2021-03-09T00:00:00" u="1"/>
        <s v="12/19/2020" u="1"/>
        <s v="12/28/2021" u="1"/>
        <s v="12/27/2020" u="1"/>
        <d v="2020-05-01T00:00:00" u="1"/>
        <s v="2/21/2022" u="1"/>
        <s v="6/21/2021" u="1"/>
        <s v="6/30/2022" u="1"/>
        <d v="2023-05-01T00:00:00" u="1"/>
        <s v="2/13/2020" u="1"/>
        <d v="2023-04-07T00:00:00" u="1"/>
        <d v="2022-05-03T00:00:00" u="1"/>
        <s v="4/30/2023" u="1"/>
        <s v="4/13/2020" u="1"/>
        <s v="4/22/2021" u="1"/>
        <s v="8/31/2021" u="1"/>
        <s v="4/23/2020" u="1"/>
        <d v="2020-04-09T00:00:00" u="1"/>
        <d v="2021-04-09T00:00:00" u="1"/>
        <d v="2020-06-01T00:00:00" u="1"/>
        <s v="2/21/2023" u="1"/>
        <s v="6/30/2023" u="1"/>
        <s v="2/13/2021" u="1"/>
        <s v="2/22/2022" u="1"/>
        <s v="6/13/2020" u="1"/>
        <d v="2021-04-11T00:00:00" u="1"/>
        <s v="8/20/2023" u="1"/>
        <d v="2021-05-07T00:00:00" u="1"/>
        <s v="8/21/2022" u="1"/>
        <s v="8/30/2023" u="1"/>
        <s v="4/13/2021" u="1"/>
        <s v="8/13/2020" u="1"/>
        <s v="4/14/2020" u="1"/>
        <s v="4/24/2020" u="1"/>
        <d v="2020-05-09T00:00:00" u="1"/>
        <s v="6/21/2023" u="1"/>
        <d v="2021-06-05T00:00:00" u="1"/>
        <d v="2020-07-01T00:00:00" u="1"/>
        <d v="2022-06-05T00:00:00" u="1"/>
        <s v="2/13/2022" u="1"/>
        <s v="2/22/2023" u="1"/>
        <s v="6/13/2021" u="1"/>
        <s v="2/14/2021" u="1"/>
        <s v="2/23/2022" u="1"/>
        <s v="6/14/2020" u="1"/>
        <s v="6/23/2021" u="1"/>
        <d v="2023-07-01T00:00:00" u="1"/>
        <s v="2/15/2020" u="1"/>
        <s v="2/24/2021" u="1"/>
        <s v="2/25/2020" u="1"/>
        <d v="2021-05-11T00:00:00" u="1"/>
        <d v="2020-06-07T00:00:00" u="1"/>
        <s v="8/21/2023" u="1"/>
        <d v="2021-06-07T00:00:00" u="1"/>
        <s v="4/13/2022" u="1"/>
        <d v="2021-07-03T00:00:00" u="1"/>
        <d v="2022-07-03T00:00:00" u="1"/>
        <s v="4/15/2020" u="1"/>
        <s v="8/24/2020" u="1"/>
        <d v="2020-07-05T00:00:00" u="1"/>
        <s v="6/13/2022" u="1"/>
        <d v="2020-08-01T00:00:00" u="1"/>
        <s v="2/23/2023" u="1"/>
        <s v="6/23/2022" u="1"/>
        <d v="2023-07-05T00:00:00" u="1"/>
        <s v="2/15/2021" u="1"/>
        <s v="6/24/2021" u="1"/>
        <s v="6/25/2020" u="1"/>
        <d v="2021-06-11T00:00:00" u="1"/>
        <s v="4/14/2022" u="1"/>
        <s v="8/14/2021" u="1"/>
        <s v="8/23/2022" u="1"/>
        <d v="2021-08-03T00:00:00" u="1"/>
        <s v="4/15/2021" u="1"/>
        <s v="4/24/2022" u="1"/>
        <s v="4/25/2021" u="1"/>
        <s v="8/25/2020" u="1"/>
        <s v="4/26/2020" u="1"/>
        <s v="6/13/2023" u="1"/>
        <d v="2021-07-09T00:00:00" u="1"/>
        <d v="2023-07-09T00:00:00" u="1"/>
        <s v="2/24/2023" u="1"/>
        <s v="6/24/2022" u="1"/>
        <d v="2022-09-01T00:00:00" u="1"/>
        <s v="2/16/2021" u="1"/>
        <s v="2/25/2022" u="1"/>
        <s v="6/16/2020" u="1"/>
        <s v="6/25/2021" u="1"/>
        <d v="2023-09-01T00:00:00" u="1"/>
        <s v="2/26/2021" u="1"/>
        <s v="6/26/2020" u="1"/>
        <s v="8/13/2023" u="1"/>
        <d v="2021-07-11T00:00:00" u="1"/>
        <d v="2020-08-07T00:00:00" u="1"/>
        <d v="2022-07-11T00:00:00" u="1"/>
        <s v="4/14/2023" u="1"/>
        <s v="8/14/2022" u="1"/>
        <s v="8/23/2023" u="1"/>
        <s v="4/15/2022" u="1"/>
        <s v="8/24/2022" u="1"/>
        <d v="2022-09-03T00:00:00" u="1"/>
        <s v="4/16/2021" u="1"/>
        <s v="8/16/2020" u="1"/>
        <d v="2023-09-03T00:00:00" u="1"/>
        <s v="4/17/2020" u="1"/>
        <s v="4/26/2021" u="1"/>
        <s v="6/14/2023" u="1"/>
        <s v="6/15/2022" u="1"/>
        <d v="2021-09-05T00:00:00" u="1"/>
        <d v="2023-08-09T00:00:00" u="1"/>
        <d v="2022-09-05T00:00:00" u="1"/>
        <s v="2/16/2022" u="1"/>
        <s v="2/26/2022" u="1"/>
        <s v="6/26/2021" u="1"/>
        <d v="2023-10-01T00:00:00" u="1"/>
        <s v="2/18/2020" u="1"/>
        <s v="2/27/2021" u="1"/>
        <s v="2/28/2020" u="1"/>
        <s v="4/15/2023" u="1"/>
        <s v="8/15/2022" u="1"/>
        <d v="2022-09-07T00:00:00" u="1"/>
        <s v="4/25/2023" u="1"/>
        <s v="8/25/2022" u="1"/>
        <s v="4/26/2022" u="1"/>
        <s v="8/17/2020" u="1"/>
        <s v="6/15/2023" u="1"/>
        <d v="2020-10-05T00:00:00" u="1"/>
        <d v="2022-10-05T00:00:00" u="1"/>
        <s v="2/26/2023" u="1"/>
        <s v="6/17/2021" u="1"/>
        <s v="6/26/2022" u="1"/>
        <d v="2022-11-01T00:00:00" u="1"/>
        <s v="2/18/2021" u="1"/>
        <s v="6/27/2021" u="1"/>
        <s v="2/19/2020" u="1"/>
        <s v="6/28/2020" u="1"/>
        <s v="8/15/2023" u="1"/>
        <s v="8/16/2022" u="1"/>
        <d v="2023-09-11T00:00:00" u="1"/>
        <s v="4/17/2022" u="1"/>
        <s v="8/17/2021" u="1"/>
        <s v="8/26/2022" u="1"/>
        <s v="8/18/2020" u="1"/>
        <s v="4/19/2020" u="1"/>
        <s v="4/28/2021" u="1"/>
        <s v="8/28/2020" u="1"/>
        <s v="6/16/2023" u="1"/>
        <s v="2/17/2023" u="1"/>
        <s v="6/17/2022" u="1"/>
        <d v="2023-10-09T00:00:00" u="1"/>
        <s v="6/18/2021" u="1"/>
        <s v="6/27/2022" u="1"/>
        <d v="2022-12-01T00:00:00" u="1"/>
        <s v="2/28/2022" u="1"/>
        <s v="6/29/2020" u="1"/>
        <d v="2020-10-11T00:00:00" u="1"/>
        <d v="2021-10-11T00:00:00" u="1"/>
        <s v="8/17/2022" u="1"/>
        <s v="8/26/2023" u="1"/>
        <s v="8/18/2021" u="1"/>
        <s v="4/19/2021" u="1"/>
        <s v="8/19/2020" u="1"/>
        <s v="8/29/2020" u="1"/>
        <s v="2/18/2023" u="1"/>
        <s v="2/19/2022" u="1"/>
        <s v="6/19/2021" u="1"/>
        <d v="2023-12-05T00:00:00" u="1"/>
        <s v="8/17/2023" u="1"/>
        <s v="4/18/2023" u="1"/>
        <s v="8/18/2022" u="1"/>
        <s v="8/27/2023" u="1"/>
        <d v="2021-12-07T00:00:00" u="1"/>
        <s v="8/19/2021" u="1"/>
        <s v="4/29/2022" u="1"/>
        <s v="8/29/2021" u="1"/>
        <s v="6/18/2023" u="1"/>
        <s v="6/19/2022" u="1"/>
        <s v="6/28/2023" u="1"/>
        <s v="6/29/2022" u="1"/>
        <s v="8/19/2022" u="1"/>
        <d v="2023-12-11T00:00:00" u="1"/>
        <s v="6/19/2023" u="1"/>
      </sharedItems>
    </cacheField>
    <cacheField name="Quarter" numFmtId="170">
      <sharedItems containsSemiMixedTypes="0" containsString="0" containsNumber="1" containsInteger="1" minValue="1" maxValue="4" count="4">
        <n v="4"/>
        <n v="1"/>
        <n v="3"/>
        <n v="2"/>
      </sharedItems>
    </cacheField>
    <cacheField name="Year" numFmtId="0">
      <sharedItems containsSemiMixedTypes="0" containsString="0" containsNumber="1" containsInteger="1" minValue="2020" maxValue="2023" count="4">
        <n v="2023"/>
        <n v="2021"/>
        <n v="2020"/>
        <n v="2022"/>
      </sharedItems>
    </cacheField>
    <cacheField name="ProductName" numFmtId="0">
      <sharedItems count="8">
        <s v="Rubber"/>
        <s v="Palm Oil"/>
        <s v="Cassava"/>
        <s v="Sesame"/>
        <s v="Cashew"/>
        <s v="Ginger"/>
        <s v="Plantain"/>
        <s v="Cocoa"/>
      </sharedItems>
    </cacheField>
    <cacheField name="CompanyName" numFmtId="0">
      <sharedItems count="10">
        <s v="Farmgate Nigeria Limited"/>
        <s v="Prime Agro Exports Nigeria Limited"/>
        <s v="Nigerian Export Promotion Council (NEPC)"/>
        <s v="Nigeria Agro Export Company"/>
        <s v="Greenfield Agro Exporters Nigeria Limited"/>
        <s v="Solid Agro Nigeria Limited"/>
        <s v="Agro Export Nigeria Ltd"/>
        <s v="Golden Farms Nigeria Limited"/>
        <s v="Agriplus Nigeria Limited"/>
        <s v="Agro Allied Exporters Nigeria Limited"/>
      </sharedItems>
    </cacheField>
    <cacheField name="Units Sold" numFmtId="0">
      <sharedItems containsSemiMixedTypes="0" containsString="0" containsNumber="1" containsInteger="1" minValue="103" maxValue="999"/>
    </cacheField>
    <cacheField name="Unit_Price" numFmtId="165">
      <sharedItems containsSemiMixedTypes="0" containsString="0" containsNumber="1" minValue="10006.540000000001" maxValue="49985.86"/>
    </cacheField>
    <cacheField name="Profit Per unit" numFmtId="165">
      <sharedItems containsSemiMixedTypes="0" containsString="0" containsNumber="1" minValue="2000.3" maxValue="9990.57"/>
    </cacheField>
    <cacheField name="Total Profits" numFmtId="165">
      <sharedItems containsSemiMixedTypes="0" containsString="0" containsNumber="1" minValue="252491.96" maxValue="9498502.5499999989"/>
    </cacheField>
    <cacheField name="Revenue" numFmtId="165">
      <sharedItems containsSemiMixedTypes="0" containsString="0" containsNumber="1" minValue="1323776.6000000001" maxValue="47120823.210000001"/>
    </cacheField>
    <cacheField name="Total Cost" numFmtId="165">
      <sharedItems containsSemiMixedTypes="0" containsString="0" containsNumber="1" minValue="287549.08000000054" maxValue="42104773.710000001"/>
    </cacheField>
    <cacheField name="Destination Port" numFmtId="0">
      <sharedItems count="12">
        <s v="Lagos"/>
        <s v="Calabar"/>
        <s v="Warri"/>
        <s v="Port Harcourt"/>
        <s v="Lagos "/>
        <s v="Warri "/>
        <s v="Port Harcourt "/>
        <s v="Calabar "/>
        <s v="Lagos Port" f="1"/>
        <s v="Port Harcourt Port" f="1"/>
        <s v="Warri Port" f="1"/>
        <s v="Calabar port" f="1"/>
      </sharedItems>
    </cacheField>
  </cacheFields>
  <calculatedItems count="5">
    <calculatedItem formula="'Destination Port'[Calabar]+'Destination Port'['Calabar ']">
      <pivotArea cacheIndex="1" outline="0" fieldPosition="0">
        <references count="1">
          <reference field="13" count="1">
            <x v="8"/>
          </reference>
        </references>
      </pivotArea>
    </calculatedItem>
    <calculatedItem formula="'Destination Port'[Lagos]+'Destination Port'['Lagos ']">
      <pivotArea cacheIndex="1" outline="0" fieldPosition="0">
        <references count="1">
          <reference field="13" count="1">
            <x v="9"/>
          </reference>
        </references>
      </pivotArea>
    </calculatedItem>
    <calculatedItem formula="'Destination Port'['Port Harcourt']+'Destination Port'['Port Harcourt ']">
      <pivotArea cacheIndex="1" outline="0" fieldPosition="0">
        <references count="1">
          <reference field="13" count="1">
            <x v="10"/>
          </reference>
        </references>
      </pivotArea>
    </calculatedItem>
    <calculatedItem formula="'Destination Port'[Warri]+'Destination Port'['Warri ']">
      <pivotArea cacheIndex="1" outline="0" fieldPosition="0">
        <references count="1">
          <reference field="13" count="1">
            <x v="11"/>
          </reference>
        </references>
      </pivotArea>
    </calculatedItem>
    <calculatedItem formula="'Destination Port'['Port Harcourt']+'Destination Port'['Port Harcourt ']">
      <pivotArea cacheIndex="1" fieldPosition="0">
        <references count="1">
          <reference field="13" count="1">
            <x v="10"/>
          </reference>
        </references>
      </pivotArea>
    </calculatedItem>
  </calculatedItems>
  <extLst>
    <ext xmlns:x14="http://schemas.microsoft.com/office/spreadsheetml/2009/9/main" uri="{725AE2AE-9491-48be-B2B4-4EB974FC3084}">
      <x14:pivotCacheDefinition pivotCacheId="117407469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92e4d0ee-80e7-4ca2-8091-b52c40f41130"/>
    <x v="0"/>
    <x v="0"/>
    <x v="0"/>
    <x v="0"/>
    <x v="0"/>
    <x v="0"/>
    <n v="721"/>
    <n v="31443.05"/>
    <n v="5863.92"/>
    <n v="4227886.32"/>
    <n v="22670439.050000001"/>
    <n v="18442552.73"/>
    <x v="0"/>
  </r>
  <r>
    <s v="90683409-e7ec-4f44-ae35-dee97fd6875d"/>
    <x v="1"/>
    <x v="1"/>
    <x v="1"/>
    <x v="1"/>
    <x v="1"/>
    <x v="1"/>
    <n v="881"/>
    <n v="23151.97"/>
    <n v="5868.73"/>
    <n v="5170351.13"/>
    <n v="20396885.57"/>
    <n v="15226534.440000001"/>
    <x v="0"/>
  </r>
  <r>
    <s v="c6a78351-4a7a-48fa-a027-599793414fc0"/>
    <x v="1"/>
    <x v="2"/>
    <x v="0"/>
    <x v="2"/>
    <x v="2"/>
    <x v="0"/>
    <n v="702"/>
    <n v="18536.45"/>
    <n v="5105.01"/>
    <n v="3583717.02"/>
    <n v="13012587.9"/>
    <n v="9428870.8800000008"/>
    <x v="1"/>
  </r>
  <r>
    <s v="b089df4d-c9ad-474f-a002-f42f5b5b253e"/>
    <x v="2"/>
    <x v="3"/>
    <x v="0"/>
    <x v="3"/>
    <x v="0"/>
    <x v="2"/>
    <n v="191"/>
    <n v="21981.31"/>
    <n v="7781.54"/>
    <n v="1486274.14"/>
    <n v="4198430.21"/>
    <n v="2712156.0700000003"/>
    <x v="2"/>
  </r>
  <r>
    <s v="927e64b9-5e96-4605-8f58-a7454ceaa350"/>
    <x v="3"/>
    <x v="4"/>
    <x v="0"/>
    <x v="3"/>
    <x v="3"/>
    <x v="3"/>
    <n v="373"/>
    <n v="13415.94"/>
    <n v="9590.9500000000007"/>
    <n v="3577424.35"/>
    <n v="5004145.62"/>
    <n v="1426721.27"/>
    <x v="0"/>
  </r>
  <r>
    <s v="11a9f8b1-8779-4c8d-b14e-ebef7119182d"/>
    <x v="4"/>
    <x v="5"/>
    <x v="2"/>
    <x v="1"/>
    <x v="1"/>
    <x v="4"/>
    <n v="593"/>
    <n v="44749.95"/>
    <n v="4498.4799999999996"/>
    <n v="2667598.6399999997"/>
    <n v="26536720.350000001"/>
    <n v="23869121.710000001"/>
    <x v="0"/>
  </r>
  <r>
    <s v="c4357dee-74d7-4c6f-b81c-7b25587a1e44"/>
    <x v="5"/>
    <x v="6"/>
    <x v="1"/>
    <x v="3"/>
    <x v="0"/>
    <x v="5"/>
    <n v="142"/>
    <n v="21985.66"/>
    <n v="5963.85"/>
    <n v="846866.70000000007"/>
    <n v="3121963.72"/>
    <n v="2275097.02"/>
    <x v="0"/>
  </r>
  <r>
    <s v="1816fe28-c74a-4795-9b47-2dfba9719c72"/>
    <x v="6"/>
    <x v="7"/>
    <x v="1"/>
    <x v="1"/>
    <x v="3"/>
    <x v="2"/>
    <n v="990"/>
    <n v="16931.73"/>
    <n v="3464.19"/>
    <n v="3429548.1"/>
    <n v="16762412.699999999"/>
    <n v="13332864.6"/>
    <x v="1"/>
  </r>
  <r>
    <s v="6885fca8-adcc-49c3-b802-d7fe90e3bf65"/>
    <x v="5"/>
    <x v="8"/>
    <x v="2"/>
    <x v="3"/>
    <x v="0"/>
    <x v="6"/>
    <n v="606"/>
    <n v="17896.939999999999"/>
    <n v="5326.45"/>
    <n v="3227828.6999999997"/>
    <n v="10845545.640000001"/>
    <n v="7617716.9400000013"/>
    <x v="0"/>
  </r>
  <r>
    <s v="9b7aa91e-7308-4bbb-9183-f99eb825fda9"/>
    <x v="4"/>
    <x v="9"/>
    <x v="0"/>
    <x v="2"/>
    <x v="4"/>
    <x v="7"/>
    <n v="900"/>
    <n v="42463.53"/>
    <n v="5468.54"/>
    <n v="4921686"/>
    <n v="38217177"/>
    <n v="33295491"/>
    <x v="0"/>
  </r>
  <r>
    <s v="8e936948-878d-4e3f-accf-55a5f5e183fe"/>
    <x v="7"/>
    <x v="10"/>
    <x v="0"/>
    <x v="3"/>
    <x v="0"/>
    <x v="2"/>
    <n v="192"/>
    <n v="23536.16"/>
    <n v="2812.83"/>
    <n v="540063.36"/>
    <n v="4518942.7199999997"/>
    <n v="3978879.36"/>
    <x v="0"/>
  </r>
  <r>
    <s v="8f707b22-cc10-4e5e-ba14-81cca244aea3"/>
    <x v="8"/>
    <x v="11"/>
    <x v="3"/>
    <x v="1"/>
    <x v="5"/>
    <x v="8"/>
    <n v="566"/>
    <n v="15516.87"/>
    <n v="3043.78"/>
    <n v="1722779.4800000002"/>
    <n v="8782548.4199999999"/>
    <n v="7059768.9399999995"/>
    <x v="2"/>
  </r>
  <r>
    <s v="e7f07bda-ac69-4833-b8d1-8ce99c5d3bde"/>
    <x v="5"/>
    <x v="12"/>
    <x v="2"/>
    <x v="3"/>
    <x v="4"/>
    <x v="8"/>
    <n v="220"/>
    <n v="37731.49"/>
    <n v="5466.27"/>
    <n v="1202579.4000000001"/>
    <n v="8300927.7999999998"/>
    <n v="7098348.3999999994"/>
    <x v="2"/>
  </r>
  <r>
    <s v="e1d59df2-6713-4c76-8db8-c9d9cad20052"/>
    <x v="9"/>
    <x v="2"/>
    <x v="0"/>
    <x v="2"/>
    <x v="2"/>
    <x v="9"/>
    <n v="963"/>
    <n v="29641.1"/>
    <n v="7617.73"/>
    <n v="7335873.9899999993"/>
    <n v="28544379.300000001"/>
    <n v="21208505.310000002"/>
    <x v="1"/>
  </r>
  <r>
    <s v="4b7e68e5-a2b9-4284-beba-fe9237ed4f73"/>
    <x v="8"/>
    <x v="13"/>
    <x v="2"/>
    <x v="0"/>
    <x v="6"/>
    <x v="4"/>
    <n v="700"/>
    <n v="24041.35"/>
    <n v="3922.05"/>
    <n v="2745435"/>
    <n v="16828945"/>
    <n v="14083510"/>
    <x v="0"/>
  </r>
  <r>
    <s v="3150556e-f066-40b3-9c93-b6cbad862854"/>
    <x v="6"/>
    <x v="14"/>
    <x v="3"/>
    <x v="1"/>
    <x v="6"/>
    <x v="7"/>
    <n v="341"/>
    <n v="20126.79"/>
    <n v="5442.89"/>
    <n v="1856025.4900000002"/>
    <n v="6863235.3899999997"/>
    <n v="5007209.8999999994"/>
    <x v="1"/>
  </r>
  <r>
    <s v="55fa85dd-407d-478d-8a3a-62e7a1d2350d"/>
    <x v="0"/>
    <x v="15"/>
    <x v="3"/>
    <x v="3"/>
    <x v="0"/>
    <x v="5"/>
    <n v="250"/>
    <n v="27849.16"/>
    <n v="4734.07"/>
    <n v="1183517.5"/>
    <n v="6962290"/>
    <n v="5778772.5"/>
    <x v="0"/>
  </r>
  <r>
    <s v="782cf74d-57fc-4f89-95c0-addb162418aa"/>
    <x v="5"/>
    <x v="16"/>
    <x v="1"/>
    <x v="1"/>
    <x v="2"/>
    <x v="6"/>
    <n v="641"/>
    <n v="22151.23"/>
    <n v="9884.51"/>
    <n v="6335970.9100000001"/>
    <n v="14198938.43"/>
    <n v="7862967.5199999996"/>
    <x v="3"/>
  </r>
  <r>
    <s v="b12fecbb-c6f7-4b17-9ffd-64ff3d7d5690"/>
    <x v="6"/>
    <x v="17"/>
    <x v="3"/>
    <x v="1"/>
    <x v="0"/>
    <x v="0"/>
    <n v="393"/>
    <n v="23647.19"/>
    <n v="5405.19"/>
    <n v="2124239.67"/>
    <n v="9293345.6699999999"/>
    <n v="7169106"/>
    <x v="0"/>
  </r>
  <r>
    <s v="fb98b7c5-027d-4951-b808-fd0e0bc89148"/>
    <x v="4"/>
    <x v="18"/>
    <x v="0"/>
    <x v="0"/>
    <x v="6"/>
    <x v="3"/>
    <n v="592"/>
    <n v="32644.13"/>
    <n v="7497.09"/>
    <n v="4438277.28"/>
    <n v="19325324.960000001"/>
    <n v="14887047.68"/>
    <x v="0"/>
  </r>
  <r>
    <s v="29c2de33-627b-4a25-9920-6b00fd7fd02b"/>
    <x v="2"/>
    <x v="19"/>
    <x v="2"/>
    <x v="3"/>
    <x v="1"/>
    <x v="9"/>
    <n v="194"/>
    <n v="24659.84"/>
    <n v="5943.96"/>
    <n v="1153128.24"/>
    <n v="4784008.96"/>
    <n v="3630880.7199999997"/>
    <x v="3"/>
  </r>
  <r>
    <s v="f4bf066f-37f6-4a0e-ad8f-f1587dafa5de"/>
    <x v="6"/>
    <x v="20"/>
    <x v="3"/>
    <x v="3"/>
    <x v="7"/>
    <x v="8"/>
    <n v="438"/>
    <n v="43305.68"/>
    <n v="9195.7199999999993"/>
    <n v="4027725.36"/>
    <n v="18967887.84"/>
    <n v="14940162.48"/>
    <x v="0"/>
  </r>
  <r>
    <s v="dcf959af-afa7-4c7a-9c2a-8206c6c5c691"/>
    <x v="3"/>
    <x v="21"/>
    <x v="2"/>
    <x v="2"/>
    <x v="3"/>
    <x v="6"/>
    <n v="347"/>
    <n v="11714.81"/>
    <n v="2929.83"/>
    <n v="1016651.01"/>
    <n v="4065039.07"/>
    <n v="3048388.0599999996"/>
    <x v="0"/>
  </r>
  <r>
    <s v="050341f6-ab9f-4da8-abf9-4759b9d0910d"/>
    <x v="6"/>
    <x v="22"/>
    <x v="0"/>
    <x v="3"/>
    <x v="4"/>
    <x v="7"/>
    <n v="238"/>
    <n v="31839.65"/>
    <n v="8488.9699999999993"/>
    <n v="2020374.8599999999"/>
    <n v="7577836.7000000002"/>
    <n v="5557461.8399999999"/>
    <x v="0"/>
  </r>
  <r>
    <s v="1a48cdcf-971f-4864-aeed-b3bb2c7dbec4"/>
    <x v="4"/>
    <x v="23"/>
    <x v="2"/>
    <x v="0"/>
    <x v="0"/>
    <x v="4"/>
    <n v="246"/>
    <n v="39938.99"/>
    <n v="9327.0499999999993"/>
    <n v="2294454.2999999998"/>
    <n v="9824991.5399999991"/>
    <n v="7530537.2399999993"/>
    <x v="0"/>
  </r>
  <r>
    <s v="722e0d83-2b22-413a-af81-a081c116f5ce"/>
    <x v="6"/>
    <x v="24"/>
    <x v="3"/>
    <x v="3"/>
    <x v="7"/>
    <x v="5"/>
    <n v="930"/>
    <n v="40089.03"/>
    <n v="8651.1200000000008"/>
    <n v="8045541.6000000006"/>
    <n v="37282797.899999999"/>
    <n v="29237256.299999997"/>
    <x v="3"/>
  </r>
  <r>
    <s v="76efb2bd-8cb0-4762-9eac-0f64bfca86f0"/>
    <x v="6"/>
    <x v="25"/>
    <x v="2"/>
    <x v="0"/>
    <x v="1"/>
    <x v="9"/>
    <n v="218"/>
    <n v="34380.18"/>
    <n v="5264.59"/>
    <n v="1147680.6200000001"/>
    <n v="7494879.2400000002"/>
    <n v="6347198.6200000001"/>
    <x v="0"/>
  </r>
  <r>
    <s v="4368ea88-5a10-44a9-947b-bf5ffd71df6e"/>
    <x v="9"/>
    <x v="26"/>
    <x v="1"/>
    <x v="0"/>
    <x v="7"/>
    <x v="9"/>
    <n v="981"/>
    <n v="39948.71"/>
    <n v="5611.36"/>
    <n v="5504744.1599999992"/>
    <n v="39189684.509999998"/>
    <n v="33684940.350000001"/>
    <x v="2"/>
  </r>
  <r>
    <s v="7436bf33-3506-44f8-8a94-d894f8cbc43c"/>
    <x v="1"/>
    <x v="27"/>
    <x v="0"/>
    <x v="2"/>
    <x v="7"/>
    <x v="5"/>
    <n v="449"/>
    <n v="22573.52"/>
    <n v="5849.58"/>
    <n v="2626461.42"/>
    <n v="10135510.48"/>
    <n v="7509049.0600000005"/>
    <x v="0"/>
  </r>
  <r>
    <s v="62e1b3bd-f7c8-4394-bd1e-9324e4b3bd2a"/>
    <x v="0"/>
    <x v="28"/>
    <x v="0"/>
    <x v="2"/>
    <x v="3"/>
    <x v="6"/>
    <n v="256"/>
    <n v="34710.58"/>
    <n v="6530.19"/>
    <n v="1671728.64"/>
    <n v="8885908.4800000004"/>
    <n v="7214179.8400000008"/>
    <x v="0"/>
  </r>
  <r>
    <s v="6131a53f-5b30-45a3-b9b9-98bc5ffaaea2"/>
    <x v="2"/>
    <x v="29"/>
    <x v="0"/>
    <x v="1"/>
    <x v="4"/>
    <x v="3"/>
    <n v="309"/>
    <n v="36171.199999999997"/>
    <n v="5485.99"/>
    <n v="1695170.91"/>
    <n v="11176900.800000001"/>
    <n v="9481729.8900000006"/>
    <x v="0"/>
  </r>
  <r>
    <s v="5d0d2f34-74fe-4c92-ab7c-8617dd63c357"/>
    <x v="8"/>
    <x v="30"/>
    <x v="3"/>
    <x v="3"/>
    <x v="6"/>
    <x v="4"/>
    <n v="316"/>
    <n v="33608.720000000001"/>
    <n v="8153.51"/>
    <n v="2576509.16"/>
    <n v="10620355.52"/>
    <n v="8043846.3599999994"/>
    <x v="3"/>
  </r>
  <r>
    <s v="293602be-1035-42a8-a824-2fbdf36b73f2"/>
    <x v="4"/>
    <x v="31"/>
    <x v="0"/>
    <x v="3"/>
    <x v="5"/>
    <x v="0"/>
    <n v="519"/>
    <n v="46462.39"/>
    <n v="7563.66"/>
    <n v="3925539.54"/>
    <n v="24113980.41"/>
    <n v="20188440.870000001"/>
    <x v="1"/>
  </r>
  <r>
    <s v="9a09a1ae-beeb-487d-9d30-bb83046da2df"/>
    <x v="5"/>
    <x v="32"/>
    <x v="0"/>
    <x v="2"/>
    <x v="4"/>
    <x v="3"/>
    <n v="987"/>
    <n v="38561.5"/>
    <n v="9018.41"/>
    <n v="8901170.6699999999"/>
    <n v="38060200.5"/>
    <n v="29159029.829999998"/>
    <x v="0"/>
  </r>
  <r>
    <s v="b16a4c98-ac71-41c5-bece-55e8cc104a61"/>
    <x v="4"/>
    <x v="33"/>
    <x v="1"/>
    <x v="3"/>
    <x v="5"/>
    <x v="8"/>
    <n v="536"/>
    <n v="10387.59"/>
    <n v="9458.2199999999993"/>
    <n v="5069605.92"/>
    <n v="5567748.2400000002"/>
    <n v="498142.3200000003"/>
    <x v="0"/>
  </r>
  <r>
    <s v="ac1f9067-9f28-447b-86a4-b98d8c3942e9"/>
    <x v="4"/>
    <x v="34"/>
    <x v="0"/>
    <x v="0"/>
    <x v="7"/>
    <x v="4"/>
    <n v="997"/>
    <n v="32753.279999999999"/>
    <n v="8951.58"/>
    <n v="8924725.2599999998"/>
    <n v="32655020.16"/>
    <n v="23730294.899999999"/>
    <x v="1"/>
  </r>
  <r>
    <s v="8ea0a55a-74a6-48b3-bdb3-fb357f7d8220"/>
    <x v="6"/>
    <x v="35"/>
    <x v="1"/>
    <x v="0"/>
    <x v="0"/>
    <x v="1"/>
    <n v="408"/>
    <n v="39571.269999999997"/>
    <n v="5584.52"/>
    <n v="2278484.16"/>
    <n v="16145078.16"/>
    <n v="13866594"/>
    <x v="0"/>
  </r>
  <r>
    <s v="3793ef9d-1154-44a0-8f8e-1d9330f2f26a"/>
    <x v="2"/>
    <x v="36"/>
    <x v="2"/>
    <x v="2"/>
    <x v="0"/>
    <x v="7"/>
    <n v="227"/>
    <n v="14985.53"/>
    <n v="2169.04"/>
    <n v="492372.08"/>
    <n v="3401715.31"/>
    <n v="2909343.23"/>
    <x v="0"/>
  </r>
  <r>
    <s v="a5ee3376-bdc1-42f6-8683-2a081b989716"/>
    <x v="1"/>
    <x v="37"/>
    <x v="0"/>
    <x v="3"/>
    <x v="7"/>
    <x v="9"/>
    <n v="273"/>
    <n v="29358.38"/>
    <n v="5452.34"/>
    <n v="1488488.82"/>
    <n v="8014837.7400000002"/>
    <n v="6526348.9199999999"/>
    <x v="2"/>
  </r>
  <r>
    <s v="385ea5bf-b5cb-4d0a-a289-ac6ea5836bcc"/>
    <x v="0"/>
    <x v="38"/>
    <x v="1"/>
    <x v="0"/>
    <x v="4"/>
    <x v="4"/>
    <n v="494"/>
    <n v="30668.78"/>
    <n v="5725.02"/>
    <n v="2828159.8800000004"/>
    <n v="15150377.32"/>
    <n v="12322217.439999999"/>
    <x v="0"/>
  </r>
  <r>
    <s v="6d7ff5e5-62f4-430d-a4a9-c8e21b975385"/>
    <x v="8"/>
    <x v="39"/>
    <x v="0"/>
    <x v="1"/>
    <x v="1"/>
    <x v="0"/>
    <n v="537"/>
    <n v="48105.59"/>
    <n v="5191.38"/>
    <n v="2787771.06"/>
    <n v="25832701.829999998"/>
    <n v="23044930.77"/>
    <x v="0"/>
  </r>
  <r>
    <s v="f87e826b-7633-4ba2-aecc-a7812884cf68"/>
    <x v="8"/>
    <x v="40"/>
    <x v="0"/>
    <x v="1"/>
    <x v="4"/>
    <x v="2"/>
    <n v="360"/>
    <n v="25462.65"/>
    <n v="9477.39"/>
    <n v="3411860.4"/>
    <n v="9166554"/>
    <n v="5754693.5999999996"/>
    <x v="0"/>
  </r>
  <r>
    <s v="60c2b809-c566-429e-9ab6-20cf7957299f"/>
    <x v="2"/>
    <x v="41"/>
    <x v="2"/>
    <x v="2"/>
    <x v="1"/>
    <x v="4"/>
    <n v="698"/>
    <n v="36248.769999999997"/>
    <n v="3758.47"/>
    <n v="2623412.06"/>
    <n v="25301641.460000001"/>
    <n v="22678229.400000002"/>
    <x v="0"/>
  </r>
  <r>
    <s v="8f4a37cc-f27d-49f5-b893-c9292862b873"/>
    <x v="6"/>
    <x v="42"/>
    <x v="1"/>
    <x v="0"/>
    <x v="1"/>
    <x v="1"/>
    <n v="988"/>
    <n v="28860.1"/>
    <n v="3599.16"/>
    <n v="3555970.08"/>
    <n v="28513778.800000001"/>
    <n v="24957808.719999999"/>
    <x v="3"/>
  </r>
  <r>
    <s v="8d63c82a-7da8-45b5-aa89-46e86094362e"/>
    <x v="5"/>
    <x v="43"/>
    <x v="3"/>
    <x v="2"/>
    <x v="7"/>
    <x v="9"/>
    <n v="482"/>
    <n v="34497.660000000003"/>
    <n v="2071.13"/>
    <n v="998284.66"/>
    <n v="16627872.119999999"/>
    <n v="15629587.459999999"/>
    <x v="3"/>
  </r>
  <r>
    <s v="66e84e31-bd73-4612-b788-5ef233917b49"/>
    <x v="0"/>
    <x v="13"/>
    <x v="2"/>
    <x v="0"/>
    <x v="3"/>
    <x v="9"/>
    <n v="933"/>
    <n v="21358.84"/>
    <n v="5191.57"/>
    <n v="4843734.8099999996"/>
    <n v="19927797.719999999"/>
    <n v="15084062.91"/>
    <x v="0"/>
  </r>
  <r>
    <s v="6a4abfb1-d0bf-482b-8499-60c61f2f5812"/>
    <x v="3"/>
    <x v="44"/>
    <x v="3"/>
    <x v="0"/>
    <x v="4"/>
    <x v="6"/>
    <n v="409"/>
    <n v="48643.45"/>
    <n v="3745.48"/>
    <n v="1531901.32"/>
    <n v="19895171.050000001"/>
    <n v="18363269.73"/>
    <x v="0"/>
  </r>
  <r>
    <s v="7ba158ec-8b85-4cb9-941d-32eed9c0a25b"/>
    <x v="6"/>
    <x v="45"/>
    <x v="2"/>
    <x v="2"/>
    <x v="1"/>
    <x v="4"/>
    <n v="187"/>
    <n v="26876.43"/>
    <n v="7122.88"/>
    <n v="1331978.56"/>
    <n v="5025892.41"/>
    <n v="3693913.85"/>
    <x v="3"/>
  </r>
  <r>
    <s v="ccf8373f-07ad-44d3-af04-b7cbd4a01d2a"/>
    <x v="9"/>
    <x v="46"/>
    <x v="2"/>
    <x v="3"/>
    <x v="7"/>
    <x v="8"/>
    <n v="640"/>
    <n v="37592.199999999997"/>
    <n v="7882.03"/>
    <n v="5044499.2"/>
    <n v="24059008"/>
    <n v="19014508.800000001"/>
    <x v="0"/>
  </r>
  <r>
    <s v="a95af224-a43f-4f43-98ab-920a81228d0a"/>
    <x v="9"/>
    <x v="47"/>
    <x v="3"/>
    <x v="1"/>
    <x v="5"/>
    <x v="9"/>
    <n v="985"/>
    <n v="22041.82"/>
    <n v="9336.1200000000008"/>
    <n v="9196078.2000000011"/>
    <n v="21711192.699999999"/>
    <n v="12515114.499999998"/>
    <x v="3"/>
  </r>
  <r>
    <s v="9e1472f4-2717-48c0-9227-85d4ba2f0733"/>
    <x v="3"/>
    <x v="48"/>
    <x v="1"/>
    <x v="3"/>
    <x v="7"/>
    <x v="3"/>
    <n v="746"/>
    <n v="11537.24"/>
    <n v="4261.71"/>
    <n v="3179235.66"/>
    <n v="8606781.0399999991"/>
    <n v="5427545.379999999"/>
    <x v="1"/>
  </r>
  <r>
    <s v="5ea510c0-7fa2-4c43-a4ed-b85d24cfe85e"/>
    <x v="4"/>
    <x v="49"/>
    <x v="2"/>
    <x v="1"/>
    <x v="2"/>
    <x v="7"/>
    <n v="184"/>
    <n v="11548.45"/>
    <n v="4562.51"/>
    <n v="839501.84000000008"/>
    <n v="2124914.7999999998"/>
    <n v="1285412.9599999997"/>
    <x v="3"/>
  </r>
  <r>
    <s v="b2359dff-18cf-4db5-acdc-83bdc13b1465"/>
    <x v="8"/>
    <x v="50"/>
    <x v="1"/>
    <x v="0"/>
    <x v="1"/>
    <x v="2"/>
    <n v="610"/>
    <n v="39943.949999999997"/>
    <n v="7608.7"/>
    <n v="4641307"/>
    <n v="24365809.5"/>
    <n v="19724502.5"/>
    <x v="0"/>
  </r>
  <r>
    <s v="de866c83-1098-4c4d-9abc-4e523f84b578"/>
    <x v="9"/>
    <x v="51"/>
    <x v="3"/>
    <x v="2"/>
    <x v="0"/>
    <x v="3"/>
    <n v="945"/>
    <n v="20163.080000000002"/>
    <n v="5019.62"/>
    <n v="4743540.8999999994"/>
    <n v="19054110.600000001"/>
    <n v="14310569.700000003"/>
    <x v="0"/>
  </r>
  <r>
    <s v="a607fc19-d5cb-4ee1-8086-e89d872a1920"/>
    <x v="6"/>
    <x v="52"/>
    <x v="1"/>
    <x v="1"/>
    <x v="7"/>
    <x v="0"/>
    <n v="864"/>
    <n v="40976.449999999997"/>
    <n v="3472.61"/>
    <n v="3000335.04"/>
    <n v="35403652.799999997"/>
    <n v="32403317.759999998"/>
    <x v="0"/>
  </r>
  <r>
    <s v="9fa293ce-1fba-44a7-a704-ea15db24cd88"/>
    <x v="8"/>
    <x v="53"/>
    <x v="0"/>
    <x v="1"/>
    <x v="0"/>
    <x v="9"/>
    <n v="346"/>
    <n v="45825.21"/>
    <n v="2333.75"/>
    <n v="807477.5"/>
    <n v="15855522.66"/>
    <n v="15048045.16"/>
    <x v="2"/>
  </r>
  <r>
    <s v="cd37ed31-df41-4222-a89d-4b9a0b83edd0"/>
    <x v="8"/>
    <x v="54"/>
    <x v="2"/>
    <x v="2"/>
    <x v="6"/>
    <x v="7"/>
    <n v="617"/>
    <n v="11446.76"/>
    <n v="6752.01"/>
    <n v="4165990.17"/>
    <n v="7062650.9199999999"/>
    <n v="2896660.75"/>
    <x v="1"/>
  </r>
  <r>
    <s v="0efd6cff-5394-4178-bc73-a28a162d7f10"/>
    <x v="9"/>
    <x v="55"/>
    <x v="2"/>
    <x v="2"/>
    <x v="4"/>
    <x v="6"/>
    <n v="511"/>
    <n v="28130.25"/>
    <n v="9295.18"/>
    <n v="4749836.9800000004"/>
    <n v="14374557.75"/>
    <n v="9624720.7699999996"/>
    <x v="0"/>
  </r>
  <r>
    <s v="b374551c-a242-4562-96c4-252675774561"/>
    <x v="2"/>
    <x v="56"/>
    <x v="2"/>
    <x v="1"/>
    <x v="2"/>
    <x v="1"/>
    <n v="493"/>
    <n v="26013.72"/>
    <n v="5430.98"/>
    <n v="2677473.1399999997"/>
    <n v="12824763.960000001"/>
    <n v="10147290.82"/>
    <x v="3"/>
  </r>
  <r>
    <s v="e0a6d747-a661-4a83-8b37-2bb168a0f7fa"/>
    <x v="1"/>
    <x v="57"/>
    <x v="1"/>
    <x v="1"/>
    <x v="5"/>
    <x v="6"/>
    <n v="554"/>
    <n v="40655.79"/>
    <n v="3828.59"/>
    <n v="2121038.86"/>
    <n v="22523307.66"/>
    <n v="20402268.800000001"/>
    <x v="3"/>
  </r>
  <r>
    <s v="3feba1ee-15ab-4714-9c04-6d4dad9704b1"/>
    <x v="3"/>
    <x v="58"/>
    <x v="3"/>
    <x v="2"/>
    <x v="3"/>
    <x v="3"/>
    <n v="594"/>
    <n v="47688.67"/>
    <n v="9913.49"/>
    <n v="5888613.0599999996"/>
    <n v="28327069.98"/>
    <n v="22438456.920000002"/>
    <x v="0"/>
  </r>
  <r>
    <s v="bfd8ab16-5bb2-489f-8a3a-e8aeeb77cc76"/>
    <x v="4"/>
    <x v="59"/>
    <x v="1"/>
    <x v="1"/>
    <x v="5"/>
    <x v="0"/>
    <n v="307"/>
    <n v="20303.59"/>
    <n v="7637.18"/>
    <n v="2344614.2600000002"/>
    <n v="6233202.1299999999"/>
    <n v="3888587.8699999996"/>
    <x v="0"/>
  </r>
  <r>
    <s v="5e348c55-2220-4337-a5cc-30ddd93d0d47"/>
    <x v="7"/>
    <x v="60"/>
    <x v="3"/>
    <x v="1"/>
    <x v="4"/>
    <x v="8"/>
    <n v="456"/>
    <n v="21633.599999999999"/>
    <n v="4135.4399999999996"/>
    <n v="1885760.64"/>
    <n v="9864921.5999999996"/>
    <n v="7979160.96"/>
    <x v="1"/>
  </r>
  <r>
    <s v="4b058ea1-5276-4203-bc49-ed91c3c217b1"/>
    <x v="9"/>
    <x v="61"/>
    <x v="0"/>
    <x v="2"/>
    <x v="6"/>
    <x v="3"/>
    <n v="363"/>
    <n v="21256.720000000001"/>
    <n v="4413.29"/>
    <n v="1602024.27"/>
    <n v="7716189.3600000003"/>
    <n v="6114165.0899999999"/>
    <x v="0"/>
  </r>
  <r>
    <s v="04e80a7b-7988-4cdc-b5d9-2abc94fa58c4"/>
    <x v="9"/>
    <x v="62"/>
    <x v="2"/>
    <x v="3"/>
    <x v="7"/>
    <x v="3"/>
    <n v="337"/>
    <n v="12898.06"/>
    <n v="2443.4"/>
    <n v="823425.8"/>
    <n v="4346646.22"/>
    <n v="3523220.42"/>
    <x v="0"/>
  </r>
  <r>
    <s v="2dd24095-1ef7-4d4f-80ec-08a1f2ae7cc8"/>
    <x v="1"/>
    <x v="63"/>
    <x v="3"/>
    <x v="3"/>
    <x v="4"/>
    <x v="4"/>
    <n v="253"/>
    <n v="10966.93"/>
    <n v="2635.2"/>
    <n v="666705.6"/>
    <n v="2774633.29"/>
    <n v="2107927.69"/>
    <x v="3"/>
  </r>
  <r>
    <s v="ac7bd34f-afa1-4725-9164-567f4783871a"/>
    <x v="6"/>
    <x v="64"/>
    <x v="2"/>
    <x v="2"/>
    <x v="6"/>
    <x v="1"/>
    <n v="631"/>
    <n v="30503.360000000001"/>
    <n v="9796.94"/>
    <n v="6181869.1400000006"/>
    <n v="19247620.16"/>
    <n v="13065751.02"/>
    <x v="0"/>
  </r>
  <r>
    <s v="026c5546-e344-463a-8141-be6388a0cf5d"/>
    <x v="0"/>
    <x v="65"/>
    <x v="2"/>
    <x v="0"/>
    <x v="1"/>
    <x v="8"/>
    <n v="227"/>
    <n v="18867.009999999998"/>
    <n v="9051.2900000000009"/>
    <n v="2054642.8300000003"/>
    <n v="4282811.2699999996"/>
    <n v="2228168.4399999995"/>
    <x v="0"/>
  </r>
  <r>
    <s v="c92b49e9-fb43-4a4c-9ddc-b0158efd2938"/>
    <x v="8"/>
    <x v="66"/>
    <x v="3"/>
    <x v="1"/>
    <x v="4"/>
    <x v="3"/>
    <n v="494"/>
    <n v="29181.06"/>
    <n v="2446.06"/>
    <n v="1208353.6399999999"/>
    <n v="14415443.640000001"/>
    <n v="13207090"/>
    <x v="0"/>
  </r>
  <r>
    <s v="b40c1cfd-63a4-4592-8b17-c9a25b442df4"/>
    <x v="8"/>
    <x v="67"/>
    <x v="3"/>
    <x v="0"/>
    <x v="3"/>
    <x v="1"/>
    <n v="911"/>
    <n v="24589.63"/>
    <n v="5784.62"/>
    <n v="5269788.82"/>
    <n v="22401152.93"/>
    <n v="17131364.109999999"/>
    <x v="1"/>
  </r>
  <r>
    <s v="5d4ad705-ccd5-45ac-a1ac-fc94a6f6af56"/>
    <x v="6"/>
    <x v="68"/>
    <x v="1"/>
    <x v="0"/>
    <x v="7"/>
    <x v="9"/>
    <n v="172"/>
    <n v="19594.66"/>
    <n v="9712"/>
    <n v="1670464"/>
    <n v="3370281.52"/>
    <n v="1699817.52"/>
    <x v="2"/>
  </r>
  <r>
    <s v="a72a44f2-0987-4fb6-9f0f-1db423f7554a"/>
    <x v="0"/>
    <x v="69"/>
    <x v="3"/>
    <x v="1"/>
    <x v="5"/>
    <x v="6"/>
    <n v="651"/>
    <n v="10926.4"/>
    <n v="2904.18"/>
    <n v="1890621.18"/>
    <n v="7113086.4000000004"/>
    <n v="5222465.2200000007"/>
    <x v="2"/>
  </r>
  <r>
    <s v="9f428a7a-ab98-423c-8d2d-2c56e0859283"/>
    <x v="0"/>
    <x v="70"/>
    <x v="3"/>
    <x v="1"/>
    <x v="4"/>
    <x v="0"/>
    <n v="238"/>
    <n v="28152.42"/>
    <n v="8234.85"/>
    <n v="1959894.3"/>
    <n v="6700275.96"/>
    <n v="4740381.66"/>
    <x v="0"/>
  </r>
  <r>
    <s v="95d4821f-9709-43ba-a1c2-200c5e463a78"/>
    <x v="8"/>
    <x v="71"/>
    <x v="3"/>
    <x v="1"/>
    <x v="4"/>
    <x v="3"/>
    <n v="112"/>
    <n v="37672.07"/>
    <n v="5265.33"/>
    <n v="589716.96"/>
    <n v="4219271.84"/>
    <n v="3629554.88"/>
    <x v="4"/>
  </r>
  <r>
    <s v="2fa84bf8-a7b1-4443-8d21-a83d5bc3c539"/>
    <x v="2"/>
    <x v="72"/>
    <x v="2"/>
    <x v="2"/>
    <x v="7"/>
    <x v="1"/>
    <n v="118"/>
    <n v="22796.67"/>
    <n v="4784.42"/>
    <n v="564561.56000000006"/>
    <n v="2690007.06"/>
    <n v="2125445.5"/>
    <x v="0"/>
  </r>
  <r>
    <s v="628b031f-3d49-4454-976c-d81d8cbdf4d5"/>
    <x v="0"/>
    <x v="73"/>
    <x v="0"/>
    <x v="3"/>
    <x v="5"/>
    <x v="3"/>
    <n v="115"/>
    <n v="37857.65"/>
    <n v="2928.51"/>
    <n v="336778.65"/>
    <n v="4353629.75"/>
    <n v="4016851.1"/>
    <x v="3"/>
  </r>
  <r>
    <s v="7f0f09d1-2e0c-46f2-9cfc-c0620d105928"/>
    <x v="1"/>
    <x v="74"/>
    <x v="0"/>
    <x v="1"/>
    <x v="6"/>
    <x v="2"/>
    <n v="999"/>
    <n v="20493.759999999998"/>
    <n v="8990.8700000000008"/>
    <n v="8981879.1300000008"/>
    <n v="20473266.239999998"/>
    <n v="11491387.109999998"/>
    <x v="2"/>
  </r>
  <r>
    <s v="795e7f7d-ccbc-489b-ba6f-cde79c194605"/>
    <x v="1"/>
    <x v="75"/>
    <x v="1"/>
    <x v="2"/>
    <x v="0"/>
    <x v="3"/>
    <n v="189"/>
    <n v="32429.66"/>
    <n v="5579.11"/>
    <n v="1054451.79"/>
    <n v="6129205.7400000002"/>
    <n v="5074753.95"/>
    <x v="0"/>
  </r>
  <r>
    <s v="730947e3-fefb-4666-b2e8-9aff10027f9e"/>
    <x v="9"/>
    <x v="76"/>
    <x v="3"/>
    <x v="2"/>
    <x v="5"/>
    <x v="0"/>
    <n v="371"/>
    <n v="15691.82"/>
    <n v="6331.62"/>
    <n v="2349031.02"/>
    <n v="5821665.2199999997"/>
    <n v="3472634.1999999997"/>
    <x v="0"/>
  </r>
  <r>
    <s v="2b345539-8b9a-430b-8f02-7ed5e9c02d42"/>
    <x v="9"/>
    <x v="77"/>
    <x v="2"/>
    <x v="1"/>
    <x v="1"/>
    <x v="9"/>
    <n v="367"/>
    <n v="41045.83"/>
    <n v="2057.84"/>
    <n v="755227.28"/>
    <n v="15063819.609999999"/>
    <n v="14308592.33"/>
    <x v="3"/>
  </r>
  <r>
    <s v="2a87306f-2e21-4554-a275-249419270d2e"/>
    <x v="7"/>
    <x v="78"/>
    <x v="2"/>
    <x v="1"/>
    <x v="3"/>
    <x v="0"/>
    <n v="284"/>
    <n v="34203.29"/>
    <n v="5562.73"/>
    <n v="1579815.3199999998"/>
    <n v="9713734.3599999994"/>
    <n v="8133919.0399999991"/>
    <x v="0"/>
  </r>
  <r>
    <s v="36b1601a-98ee-4b97-a3f5-2449e0c9e990"/>
    <x v="7"/>
    <x v="79"/>
    <x v="2"/>
    <x v="3"/>
    <x v="3"/>
    <x v="1"/>
    <n v="484"/>
    <n v="19067.8"/>
    <n v="3327.57"/>
    <n v="1610543.8800000001"/>
    <n v="9228815.1999999993"/>
    <n v="7618271.3199999994"/>
    <x v="1"/>
  </r>
  <r>
    <s v="3a7429bb-6b03-41b3-b9a8-09b7ab57f894"/>
    <x v="5"/>
    <x v="80"/>
    <x v="3"/>
    <x v="0"/>
    <x v="5"/>
    <x v="6"/>
    <n v="671"/>
    <n v="47059.63"/>
    <n v="2744.68"/>
    <n v="1841680.2799999998"/>
    <n v="31577011.73"/>
    <n v="29735331.449999999"/>
    <x v="3"/>
  </r>
  <r>
    <s v="17b9bf63-46b6-4e34-81c3-e157411f9751"/>
    <x v="2"/>
    <x v="81"/>
    <x v="0"/>
    <x v="1"/>
    <x v="0"/>
    <x v="7"/>
    <n v="671"/>
    <n v="23316.71"/>
    <n v="3376.13"/>
    <n v="2265383.23"/>
    <n v="15645512.41"/>
    <n v="13380129.18"/>
    <x v="0"/>
  </r>
  <r>
    <s v="4a8f5840-ce3d-4f76-b4b1-22df7e899f3d"/>
    <x v="8"/>
    <x v="82"/>
    <x v="2"/>
    <x v="2"/>
    <x v="4"/>
    <x v="3"/>
    <n v="604"/>
    <n v="26272.25"/>
    <n v="3836.47"/>
    <n v="2317227.88"/>
    <n v="15868439"/>
    <n v="13551211.120000001"/>
    <x v="0"/>
  </r>
  <r>
    <s v="391d87bf-4155-4ebc-a281-7ba55cb3562d"/>
    <x v="4"/>
    <x v="83"/>
    <x v="2"/>
    <x v="2"/>
    <x v="1"/>
    <x v="5"/>
    <n v="390"/>
    <n v="42865.760000000002"/>
    <n v="8235.34"/>
    <n v="3211782.6"/>
    <n v="16717646.4"/>
    <n v="13505863.800000001"/>
    <x v="0"/>
  </r>
  <r>
    <s v="fc6a7cb3-1995-4e0d-9085-6c47345f1359"/>
    <x v="7"/>
    <x v="84"/>
    <x v="3"/>
    <x v="2"/>
    <x v="4"/>
    <x v="2"/>
    <n v="444"/>
    <n v="25730.68"/>
    <n v="5539.83"/>
    <n v="2459684.52"/>
    <n v="11424421.92"/>
    <n v="8964737.4000000004"/>
    <x v="0"/>
  </r>
  <r>
    <s v="9547bd01-e959-440f-b7ad-07fa0a901eef"/>
    <x v="9"/>
    <x v="85"/>
    <x v="0"/>
    <x v="0"/>
    <x v="3"/>
    <x v="8"/>
    <n v="667"/>
    <n v="20963.97"/>
    <n v="8605.9500000000007"/>
    <n v="5740168.6500000004"/>
    <n v="13982967.99"/>
    <n v="8242799.3399999999"/>
    <x v="1"/>
  </r>
  <r>
    <s v="da1764fa-bc59-4b07-88c0-e826a20aca8d"/>
    <x v="8"/>
    <x v="86"/>
    <x v="2"/>
    <x v="3"/>
    <x v="0"/>
    <x v="8"/>
    <n v="272"/>
    <n v="13913.4"/>
    <n v="8925.23"/>
    <n v="2427662.56"/>
    <n v="3784444.8"/>
    <n v="1356782.2399999998"/>
    <x v="0"/>
  </r>
  <r>
    <s v="c7df8d9e-161b-410b-8b0c-17154d6594e2"/>
    <x v="9"/>
    <x v="87"/>
    <x v="1"/>
    <x v="3"/>
    <x v="7"/>
    <x v="0"/>
    <n v="340"/>
    <n v="26117.99"/>
    <n v="2018.73"/>
    <n v="686368.2"/>
    <n v="8880116.5999999996"/>
    <n v="8193748.3999999994"/>
    <x v="0"/>
  </r>
  <r>
    <s v="7db8c955-a4fc-4536-819c-c155de01bf2d"/>
    <x v="5"/>
    <x v="88"/>
    <x v="2"/>
    <x v="3"/>
    <x v="5"/>
    <x v="9"/>
    <n v="359"/>
    <n v="39185.03"/>
    <n v="5876.48"/>
    <n v="2109656.3199999998"/>
    <n v="14067425.77"/>
    <n v="11957769.449999999"/>
    <x v="2"/>
  </r>
  <r>
    <s v="e8bb22d2-ef63-4534-8c31-d61c1243f511"/>
    <x v="8"/>
    <x v="89"/>
    <x v="3"/>
    <x v="2"/>
    <x v="2"/>
    <x v="6"/>
    <n v="895"/>
    <n v="44627.31"/>
    <n v="6484.53"/>
    <n v="5803654.3499999996"/>
    <n v="39941442.450000003"/>
    <n v="34137788.100000001"/>
    <x v="1"/>
  </r>
  <r>
    <s v="09b1d862-2790-4d5c-9d1f-05758ff5147b"/>
    <x v="4"/>
    <x v="12"/>
    <x v="2"/>
    <x v="3"/>
    <x v="0"/>
    <x v="9"/>
    <n v="805"/>
    <n v="18006.64"/>
    <n v="5923.04"/>
    <n v="4768047.2"/>
    <n v="14495345.199999999"/>
    <n v="9727298"/>
    <x v="3"/>
  </r>
  <r>
    <s v="5bfb8331-1137-4080-8370-eb8ecfa425ef"/>
    <x v="7"/>
    <x v="90"/>
    <x v="2"/>
    <x v="2"/>
    <x v="2"/>
    <x v="1"/>
    <n v="711"/>
    <n v="33178.93"/>
    <n v="7017.84"/>
    <n v="4989684.24"/>
    <n v="23590219.23"/>
    <n v="18600534.990000002"/>
    <x v="0"/>
  </r>
  <r>
    <s v="f522b38d-1e97-42e9-aeb4-27eb8bcc60ef"/>
    <x v="4"/>
    <x v="91"/>
    <x v="2"/>
    <x v="0"/>
    <x v="0"/>
    <x v="0"/>
    <n v="785"/>
    <n v="19604"/>
    <n v="4682.57"/>
    <n v="3675817.4499999997"/>
    <n v="15389140"/>
    <n v="11713322.550000001"/>
    <x v="0"/>
  </r>
  <r>
    <s v="93b3632b-b480-449f-aea0-5ead3083cccd"/>
    <x v="1"/>
    <x v="92"/>
    <x v="3"/>
    <x v="3"/>
    <x v="3"/>
    <x v="1"/>
    <n v="573"/>
    <n v="25825.9"/>
    <n v="5873.67"/>
    <n v="3365612.91"/>
    <n v="14798240.699999999"/>
    <n v="11432627.789999999"/>
    <x v="0"/>
  </r>
  <r>
    <s v="ea72fc86-fe5e-4c2f-ac90-ecf45d0fe99e"/>
    <x v="0"/>
    <x v="93"/>
    <x v="3"/>
    <x v="3"/>
    <x v="5"/>
    <x v="1"/>
    <n v="329"/>
    <n v="37602.339999999997"/>
    <n v="5086.95"/>
    <n v="1673606.55"/>
    <n v="12371169.859999999"/>
    <n v="10697563.309999999"/>
    <x v="0"/>
  </r>
  <r>
    <s v="e4a68d8a-9343-46cd-9509-f298f5dc9876"/>
    <x v="1"/>
    <x v="94"/>
    <x v="1"/>
    <x v="2"/>
    <x v="0"/>
    <x v="4"/>
    <n v="547"/>
    <n v="40318.720000000001"/>
    <n v="3455.24"/>
    <n v="1890016.2799999998"/>
    <n v="22054339.84"/>
    <n v="20164323.559999999"/>
    <x v="1"/>
  </r>
  <r>
    <s v="a099b0e5-704c-4701-90d4-0581f63ffbdf"/>
    <x v="2"/>
    <x v="95"/>
    <x v="1"/>
    <x v="2"/>
    <x v="3"/>
    <x v="3"/>
    <n v="346"/>
    <n v="45875.11"/>
    <n v="3490.75"/>
    <n v="1207799.5"/>
    <n v="15872788.060000001"/>
    <n v="14664988.560000001"/>
    <x v="0"/>
  </r>
  <r>
    <s v="d748d89d-038b-4059-9cf4-6e3c38cdc483"/>
    <x v="5"/>
    <x v="96"/>
    <x v="0"/>
    <x v="1"/>
    <x v="7"/>
    <x v="9"/>
    <n v="815"/>
    <n v="12663.48"/>
    <n v="6749.3"/>
    <n v="5500679.5"/>
    <n v="10320736.199999999"/>
    <n v="4820056.6999999993"/>
    <x v="3"/>
  </r>
  <r>
    <s v="0a88ed08-caaf-422e-a37d-3ce12dbdc112"/>
    <x v="2"/>
    <x v="97"/>
    <x v="2"/>
    <x v="3"/>
    <x v="6"/>
    <x v="7"/>
    <n v="386"/>
    <n v="21185.94"/>
    <n v="4796.95"/>
    <n v="1851622.7"/>
    <n v="8177772.8399999999"/>
    <n v="6326150.1399999997"/>
    <x v="0"/>
  </r>
  <r>
    <s v="bdee2c0a-55af-4a0e-8e4d-3c17f24a915e"/>
    <x v="2"/>
    <x v="98"/>
    <x v="1"/>
    <x v="2"/>
    <x v="3"/>
    <x v="8"/>
    <n v="558"/>
    <n v="42069.64"/>
    <n v="4852.43"/>
    <n v="2707655.94"/>
    <n v="23474859.120000001"/>
    <n v="20767203.18"/>
    <x v="0"/>
  </r>
  <r>
    <s v="6795f823-1a2c-4241-aed1-8e2fa1363aa6"/>
    <x v="9"/>
    <x v="99"/>
    <x v="2"/>
    <x v="3"/>
    <x v="4"/>
    <x v="4"/>
    <n v="275"/>
    <n v="18649.39"/>
    <n v="2111.9899999999998"/>
    <n v="580797.24999999988"/>
    <n v="5128582.25"/>
    <n v="4547785"/>
    <x v="0"/>
  </r>
  <r>
    <s v="ec568c59-0718-4e34-9b99-90f1c77b690b"/>
    <x v="6"/>
    <x v="100"/>
    <x v="3"/>
    <x v="1"/>
    <x v="6"/>
    <x v="6"/>
    <n v="359"/>
    <n v="38635.31"/>
    <n v="6945.16"/>
    <n v="2493312.44"/>
    <n v="13870076.289999999"/>
    <n v="11376763.85"/>
    <x v="0"/>
  </r>
  <r>
    <s v="4a298731-20c2-45fe-8b3f-29e5563db68f"/>
    <x v="6"/>
    <x v="101"/>
    <x v="3"/>
    <x v="0"/>
    <x v="7"/>
    <x v="8"/>
    <n v="540"/>
    <n v="45317.85"/>
    <n v="7712.76"/>
    <n v="4164890.4"/>
    <n v="24471639"/>
    <n v="20306748.600000001"/>
    <x v="2"/>
  </r>
  <r>
    <s v="198e6d83-92be-442d-98af-20075829e871"/>
    <x v="5"/>
    <x v="102"/>
    <x v="1"/>
    <x v="0"/>
    <x v="4"/>
    <x v="2"/>
    <n v="245"/>
    <n v="22058.15"/>
    <n v="9141.0499999999993"/>
    <n v="2239557.25"/>
    <n v="5404246.75"/>
    <n v="3164689.5"/>
    <x v="3"/>
  </r>
  <r>
    <s v="5dcb0ea3-d2fa-426e-a871-8a8e081ff344"/>
    <x v="0"/>
    <x v="103"/>
    <x v="1"/>
    <x v="0"/>
    <x v="6"/>
    <x v="4"/>
    <n v="151"/>
    <n v="29521.86"/>
    <n v="9423.51"/>
    <n v="1422950.01"/>
    <n v="4457800.8600000003"/>
    <n v="3034850.8500000006"/>
    <x v="0"/>
  </r>
  <r>
    <s v="5dcc555e-fd83-4d1c-a52d-2db3075541f0"/>
    <x v="6"/>
    <x v="104"/>
    <x v="3"/>
    <x v="1"/>
    <x v="7"/>
    <x v="1"/>
    <n v="157"/>
    <n v="11352.41"/>
    <n v="6556.99"/>
    <n v="1029447.4299999999"/>
    <n v="1782328.37"/>
    <n v="752880.94000000018"/>
    <x v="0"/>
  </r>
  <r>
    <s v="54be6145-d5fb-42f3-9ffa-1d7e4d7bd8ca"/>
    <x v="8"/>
    <x v="105"/>
    <x v="1"/>
    <x v="1"/>
    <x v="3"/>
    <x v="6"/>
    <n v="711"/>
    <n v="30663.26"/>
    <n v="3202.33"/>
    <n v="2276856.63"/>
    <n v="21801577.859999999"/>
    <n v="19524721.23"/>
    <x v="0"/>
  </r>
  <r>
    <s v="b8008347-2887-47fa-90cb-f3cd633a1d46"/>
    <x v="4"/>
    <x v="106"/>
    <x v="3"/>
    <x v="2"/>
    <x v="0"/>
    <x v="9"/>
    <n v="340"/>
    <n v="12752.48"/>
    <n v="2678.21"/>
    <n v="910591.4"/>
    <n v="4335843.2"/>
    <n v="3425251.8000000003"/>
    <x v="0"/>
  </r>
  <r>
    <s v="dff67a68-3bac-434f-beab-12eb21600fac"/>
    <x v="8"/>
    <x v="107"/>
    <x v="1"/>
    <x v="0"/>
    <x v="2"/>
    <x v="0"/>
    <n v="115"/>
    <n v="45869.9"/>
    <n v="7995.95"/>
    <n v="919534.25"/>
    <n v="5275038.5"/>
    <n v="4355504.25"/>
    <x v="0"/>
  </r>
  <r>
    <s v="f074cf9c-ec63-4775-b636-ccda859a842c"/>
    <x v="2"/>
    <x v="108"/>
    <x v="1"/>
    <x v="2"/>
    <x v="4"/>
    <x v="3"/>
    <n v="627"/>
    <n v="34746.28"/>
    <n v="9410.6200000000008"/>
    <n v="5900458.7400000002"/>
    <n v="21785917.559999999"/>
    <n v="15885458.819999998"/>
    <x v="0"/>
  </r>
  <r>
    <s v="ebba9d7c-2f0d-4e1d-9abb-dda413f34b73"/>
    <x v="7"/>
    <x v="109"/>
    <x v="2"/>
    <x v="2"/>
    <x v="6"/>
    <x v="9"/>
    <n v="844"/>
    <n v="34836.78"/>
    <n v="2564.4299999999998"/>
    <n v="2164378.92"/>
    <n v="29402242.32"/>
    <n v="27237863.399999999"/>
    <x v="0"/>
  </r>
  <r>
    <s v="4b885c55-dbb6-4d82-a28f-48e5bbdf5d70"/>
    <x v="5"/>
    <x v="110"/>
    <x v="3"/>
    <x v="0"/>
    <x v="0"/>
    <x v="7"/>
    <n v="476"/>
    <n v="46857.65"/>
    <n v="3468.63"/>
    <n v="1651067.8800000001"/>
    <n v="22304241.399999999"/>
    <n v="20653173.52"/>
    <x v="0"/>
  </r>
  <r>
    <s v="e456393c-ed85-4b95-81e2-3be83c25d044"/>
    <x v="6"/>
    <x v="111"/>
    <x v="0"/>
    <x v="3"/>
    <x v="7"/>
    <x v="4"/>
    <n v="199"/>
    <n v="46862.07"/>
    <n v="7340.8"/>
    <n v="1460819.2"/>
    <n v="9325551.9299999997"/>
    <n v="7864732.7299999995"/>
    <x v="1"/>
  </r>
  <r>
    <s v="a906e3e5-88c7-4902-aeba-833f24493dac"/>
    <x v="3"/>
    <x v="112"/>
    <x v="0"/>
    <x v="1"/>
    <x v="4"/>
    <x v="1"/>
    <n v="279"/>
    <n v="13571.23"/>
    <n v="9897.25"/>
    <n v="2761332.75"/>
    <n v="3786373.17"/>
    <n v="1025040.4199999999"/>
    <x v="1"/>
  </r>
  <r>
    <s v="b8f03f23-96fc-4b76-bf00-ee7da4854f3a"/>
    <x v="8"/>
    <x v="113"/>
    <x v="0"/>
    <x v="2"/>
    <x v="7"/>
    <x v="8"/>
    <n v="332"/>
    <n v="42678.9"/>
    <n v="2935.51"/>
    <n v="974589.32000000007"/>
    <n v="14169394.800000001"/>
    <n v="13194805.48"/>
    <x v="0"/>
  </r>
  <r>
    <s v="683550f7-daed-403d-8527-55a7b6f33cf3"/>
    <x v="1"/>
    <x v="114"/>
    <x v="0"/>
    <x v="0"/>
    <x v="2"/>
    <x v="4"/>
    <n v="769"/>
    <n v="32821.57"/>
    <n v="8150.57"/>
    <n v="6267788.3300000001"/>
    <n v="25239787.329999998"/>
    <n v="18971999"/>
    <x v="0"/>
  </r>
  <r>
    <s v="bbf6f5b3-b49f-466f-acc1-027bab017939"/>
    <x v="6"/>
    <x v="115"/>
    <x v="1"/>
    <x v="1"/>
    <x v="0"/>
    <x v="3"/>
    <n v="413"/>
    <n v="47019.51"/>
    <n v="3971.94"/>
    <n v="1640411.22"/>
    <n v="19419057.629999999"/>
    <n v="17778646.41"/>
    <x v="0"/>
  </r>
  <r>
    <s v="51502ce3-f61f-45ac-827e-d5d972cd9c0f"/>
    <x v="7"/>
    <x v="116"/>
    <x v="3"/>
    <x v="0"/>
    <x v="4"/>
    <x v="4"/>
    <n v="221"/>
    <n v="49351.360000000001"/>
    <n v="5461.08"/>
    <n v="1206898.68"/>
    <n v="10906650.560000001"/>
    <n v="9699751.8800000008"/>
    <x v="0"/>
  </r>
  <r>
    <s v="d84414df-614a-4614-95f6-8f2603c974a7"/>
    <x v="4"/>
    <x v="12"/>
    <x v="2"/>
    <x v="3"/>
    <x v="6"/>
    <x v="0"/>
    <n v="103"/>
    <n v="12852.2"/>
    <n v="8992.5"/>
    <n v="926227.5"/>
    <n v="1323776.6000000001"/>
    <n v="397549.10000000009"/>
    <x v="0"/>
  </r>
  <r>
    <s v="13044900-20ed-4402-bfdc-3c78e71023da"/>
    <x v="2"/>
    <x v="117"/>
    <x v="0"/>
    <x v="0"/>
    <x v="1"/>
    <x v="6"/>
    <n v="936"/>
    <n v="17721.41"/>
    <n v="9564.42"/>
    <n v="8952297.1199999992"/>
    <n v="16587239.76"/>
    <n v="7634942.6400000006"/>
    <x v="0"/>
  </r>
  <r>
    <s v="e414fbae-b122-4ac2-8779-092c1639f826"/>
    <x v="3"/>
    <x v="118"/>
    <x v="0"/>
    <x v="1"/>
    <x v="3"/>
    <x v="2"/>
    <n v="762"/>
    <n v="31063.94"/>
    <n v="8486.77"/>
    <n v="6466918.7400000002"/>
    <n v="23670722.280000001"/>
    <n v="17203803.539999999"/>
    <x v="0"/>
  </r>
  <r>
    <s v="d688b537-0ced-470f-adf0-9249903a0ec5"/>
    <x v="3"/>
    <x v="119"/>
    <x v="3"/>
    <x v="1"/>
    <x v="2"/>
    <x v="3"/>
    <n v="377"/>
    <n v="38436.410000000003"/>
    <n v="7116.02"/>
    <n v="2682739.54"/>
    <n v="14490526.57"/>
    <n v="11807787.030000001"/>
    <x v="0"/>
  </r>
  <r>
    <s v="d0109f78-0a8b-4bfc-a78c-0dd97e4414dc"/>
    <x v="3"/>
    <x v="120"/>
    <x v="2"/>
    <x v="2"/>
    <x v="4"/>
    <x v="5"/>
    <n v="396"/>
    <n v="28963.42"/>
    <n v="9765.76"/>
    <n v="3867240.96"/>
    <n v="11469514.32"/>
    <n v="7602273.3600000003"/>
    <x v="1"/>
  </r>
  <r>
    <s v="bcd3bcef-938a-4be8-8194-c58580d80e58"/>
    <x v="0"/>
    <x v="121"/>
    <x v="1"/>
    <x v="0"/>
    <x v="3"/>
    <x v="6"/>
    <n v="810"/>
    <n v="25588.62"/>
    <n v="3915.42"/>
    <n v="3171490.2"/>
    <n v="20726782.199999999"/>
    <n v="17555292"/>
    <x v="3"/>
  </r>
  <r>
    <s v="6135497a-102c-4986-960a-8fdd6ea69d5e"/>
    <x v="6"/>
    <x v="122"/>
    <x v="3"/>
    <x v="2"/>
    <x v="7"/>
    <x v="9"/>
    <n v="166"/>
    <n v="33789.42"/>
    <n v="7069.44"/>
    <n v="1173527.04"/>
    <n v="5609043.7199999997"/>
    <n v="4435516.68"/>
    <x v="0"/>
  </r>
  <r>
    <s v="89760438-fa87-4e0b-a772-a59c3f69aeb5"/>
    <x v="2"/>
    <x v="123"/>
    <x v="1"/>
    <x v="2"/>
    <x v="3"/>
    <x v="6"/>
    <n v="613"/>
    <n v="24452.58"/>
    <n v="6241.25"/>
    <n v="3825886.25"/>
    <n v="14989431.539999999"/>
    <n v="11163545.289999999"/>
    <x v="0"/>
  </r>
  <r>
    <s v="ce15366f-f9e9-4f3a-81a8-cce1b5485105"/>
    <x v="6"/>
    <x v="124"/>
    <x v="2"/>
    <x v="2"/>
    <x v="0"/>
    <x v="5"/>
    <n v="567"/>
    <n v="20951.060000000001"/>
    <n v="4547.67"/>
    <n v="2578528.89"/>
    <n v="11879251.02"/>
    <n v="9300722.129999999"/>
    <x v="0"/>
  </r>
  <r>
    <s v="19aa47e3-00b0-4052-81a1-3a5d5feb7cee"/>
    <x v="4"/>
    <x v="125"/>
    <x v="0"/>
    <x v="1"/>
    <x v="6"/>
    <x v="7"/>
    <n v="630"/>
    <n v="33495.61"/>
    <n v="4141.3100000000004"/>
    <n v="2609025.3000000003"/>
    <n v="21102234.300000001"/>
    <n v="18493209"/>
    <x v="0"/>
  </r>
  <r>
    <s v="4f300428-d5b5-48ad-a8ac-f1f58fb504e1"/>
    <x v="2"/>
    <x v="126"/>
    <x v="1"/>
    <x v="1"/>
    <x v="4"/>
    <x v="6"/>
    <n v="779"/>
    <n v="41434.9"/>
    <n v="4902.3900000000003"/>
    <n v="3818961.81"/>
    <n v="32277787.100000001"/>
    <n v="28458825.290000003"/>
    <x v="0"/>
  </r>
  <r>
    <s v="aadf87cc-1cc8-4a0b-8f27-3a571aaba432"/>
    <x v="4"/>
    <x v="127"/>
    <x v="0"/>
    <x v="1"/>
    <x v="7"/>
    <x v="0"/>
    <n v="310"/>
    <n v="27530.43"/>
    <n v="2895.68"/>
    <n v="897660.79999999993"/>
    <n v="8534433.3000000007"/>
    <n v="7636772.5000000009"/>
    <x v="0"/>
  </r>
  <r>
    <s v="f2d79f6d-bda2-425e-bbdf-8780c3ed6ff4"/>
    <x v="2"/>
    <x v="128"/>
    <x v="2"/>
    <x v="0"/>
    <x v="6"/>
    <x v="1"/>
    <n v="755"/>
    <n v="25170.32"/>
    <n v="6920.42"/>
    <n v="5224917.0999999996"/>
    <n v="19003591.600000001"/>
    <n v="13778674.500000002"/>
    <x v="0"/>
  </r>
  <r>
    <s v="5833bf73-cae9-494a-89dc-06a7344ca101"/>
    <x v="5"/>
    <x v="129"/>
    <x v="0"/>
    <x v="1"/>
    <x v="5"/>
    <x v="4"/>
    <n v="775"/>
    <n v="33127.43"/>
    <n v="2179.1799999999998"/>
    <n v="1688864.4999999998"/>
    <n v="25673758.25"/>
    <n v="23984893.75"/>
    <x v="3"/>
  </r>
  <r>
    <s v="6e7c49f8-e20a-4eaa-b7bc-b7d3c1f9c0bc"/>
    <x v="9"/>
    <x v="130"/>
    <x v="3"/>
    <x v="1"/>
    <x v="6"/>
    <x v="9"/>
    <n v="474"/>
    <n v="10811.43"/>
    <n v="3362.61"/>
    <n v="1593877.1400000001"/>
    <n v="5124617.82"/>
    <n v="3530740.68"/>
    <x v="0"/>
  </r>
  <r>
    <s v="6d1404ac-7610-47fa-b499-1ca9f690c2da"/>
    <x v="8"/>
    <x v="131"/>
    <x v="1"/>
    <x v="0"/>
    <x v="1"/>
    <x v="8"/>
    <n v="147"/>
    <n v="21580.37"/>
    <n v="5867.99"/>
    <n v="862594.52999999991"/>
    <n v="3172314.39"/>
    <n v="2309719.8600000003"/>
    <x v="0"/>
  </r>
  <r>
    <s v="6d1993b8-362c-4c2f-a723-9fc7cdd37b8e"/>
    <x v="6"/>
    <x v="132"/>
    <x v="3"/>
    <x v="2"/>
    <x v="2"/>
    <x v="1"/>
    <n v="662"/>
    <n v="31310.98"/>
    <n v="6516.4"/>
    <n v="4313856.8"/>
    <n v="20727868.760000002"/>
    <n v="16414011.960000001"/>
    <x v="0"/>
  </r>
  <r>
    <s v="780a9f74-a0f9-4c41-943d-0e1db5361bcf"/>
    <x v="2"/>
    <x v="133"/>
    <x v="2"/>
    <x v="0"/>
    <x v="7"/>
    <x v="6"/>
    <n v="283"/>
    <n v="24034.1"/>
    <n v="8798.82"/>
    <n v="2490066.06"/>
    <n v="6801650.2999999998"/>
    <n v="4311584.24"/>
    <x v="0"/>
  </r>
  <r>
    <s v="fdaed275-d31f-465c-93b7-95039461b015"/>
    <x v="6"/>
    <x v="134"/>
    <x v="1"/>
    <x v="1"/>
    <x v="1"/>
    <x v="1"/>
    <n v="676"/>
    <n v="22251.72"/>
    <n v="5992.39"/>
    <n v="4050855.64"/>
    <n v="15042162.720000001"/>
    <n v="10991307.08"/>
    <x v="0"/>
  </r>
  <r>
    <s v="26092a5f-9999-4dff-b6a9-c499eaf78185"/>
    <x v="1"/>
    <x v="135"/>
    <x v="2"/>
    <x v="0"/>
    <x v="7"/>
    <x v="7"/>
    <n v="948"/>
    <n v="14062.61"/>
    <n v="7842.17"/>
    <n v="7434377.1600000001"/>
    <n v="13331354.279999999"/>
    <n v="5896977.1199999992"/>
    <x v="2"/>
  </r>
  <r>
    <s v="3e613f42-31fa-487d-80bf-4bde4b3e8d71"/>
    <x v="4"/>
    <x v="136"/>
    <x v="2"/>
    <x v="2"/>
    <x v="2"/>
    <x v="1"/>
    <n v="158"/>
    <n v="24848.97"/>
    <n v="5426.09"/>
    <n v="857322.22"/>
    <n v="3926137.26"/>
    <n v="3068815.04"/>
    <x v="3"/>
  </r>
  <r>
    <s v="83843946-848d-4649-908e-82598c3d4191"/>
    <x v="1"/>
    <x v="137"/>
    <x v="1"/>
    <x v="3"/>
    <x v="2"/>
    <x v="0"/>
    <n v="907"/>
    <n v="17899.88"/>
    <n v="6976.49"/>
    <n v="6327676.4299999997"/>
    <n v="16235191.16"/>
    <n v="9907514.7300000004"/>
    <x v="0"/>
  </r>
  <r>
    <s v="fec3a9ef-7bdb-4510-abac-6aff08459bc6"/>
    <x v="8"/>
    <x v="138"/>
    <x v="2"/>
    <x v="0"/>
    <x v="3"/>
    <x v="1"/>
    <n v="737"/>
    <n v="19643.3"/>
    <n v="9374.93"/>
    <n v="6909323.4100000001"/>
    <n v="14477112.1"/>
    <n v="7567788.6899999995"/>
    <x v="0"/>
  </r>
  <r>
    <s v="901c267a-4469-4fb7-8085-51f1b2b1c3cb"/>
    <x v="3"/>
    <x v="139"/>
    <x v="2"/>
    <x v="2"/>
    <x v="2"/>
    <x v="6"/>
    <n v="736"/>
    <n v="19997.900000000001"/>
    <n v="8920.82"/>
    <n v="6565723.5199999996"/>
    <n v="14718454.4"/>
    <n v="8152730.8800000008"/>
    <x v="0"/>
  </r>
  <r>
    <s v="0b4b607a-1110-456a-b57b-3c90e31b7f26"/>
    <x v="2"/>
    <x v="140"/>
    <x v="2"/>
    <x v="2"/>
    <x v="7"/>
    <x v="7"/>
    <n v="167"/>
    <n v="24405.81"/>
    <n v="5557.46"/>
    <n v="928095.82"/>
    <n v="4075770.27"/>
    <n v="3147674.45"/>
    <x v="0"/>
  </r>
  <r>
    <s v="1015099f-e235-48cc-a38a-8b0a2e7c0bb7"/>
    <x v="0"/>
    <x v="141"/>
    <x v="3"/>
    <x v="3"/>
    <x v="4"/>
    <x v="1"/>
    <n v="603"/>
    <n v="25715.79"/>
    <n v="9586.4599999999991"/>
    <n v="5780635.3799999999"/>
    <n v="15506621.369999999"/>
    <n v="9725985.9899999984"/>
    <x v="3"/>
  </r>
  <r>
    <s v="96d2b35b-7433-471b-bdf4-bd2597a9981b"/>
    <x v="9"/>
    <x v="142"/>
    <x v="2"/>
    <x v="0"/>
    <x v="0"/>
    <x v="7"/>
    <n v="576"/>
    <n v="49473.14"/>
    <n v="6506.39"/>
    <n v="3747680.64"/>
    <n v="28496528.640000001"/>
    <n v="24748848"/>
    <x v="0"/>
  </r>
  <r>
    <s v="3a3a01a7-022e-4750-8341-e75f756947ee"/>
    <x v="8"/>
    <x v="143"/>
    <x v="2"/>
    <x v="1"/>
    <x v="0"/>
    <x v="9"/>
    <n v="696"/>
    <n v="40906.92"/>
    <n v="5413.24"/>
    <n v="3767615.04"/>
    <n v="28471216.32"/>
    <n v="24703601.280000001"/>
    <x v="0"/>
  </r>
  <r>
    <s v="ae12a57a-460d-47f3-a2f5-3656dd697554"/>
    <x v="2"/>
    <x v="144"/>
    <x v="1"/>
    <x v="2"/>
    <x v="2"/>
    <x v="0"/>
    <n v="312"/>
    <n v="29465.29"/>
    <n v="8310.14"/>
    <n v="2592763.6799999997"/>
    <n v="9193170.4800000004"/>
    <n v="6600406.8000000007"/>
    <x v="0"/>
  </r>
  <r>
    <s v="4e390120-5210-4aba-86e7-a30c3c03ca09"/>
    <x v="0"/>
    <x v="145"/>
    <x v="1"/>
    <x v="0"/>
    <x v="7"/>
    <x v="1"/>
    <n v="906"/>
    <n v="32575.54"/>
    <n v="9617.59"/>
    <n v="8713536.540000001"/>
    <n v="29513439.239999998"/>
    <n v="20799902.699999996"/>
    <x v="0"/>
  </r>
  <r>
    <s v="f178d281-71ca-4632-9e77-1475658e0a06"/>
    <x v="9"/>
    <x v="146"/>
    <x v="3"/>
    <x v="0"/>
    <x v="4"/>
    <x v="5"/>
    <n v="290"/>
    <n v="40212.78"/>
    <n v="6892.54"/>
    <n v="1998836.6"/>
    <n v="11661706.199999999"/>
    <n v="9662869.5999999996"/>
    <x v="3"/>
  </r>
  <r>
    <s v="76be7f07-f385-4eba-8ee7-d64dd83ee4f9"/>
    <x v="0"/>
    <x v="147"/>
    <x v="1"/>
    <x v="1"/>
    <x v="1"/>
    <x v="5"/>
    <n v="292"/>
    <n v="27482.77"/>
    <n v="3727.66"/>
    <n v="1088476.72"/>
    <n v="8024968.8399999999"/>
    <n v="6936492.1200000001"/>
    <x v="0"/>
  </r>
  <r>
    <s v="e4432843-0f3a-4c92-be80-b973f913492a"/>
    <x v="0"/>
    <x v="148"/>
    <x v="2"/>
    <x v="3"/>
    <x v="3"/>
    <x v="9"/>
    <n v="615"/>
    <n v="29388.41"/>
    <n v="4431.2"/>
    <n v="2725188"/>
    <n v="18073872.149999999"/>
    <n v="15348684.149999999"/>
    <x v="0"/>
  </r>
  <r>
    <s v="aa78f751-68ca-47e2-9c19-9d75a7870ea6"/>
    <x v="7"/>
    <x v="149"/>
    <x v="2"/>
    <x v="0"/>
    <x v="0"/>
    <x v="0"/>
    <n v="893"/>
    <n v="13305.27"/>
    <n v="7510.66"/>
    <n v="6707019.3799999999"/>
    <n v="11881606.109999999"/>
    <n v="5174586.7299999995"/>
    <x v="2"/>
  </r>
  <r>
    <s v="6efa31a0-33d2-42f3-9e5e-9184dd696f0d"/>
    <x v="7"/>
    <x v="150"/>
    <x v="1"/>
    <x v="1"/>
    <x v="2"/>
    <x v="5"/>
    <n v="304"/>
    <n v="40982.46"/>
    <n v="9884.64"/>
    <n v="3004930.5599999996"/>
    <n v="12458667.84"/>
    <n v="9453737.2800000012"/>
    <x v="0"/>
  </r>
  <r>
    <s v="ad923905-240e-4b60-b973-80aa0333c7b6"/>
    <x v="3"/>
    <x v="151"/>
    <x v="2"/>
    <x v="3"/>
    <x v="3"/>
    <x v="7"/>
    <n v="856"/>
    <n v="38044.129999999997"/>
    <n v="2728.58"/>
    <n v="2335664.48"/>
    <n v="32565775.280000001"/>
    <n v="30230110.800000001"/>
    <x v="0"/>
  </r>
  <r>
    <s v="04114724-abf9-4d50-985b-6d08c94f161d"/>
    <x v="4"/>
    <x v="94"/>
    <x v="1"/>
    <x v="2"/>
    <x v="1"/>
    <x v="9"/>
    <n v="595"/>
    <n v="30005.57"/>
    <n v="7039.46"/>
    <n v="4188478.7"/>
    <n v="17853314.149999999"/>
    <n v="13664835.449999999"/>
    <x v="0"/>
  </r>
  <r>
    <s v="24beb662-3781-483c-8c64-1d9e0e885d22"/>
    <x v="2"/>
    <x v="152"/>
    <x v="3"/>
    <x v="2"/>
    <x v="2"/>
    <x v="5"/>
    <n v="442"/>
    <n v="18782.89"/>
    <n v="5559.47"/>
    <n v="2457285.7400000002"/>
    <n v="8302037.3799999999"/>
    <n v="5844751.6399999997"/>
    <x v="3"/>
  </r>
  <r>
    <s v="2a4a776b-aee5-4d15-842d-6e203a6cbad3"/>
    <x v="0"/>
    <x v="153"/>
    <x v="2"/>
    <x v="2"/>
    <x v="3"/>
    <x v="3"/>
    <n v="223"/>
    <n v="38450.54"/>
    <n v="9971.93"/>
    <n v="2223740.39"/>
    <n v="8574470.4199999999"/>
    <n v="6350730.0299999993"/>
    <x v="0"/>
  </r>
  <r>
    <s v="e158f6a9-8679-4265-8f23-28001ddfb019"/>
    <x v="4"/>
    <x v="154"/>
    <x v="3"/>
    <x v="2"/>
    <x v="1"/>
    <x v="6"/>
    <n v="316"/>
    <n v="17819.75"/>
    <n v="9927.7999999999993"/>
    <n v="3137184.8"/>
    <n v="5631041"/>
    <n v="2493856.2000000002"/>
    <x v="0"/>
  </r>
  <r>
    <s v="34743f2c-c91e-46e2-bb5d-c156934b2368"/>
    <x v="1"/>
    <x v="155"/>
    <x v="3"/>
    <x v="0"/>
    <x v="7"/>
    <x v="8"/>
    <n v="366"/>
    <n v="37718.550000000003"/>
    <n v="3056.13"/>
    <n v="1118543.58"/>
    <n v="13804989.300000001"/>
    <n v="12686445.720000001"/>
    <x v="0"/>
  </r>
  <r>
    <s v="6d1bd744-735d-4ff6-abd3-9aab1b066c1c"/>
    <x v="6"/>
    <x v="156"/>
    <x v="1"/>
    <x v="0"/>
    <x v="0"/>
    <x v="2"/>
    <n v="196"/>
    <n v="39859.199999999997"/>
    <n v="7877.05"/>
    <n v="1543901.8"/>
    <n v="7812403.2000000002"/>
    <n v="6268501.4000000004"/>
    <x v="0"/>
  </r>
  <r>
    <s v="26b72a2e-e3bb-4065-ae16-ff4b875e9b4a"/>
    <x v="9"/>
    <x v="157"/>
    <x v="2"/>
    <x v="1"/>
    <x v="7"/>
    <x v="4"/>
    <n v="232"/>
    <n v="40443.449999999997"/>
    <n v="8390.75"/>
    <n v="1946654"/>
    <n v="9382880.4000000004"/>
    <n v="7436226.4000000004"/>
    <x v="3"/>
  </r>
  <r>
    <s v="b3daab5e-c1e1-41c0-85ad-d71ed2bc95e6"/>
    <x v="3"/>
    <x v="158"/>
    <x v="0"/>
    <x v="2"/>
    <x v="7"/>
    <x v="0"/>
    <n v="181"/>
    <n v="42649.85"/>
    <n v="4580.5200000000004"/>
    <n v="829074.12000000011"/>
    <n v="7719622.8499999996"/>
    <n v="6890548.7299999995"/>
    <x v="0"/>
  </r>
  <r>
    <s v="ff6dfd30-2c43-4f6e-97fd-af63431bcce8"/>
    <x v="6"/>
    <x v="159"/>
    <x v="1"/>
    <x v="2"/>
    <x v="7"/>
    <x v="6"/>
    <n v="990"/>
    <n v="36777.32"/>
    <n v="8027.19"/>
    <n v="7946918.0999999996"/>
    <n v="36409546.799999997"/>
    <n v="28462628.699999996"/>
    <x v="0"/>
  </r>
  <r>
    <s v="983c005c-519f-40c9-be5e-6ac8383429d2"/>
    <x v="8"/>
    <x v="160"/>
    <x v="3"/>
    <x v="0"/>
    <x v="2"/>
    <x v="9"/>
    <n v="401"/>
    <n v="29722.65"/>
    <n v="9701.73"/>
    <n v="3890393.73"/>
    <n v="11918782.65"/>
    <n v="8028388.9199999999"/>
    <x v="0"/>
  </r>
  <r>
    <s v="4fcec527-793c-4351-9f96-1c6098c1b841"/>
    <x v="9"/>
    <x v="161"/>
    <x v="2"/>
    <x v="1"/>
    <x v="5"/>
    <x v="8"/>
    <n v="631"/>
    <n v="13405.98"/>
    <n v="9333.15"/>
    <n v="5889217.6499999994"/>
    <n v="8459173.3800000008"/>
    <n v="2569955.7300000014"/>
    <x v="0"/>
  </r>
  <r>
    <s v="ec55cdca-f7bd-4e57-8b0d-7ec58ed4e547"/>
    <x v="7"/>
    <x v="162"/>
    <x v="3"/>
    <x v="2"/>
    <x v="5"/>
    <x v="4"/>
    <n v="175"/>
    <n v="15018.73"/>
    <n v="9030.94"/>
    <n v="1580414.5"/>
    <n v="2628277.75"/>
    <n v="1047863.25"/>
    <x v="0"/>
  </r>
  <r>
    <s v="2820ff93-e802-43e8-ae13-56603c1bd3e0"/>
    <x v="8"/>
    <x v="24"/>
    <x v="3"/>
    <x v="3"/>
    <x v="0"/>
    <x v="6"/>
    <n v="737"/>
    <n v="43567.37"/>
    <n v="9198.56"/>
    <n v="6779338.7199999997"/>
    <n v="32109151.690000001"/>
    <n v="25329812.970000003"/>
    <x v="2"/>
  </r>
  <r>
    <s v="d15c8a5d-c3c2-47bf-91f5-dc84a49abb0f"/>
    <x v="4"/>
    <x v="163"/>
    <x v="2"/>
    <x v="2"/>
    <x v="3"/>
    <x v="5"/>
    <n v="268"/>
    <n v="41452.959999999999"/>
    <n v="9960.67"/>
    <n v="2669459.56"/>
    <n v="11109393.279999999"/>
    <n v="8439933.7199999988"/>
    <x v="3"/>
  </r>
  <r>
    <s v="951ee0b0-1866-414e-9a4e-2808ba56a460"/>
    <x v="5"/>
    <x v="164"/>
    <x v="1"/>
    <x v="0"/>
    <x v="0"/>
    <x v="8"/>
    <n v="661"/>
    <n v="39910.720000000001"/>
    <n v="6227.46"/>
    <n v="4116351.06"/>
    <n v="26380985.920000002"/>
    <n v="22264634.860000003"/>
    <x v="1"/>
  </r>
  <r>
    <s v="a80c448f-40b7-400d-9b33-1e3335dc148d"/>
    <x v="7"/>
    <x v="165"/>
    <x v="2"/>
    <x v="0"/>
    <x v="3"/>
    <x v="9"/>
    <n v="907"/>
    <n v="42974.87"/>
    <n v="3303.73"/>
    <n v="2996483.11"/>
    <n v="38978207.090000004"/>
    <n v="35981723.980000004"/>
    <x v="0"/>
  </r>
  <r>
    <s v="9470719b-fca3-48e6-a176-d12b1b19bf57"/>
    <x v="3"/>
    <x v="166"/>
    <x v="0"/>
    <x v="3"/>
    <x v="2"/>
    <x v="9"/>
    <n v="738"/>
    <n v="39223.54"/>
    <n v="9221.4500000000007"/>
    <n v="6805430.1000000006"/>
    <n v="28946972.52"/>
    <n v="22141542.419999998"/>
    <x v="2"/>
  </r>
  <r>
    <s v="6d0d36b7-0ce3-472e-bbd5-14f7e0efca86"/>
    <x v="5"/>
    <x v="167"/>
    <x v="1"/>
    <x v="2"/>
    <x v="4"/>
    <x v="7"/>
    <n v="151"/>
    <n v="15679.05"/>
    <n v="8708.7099999999991"/>
    <n v="1315015.21"/>
    <n v="2367536.5499999998"/>
    <n v="1052521.3399999999"/>
    <x v="2"/>
  </r>
  <r>
    <s v="b9ddb114-725c-46f8-a5a0-d944d0e5729b"/>
    <x v="4"/>
    <x v="168"/>
    <x v="1"/>
    <x v="1"/>
    <x v="0"/>
    <x v="6"/>
    <n v="804"/>
    <n v="28787.91"/>
    <n v="8809.98"/>
    <n v="7083223.9199999999"/>
    <n v="23145479.640000001"/>
    <n v="16062255.720000001"/>
    <x v="2"/>
  </r>
  <r>
    <s v="7b04944b-fa9d-4e22-ac07-dd4f9a393465"/>
    <x v="9"/>
    <x v="169"/>
    <x v="0"/>
    <x v="1"/>
    <x v="2"/>
    <x v="7"/>
    <n v="881"/>
    <n v="47757.87"/>
    <n v="6806.86"/>
    <n v="5996843.6600000001"/>
    <n v="42074683.469999999"/>
    <n v="36077839.810000002"/>
    <x v="3"/>
  </r>
  <r>
    <s v="00b92ee1-9e03-49f2-a406-076379b1a644"/>
    <x v="7"/>
    <x v="170"/>
    <x v="1"/>
    <x v="3"/>
    <x v="0"/>
    <x v="3"/>
    <n v="141"/>
    <n v="44054.32"/>
    <n v="9201.08"/>
    <n v="1297352.28"/>
    <n v="6211659.1200000001"/>
    <n v="4914306.84"/>
    <x v="0"/>
  </r>
  <r>
    <s v="709f80d3-1ce7-43c2-9773-c24f7e60cd83"/>
    <x v="3"/>
    <x v="171"/>
    <x v="2"/>
    <x v="1"/>
    <x v="1"/>
    <x v="6"/>
    <n v="407"/>
    <n v="46822.22"/>
    <n v="6834.45"/>
    <n v="2781621.15"/>
    <n v="19056643.539999999"/>
    <n v="16275022.389999999"/>
    <x v="1"/>
  </r>
  <r>
    <s v="408a289a-e3b6-4e22-b4a8-dfd8dc8534f8"/>
    <x v="8"/>
    <x v="172"/>
    <x v="2"/>
    <x v="0"/>
    <x v="3"/>
    <x v="7"/>
    <n v="864"/>
    <n v="37353.61"/>
    <n v="9363.41"/>
    <n v="8089986.2400000002"/>
    <n v="32273519.039999999"/>
    <n v="24183532.799999997"/>
    <x v="1"/>
  </r>
  <r>
    <s v="253e8b99-792b-484c-be2f-f6d73b4ba420"/>
    <x v="1"/>
    <x v="173"/>
    <x v="0"/>
    <x v="3"/>
    <x v="1"/>
    <x v="6"/>
    <n v="184"/>
    <n v="13442.51"/>
    <n v="6666.22"/>
    <n v="1226584.48"/>
    <n v="2473421.84"/>
    <n v="1246837.3599999999"/>
    <x v="0"/>
  </r>
  <r>
    <s v="a4c5b16f-9c68-4c03-b9cc-97024fa07d83"/>
    <x v="7"/>
    <x v="174"/>
    <x v="3"/>
    <x v="2"/>
    <x v="4"/>
    <x v="8"/>
    <n v="890"/>
    <n v="20914.84"/>
    <n v="7851.32"/>
    <n v="6987674.7999999998"/>
    <n v="18614207.600000001"/>
    <n v="11626532.800000001"/>
    <x v="0"/>
  </r>
  <r>
    <s v="7f166c7a-51a4-41c9-8116-a41b7ea9f32f"/>
    <x v="8"/>
    <x v="175"/>
    <x v="2"/>
    <x v="2"/>
    <x v="1"/>
    <x v="4"/>
    <n v="814"/>
    <n v="45418.18"/>
    <n v="2352.81"/>
    <n v="1915187.3399999999"/>
    <n v="36970398.520000003"/>
    <n v="35055211.180000007"/>
    <x v="0"/>
  </r>
  <r>
    <s v="5f280e85-54a2-4e63-adf9-43b51fceb333"/>
    <x v="0"/>
    <x v="5"/>
    <x v="2"/>
    <x v="1"/>
    <x v="5"/>
    <x v="7"/>
    <n v="999"/>
    <n v="16092.91"/>
    <n v="5565.11"/>
    <n v="5559544.8899999997"/>
    <n v="16076817.09"/>
    <n v="10517272.199999999"/>
    <x v="2"/>
  </r>
  <r>
    <s v="9ee61211-3c8c-4fb4-b652-e51f8bd6672b"/>
    <x v="2"/>
    <x v="176"/>
    <x v="2"/>
    <x v="0"/>
    <x v="1"/>
    <x v="0"/>
    <n v="278"/>
    <n v="20419.169999999998"/>
    <n v="5664.55"/>
    <n v="1574744.9000000001"/>
    <n v="5676529.2599999998"/>
    <n v="4101784.3599999994"/>
    <x v="2"/>
  </r>
  <r>
    <s v="5fe5968e-2586-4504-a5a4-f1c662c9278e"/>
    <x v="7"/>
    <x v="177"/>
    <x v="0"/>
    <x v="1"/>
    <x v="0"/>
    <x v="8"/>
    <n v="267"/>
    <n v="17307.3"/>
    <n v="9600.9599999999991"/>
    <n v="2563456.3199999998"/>
    <n v="4621049.0999999996"/>
    <n v="2057592.7799999998"/>
    <x v="1"/>
  </r>
  <r>
    <s v="653f6800-2592-4c77-a812-0d5f08c33027"/>
    <x v="0"/>
    <x v="178"/>
    <x v="2"/>
    <x v="1"/>
    <x v="2"/>
    <x v="7"/>
    <n v="805"/>
    <n v="40476.83"/>
    <n v="9454.84"/>
    <n v="7611146.2000000002"/>
    <n v="32583848.149999999"/>
    <n v="24972701.949999999"/>
    <x v="3"/>
  </r>
  <r>
    <s v="a6d1fc1a-827e-4164-a4c2-acb031f9c61e"/>
    <x v="9"/>
    <x v="179"/>
    <x v="0"/>
    <x v="2"/>
    <x v="5"/>
    <x v="8"/>
    <n v="568"/>
    <n v="39056.870000000003"/>
    <n v="7655.01"/>
    <n v="4348045.68"/>
    <n v="22184302.16"/>
    <n v="17836256.48"/>
    <x v="0"/>
  </r>
  <r>
    <s v="e2783bbf-ecb5-4380-b59c-ce995fac2a23"/>
    <x v="5"/>
    <x v="180"/>
    <x v="3"/>
    <x v="2"/>
    <x v="7"/>
    <x v="6"/>
    <n v="798"/>
    <n v="43030.42"/>
    <n v="5718.02"/>
    <n v="4562979.96"/>
    <n v="34338275.159999996"/>
    <n v="29775295.199999996"/>
    <x v="3"/>
  </r>
  <r>
    <s v="45e76436-4f76-4c3f-85fc-9174707d89cd"/>
    <x v="8"/>
    <x v="2"/>
    <x v="0"/>
    <x v="2"/>
    <x v="2"/>
    <x v="1"/>
    <n v="405"/>
    <n v="49485.77"/>
    <n v="8763.98"/>
    <n v="3549411.9"/>
    <n v="20041736.850000001"/>
    <n v="16492324.950000001"/>
    <x v="2"/>
  </r>
  <r>
    <s v="f420fff9-3104-4241-ab38-d9e6f6035ce7"/>
    <x v="3"/>
    <x v="181"/>
    <x v="3"/>
    <x v="0"/>
    <x v="5"/>
    <x v="5"/>
    <n v="347"/>
    <n v="17266.349999999999"/>
    <n v="8076.81"/>
    <n v="2802653.0700000003"/>
    <n v="5991423.4500000002"/>
    <n v="3188770.38"/>
    <x v="1"/>
  </r>
  <r>
    <s v="2fc52f65-4440-42ad-b67b-4ee7f3f79eb7"/>
    <x v="3"/>
    <x v="182"/>
    <x v="2"/>
    <x v="3"/>
    <x v="6"/>
    <x v="9"/>
    <n v="346"/>
    <n v="43082.11"/>
    <n v="9731.66"/>
    <n v="3367154.36"/>
    <n v="14906410.060000001"/>
    <n v="11539255.700000001"/>
    <x v="0"/>
  </r>
  <r>
    <s v="f899ccc0-d379-4498-97a5-196fff720a9a"/>
    <x v="2"/>
    <x v="183"/>
    <x v="2"/>
    <x v="0"/>
    <x v="3"/>
    <x v="2"/>
    <n v="478"/>
    <n v="15759.34"/>
    <n v="9407.02"/>
    <n v="4496555.5600000005"/>
    <n v="7532964.5199999996"/>
    <n v="3036408.959999999"/>
    <x v="0"/>
  </r>
  <r>
    <s v="df851f49-6642-4c34-ac45-a1f761237f5b"/>
    <x v="9"/>
    <x v="184"/>
    <x v="1"/>
    <x v="0"/>
    <x v="3"/>
    <x v="7"/>
    <n v="406"/>
    <n v="39603.82"/>
    <n v="5227.59"/>
    <n v="2122401.54"/>
    <n v="16079150.92"/>
    <n v="13956749.379999999"/>
    <x v="0"/>
  </r>
  <r>
    <s v="d9de00c0-3d81-4162-bf36-b2cd4c085930"/>
    <x v="1"/>
    <x v="185"/>
    <x v="1"/>
    <x v="3"/>
    <x v="5"/>
    <x v="0"/>
    <n v="306"/>
    <n v="28489.69"/>
    <n v="5983.88"/>
    <n v="1831067.28"/>
    <n v="8717845.1400000006"/>
    <n v="6886777.8600000003"/>
    <x v="0"/>
  </r>
  <r>
    <s v="71992482-680f-4468-a430-82984ccdbc73"/>
    <x v="9"/>
    <x v="186"/>
    <x v="3"/>
    <x v="2"/>
    <x v="0"/>
    <x v="0"/>
    <n v="673"/>
    <n v="20247.87"/>
    <n v="6035.27"/>
    <n v="4061736.7100000004"/>
    <n v="13626816.51"/>
    <n v="9565079.7999999989"/>
    <x v="2"/>
  </r>
  <r>
    <s v="d10ee2c0-cd07-4a92-a705-48d41a652f68"/>
    <x v="9"/>
    <x v="187"/>
    <x v="0"/>
    <x v="1"/>
    <x v="1"/>
    <x v="6"/>
    <n v="795"/>
    <n v="39866.44"/>
    <n v="8970.09"/>
    <n v="7131221.5499999998"/>
    <n v="31693819.800000001"/>
    <n v="24562598.25"/>
    <x v="3"/>
  </r>
  <r>
    <s v="bf5ff570-d45f-4828-bcd7-82f0e42c4115"/>
    <x v="4"/>
    <x v="188"/>
    <x v="2"/>
    <x v="1"/>
    <x v="4"/>
    <x v="6"/>
    <n v="293"/>
    <n v="35250.959999999999"/>
    <n v="4432.8900000000003"/>
    <n v="1298836.77"/>
    <n v="10328531.279999999"/>
    <n v="9029694.5099999998"/>
    <x v="0"/>
  </r>
  <r>
    <s v="d9a35b47-8905-4449-b4e4-06a01a35b7ad"/>
    <x v="5"/>
    <x v="189"/>
    <x v="1"/>
    <x v="3"/>
    <x v="3"/>
    <x v="7"/>
    <n v="679"/>
    <n v="35641.08"/>
    <n v="6425.87"/>
    <n v="4363165.7299999995"/>
    <n v="24200293.32"/>
    <n v="19837127.59"/>
    <x v="2"/>
  </r>
  <r>
    <s v="632efaa0-a7d7-46e1-a7cc-f1dff4b383f4"/>
    <x v="2"/>
    <x v="190"/>
    <x v="1"/>
    <x v="3"/>
    <x v="5"/>
    <x v="2"/>
    <n v="331"/>
    <n v="27941.06"/>
    <n v="2011.49"/>
    <n v="665803.19000000006"/>
    <n v="9248490.8599999994"/>
    <n v="8582687.6699999999"/>
    <x v="3"/>
  </r>
  <r>
    <s v="82a76499-48d0-4fad-8ec5-47a87ed8e502"/>
    <x v="1"/>
    <x v="191"/>
    <x v="3"/>
    <x v="3"/>
    <x v="2"/>
    <x v="7"/>
    <n v="928"/>
    <n v="22893.46"/>
    <n v="4425.03"/>
    <n v="4106427.84"/>
    <n v="21245130.879999999"/>
    <n v="17138703.039999999"/>
    <x v="0"/>
  </r>
  <r>
    <s v="26cbcd57-3956-40b9-b3ad-56e5bf3a04d9"/>
    <x v="7"/>
    <x v="192"/>
    <x v="0"/>
    <x v="2"/>
    <x v="4"/>
    <x v="1"/>
    <n v="706"/>
    <n v="35409.89"/>
    <n v="6520"/>
    <n v="4603120"/>
    <n v="24999382.34"/>
    <n v="20396262.34"/>
    <x v="3"/>
  </r>
  <r>
    <s v="69d572e0-bcaf-4b81-8196-7fbb8a1453ca"/>
    <x v="2"/>
    <x v="193"/>
    <x v="1"/>
    <x v="3"/>
    <x v="0"/>
    <x v="5"/>
    <n v="877"/>
    <n v="36520.61"/>
    <n v="6211.19"/>
    <n v="5447213.6299999999"/>
    <n v="32028574.969999999"/>
    <n v="26581361.34"/>
    <x v="0"/>
  </r>
  <r>
    <s v="f00669a6-9c11-450b-8020-b773c4763900"/>
    <x v="5"/>
    <x v="194"/>
    <x v="1"/>
    <x v="1"/>
    <x v="0"/>
    <x v="5"/>
    <n v="957"/>
    <n v="27374.69"/>
    <n v="9259.27"/>
    <n v="8861121.3900000006"/>
    <n v="26197578.329999998"/>
    <n v="17336456.939999998"/>
    <x v="1"/>
  </r>
  <r>
    <s v="bcc38d05-7995-431e-8e6e-6ca5816d28a7"/>
    <x v="2"/>
    <x v="195"/>
    <x v="1"/>
    <x v="1"/>
    <x v="2"/>
    <x v="7"/>
    <n v="766"/>
    <n v="13513.38"/>
    <n v="4155"/>
    <n v="3182730"/>
    <n v="10351249.08"/>
    <n v="7168519.0800000001"/>
    <x v="0"/>
  </r>
  <r>
    <s v="3f878544-2ada-4a1e-a8f4-1deee70e0b6b"/>
    <x v="6"/>
    <x v="196"/>
    <x v="1"/>
    <x v="3"/>
    <x v="4"/>
    <x v="3"/>
    <n v="223"/>
    <n v="41689.96"/>
    <n v="7172.86"/>
    <n v="1599547.78"/>
    <n v="9296861.0800000001"/>
    <n v="7697313.2999999998"/>
    <x v="0"/>
  </r>
  <r>
    <s v="a2bd89b0-fdb2-4423-af9f-6375d46e2ba8"/>
    <x v="1"/>
    <x v="197"/>
    <x v="1"/>
    <x v="0"/>
    <x v="4"/>
    <x v="7"/>
    <n v="998"/>
    <n v="30576.799999999999"/>
    <n v="2142.19"/>
    <n v="2137905.62"/>
    <n v="30515646.399999999"/>
    <n v="28377740.779999997"/>
    <x v="0"/>
  </r>
  <r>
    <s v="7b7fa5a6-6222-47bd-a2ef-b1c19259a7d2"/>
    <x v="0"/>
    <x v="198"/>
    <x v="0"/>
    <x v="3"/>
    <x v="1"/>
    <x v="5"/>
    <n v="301"/>
    <n v="15004.45"/>
    <n v="9281.36"/>
    <n v="2793689.3600000003"/>
    <n v="4516339.45"/>
    <n v="1722650.0899999999"/>
    <x v="0"/>
  </r>
  <r>
    <s v="98aba744-a330-42d3-a4a7-87c5b0f38284"/>
    <x v="6"/>
    <x v="199"/>
    <x v="1"/>
    <x v="3"/>
    <x v="3"/>
    <x v="6"/>
    <n v="757"/>
    <n v="33275.53"/>
    <n v="8144.09"/>
    <n v="6165076.1299999999"/>
    <n v="25189576.210000001"/>
    <n v="19024500.080000002"/>
    <x v="0"/>
  </r>
  <r>
    <s v="6dba4bd0-23b8-4d6c-9648-e2b46037ffd3"/>
    <x v="1"/>
    <x v="200"/>
    <x v="1"/>
    <x v="3"/>
    <x v="2"/>
    <x v="4"/>
    <n v="967"/>
    <n v="17287.05"/>
    <n v="9822.65"/>
    <n v="9498502.5499999989"/>
    <n v="16716577.35"/>
    <n v="7218074.8000000007"/>
    <x v="0"/>
  </r>
  <r>
    <s v="2dd11621-e9b0-43db-92db-de19592ef153"/>
    <x v="1"/>
    <x v="201"/>
    <x v="1"/>
    <x v="2"/>
    <x v="2"/>
    <x v="5"/>
    <n v="531"/>
    <n v="16488.41"/>
    <n v="7791.27"/>
    <n v="4137164.37"/>
    <n v="8755345.7100000009"/>
    <n v="4618181.3400000008"/>
    <x v="2"/>
  </r>
  <r>
    <s v="1388e82b-4fdb-471e-a627-eba8a6896060"/>
    <x v="6"/>
    <x v="202"/>
    <x v="1"/>
    <x v="3"/>
    <x v="4"/>
    <x v="9"/>
    <n v="228"/>
    <n v="27992.79"/>
    <n v="4627.45"/>
    <n v="1055058.5999999999"/>
    <n v="6382356.1200000001"/>
    <n v="5327297.5200000005"/>
    <x v="1"/>
  </r>
  <r>
    <s v="eadeae8a-910d-4372-9ce3-e6f911edda08"/>
    <x v="8"/>
    <x v="203"/>
    <x v="0"/>
    <x v="1"/>
    <x v="3"/>
    <x v="6"/>
    <n v="846"/>
    <n v="35637.29"/>
    <n v="4083.88"/>
    <n v="3454962.48"/>
    <n v="30149147.34"/>
    <n v="26694184.859999999"/>
    <x v="3"/>
  </r>
  <r>
    <s v="5f8036d3-964c-48e8-883a-26fa3bfac07a"/>
    <x v="1"/>
    <x v="174"/>
    <x v="3"/>
    <x v="2"/>
    <x v="1"/>
    <x v="9"/>
    <n v="246"/>
    <n v="28229.09"/>
    <n v="2527.7600000000002"/>
    <n v="621828.96000000008"/>
    <n v="6944356.1399999997"/>
    <n v="6322527.1799999997"/>
    <x v="0"/>
  </r>
  <r>
    <s v="dc3b040e-68f3-4a26-b0d2-9f42be8a034d"/>
    <x v="4"/>
    <x v="204"/>
    <x v="1"/>
    <x v="3"/>
    <x v="2"/>
    <x v="5"/>
    <n v="500"/>
    <n v="48937.95"/>
    <n v="2835.78"/>
    <n v="1417890"/>
    <n v="24468975"/>
    <n v="23051085"/>
    <x v="0"/>
  </r>
  <r>
    <s v="ee7c3f68-e3f2-4e33-a32f-7568689a801b"/>
    <x v="8"/>
    <x v="205"/>
    <x v="2"/>
    <x v="0"/>
    <x v="3"/>
    <x v="1"/>
    <n v="662"/>
    <n v="39462.230000000003"/>
    <n v="2455.1799999999998"/>
    <n v="1625329.16"/>
    <n v="26123996.260000002"/>
    <n v="24498667.100000001"/>
    <x v="3"/>
  </r>
  <r>
    <s v="2e604130-f0c5-4e30-8072-707a5fd25b04"/>
    <x v="1"/>
    <x v="160"/>
    <x v="3"/>
    <x v="0"/>
    <x v="7"/>
    <x v="0"/>
    <n v="166"/>
    <n v="21132.81"/>
    <n v="7252.84"/>
    <n v="1203971.44"/>
    <n v="3508046.46"/>
    <n v="2304075.02"/>
    <x v="0"/>
  </r>
  <r>
    <s v="36400686-4927-4b04-9793-053a198911a9"/>
    <x v="6"/>
    <x v="206"/>
    <x v="1"/>
    <x v="3"/>
    <x v="3"/>
    <x v="1"/>
    <n v="113"/>
    <n v="44959.45"/>
    <n v="6092.14"/>
    <n v="688411.82000000007"/>
    <n v="5080417.8499999996"/>
    <n v="4392006.0299999993"/>
    <x v="0"/>
  </r>
  <r>
    <s v="c3d570be-8120-49f0-bfa3-c1c7b21d7708"/>
    <x v="7"/>
    <x v="207"/>
    <x v="0"/>
    <x v="0"/>
    <x v="0"/>
    <x v="2"/>
    <n v="763"/>
    <n v="44083.97"/>
    <n v="2597.65"/>
    <n v="1982006.95"/>
    <n v="33636069.109999999"/>
    <n v="31654062.16"/>
    <x v="2"/>
  </r>
  <r>
    <s v="501c209a-6a3c-4fc6-a058-b6d643e0c290"/>
    <x v="6"/>
    <x v="208"/>
    <x v="2"/>
    <x v="1"/>
    <x v="4"/>
    <x v="6"/>
    <n v="319"/>
    <n v="26580.33"/>
    <n v="9531.2000000000007"/>
    <n v="3040452.8000000003"/>
    <n v="8479125.2699999996"/>
    <n v="5438672.4699999988"/>
    <x v="0"/>
  </r>
  <r>
    <s v="b77401e2-23aa-4e99-ac81-353f8fd540bf"/>
    <x v="4"/>
    <x v="209"/>
    <x v="0"/>
    <x v="3"/>
    <x v="6"/>
    <x v="3"/>
    <n v="167"/>
    <n v="22070.13"/>
    <n v="2572.19"/>
    <n v="429555.73"/>
    <n v="3685711.71"/>
    <n v="3256155.98"/>
    <x v="1"/>
  </r>
  <r>
    <s v="525daaf6-2717-4b9d-9544-851a11c9a91e"/>
    <x v="0"/>
    <x v="87"/>
    <x v="1"/>
    <x v="3"/>
    <x v="2"/>
    <x v="3"/>
    <n v="554"/>
    <n v="12910.73"/>
    <n v="6115.26"/>
    <n v="3387854.04"/>
    <n v="7152544.4199999999"/>
    <n v="3764690.38"/>
    <x v="0"/>
  </r>
  <r>
    <s v="1a9db676-9a32-4059-8ccf-f7b53310c19b"/>
    <x v="7"/>
    <x v="210"/>
    <x v="1"/>
    <x v="0"/>
    <x v="6"/>
    <x v="8"/>
    <n v="684"/>
    <n v="42655.08"/>
    <n v="4144.3999999999996"/>
    <n v="2834769.5999999996"/>
    <n v="29176074.719999999"/>
    <n v="26341305.119999997"/>
    <x v="0"/>
  </r>
  <r>
    <s v="f91dc6fa-82f6-4b1c-8438-b5eebb24820f"/>
    <x v="9"/>
    <x v="211"/>
    <x v="1"/>
    <x v="2"/>
    <x v="3"/>
    <x v="8"/>
    <n v="619"/>
    <n v="40038.51"/>
    <n v="7040.64"/>
    <n v="4358156.16"/>
    <n v="24783837.690000001"/>
    <n v="20425681.530000001"/>
    <x v="3"/>
  </r>
  <r>
    <s v="91f2d983-a526-4cdd-9545-e74a6ccb2843"/>
    <x v="0"/>
    <x v="212"/>
    <x v="1"/>
    <x v="1"/>
    <x v="7"/>
    <x v="8"/>
    <n v="520"/>
    <n v="25128.16"/>
    <n v="3894.72"/>
    <n v="2025254.4"/>
    <n v="13066643.199999999"/>
    <n v="11041388.799999999"/>
    <x v="0"/>
  </r>
  <r>
    <s v="9766064b-bab6-4ab6-a8f9-c0aac7e7d86f"/>
    <x v="7"/>
    <x v="213"/>
    <x v="3"/>
    <x v="3"/>
    <x v="5"/>
    <x v="0"/>
    <n v="899"/>
    <n v="27430.43"/>
    <n v="9404.06"/>
    <n v="8454249.9399999995"/>
    <n v="24659956.57"/>
    <n v="16205706.630000001"/>
    <x v="1"/>
  </r>
  <r>
    <s v="c39a9113-62a0-46a9-b18a-d3da6cf49240"/>
    <x v="2"/>
    <x v="214"/>
    <x v="3"/>
    <x v="3"/>
    <x v="4"/>
    <x v="6"/>
    <n v="179"/>
    <n v="11948.5"/>
    <n v="8565.61"/>
    <n v="1533244.1900000002"/>
    <n v="2138781.5"/>
    <n v="605537.30999999982"/>
    <x v="0"/>
  </r>
  <r>
    <s v="f3cd3071-f70c-4afc-be7e-702122924393"/>
    <x v="0"/>
    <x v="45"/>
    <x v="2"/>
    <x v="2"/>
    <x v="4"/>
    <x v="6"/>
    <n v="481"/>
    <n v="28731.34"/>
    <n v="7792.24"/>
    <n v="3748067.44"/>
    <n v="13819774.539999999"/>
    <n v="10071707.1"/>
    <x v="3"/>
  </r>
  <r>
    <s v="0675b568-3991-4b4c-bec9-1b66d9896573"/>
    <x v="8"/>
    <x v="215"/>
    <x v="1"/>
    <x v="2"/>
    <x v="4"/>
    <x v="7"/>
    <n v="592"/>
    <n v="10021.32"/>
    <n v="7255.38"/>
    <n v="4295184.96"/>
    <n v="5932621.4400000004"/>
    <n v="1637436.4800000004"/>
    <x v="0"/>
  </r>
  <r>
    <s v="f93da967-40f5-429e-8289-c7504a1487d3"/>
    <x v="4"/>
    <x v="216"/>
    <x v="3"/>
    <x v="3"/>
    <x v="7"/>
    <x v="0"/>
    <n v="339"/>
    <n v="45625.14"/>
    <n v="4973.87"/>
    <n v="1686141.93"/>
    <n v="15466922.460000001"/>
    <n v="13780780.530000001"/>
    <x v="0"/>
  </r>
  <r>
    <s v="1d42ad09-b45c-491f-ad4a-74c1033a49bb"/>
    <x v="8"/>
    <x v="217"/>
    <x v="0"/>
    <x v="2"/>
    <x v="5"/>
    <x v="6"/>
    <n v="686"/>
    <n v="20272.96"/>
    <n v="8833.6299999999992"/>
    <n v="6059870.1799999997"/>
    <n v="13907250.560000001"/>
    <n v="7847380.3800000008"/>
    <x v="0"/>
  </r>
  <r>
    <s v="a8a5126b-cc55-4464-82da-4fdd343c7bcc"/>
    <x v="6"/>
    <x v="218"/>
    <x v="1"/>
    <x v="0"/>
    <x v="2"/>
    <x v="3"/>
    <n v="787"/>
    <n v="28262.15"/>
    <n v="4658.3"/>
    <n v="3666082.1"/>
    <n v="22242312.050000001"/>
    <n v="18576229.949999999"/>
    <x v="0"/>
  </r>
  <r>
    <s v="3cb8bc86-233b-4dc4-97d4-115e1605f3b7"/>
    <x v="4"/>
    <x v="219"/>
    <x v="0"/>
    <x v="1"/>
    <x v="3"/>
    <x v="8"/>
    <n v="807"/>
    <n v="18090.87"/>
    <n v="7265.71"/>
    <n v="5863427.9699999997"/>
    <n v="14599332.09"/>
    <n v="8735904.120000001"/>
    <x v="0"/>
  </r>
  <r>
    <s v="ba284543-c730-4cfe-ad19-7229911e4520"/>
    <x v="8"/>
    <x v="131"/>
    <x v="1"/>
    <x v="0"/>
    <x v="3"/>
    <x v="7"/>
    <n v="663"/>
    <n v="30675.14"/>
    <n v="2723.64"/>
    <n v="1805773.3199999998"/>
    <n v="20337617.82"/>
    <n v="18531844.5"/>
    <x v="3"/>
  </r>
  <r>
    <s v="667c9cc9-705b-4678-8bef-e5d4e0d77ba9"/>
    <x v="4"/>
    <x v="220"/>
    <x v="0"/>
    <x v="0"/>
    <x v="4"/>
    <x v="4"/>
    <n v="561"/>
    <n v="12953.71"/>
    <n v="2565.69"/>
    <n v="1439352.09"/>
    <n v="7267031.3099999996"/>
    <n v="5827679.2199999997"/>
    <x v="0"/>
  </r>
  <r>
    <s v="f409e3b1-2f54-4d32-bf26-457040aae96a"/>
    <x v="2"/>
    <x v="221"/>
    <x v="1"/>
    <x v="3"/>
    <x v="2"/>
    <x v="3"/>
    <n v="163"/>
    <n v="16244.54"/>
    <n v="9874.64"/>
    <n v="1609566.3199999998"/>
    <n v="2647860.02"/>
    <n v="1038293.7000000002"/>
    <x v="0"/>
  </r>
  <r>
    <s v="5b124055-6b76-4ecd-9246-bc83ebd2fadc"/>
    <x v="9"/>
    <x v="136"/>
    <x v="2"/>
    <x v="2"/>
    <x v="5"/>
    <x v="6"/>
    <n v="467"/>
    <n v="17621.38"/>
    <n v="4867.75"/>
    <n v="2273239.25"/>
    <n v="8229184.46"/>
    <n v="5955945.21"/>
    <x v="0"/>
  </r>
  <r>
    <s v="d2f97f29-779d-4a14-83f5-8f0c84df5846"/>
    <x v="5"/>
    <x v="222"/>
    <x v="3"/>
    <x v="0"/>
    <x v="1"/>
    <x v="6"/>
    <n v="211"/>
    <n v="16085.4"/>
    <n v="7668.27"/>
    <n v="1618004.9700000002"/>
    <n v="3394019.4"/>
    <n v="1776014.4299999997"/>
    <x v="3"/>
  </r>
  <r>
    <s v="9357329b-4d45-4be1-bb82-aeb030e80407"/>
    <x v="5"/>
    <x v="92"/>
    <x v="3"/>
    <x v="3"/>
    <x v="3"/>
    <x v="6"/>
    <n v="674"/>
    <n v="31768.74"/>
    <n v="3973.93"/>
    <n v="2678428.8199999998"/>
    <n v="21412130.760000002"/>
    <n v="18733701.940000001"/>
    <x v="0"/>
  </r>
  <r>
    <s v="b2d231e6-08af-46c1-b99a-d1f527ffd5b6"/>
    <x v="8"/>
    <x v="223"/>
    <x v="0"/>
    <x v="1"/>
    <x v="7"/>
    <x v="8"/>
    <n v="564"/>
    <n v="18024.78"/>
    <n v="9857.8700000000008"/>
    <n v="5559838.6800000006"/>
    <n v="10165975.92"/>
    <n v="4606137.2399999993"/>
    <x v="0"/>
  </r>
  <r>
    <s v="a5e55157-4821-49b0-98bb-7e11c46ac954"/>
    <x v="5"/>
    <x v="224"/>
    <x v="0"/>
    <x v="0"/>
    <x v="7"/>
    <x v="7"/>
    <n v="856"/>
    <n v="25955.18"/>
    <n v="8075.39"/>
    <n v="6912533.8399999999"/>
    <n v="22217634.079999998"/>
    <n v="15305100.239999998"/>
    <x v="2"/>
  </r>
  <r>
    <s v="73b84ef5-948e-4dad-bb9c-16af6d281cce"/>
    <x v="7"/>
    <x v="225"/>
    <x v="3"/>
    <x v="0"/>
    <x v="3"/>
    <x v="6"/>
    <n v="228"/>
    <n v="18716.18"/>
    <n v="5460.56"/>
    <n v="1245007.6800000002"/>
    <n v="4267289.04"/>
    <n v="3022281.36"/>
    <x v="1"/>
  </r>
  <r>
    <s v="f260714c-b096-45f3-a136-e17d41674bc2"/>
    <x v="9"/>
    <x v="226"/>
    <x v="0"/>
    <x v="0"/>
    <x v="4"/>
    <x v="6"/>
    <n v="413"/>
    <n v="13305.43"/>
    <n v="7780.18"/>
    <n v="3213214.3400000003"/>
    <n v="5495142.5899999999"/>
    <n v="2281928.2499999995"/>
    <x v="3"/>
  </r>
  <r>
    <s v="4d0ba800-df5c-4818-9562-01e69adbe2af"/>
    <x v="7"/>
    <x v="227"/>
    <x v="2"/>
    <x v="3"/>
    <x v="6"/>
    <x v="7"/>
    <n v="780"/>
    <n v="16243.24"/>
    <n v="7099.21"/>
    <n v="5537383.7999999998"/>
    <n v="12669727.199999999"/>
    <n v="7132343.3999999994"/>
    <x v="3"/>
  </r>
  <r>
    <s v="cb1a4066-b6d9-44ea-97cb-05c19d85882f"/>
    <x v="8"/>
    <x v="228"/>
    <x v="2"/>
    <x v="3"/>
    <x v="0"/>
    <x v="3"/>
    <n v="951"/>
    <n v="18275.439999999999"/>
    <n v="8704.65"/>
    <n v="8278122.1499999994"/>
    <n v="17379943.440000001"/>
    <n v="9101821.2900000028"/>
    <x v="0"/>
  </r>
  <r>
    <s v="c07c890b-7f3e-4bc2-b530-c8cc37f163b0"/>
    <x v="3"/>
    <x v="229"/>
    <x v="1"/>
    <x v="2"/>
    <x v="2"/>
    <x v="3"/>
    <n v="385"/>
    <n v="49366.58"/>
    <n v="9252.64"/>
    <n v="3562266.4"/>
    <n v="19006133.300000001"/>
    <n v="15443866.9"/>
    <x v="1"/>
  </r>
  <r>
    <s v="4a407383-c4aa-4259-930a-816df235af1a"/>
    <x v="7"/>
    <x v="230"/>
    <x v="2"/>
    <x v="1"/>
    <x v="2"/>
    <x v="6"/>
    <n v="182"/>
    <n v="11360.04"/>
    <n v="3424.28"/>
    <n v="623218.96000000008"/>
    <n v="2067527.28"/>
    <n v="1444308.3199999998"/>
    <x v="1"/>
  </r>
  <r>
    <s v="27bcd62d-5331-4f81-a7f4-275302f36680"/>
    <x v="4"/>
    <x v="231"/>
    <x v="1"/>
    <x v="2"/>
    <x v="1"/>
    <x v="6"/>
    <n v="322"/>
    <n v="44206.36"/>
    <n v="2884.76"/>
    <n v="928892.72000000009"/>
    <n v="14234447.92"/>
    <n v="13305555.199999999"/>
    <x v="0"/>
  </r>
  <r>
    <s v="48050a47-74e0-4f62-9304-bdbfe00b461b"/>
    <x v="6"/>
    <x v="232"/>
    <x v="3"/>
    <x v="3"/>
    <x v="6"/>
    <x v="0"/>
    <n v="486"/>
    <n v="38153.089999999997"/>
    <n v="9878.35"/>
    <n v="4800878.1000000006"/>
    <n v="18542401.739999998"/>
    <n v="13741523.639999997"/>
    <x v="2"/>
  </r>
  <r>
    <s v="ab574f02-a267-4f80-9ef0-76f21da4c762"/>
    <x v="3"/>
    <x v="233"/>
    <x v="3"/>
    <x v="0"/>
    <x v="6"/>
    <x v="7"/>
    <n v="460"/>
    <n v="42176.76"/>
    <n v="2762.91"/>
    <n v="1270938.5999999999"/>
    <n v="19401309.600000001"/>
    <n v="18130371"/>
    <x v="0"/>
  </r>
  <r>
    <s v="f361acae-4cc9-427b-bb77-2039734bfa4c"/>
    <x v="6"/>
    <x v="234"/>
    <x v="1"/>
    <x v="3"/>
    <x v="0"/>
    <x v="4"/>
    <n v="450"/>
    <n v="47731.6"/>
    <n v="3122.51"/>
    <n v="1405129.5"/>
    <n v="21479220"/>
    <n v="20074090.5"/>
    <x v="0"/>
  </r>
  <r>
    <s v="12b7e239-1be6-4b63-bc53-e188f6b29e58"/>
    <x v="7"/>
    <x v="235"/>
    <x v="0"/>
    <x v="0"/>
    <x v="5"/>
    <x v="8"/>
    <n v="931"/>
    <n v="44314.68"/>
    <n v="7504.88"/>
    <n v="6987043.2800000003"/>
    <n v="41256967.079999998"/>
    <n v="34269923.799999997"/>
    <x v="0"/>
  </r>
  <r>
    <s v="bbd3608c-4d5c-4831-9f74-adcb9049f51c"/>
    <x v="9"/>
    <x v="3"/>
    <x v="0"/>
    <x v="3"/>
    <x v="0"/>
    <x v="9"/>
    <n v="383"/>
    <n v="22247.16"/>
    <n v="2470.1799999999998"/>
    <n v="946078.94"/>
    <n v="8520662.2799999993"/>
    <n v="7574583.3399999999"/>
    <x v="0"/>
  </r>
  <r>
    <s v="684131e9-e12b-474b-9eaf-c0f487955321"/>
    <x v="7"/>
    <x v="236"/>
    <x v="3"/>
    <x v="3"/>
    <x v="1"/>
    <x v="2"/>
    <n v="229"/>
    <n v="10532.67"/>
    <n v="8592.31"/>
    <n v="1967638.99"/>
    <n v="2411981.4300000002"/>
    <n v="444342.44000000018"/>
    <x v="0"/>
  </r>
  <r>
    <s v="f770094d-a214-436b-a8b0-20ddb71a4d55"/>
    <x v="3"/>
    <x v="237"/>
    <x v="3"/>
    <x v="1"/>
    <x v="4"/>
    <x v="2"/>
    <n v="777"/>
    <n v="30049.86"/>
    <n v="4993.55"/>
    <n v="3879988.35"/>
    <n v="23348741.219999999"/>
    <n v="19468752.869999997"/>
    <x v="1"/>
  </r>
  <r>
    <s v="3bf98e52-9c26-431f-8f7b-195047708d61"/>
    <x v="5"/>
    <x v="238"/>
    <x v="1"/>
    <x v="1"/>
    <x v="4"/>
    <x v="5"/>
    <n v="973"/>
    <n v="13019.66"/>
    <n v="7802.91"/>
    <n v="7592231.4299999997"/>
    <n v="12668129.18"/>
    <n v="5075897.75"/>
    <x v="0"/>
  </r>
  <r>
    <s v="a335dd48-a803-4cf0-97dc-65f080745876"/>
    <x v="5"/>
    <x v="239"/>
    <x v="0"/>
    <x v="2"/>
    <x v="2"/>
    <x v="5"/>
    <n v="395"/>
    <n v="10195.24"/>
    <n v="6032.84"/>
    <n v="2382971.8000000003"/>
    <n v="4027119.8"/>
    <n v="1644147.9999999995"/>
    <x v="1"/>
  </r>
  <r>
    <s v="2d1c764f-6e5a-4428-8d32-ad6731a70377"/>
    <x v="5"/>
    <x v="240"/>
    <x v="2"/>
    <x v="2"/>
    <x v="1"/>
    <x v="5"/>
    <n v="663"/>
    <n v="11700.02"/>
    <n v="5979.08"/>
    <n v="3964130.04"/>
    <n v="7757113.2599999998"/>
    <n v="3792983.2199999997"/>
    <x v="3"/>
  </r>
  <r>
    <s v="0b0a3019-098b-43aa-b7a7-8608cdbf475d"/>
    <x v="7"/>
    <x v="192"/>
    <x v="0"/>
    <x v="2"/>
    <x v="0"/>
    <x v="9"/>
    <n v="504"/>
    <n v="37053.01"/>
    <n v="4393.6499999999996"/>
    <n v="2214399.5999999996"/>
    <n v="18674717.039999999"/>
    <n v="16460317.439999999"/>
    <x v="0"/>
  </r>
  <r>
    <s v="663f4b4b-02f2-4213-a46d-c96b095ebb6e"/>
    <x v="3"/>
    <x v="241"/>
    <x v="1"/>
    <x v="3"/>
    <x v="1"/>
    <x v="2"/>
    <n v="461"/>
    <n v="17111.71"/>
    <n v="4498.67"/>
    <n v="2073886.87"/>
    <n v="7888498.3099999996"/>
    <n v="5814611.4399999995"/>
    <x v="0"/>
  </r>
  <r>
    <s v="9a5ec34f-f2a8-4164-bf36-316fdb07c274"/>
    <x v="9"/>
    <x v="242"/>
    <x v="0"/>
    <x v="0"/>
    <x v="3"/>
    <x v="2"/>
    <n v="964"/>
    <n v="19492.46"/>
    <n v="7012.52"/>
    <n v="6760069.2800000003"/>
    <n v="18790731.440000001"/>
    <n v="12030662.16"/>
    <x v="2"/>
  </r>
  <r>
    <s v="10d556d5-523d-4fa8-83e7-92f5aa27c288"/>
    <x v="0"/>
    <x v="243"/>
    <x v="3"/>
    <x v="0"/>
    <x v="6"/>
    <x v="1"/>
    <n v="464"/>
    <n v="46932.39"/>
    <n v="8782.0400000000009"/>
    <n v="4074866.5600000005"/>
    <n v="21776628.960000001"/>
    <n v="17701762.399999999"/>
    <x v="0"/>
  </r>
  <r>
    <s v="b0dade77-c0ac-412e-b1cc-dc0062ec9d09"/>
    <x v="9"/>
    <x v="244"/>
    <x v="3"/>
    <x v="3"/>
    <x v="5"/>
    <x v="7"/>
    <n v="296"/>
    <n v="10142.15"/>
    <n v="6846.41"/>
    <n v="2026537.3599999999"/>
    <n v="3002076.4"/>
    <n v="975539.04"/>
    <x v="0"/>
  </r>
  <r>
    <s v="b5b85387-6e3d-4cf6-8a06-a9d4ddc2a1ed"/>
    <x v="1"/>
    <x v="245"/>
    <x v="1"/>
    <x v="1"/>
    <x v="0"/>
    <x v="7"/>
    <n v="371"/>
    <n v="12445.21"/>
    <n v="5153.7700000000004"/>
    <n v="1912048.6700000002"/>
    <n v="4617172.91"/>
    <n v="2705124.24"/>
    <x v="1"/>
  </r>
  <r>
    <s v="1427d817-d2a4-4ba9-bfdc-12621d4f2fcc"/>
    <x v="8"/>
    <x v="246"/>
    <x v="3"/>
    <x v="0"/>
    <x v="1"/>
    <x v="5"/>
    <n v="883"/>
    <n v="14518.98"/>
    <n v="2316.41"/>
    <n v="2045390.0299999998"/>
    <n v="12820259.34"/>
    <n v="10774869.310000001"/>
    <x v="2"/>
  </r>
  <r>
    <s v="afbe8b99-9548-42d8-a7f1-f327788f4ad5"/>
    <x v="2"/>
    <x v="247"/>
    <x v="2"/>
    <x v="2"/>
    <x v="4"/>
    <x v="0"/>
    <n v="158"/>
    <n v="33199.440000000002"/>
    <n v="5295.09"/>
    <n v="836624.22"/>
    <n v="5245511.5199999996"/>
    <n v="4408887.3"/>
    <x v="0"/>
  </r>
  <r>
    <s v="9eb5b777-6cb7-423b-8200-e2a8fd718475"/>
    <x v="2"/>
    <x v="248"/>
    <x v="0"/>
    <x v="2"/>
    <x v="7"/>
    <x v="0"/>
    <n v="839"/>
    <n v="20194.91"/>
    <n v="4050.93"/>
    <n v="3398730.27"/>
    <n v="16943529.489999998"/>
    <n v="13544799.219999999"/>
    <x v="3"/>
  </r>
  <r>
    <s v="8d615afc-a62b-49d9-a7a0-78e84fd81320"/>
    <x v="6"/>
    <x v="249"/>
    <x v="2"/>
    <x v="3"/>
    <x v="7"/>
    <x v="5"/>
    <n v="752"/>
    <n v="33682.199999999997"/>
    <n v="2116.71"/>
    <n v="1591765.92"/>
    <n v="25329014.399999999"/>
    <n v="23737248.479999997"/>
    <x v="0"/>
  </r>
  <r>
    <s v="44e55f74-f12a-4df7-878f-00a4edc085b1"/>
    <x v="5"/>
    <x v="250"/>
    <x v="2"/>
    <x v="0"/>
    <x v="4"/>
    <x v="8"/>
    <n v="296"/>
    <n v="28499.89"/>
    <n v="4918.3100000000004"/>
    <n v="1455819.76"/>
    <n v="8435967.4399999995"/>
    <n v="6980147.6799999997"/>
    <x v="1"/>
  </r>
  <r>
    <s v="1d619c30-eee7-46a5-8386-e2b5c85b9f95"/>
    <x v="3"/>
    <x v="251"/>
    <x v="0"/>
    <x v="0"/>
    <x v="7"/>
    <x v="5"/>
    <n v="896"/>
    <n v="37856.44"/>
    <n v="8880.76"/>
    <n v="7957160.96"/>
    <n v="33919370.240000002"/>
    <n v="25962209.280000001"/>
    <x v="0"/>
  </r>
  <r>
    <s v="1b8c1fab-3e03-44c4-9019-630e4a2f1e32"/>
    <x v="5"/>
    <x v="252"/>
    <x v="1"/>
    <x v="1"/>
    <x v="1"/>
    <x v="9"/>
    <n v="919"/>
    <n v="12736.81"/>
    <n v="5369.17"/>
    <n v="4934267.2300000004"/>
    <n v="11705128.390000001"/>
    <n v="6770861.1600000001"/>
    <x v="0"/>
  </r>
  <r>
    <s v="232eddbb-659b-4286-b788-366463e5378d"/>
    <x v="8"/>
    <x v="253"/>
    <x v="3"/>
    <x v="2"/>
    <x v="0"/>
    <x v="3"/>
    <n v="824"/>
    <n v="10293.39"/>
    <n v="3434.07"/>
    <n v="2829673.68"/>
    <n v="8481753.3599999994"/>
    <n v="5652079.6799999997"/>
    <x v="0"/>
  </r>
  <r>
    <s v="4fd06223-3a37-43a5-a034-b7daa4ab65ae"/>
    <x v="5"/>
    <x v="254"/>
    <x v="0"/>
    <x v="0"/>
    <x v="5"/>
    <x v="5"/>
    <n v="912"/>
    <n v="36518.14"/>
    <n v="7764.13"/>
    <n v="7080886.5600000005"/>
    <n v="33304543.68"/>
    <n v="26223657.119999997"/>
    <x v="0"/>
  </r>
  <r>
    <s v="7522ee05-4ebf-439d-82ad-9485de48cbab"/>
    <x v="0"/>
    <x v="255"/>
    <x v="3"/>
    <x v="0"/>
    <x v="4"/>
    <x v="4"/>
    <n v="296"/>
    <n v="12168.22"/>
    <n v="6858.4"/>
    <n v="2030086.4"/>
    <n v="3601793.12"/>
    <n v="1571706.7200000002"/>
    <x v="0"/>
  </r>
  <r>
    <s v="de603faa-f597-4d40-96d1-8feeffcfd580"/>
    <x v="2"/>
    <x v="256"/>
    <x v="2"/>
    <x v="1"/>
    <x v="7"/>
    <x v="3"/>
    <n v="571"/>
    <n v="27712.14"/>
    <n v="6221.24"/>
    <n v="3552328.04"/>
    <n v="15823631.939999999"/>
    <n v="12271303.899999999"/>
    <x v="0"/>
  </r>
  <r>
    <s v="16f77933-7c02-486c-830f-d02e14dd79c1"/>
    <x v="4"/>
    <x v="257"/>
    <x v="1"/>
    <x v="1"/>
    <x v="7"/>
    <x v="7"/>
    <n v="999"/>
    <n v="35396.620000000003"/>
    <n v="6036.55"/>
    <n v="6030513.4500000002"/>
    <n v="35361223.380000003"/>
    <n v="29330709.930000003"/>
    <x v="2"/>
  </r>
  <r>
    <s v="1c243136-f9de-4a3e-9b05-b3c560b03c28"/>
    <x v="7"/>
    <x v="258"/>
    <x v="2"/>
    <x v="2"/>
    <x v="7"/>
    <x v="8"/>
    <n v="355"/>
    <n v="19246.61"/>
    <n v="2599.13"/>
    <n v="922691.15"/>
    <n v="6832546.5499999998"/>
    <n v="5909855.3999999994"/>
    <x v="0"/>
  </r>
  <r>
    <s v="4f5a8914-e24d-4312-9979-ddb3d6e50931"/>
    <x v="8"/>
    <x v="259"/>
    <x v="1"/>
    <x v="2"/>
    <x v="6"/>
    <x v="9"/>
    <n v="368"/>
    <n v="30048.91"/>
    <n v="2336.56"/>
    <n v="859854.08"/>
    <n v="11057998.880000001"/>
    <n v="10198144.800000001"/>
    <x v="0"/>
  </r>
  <r>
    <s v="3c0ff396-7c4e-4f04-bdb5-bc42a6fa7b57"/>
    <x v="4"/>
    <x v="186"/>
    <x v="3"/>
    <x v="2"/>
    <x v="0"/>
    <x v="7"/>
    <n v="794"/>
    <n v="34804.99"/>
    <n v="8456.36"/>
    <n v="6714349.8400000008"/>
    <n v="27635162.059999999"/>
    <n v="20920812.219999999"/>
    <x v="1"/>
  </r>
  <r>
    <s v="5a8f1f4b-7fbb-467d-8076-be11cd53fa65"/>
    <x v="3"/>
    <x v="260"/>
    <x v="1"/>
    <x v="3"/>
    <x v="6"/>
    <x v="2"/>
    <n v="426"/>
    <n v="27262.69"/>
    <n v="8439.65"/>
    <n v="3595290.9"/>
    <n v="11613905.939999999"/>
    <n v="8018615.0399999991"/>
    <x v="0"/>
  </r>
  <r>
    <s v="7378d07e-984e-4c53-a9e1-55b35d370726"/>
    <x v="0"/>
    <x v="261"/>
    <x v="3"/>
    <x v="3"/>
    <x v="4"/>
    <x v="4"/>
    <n v="318"/>
    <n v="24796.29"/>
    <n v="9931.61"/>
    <n v="3158251.98"/>
    <n v="7885220.2199999997"/>
    <n v="4726968.24"/>
    <x v="3"/>
  </r>
  <r>
    <s v="b9c6e130-6b16-4f69-aacb-65dbe96b8097"/>
    <x v="1"/>
    <x v="107"/>
    <x v="1"/>
    <x v="0"/>
    <x v="2"/>
    <x v="6"/>
    <n v="553"/>
    <n v="25956.06"/>
    <n v="4281.7700000000004"/>
    <n v="2367818.81"/>
    <n v="14353701.18"/>
    <n v="11985882.369999999"/>
    <x v="0"/>
  </r>
  <r>
    <s v="ff1cdd5a-edeb-4587-bdfa-154ade3978ab"/>
    <x v="3"/>
    <x v="262"/>
    <x v="3"/>
    <x v="2"/>
    <x v="0"/>
    <x v="0"/>
    <n v="133"/>
    <n v="10598.63"/>
    <n v="2227.19"/>
    <n v="296216.27"/>
    <n v="1409617.79"/>
    <n v="1113401.52"/>
    <x v="3"/>
  </r>
  <r>
    <s v="28c8c867-4e8a-45c1-96a1-ef5cbfdcd068"/>
    <x v="0"/>
    <x v="175"/>
    <x v="2"/>
    <x v="2"/>
    <x v="5"/>
    <x v="8"/>
    <n v="361"/>
    <n v="23661.98"/>
    <n v="2145.5700000000002"/>
    <n v="774550.77"/>
    <n v="8541974.7799999993"/>
    <n v="7767424.0099999998"/>
    <x v="0"/>
  </r>
  <r>
    <s v="91418d59-4329-4d76-8255-54f14abf06f0"/>
    <x v="2"/>
    <x v="263"/>
    <x v="0"/>
    <x v="1"/>
    <x v="4"/>
    <x v="2"/>
    <n v="810"/>
    <n v="37294.980000000003"/>
    <n v="9804.7000000000007"/>
    <n v="7941807.0000000009"/>
    <n v="30208933.800000001"/>
    <n v="22267126.800000001"/>
    <x v="0"/>
  </r>
  <r>
    <s v="06c5841e-36b1-4446-8531-7fd69397d73c"/>
    <x v="5"/>
    <x v="264"/>
    <x v="2"/>
    <x v="0"/>
    <x v="2"/>
    <x v="1"/>
    <n v="205"/>
    <n v="26036.36"/>
    <n v="8100.15"/>
    <n v="1660530.75"/>
    <n v="5337453.8"/>
    <n v="3676923.05"/>
    <x v="1"/>
  </r>
  <r>
    <s v="c74461ae-282d-4e92-aba2-ff7aa5a97bfa"/>
    <x v="0"/>
    <x v="178"/>
    <x v="2"/>
    <x v="1"/>
    <x v="4"/>
    <x v="3"/>
    <n v="305"/>
    <n v="18218.73"/>
    <n v="9792.49"/>
    <n v="2986709.4499999997"/>
    <n v="5556712.6500000004"/>
    <n v="2570003.2000000007"/>
    <x v="0"/>
  </r>
  <r>
    <s v="242325e0-8456-41aa-9619-11bb364a5ef4"/>
    <x v="1"/>
    <x v="265"/>
    <x v="3"/>
    <x v="1"/>
    <x v="5"/>
    <x v="0"/>
    <n v="892"/>
    <n v="30720.69"/>
    <n v="8022.12"/>
    <n v="7155731.04"/>
    <n v="27402855.48"/>
    <n v="20247124.440000001"/>
    <x v="2"/>
  </r>
  <r>
    <s v="db2857b5-559a-4ba1-a5dd-99073ef2935e"/>
    <x v="4"/>
    <x v="266"/>
    <x v="2"/>
    <x v="3"/>
    <x v="6"/>
    <x v="5"/>
    <n v="933"/>
    <n v="18835.79"/>
    <n v="6247.48"/>
    <n v="5828898.8399999999"/>
    <n v="17573792.07"/>
    <n v="11744893.23"/>
    <x v="2"/>
  </r>
  <r>
    <s v="0bcfbca2-ced7-4f9b-b423-91cc9718e56f"/>
    <x v="3"/>
    <x v="267"/>
    <x v="0"/>
    <x v="1"/>
    <x v="0"/>
    <x v="0"/>
    <n v="608"/>
    <n v="24486.35"/>
    <n v="2380.14"/>
    <n v="1447125.1199999999"/>
    <n v="14887700.800000001"/>
    <n v="13440575.680000002"/>
    <x v="0"/>
  </r>
  <r>
    <s v="5455d3d3-2c1a-47b1-a005-78a96a41f1df"/>
    <x v="4"/>
    <x v="268"/>
    <x v="1"/>
    <x v="0"/>
    <x v="7"/>
    <x v="1"/>
    <n v="383"/>
    <n v="10974.92"/>
    <n v="2308.7800000000002"/>
    <n v="884262.74000000011"/>
    <n v="4203394.3600000003"/>
    <n v="3319131.62"/>
    <x v="2"/>
  </r>
  <r>
    <s v="5d42e31f-ca12-48b0-9947-a46ac7c3c9e6"/>
    <x v="8"/>
    <x v="269"/>
    <x v="1"/>
    <x v="1"/>
    <x v="6"/>
    <x v="8"/>
    <n v="662"/>
    <n v="48735.7"/>
    <n v="3116.32"/>
    <n v="2063003.84"/>
    <n v="32263033.399999999"/>
    <n v="30200029.559999999"/>
    <x v="2"/>
  </r>
  <r>
    <s v="cda3466a-7314-4ec2-ae64-45b076307a3a"/>
    <x v="7"/>
    <x v="270"/>
    <x v="3"/>
    <x v="2"/>
    <x v="3"/>
    <x v="7"/>
    <n v="995"/>
    <n v="23095.37"/>
    <n v="8369.26"/>
    <n v="8327413.7000000002"/>
    <n v="22979893.149999999"/>
    <n v="14652479.449999999"/>
    <x v="0"/>
  </r>
  <r>
    <s v="34cf1e1c-4bd2-4f96-853a-7fbd0cf60789"/>
    <x v="1"/>
    <x v="271"/>
    <x v="0"/>
    <x v="1"/>
    <x v="6"/>
    <x v="8"/>
    <n v="914"/>
    <n v="34678.879999999997"/>
    <n v="3227.13"/>
    <n v="2949596.8200000003"/>
    <n v="31696496.32"/>
    <n v="28746899.5"/>
    <x v="0"/>
  </r>
  <r>
    <s v="6c110442-1c73-4b1f-9664-c9a3d092de9f"/>
    <x v="8"/>
    <x v="272"/>
    <x v="0"/>
    <x v="2"/>
    <x v="3"/>
    <x v="2"/>
    <n v="109"/>
    <n v="26372.46"/>
    <n v="8505.26"/>
    <n v="927073.34"/>
    <n v="2874598.14"/>
    <n v="1947524.8000000003"/>
    <x v="0"/>
  </r>
  <r>
    <s v="f84806d6-81c2-4cf2-90c0-e1c34f86ad35"/>
    <x v="1"/>
    <x v="214"/>
    <x v="3"/>
    <x v="3"/>
    <x v="5"/>
    <x v="4"/>
    <n v="706"/>
    <n v="47962.400000000001"/>
    <n v="8161.97"/>
    <n v="5762350.8200000003"/>
    <n v="33861454.399999999"/>
    <n v="28099103.579999998"/>
    <x v="3"/>
  </r>
  <r>
    <s v="183150e7-bdf7-4255-ac69-0d0158262340"/>
    <x v="0"/>
    <x v="273"/>
    <x v="1"/>
    <x v="3"/>
    <x v="4"/>
    <x v="2"/>
    <n v="928"/>
    <n v="43869.35"/>
    <n v="7665.68"/>
    <n v="7113751.04"/>
    <n v="40710756.799999997"/>
    <n v="33597005.759999998"/>
    <x v="0"/>
  </r>
  <r>
    <s v="1f7733cd-4026-4407-9fd9-43f83f2adf9a"/>
    <x v="3"/>
    <x v="274"/>
    <x v="0"/>
    <x v="1"/>
    <x v="1"/>
    <x v="2"/>
    <n v="535"/>
    <n v="48301.99"/>
    <n v="9496.39"/>
    <n v="5080568.6499999994"/>
    <n v="25841564.649999999"/>
    <n v="20760996"/>
    <x v="1"/>
  </r>
  <r>
    <s v="a3f19107-802f-4f0b-95a7-bcc7d625b418"/>
    <x v="6"/>
    <x v="275"/>
    <x v="0"/>
    <x v="2"/>
    <x v="4"/>
    <x v="5"/>
    <n v="413"/>
    <n v="28753.55"/>
    <n v="6243.28"/>
    <n v="2578474.6399999997"/>
    <n v="11875216.15"/>
    <n v="9296741.5100000016"/>
    <x v="0"/>
  </r>
  <r>
    <s v="069766da-2470-460f-a79b-9371fdf4f619"/>
    <x v="0"/>
    <x v="158"/>
    <x v="0"/>
    <x v="2"/>
    <x v="7"/>
    <x v="1"/>
    <n v="953"/>
    <n v="30715.74"/>
    <n v="7323.65"/>
    <n v="6979438.4499999993"/>
    <n v="29272100.219999999"/>
    <n v="22292661.77"/>
    <x v="2"/>
  </r>
  <r>
    <s v="886e5923-2946-4d8b-880f-b7383ebcfbcd"/>
    <x v="6"/>
    <x v="276"/>
    <x v="3"/>
    <x v="3"/>
    <x v="6"/>
    <x v="4"/>
    <n v="926"/>
    <n v="24045.41"/>
    <n v="4426.1400000000003"/>
    <n v="4098605.64"/>
    <n v="22266049.66"/>
    <n v="18167444.02"/>
    <x v="1"/>
  </r>
  <r>
    <s v="2459d72d-df53-44f4-937d-488afde99438"/>
    <x v="9"/>
    <x v="277"/>
    <x v="2"/>
    <x v="0"/>
    <x v="6"/>
    <x v="7"/>
    <n v="951"/>
    <n v="30767.55"/>
    <n v="2982.69"/>
    <n v="2836538.19"/>
    <n v="29259940.050000001"/>
    <n v="26423401.859999999"/>
    <x v="0"/>
  </r>
  <r>
    <s v="660da1ad-4665-4b48-a0c3-88cdbc44aec3"/>
    <x v="8"/>
    <x v="278"/>
    <x v="3"/>
    <x v="1"/>
    <x v="4"/>
    <x v="1"/>
    <n v="394"/>
    <n v="47388.5"/>
    <n v="9454.0300000000007"/>
    <n v="3724887.8200000003"/>
    <n v="18671069"/>
    <n v="14946181.18"/>
    <x v="0"/>
  </r>
  <r>
    <s v="c6208a22-8457-45d0-87f8-fc7ae4f5001d"/>
    <x v="2"/>
    <x v="279"/>
    <x v="3"/>
    <x v="3"/>
    <x v="0"/>
    <x v="2"/>
    <n v="317"/>
    <n v="15822.44"/>
    <n v="8639.1200000000008"/>
    <n v="2738601.04"/>
    <n v="5015713.4800000004"/>
    <n v="2277112.4400000004"/>
    <x v="0"/>
  </r>
  <r>
    <s v="57eed31e-f2ee-4317-91f0-918f0065cda2"/>
    <x v="2"/>
    <x v="280"/>
    <x v="3"/>
    <x v="3"/>
    <x v="0"/>
    <x v="8"/>
    <n v="987"/>
    <n v="22652.61"/>
    <n v="3695.28"/>
    <n v="3647241.3600000003"/>
    <n v="22358126.07"/>
    <n v="18710884.710000001"/>
    <x v="0"/>
  </r>
  <r>
    <s v="22c1cdb4-2b06-486f-86a8-546656f84f3e"/>
    <x v="7"/>
    <x v="76"/>
    <x v="3"/>
    <x v="2"/>
    <x v="2"/>
    <x v="3"/>
    <n v="427"/>
    <n v="29828.71"/>
    <n v="2279.98"/>
    <n v="973551.46"/>
    <n v="12736859.17"/>
    <n v="11763307.710000001"/>
    <x v="0"/>
  </r>
  <r>
    <s v="cb4ecaf3-5d81-4f12-86da-9a9744899c21"/>
    <x v="5"/>
    <x v="281"/>
    <x v="0"/>
    <x v="3"/>
    <x v="1"/>
    <x v="7"/>
    <n v="357"/>
    <n v="18747.68"/>
    <n v="6313.93"/>
    <n v="2254073.0100000002"/>
    <n v="6692921.7599999998"/>
    <n v="4438848.75"/>
    <x v="0"/>
  </r>
  <r>
    <s v="a863a7d4-9744-4153-8510-833ba8387f46"/>
    <x v="0"/>
    <x v="282"/>
    <x v="0"/>
    <x v="2"/>
    <x v="1"/>
    <x v="7"/>
    <n v="596"/>
    <n v="30068.44"/>
    <n v="2819.55"/>
    <n v="1680451.8"/>
    <n v="17920790.239999998"/>
    <n v="16240338.439999998"/>
    <x v="0"/>
  </r>
  <r>
    <s v="5ae46a1c-3d07-485d-bb87-204bda26cd11"/>
    <x v="8"/>
    <x v="283"/>
    <x v="3"/>
    <x v="0"/>
    <x v="1"/>
    <x v="3"/>
    <n v="671"/>
    <n v="28843.84"/>
    <n v="8442.44"/>
    <n v="5664877.2400000002"/>
    <n v="19354216.640000001"/>
    <n v="13689339.4"/>
    <x v="0"/>
  </r>
  <r>
    <s v="e0a77ca7-df6d-4e2e-b527-f1e97a159fe2"/>
    <x v="8"/>
    <x v="177"/>
    <x v="0"/>
    <x v="1"/>
    <x v="7"/>
    <x v="6"/>
    <n v="660"/>
    <n v="29898.29"/>
    <n v="3852.77"/>
    <n v="2542828.2000000002"/>
    <n v="19732871.399999999"/>
    <n v="17190043.199999999"/>
    <x v="0"/>
  </r>
  <r>
    <s v="94aa0d36-2a97-4cea-9fe5-3ba329070473"/>
    <x v="1"/>
    <x v="284"/>
    <x v="0"/>
    <x v="2"/>
    <x v="0"/>
    <x v="4"/>
    <n v="374"/>
    <n v="46332.41"/>
    <n v="6794.61"/>
    <n v="2541184.1399999997"/>
    <n v="17328321.34"/>
    <n v="14787137.199999999"/>
    <x v="0"/>
  </r>
  <r>
    <s v="a7f3d07a-ea49-4051-82b7-c073f35bfeec"/>
    <x v="1"/>
    <x v="285"/>
    <x v="2"/>
    <x v="3"/>
    <x v="5"/>
    <x v="2"/>
    <n v="471"/>
    <n v="11415.43"/>
    <n v="8345.6"/>
    <n v="3930777.6000000001"/>
    <n v="5376667.5300000003"/>
    <n v="1445889.9300000002"/>
    <x v="0"/>
  </r>
  <r>
    <s v="489bc928-6d81-4772-b2ec-4ab28bed0d58"/>
    <x v="7"/>
    <x v="286"/>
    <x v="1"/>
    <x v="3"/>
    <x v="3"/>
    <x v="6"/>
    <n v="109"/>
    <n v="30617.79"/>
    <n v="6262.87"/>
    <n v="682652.83"/>
    <n v="3337339.11"/>
    <n v="2654686.2799999998"/>
    <x v="2"/>
  </r>
  <r>
    <s v="71737c50-e819-457b-9f7e-e77d3a331089"/>
    <x v="5"/>
    <x v="287"/>
    <x v="1"/>
    <x v="3"/>
    <x v="6"/>
    <x v="8"/>
    <n v="643"/>
    <n v="49198.6"/>
    <n v="9700.9500000000007"/>
    <n v="6237710.8500000006"/>
    <n v="31634699.800000001"/>
    <n v="25396988.949999999"/>
    <x v="1"/>
  </r>
  <r>
    <s v="495f68e0-2e9f-471a-825b-3a893797bc4a"/>
    <x v="4"/>
    <x v="288"/>
    <x v="2"/>
    <x v="0"/>
    <x v="2"/>
    <x v="4"/>
    <n v="415"/>
    <n v="43916.15"/>
    <n v="2860.69"/>
    <n v="1187186.3500000001"/>
    <n v="18225202.25"/>
    <n v="17038015.899999999"/>
    <x v="0"/>
  </r>
  <r>
    <s v="579a7deb-9565-43ee-b95d-cbc967206167"/>
    <x v="3"/>
    <x v="289"/>
    <x v="1"/>
    <x v="0"/>
    <x v="7"/>
    <x v="8"/>
    <n v="507"/>
    <n v="25077"/>
    <n v="4342.1899999999996"/>
    <n v="2201490.3299999996"/>
    <n v="12714039"/>
    <n v="10512548.67"/>
    <x v="1"/>
  </r>
  <r>
    <s v="fbf3271b-8e59-4473-982f-bf020752195d"/>
    <x v="6"/>
    <x v="290"/>
    <x v="1"/>
    <x v="0"/>
    <x v="5"/>
    <x v="9"/>
    <n v="132"/>
    <n v="19176.7"/>
    <n v="2330.1799999999998"/>
    <n v="307583.75999999995"/>
    <n v="2531324.4"/>
    <n v="2223740.64"/>
    <x v="0"/>
  </r>
  <r>
    <s v="15ce7f7b-2350-4a15-bc71-01855ad6136d"/>
    <x v="6"/>
    <x v="291"/>
    <x v="3"/>
    <x v="2"/>
    <x v="4"/>
    <x v="2"/>
    <n v="636"/>
    <n v="18138.259999999998"/>
    <n v="6241.93"/>
    <n v="3969867.48"/>
    <n v="11535933.359999999"/>
    <n v="7566065.879999999"/>
    <x v="0"/>
  </r>
  <r>
    <s v="2edac38a-00d0-44ab-ab9c-da2a91d5d9f6"/>
    <x v="9"/>
    <x v="43"/>
    <x v="3"/>
    <x v="2"/>
    <x v="6"/>
    <x v="3"/>
    <n v="298"/>
    <n v="48711.59"/>
    <n v="8683.01"/>
    <n v="2587536.98"/>
    <n v="14516053.82"/>
    <n v="11928516.84"/>
    <x v="2"/>
  </r>
  <r>
    <s v="40d99c96-86ef-40e2-82c9-d7a6a30b3575"/>
    <x v="1"/>
    <x v="292"/>
    <x v="0"/>
    <x v="2"/>
    <x v="0"/>
    <x v="0"/>
    <n v="405"/>
    <n v="46606.43"/>
    <n v="5181.2299999999996"/>
    <n v="2098398.15"/>
    <n v="18875604.149999999"/>
    <n v="16777205.999999998"/>
    <x v="1"/>
  </r>
  <r>
    <s v="f2964265-5239-4a3b-9d31-84cb90388def"/>
    <x v="2"/>
    <x v="293"/>
    <x v="3"/>
    <x v="3"/>
    <x v="5"/>
    <x v="9"/>
    <n v="115"/>
    <n v="20772.650000000001"/>
    <n v="2751.58"/>
    <n v="316431.7"/>
    <n v="2388854.75"/>
    <n v="2072423.05"/>
    <x v="3"/>
  </r>
  <r>
    <s v="a2915905-3a81-4196-9550-7d82bfed6ce5"/>
    <x v="2"/>
    <x v="294"/>
    <x v="3"/>
    <x v="3"/>
    <x v="6"/>
    <x v="0"/>
    <n v="883"/>
    <n v="28437.69"/>
    <n v="8368.84"/>
    <n v="7389685.7199999997"/>
    <n v="25110480.27"/>
    <n v="17720794.550000001"/>
    <x v="0"/>
  </r>
  <r>
    <s v="3a48c2da-951a-4b91-9475-1ec6113332e3"/>
    <x v="7"/>
    <x v="295"/>
    <x v="0"/>
    <x v="3"/>
    <x v="0"/>
    <x v="7"/>
    <n v="616"/>
    <n v="33656.080000000002"/>
    <n v="6167.99"/>
    <n v="3799481.84"/>
    <n v="20732145.280000001"/>
    <n v="16932663.440000001"/>
    <x v="0"/>
  </r>
  <r>
    <s v="80aef4d2-e63e-4759-9634-5180b3803851"/>
    <x v="3"/>
    <x v="72"/>
    <x v="2"/>
    <x v="2"/>
    <x v="3"/>
    <x v="2"/>
    <n v="895"/>
    <n v="43973.47"/>
    <n v="2448.0500000000002"/>
    <n v="2191004.75"/>
    <n v="39356255.649999999"/>
    <n v="37165250.899999999"/>
    <x v="3"/>
  </r>
  <r>
    <s v="d257f383-59c4-4788-b1be-06f99ddb6835"/>
    <x v="7"/>
    <x v="296"/>
    <x v="2"/>
    <x v="1"/>
    <x v="4"/>
    <x v="2"/>
    <n v="369"/>
    <n v="13952.52"/>
    <n v="6188.94"/>
    <n v="2283718.86"/>
    <n v="5148479.88"/>
    <n v="2864761.02"/>
    <x v="0"/>
  </r>
  <r>
    <s v="ddda23f3-e42b-4ca6-97aa-9acc658306a5"/>
    <x v="4"/>
    <x v="224"/>
    <x v="0"/>
    <x v="0"/>
    <x v="4"/>
    <x v="3"/>
    <n v="506"/>
    <n v="49365.93"/>
    <n v="8498.57"/>
    <n v="4300276.42"/>
    <n v="24979160.579999998"/>
    <n v="20678884.159999996"/>
    <x v="0"/>
  </r>
  <r>
    <s v="be34d929-eee6-42c8-906a-f41a567b2bb6"/>
    <x v="8"/>
    <x v="170"/>
    <x v="1"/>
    <x v="3"/>
    <x v="0"/>
    <x v="7"/>
    <n v="379"/>
    <n v="12061.24"/>
    <n v="8671.99"/>
    <n v="3286684.21"/>
    <n v="4571209.96"/>
    <n v="1284525.75"/>
    <x v="3"/>
  </r>
  <r>
    <s v="2a69e277-27ba-48e0-8a64-eca0b198569b"/>
    <x v="3"/>
    <x v="297"/>
    <x v="0"/>
    <x v="3"/>
    <x v="2"/>
    <x v="5"/>
    <n v="269"/>
    <n v="28501.42"/>
    <n v="4486.79"/>
    <n v="1206946.51"/>
    <n v="7666881.9800000004"/>
    <n v="6459935.4700000007"/>
    <x v="0"/>
  </r>
  <r>
    <s v="812f7468-76fb-468f-ae4c-eec014a9dad4"/>
    <x v="4"/>
    <x v="298"/>
    <x v="1"/>
    <x v="2"/>
    <x v="5"/>
    <x v="6"/>
    <n v="372"/>
    <n v="20678.919999999998"/>
    <n v="6836.12"/>
    <n v="2543036.64"/>
    <n v="7692558.2400000002"/>
    <n v="5149521.5999999996"/>
    <x v="2"/>
  </r>
  <r>
    <s v="b69678f7-af0a-40c2-849a-3074046626df"/>
    <x v="3"/>
    <x v="299"/>
    <x v="0"/>
    <x v="1"/>
    <x v="0"/>
    <x v="4"/>
    <n v="182"/>
    <n v="28119.02"/>
    <n v="4905.9399999999996"/>
    <n v="892881.08"/>
    <n v="5117661.6399999997"/>
    <n v="4224780.5599999996"/>
    <x v="2"/>
  </r>
  <r>
    <s v="85f79071-5d05-44fb-b7b4-7b026a43e686"/>
    <x v="6"/>
    <x v="300"/>
    <x v="0"/>
    <x v="0"/>
    <x v="6"/>
    <x v="8"/>
    <n v="127"/>
    <n v="35665.11"/>
    <n v="9712.9699999999993"/>
    <n v="1233547.19"/>
    <n v="4529468.97"/>
    <n v="3295921.78"/>
    <x v="0"/>
  </r>
  <r>
    <s v="2898f0ae-b28f-42c1-9690-8105604baebd"/>
    <x v="5"/>
    <x v="301"/>
    <x v="1"/>
    <x v="0"/>
    <x v="7"/>
    <x v="6"/>
    <n v="639"/>
    <n v="46793.26"/>
    <n v="2626.29"/>
    <n v="1678199.31"/>
    <n v="29900893.140000001"/>
    <n v="28222693.830000002"/>
    <x v="1"/>
  </r>
  <r>
    <s v="35045151-3f9c-4edb-94e0-ad5f7e683d88"/>
    <x v="6"/>
    <x v="295"/>
    <x v="0"/>
    <x v="3"/>
    <x v="6"/>
    <x v="9"/>
    <n v="151"/>
    <n v="11379.89"/>
    <n v="7761.71"/>
    <n v="1172018.21"/>
    <n v="1718363.39"/>
    <n v="546345.17999999993"/>
    <x v="0"/>
  </r>
  <r>
    <s v="8cbdda7e-ce82-4e0a-a3fd-93372df3e26e"/>
    <x v="6"/>
    <x v="302"/>
    <x v="0"/>
    <x v="0"/>
    <x v="2"/>
    <x v="6"/>
    <n v="748"/>
    <n v="25065.32"/>
    <n v="7742.48"/>
    <n v="5791375.04"/>
    <n v="18748859.359999999"/>
    <n v="12957484.32"/>
    <x v="0"/>
  </r>
  <r>
    <s v="e74dea5d-23f6-4453-973c-b64faf892ab7"/>
    <x v="7"/>
    <x v="303"/>
    <x v="2"/>
    <x v="0"/>
    <x v="0"/>
    <x v="3"/>
    <n v="238"/>
    <n v="11883"/>
    <n v="2853.43"/>
    <n v="679116.34"/>
    <n v="2828154"/>
    <n v="2149037.66"/>
    <x v="0"/>
  </r>
  <r>
    <s v="43d41efd-d923-4490-b759-12a3c9b13264"/>
    <x v="3"/>
    <x v="304"/>
    <x v="3"/>
    <x v="0"/>
    <x v="2"/>
    <x v="8"/>
    <n v="778"/>
    <n v="15017.53"/>
    <n v="9283.59"/>
    <n v="7222633.0200000005"/>
    <n v="11683638.34"/>
    <n v="4461005.3199999994"/>
    <x v="3"/>
  </r>
  <r>
    <s v="d8b86aa1-ebf0-4be5-82e3-80962015d251"/>
    <x v="2"/>
    <x v="305"/>
    <x v="2"/>
    <x v="0"/>
    <x v="3"/>
    <x v="2"/>
    <n v="466"/>
    <n v="40846.78"/>
    <n v="8081.57"/>
    <n v="3766011.6199999996"/>
    <n v="19034599.48"/>
    <n v="15268587.860000001"/>
    <x v="1"/>
  </r>
  <r>
    <s v="ff3cc5fe-f48f-4a53-9bc3-1484a01acbbc"/>
    <x v="7"/>
    <x v="255"/>
    <x v="3"/>
    <x v="0"/>
    <x v="6"/>
    <x v="7"/>
    <n v="837"/>
    <n v="16079.55"/>
    <n v="8183.76"/>
    <n v="6849807.1200000001"/>
    <n v="13458583.35"/>
    <n v="6608776.2299999995"/>
    <x v="0"/>
  </r>
  <r>
    <s v="4402972f-8bdd-4788-9163-fcbcd22ab190"/>
    <x v="3"/>
    <x v="306"/>
    <x v="3"/>
    <x v="1"/>
    <x v="5"/>
    <x v="6"/>
    <n v="727"/>
    <n v="21997.05"/>
    <n v="7782.56"/>
    <n v="5657921.1200000001"/>
    <n v="15991855.35"/>
    <n v="10333934.23"/>
    <x v="0"/>
  </r>
  <r>
    <s v="41a5b44e-fed2-4480-a86a-519656a1ecf6"/>
    <x v="7"/>
    <x v="307"/>
    <x v="0"/>
    <x v="2"/>
    <x v="4"/>
    <x v="8"/>
    <n v="618"/>
    <n v="34261.660000000003"/>
    <n v="9850.59"/>
    <n v="6087664.6200000001"/>
    <n v="21173705.879999999"/>
    <n v="15086041.259999998"/>
    <x v="0"/>
  </r>
  <r>
    <s v="d3a51ea5-8b89-411d-b751-7c6bebf51b12"/>
    <x v="6"/>
    <x v="308"/>
    <x v="2"/>
    <x v="1"/>
    <x v="0"/>
    <x v="8"/>
    <n v="405"/>
    <n v="13582.18"/>
    <n v="5894.22"/>
    <n v="2387159.1"/>
    <n v="5500782.9000000004"/>
    <n v="3113623.8000000003"/>
    <x v="2"/>
  </r>
  <r>
    <s v="6efd9059-20ea-4f00-85e5-c4be5cea2ff5"/>
    <x v="6"/>
    <x v="309"/>
    <x v="2"/>
    <x v="2"/>
    <x v="6"/>
    <x v="8"/>
    <n v="498"/>
    <n v="15043.56"/>
    <n v="2367.6"/>
    <n v="1179064.8"/>
    <n v="7491692.8799999999"/>
    <n v="6312628.0800000001"/>
    <x v="0"/>
  </r>
  <r>
    <s v="1bfe4569-c2e3-436d-815a-4c841d82e073"/>
    <x v="5"/>
    <x v="72"/>
    <x v="2"/>
    <x v="2"/>
    <x v="3"/>
    <x v="8"/>
    <n v="775"/>
    <n v="17452.740000000002"/>
    <n v="2686.62"/>
    <n v="2082130.5"/>
    <n v="13525873.5"/>
    <n v="11443743"/>
    <x v="3"/>
  </r>
  <r>
    <s v="bd8cb0c3-868e-484a-bb90-0489a426de38"/>
    <x v="9"/>
    <x v="310"/>
    <x v="1"/>
    <x v="1"/>
    <x v="6"/>
    <x v="8"/>
    <n v="617"/>
    <n v="12552.78"/>
    <n v="3859.98"/>
    <n v="2381607.66"/>
    <n v="7745065.2599999998"/>
    <n v="5363457.5999999996"/>
    <x v="3"/>
  </r>
  <r>
    <s v="788398c6-a9ff-4365-8350-19402f849fc1"/>
    <x v="1"/>
    <x v="290"/>
    <x v="1"/>
    <x v="0"/>
    <x v="4"/>
    <x v="4"/>
    <n v="278"/>
    <n v="28564.880000000001"/>
    <n v="8098.26"/>
    <n v="2251316.2800000003"/>
    <n v="7941036.6399999997"/>
    <n v="5689720.3599999994"/>
    <x v="0"/>
  </r>
  <r>
    <s v="80cf97f1-6ae4-4d07-8d41-86ec97cf389f"/>
    <x v="3"/>
    <x v="311"/>
    <x v="3"/>
    <x v="2"/>
    <x v="4"/>
    <x v="1"/>
    <n v="123"/>
    <n v="28223.94"/>
    <n v="4207.7299999999996"/>
    <n v="517550.78999999992"/>
    <n v="3471544.62"/>
    <n v="2953993.83"/>
    <x v="0"/>
  </r>
  <r>
    <s v="c926ff30-c4ae-4b89-a6dd-2ab87ef832fd"/>
    <x v="4"/>
    <x v="312"/>
    <x v="3"/>
    <x v="1"/>
    <x v="4"/>
    <x v="3"/>
    <n v="670"/>
    <n v="29082.54"/>
    <n v="4982.72"/>
    <n v="3338422.4000000004"/>
    <n v="19485301.800000001"/>
    <n v="16146879.4"/>
    <x v="1"/>
  </r>
  <r>
    <s v="a95bb23c-dc6f-49ec-99c9-71611856d446"/>
    <x v="4"/>
    <x v="313"/>
    <x v="2"/>
    <x v="3"/>
    <x v="6"/>
    <x v="4"/>
    <n v="779"/>
    <n v="26423.8"/>
    <n v="2626.87"/>
    <n v="2046331.73"/>
    <n v="20584140.199999999"/>
    <n v="18537808.469999999"/>
    <x v="0"/>
  </r>
  <r>
    <s v="1f5b2dd5-b1c5-4a2e-9333-cf64ee58c089"/>
    <x v="3"/>
    <x v="313"/>
    <x v="2"/>
    <x v="3"/>
    <x v="7"/>
    <x v="4"/>
    <n v="945"/>
    <n v="32510.05"/>
    <n v="5669.22"/>
    <n v="5357412.9000000004"/>
    <n v="30721997.25"/>
    <n v="25364584.350000001"/>
    <x v="2"/>
  </r>
  <r>
    <s v="93287fda-4516-46b8-a1c9-8476122f0195"/>
    <x v="4"/>
    <x v="196"/>
    <x v="1"/>
    <x v="3"/>
    <x v="5"/>
    <x v="1"/>
    <n v="740"/>
    <n v="49218.64"/>
    <n v="3231.87"/>
    <n v="2391583.7999999998"/>
    <n v="36421793.600000001"/>
    <n v="34030209.800000004"/>
    <x v="0"/>
  </r>
  <r>
    <s v="206aaf19-8913-428c-9a6d-1721a9a1600a"/>
    <x v="7"/>
    <x v="314"/>
    <x v="1"/>
    <x v="1"/>
    <x v="0"/>
    <x v="4"/>
    <n v="199"/>
    <n v="47269.53"/>
    <n v="9258.5"/>
    <n v="1842441.5"/>
    <n v="9406636.4700000007"/>
    <n v="7564194.9700000007"/>
    <x v="0"/>
  </r>
  <r>
    <s v="6851372a-1f72-4b8f-8936-9f8d99e9fe5c"/>
    <x v="5"/>
    <x v="315"/>
    <x v="3"/>
    <x v="2"/>
    <x v="7"/>
    <x v="9"/>
    <n v="216"/>
    <n v="25895.71"/>
    <n v="5588.44"/>
    <n v="1207103.0399999998"/>
    <n v="5593473.3600000003"/>
    <n v="4386370.32"/>
    <x v="0"/>
  </r>
  <r>
    <s v="fe8fc7f9-ec54-4566-b7c3-3d07a9ae0804"/>
    <x v="5"/>
    <x v="258"/>
    <x v="2"/>
    <x v="2"/>
    <x v="7"/>
    <x v="5"/>
    <n v="723"/>
    <n v="24896.53"/>
    <n v="4266.1000000000004"/>
    <n v="3084390.3000000003"/>
    <n v="18000191.190000001"/>
    <n v="14915800.890000001"/>
    <x v="1"/>
  </r>
  <r>
    <s v="3d3daadd-ce33-4f89-9810-53d7f1c485a1"/>
    <x v="3"/>
    <x v="168"/>
    <x v="1"/>
    <x v="1"/>
    <x v="7"/>
    <x v="2"/>
    <n v="673"/>
    <n v="45974"/>
    <n v="7313.46"/>
    <n v="4921958.58"/>
    <n v="30940502"/>
    <n v="26018543.420000002"/>
    <x v="0"/>
  </r>
  <r>
    <s v="93b6f84d-1cf8-4e58-8546-6d71e991d638"/>
    <x v="2"/>
    <x v="184"/>
    <x v="1"/>
    <x v="0"/>
    <x v="4"/>
    <x v="5"/>
    <n v="555"/>
    <n v="16865.509999999998"/>
    <n v="4394.07"/>
    <n v="2438708.8499999996"/>
    <n v="9360358.0500000007"/>
    <n v="6921649.2000000011"/>
    <x v="0"/>
  </r>
  <r>
    <s v="d916f087-39dc-4319-8994-27b65d416e57"/>
    <x v="1"/>
    <x v="316"/>
    <x v="3"/>
    <x v="2"/>
    <x v="0"/>
    <x v="7"/>
    <n v="710"/>
    <n v="48182.29"/>
    <n v="5868.44"/>
    <n v="4166592.4"/>
    <n v="34209425.899999999"/>
    <n v="30042833.5"/>
    <x v="3"/>
  </r>
  <r>
    <s v="597ccafc-15af-4f79-9310-471c4f19b520"/>
    <x v="9"/>
    <x v="317"/>
    <x v="0"/>
    <x v="1"/>
    <x v="3"/>
    <x v="5"/>
    <n v="993"/>
    <n v="41505.97"/>
    <n v="4434.8999999999996"/>
    <n v="4403855.6999999993"/>
    <n v="41215428.210000001"/>
    <n v="36811572.510000005"/>
    <x v="2"/>
  </r>
  <r>
    <s v="1376cf7f-051f-4414-8fc5-ee4cc3e29260"/>
    <x v="6"/>
    <x v="318"/>
    <x v="3"/>
    <x v="0"/>
    <x v="5"/>
    <x v="4"/>
    <n v="559"/>
    <n v="30415.41"/>
    <n v="2103.4"/>
    <n v="1175800.6000000001"/>
    <n v="17002214.190000001"/>
    <n v="15826413.590000002"/>
    <x v="0"/>
  </r>
  <r>
    <s v="b88ebb38-3b0c-41b9-b9af-6e0ceae414a1"/>
    <x v="1"/>
    <x v="319"/>
    <x v="1"/>
    <x v="2"/>
    <x v="6"/>
    <x v="2"/>
    <n v="870"/>
    <n v="28422.6"/>
    <n v="7385.82"/>
    <n v="6425663.3999999994"/>
    <n v="24727662"/>
    <n v="18301998.600000001"/>
    <x v="3"/>
  </r>
  <r>
    <s v="af665fe1-9769-4771-b29c-cd6975cfbc3c"/>
    <x v="1"/>
    <x v="320"/>
    <x v="3"/>
    <x v="0"/>
    <x v="1"/>
    <x v="1"/>
    <n v="569"/>
    <n v="45141.75"/>
    <n v="8810.6299999999992"/>
    <n v="5013248.47"/>
    <n v="25685655.75"/>
    <n v="20672407.280000001"/>
    <x v="3"/>
  </r>
  <r>
    <s v="62e43d85-adac-487b-8a04-c4a5c8d8666a"/>
    <x v="2"/>
    <x v="321"/>
    <x v="3"/>
    <x v="0"/>
    <x v="3"/>
    <x v="4"/>
    <n v="127"/>
    <n v="18303.060000000001"/>
    <n v="6427.12"/>
    <n v="816244.24"/>
    <n v="2324488.62"/>
    <n v="1508244.3800000001"/>
    <x v="0"/>
  </r>
  <r>
    <s v="84a464c7-6b00-4f2f-855e-e97709259320"/>
    <x v="8"/>
    <x v="322"/>
    <x v="3"/>
    <x v="2"/>
    <x v="6"/>
    <x v="4"/>
    <n v="430"/>
    <n v="18902.8"/>
    <n v="5916.22"/>
    <n v="2543974.6"/>
    <n v="8128204"/>
    <n v="5584229.4000000004"/>
    <x v="3"/>
  </r>
  <r>
    <s v="9d394971-72ce-4b54-a3a0-bbbfb1d92a79"/>
    <x v="4"/>
    <x v="323"/>
    <x v="0"/>
    <x v="1"/>
    <x v="1"/>
    <x v="3"/>
    <n v="391"/>
    <n v="19901.91"/>
    <n v="2594.44"/>
    <n v="1014426.04"/>
    <n v="7781646.8099999996"/>
    <n v="6767220.7699999996"/>
    <x v="0"/>
  </r>
  <r>
    <s v="08a6a0d2-8988-42ce-88dc-68cf06440ae1"/>
    <x v="5"/>
    <x v="324"/>
    <x v="1"/>
    <x v="0"/>
    <x v="7"/>
    <x v="2"/>
    <n v="839"/>
    <n v="42307.64"/>
    <n v="2725.48"/>
    <n v="2286677.7200000002"/>
    <n v="35496109.960000001"/>
    <n v="33209432.240000002"/>
    <x v="0"/>
  </r>
  <r>
    <s v="b73e6c3f-a04d-4724-a0ab-d34c4c8a9cd6"/>
    <x v="4"/>
    <x v="325"/>
    <x v="3"/>
    <x v="0"/>
    <x v="2"/>
    <x v="3"/>
    <n v="314"/>
    <n v="33005.79"/>
    <n v="7392.48"/>
    <n v="2321238.7199999997"/>
    <n v="10363818.060000001"/>
    <n v="8042579.3400000008"/>
    <x v="2"/>
  </r>
  <r>
    <s v="0c282067-e75b-4afe-8f81-926001d6920b"/>
    <x v="5"/>
    <x v="326"/>
    <x v="0"/>
    <x v="0"/>
    <x v="6"/>
    <x v="4"/>
    <n v="188"/>
    <n v="41952.09"/>
    <n v="9861.73"/>
    <n v="1854005.24"/>
    <n v="7886992.9199999999"/>
    <n v="6032987.6799999997"/>
    <x v="0"/>
  </r>
  <r>
    <s v="551d4e01-db29-48b9-af39-fbf64f0affc7"/>
    <x v="8"/>
    <x v="138"/>
    <x v="2"/>
    <x v="0"/>
    <x v="0"/>
    <x v="7"/>
    <n v="812"/>
    <n v="10721.81"/>
    <n v="4908.79"/>
    <n v="3985937.48"/>
    <n v="8706109.7200000007"/>
    <n v="4720172.24"/>
    <x v="2"/>
  </r>
  <r>
    <s v="f83ecc0d-a6f6-4b98-b28b-e61ef9ce9e54"/>
    <x v="2"/>
    <x v="327"/>
    <x v="1"/>
    <x v="1"/>
    <x v="0"/>
    <x v="9"/>
    <n v="709"/>
    <n v="41015.1"/>
    <n v="8138.42"/>
    <n v="5770139.7800000003"/>
    <n v="29079705.899999999"/>
    <n v="23309566.119999997"/>
    <x v="2"/>
  </r>
  <r>
    <s v="ec8526d0-fc08-426d-8de1-cdbed806cdec"/>
    <x v="9"/>
    <x v="328"/>
    <x v="1"/>
    <x v="2"/>
    <x v="1"/>
    <x v="0"/>
    <n v="783"/>
    <n v="46845.94"/>
    <n v="7199.79"/>
    <n v="5637435.5700000003"/>
    <n v="36680371.020000003"/>
    <n v="31042935.450000003"/>
    <x v="0"/>
  </r>
  <r>
    <s v="19018890-7f48-4828-ad15-80ddfd698218"/>
    <x v="8"/>
    <x v="44"/>
    <x v="3"/>
    <x v="0"/>
    <x v="5"/>
    <x v="0"/>
    <n v="684"/>
    <n v="32847.980000000003"/>
    <n v="4767"/>
    <n v="3260628"/>
    <n v="22468018.32"/>
    <n v="19207390.32"/>
    <x v="3"/>
  </r>
  <r>
    <s v="046d486c-5be8-49e7-bb2e-d8159c3c1a2e"/>
    <x v="9"/>
    <x v="329"/>
    <x v="0"/>
    <x v="3"/>
    <x v="4"/>
    <x v="5"/>
    <n v="494"/>
    <n v="15808.25"/>
    <n v="8514.16"/>
    <n v="4205995.04"/>
    <n v="7809275.5"/>
    <n v="3603280.46"/>
    <x v="0"/>
  </r>
  <r>
    <s v="1f543563-548e-44ac-b216-24ea091217a2"/>
    <x v="4"/>
    <x v="330"/>
    <x v="2"/>
    <x v="1"/>
    <x v="1"/>
    <x v="1"/>
    <n v="248"/>
    <n v="49335.1"/>
    <n v="4909.96"/>
    <n v="1217670.08"/>
    <n v="12235104.800000001"/>
    <n v="11017434.720000001"/>
    <x v="0"/>
  </r>
  <r>
    <s v="0bbe2d56-0f29-4271-a9ee-a5fef81f1918"/>
    <x v="2"/>
    <x v="331"/>
    <x v="0"/>
    <x v="1"/>
    <x v="0"/>
    <x v="1"/>
    <n v="301"/>
    <n v="46047.77"/>
    <n v="3519.61"/>
    <n v="1059402.6100000001"/>
    <n v="13860378.77"/>
    <n v="12800976.16"/>
    <x v="0"/>
  </r>
  <r>
    <s v="4146201d-4acb-49fd-9cd7-dd4c052aa633"/>
    <x v="5"/>
    <x v="175"/>
    <x v="2"/>
    <x v="2"/>
    <x v="3"/>
    <x v="6"/>
    <n v="586"/>
    <n v="27772.799999999999"/>
    <n v="7589.35"/>
    <n v="4447359.1000000006"/>
    <n v="16274860.800000001"/>
    <n v="11827501.699999999"/>
    <x v="1"/>
  </r>
  <r>
    <s v="4437f6b9-32b5-43ab-8953-8bd771a93e8d"/>
    <x v="6"/>
    <x v="332"/>
    <x v="3"/>
    <x v="1"/>
    <x v="7"/>
    <x v="4"/>
    <n v="743"/>
    <n v="20825.009999999998"/>
    <n v="2879.25"/>
    <n v="2139282.75"/>
    <n v="15472982.43"/>
    <n v="13333699.68"/>
    <x v="1"/>
  </r>
  <r>
    <s v="8a0d3597-3cce-4f21-a165-9c03194b7be4"/>
    <x v="4"/>
    <x v="333"/>
    <x v="0"/>
    <x v="1"/>
    <x v="1"/>
    <x v="0"/>
    <n v="428"/>
    <n v="33222.480000000003"/>
    <n v="9269.51"/>
    <n v="3967350.2800000003"/>
    <n v="14219221.439999999"/>
    <n v="10251871.16"/>
    <x v="2"/>
  </r>
  <r>
    <s v="8ee769b3-bf07-49fb-981d-8f6efb5820c8"/>
    <x v="5"/>
    <x v="224"/>
    <x v="0"/>
    <x v="0"/>
    <x v="4"/>
    <x v="8"/>
    <n v="104"/>
    <n v="28856.79"/>
    <n v="6754.28"/>
    <n v="702445.12"/>
    <n v="3001106.16"/>
    <n v="2298661.04"/>
    <x v="3"/>
  </r>
  <r>
    <s v="c28ec46e-2306-42e7-9308-e69998000cd1"/>
    <x v="2"/>
    <x v="334"/>
    <x v="2"/>
    <x v="1"/>
    <x v="0"/>
    <x v="0"/>
    <n v="599"/>
    <n v="48007.01"/>
    <n v="6015.13"/>
    <n v="3603062.87"/>
    <n v="28756198.989999998"/>
    <n v="25153136.119999997"/>
    <x v="3"/>
  </r>
  <r>
    <s v="72d72038-178a-49f8-89fb-941ed2a540f5"/>
    <x v="4"/>
    <x v="335"/>
    <x v="3"/>
    <x v="2"/>
    <x v="5"/>
    <x v="2"/>
    <n v="115"/>
    <n v="25006.63"/>
    <n v="5301.73"/>
    <n v="609698.94999999995"/>
    <n v="2875762.45"/>
    <n v="2266063.5"/>
    <x v="2"/>
  </r>
  <r>
    <s v="17d7de18-45f1-42bd-8d6e-d5778dfa0e57"/>
    <x v="0"/>
    <x v="69"/>
    <x v="3"/>
    <x v="1"/>
    <x v="3"/>
    <x v="0"/>
    <n v="762"/>
    <n v="31052.45"/>
    <n v="5531.35"/>
    <n v="4214888.7"/>
    <n v="23661966.899999999"/>
    <n v="19447078.199999999"/>
    <x v="0"/>
  </r>
  <r>
    <s v="e62aa94c-b06d-4537-88a3-46820b1c60de"/>
    <x v="4"/>
    <x v="336"/>
    <x v="2"/>
    <x v="2"/>
    <x v="4"/>
    <x v="4"/>
    <n v="479"/>
    <n v="17626.87"/>
    <n v="6801.41"/>
    <n v="3257875.39"/>
    <n v="8443270.7300000004"/>
    <n v="5185395.34"/>
    <x v="2"/>
  </r>
  <r>
    <s v="a86718e9-457e-4dd4-9738-b8ab5ce33102"/>
    <x v="8"/>
    <x v="337"/>
    <x v="2"/>
    <x v="1"/>
    <x v="0"/>
    <x v="6"/>
    <n v="887"/>
    <n v="39899.300000000003"/>
    <n v="4319.57"/>
    <n v="3831458.59"/>
    <n v="35390679.100000001"/>
    <n v="31559220.510000002"/>
    <x v="0"/>
  </r>
  <r>
    <s v="ec90571e-119f-48e5-b2df-cc54f4b599ac"/>
    <x v="0"/>
    <x v="338"/>
    <x v="3"/>
    <x v="1"/>
    <x v="1"/>
    <x v="2"/>
    <n v="655"/>
    <n v="45931.66"/>
    <n v="6251.45"/>
    <n v="4094699.75"/>
    <n v="30085237.300000001"/>
    <n v="25990537.550000001"/>
    <x v="0"/>
  </r>
  <r>
    <s v="35cd5574-9502-4ecc-ba42-59caabf01fc9"/>
    <x v="7"/>
    <x v="339"/>
    <x v="0"/>
    <x v="2"/>
    <x v="6"/>
    <x v="3"/>
    <n v="909"/>
    <n v="19171.77"/>
    <n v="5159.22"/>
    <n v="4689730.9800000004"/>
    <n v="17427138.93"/>
    <n v="12737407.949999999"/>
    <x v="2"/>
  </r>
  <r>
    <s v="54d7ceee-d0b6-4a73-b9aa-d2ef734bedf7"/>
    <x v="6"/>
    <x v="340"/>
    <x v="0"/>
    <x v="1"/>
    <x v="0"/>
    <x v="4"/>
    <n v="667"/>
    <n v="33489.07"/>
    <n v="9214.17"/>
    <n v="6145851.3899999997"/>
    <n v="22337209.690000001"/>
    <n v="16191358.300000001"/>
    <x v="0"/>
  </r>
  <r>
    <s v="c9e52df6-0e28-4fe8-91e0-192c4e3b200d"/>
    <x v="5"/>
    <x v="341"/>
    <x v="1"/>
    <x v="0"/>
    <x v="7"/>
    <x v="3"/>
    <n v="295"/>
    <n v="15255.06"/>
    <n v="5692.82"/>
    <n v="1679381.9"/>
    <n v="4500242.7"/>
    <n v="2820860.8000000003"/>
    <x v="2"/>
  </r>
  <r>
    <s v="84a0c028-394d-4625-bc62-92caae420dc9"/>
    <x v="6"/>
    <x v="342"/>
    <x v="2"/>
    <x v="1"/>
    <x v="3"/>
    <x v="2"/>
    <n v="930"/>
    <n v="11752.59"/>
    <n v="7463.08"/>
    <n v="6940664.4000000004"/>
    <n v="10929908.699999999"/>
    <n v="3989244.2999999989"/>
    <x v="0"/>
  </r>
  <r>
    <s v="1f39439f-6b6c-48a8-84d9-24393d913537"/>
    <x v="7"/>
    <x v="278"/>
    <x v="3"/>
    <x v="1"/>
    <x v="5"/>
    <x v="3"/>
    <n v="808"/>
    <n v="36102.120000000003"/>
    <n v="4257.5"/>
    <n v="3440060"/>
    <n v="29170512.960000001"/>
    <n v="25730452.960000001"/>
    <x v="1"/>
  </r>
  <r>
    <s v="aa26c51b-e4f9-4e4b-99db-98b6923a2e50"/>
    <x v="4"/>
    <x v="343"/>
    <x v="1"/>
    <x v="0"/>
    <x v="6"/>
    <x v="1"/>
    <n v="589"/>
    <n v="47737.46"/>
    <n v="4814.2299999999996"/>
    <n v="2835581.4699999997"/>
    <n v="28117363.940000001"/>
    <n v="25281782.470000003"/>
    <x v="1"/>
  </r>
  <r>
    <s v="0ef3e069-3b31-4fe7-99a3-93bb6e649a23"/>
    <x v="6"/>
    <x v="199"/>
    <x v="1"/>
    <x v="3"/>
    <x v="4"/>
    <x v="2"/>
    <n v="212"/>
    <n v="38606.82"/>
    <n v="8270.19"/>
    <n v="1753280.28"/>
    <n v="8184645.8399999999"/>
    <n v="6431365.5599999996"/>
    <x v="0"/>
  </r>
  <r>
    <s v="3d4a2ee6-9046-4f5e-bc07-d354ebc53dab"/>
    <x v="1"/>
    <x v="183"/>
    <x v="2"/>
    <x v="0"/>
    <x v="7"/>
    <x v="4"/>
    <n v="164"/>
    <n v="44326.559999999998"/>
    <n v="5980.31"/>
    <n v="980770.84000000008"/>
    <n v="7269555.8399999999"/>
    <n v="6288785"/>
    <x v="1"/>
  </r>
  <r>
    <s v="f4ae03c9-263b-4384-8203-26b88207d7f4"/>
    <x v="6"/>
    <x v="344"/>
    <x v="1"/>
    <x v="3"/>
    <x v="3"/>
    <x v="8"/>
    <n v="589"/>
    <n v="16688.990000000002"/>
    <n v="5445.11"/>
    <n v="3207169.79"/>
    <n v="9829815.1099999994"/>
    <n v="6622645.3199999994"/>
    <x v="0"/>
  </r>
  <r>
    <s v="cdfcea55-37af-4bf0-9b01-66850b3ec0e2"/>
    <x v="5"/>
    <x v="345"/>
    <x v="2"/>
    <x v="3"/>
    <x v="2"/>
    <x v="1"/>
    <n v="438"/>
    <n v="22625.33"/>
    <n v="6130.91"/>
    <n v="2685338.58"/>
    <n v="9909894.5399999991"/>
    <n v="7224555.959999999"/>
    <x v="2"/>
  </r>
  <r>
    <s v="9d34dc28-1931-46fb-8aa8-cc1037cca7d3"/>
    <x v="3"/>
    <x v="12"/>
    <x v="2"/>
    <x v="3"/>
    <x v="3"/>
    <x v="9"/>
    <n v="880"/>
    <n v="40170.32"/>
    <n v="6843.59"/>
    <n v="6022359.2000000002"/>
    <n v="35349881.600000001"/>
    <n v="29327522.400000002"/>
    <x v="2"/>
  </r>
  <r>
    <s v="fcfe3c27-888d-4884-9ecf-6cd38c856a72"/>
    <x v="8"/>
    <x v="155"/>
    <x v="3"/>
    <x v="0"/>
    <x v="0"/>
    <x v="3"/>
    <n v="483"/>
    <n v="42817.53"/>
    <n v="3137.24"/>
    <n v="1515286.92"/>
    <n v="20680866.989999998"/>
    <n v="19165580.07"/>
    <x v="3"/>
  </r>
  <r>
    <s v="f8dd60a2-ba99-4f7b-a47e-b617ce1439fa"/>
    <x v="3"/>
    <x v="49"/>
    <x v="2"/>
    <x v="1"/>
    <x v="4"/>
    <x v="9"/>
    <n v="551"/>
    <n v="23671.25"/>
    <n v="6023.56"/>
    <n v="3318981.56"/>
    <n v="13042858.75"/>
    <n v="9723877.1899999995"/>
    <x v="0"/>
  </r>
  <r>
    <s v="34bb5fe1-9def-4197-ad68-cd1f70d48527"/>
    <x v="3"/>
    <x v="346"/>
    <x v="0"/>
    <x v="3"/>
    <x v="4"/>
    <x v="4"/>
    <n v="757"/>
    <n v="15651.76"/>
    <n v="2822.57"/>
    <n v="2136685.4900000002"/>
    <n v="11848382.32"/>
    <n v="9711696.8300000001"/>
    <x v="0"/>
  </r>
  <r>
    <s v="146b2160-f708-4ca3-a20f-8c9f5174f0e0"/>
    <x v="7"/>
    <x v="347"/>
    <x v="3"/>
    <x v="0"/>
    <x v="0"/>
    <x v="2"/>
    <n v="131"/>
    <n v="48048.54"/>
    <n v="3265.53"/>
    <n v="427784.43000000005"/>
    <n v="6294358.7400000002"/>
    <n v="5866574.3100000005"/>
    <x v="1"/>
  </r>
  <r>
    <s v="c2a2dc96-aec5-4d78-8195-ec0988f3055b"/>
    <x v="2"/>
    <x v="348"/>
    <x v="2"/>
    <x v="2"/>
    <x v="4"/>
    <x v="2"/>
    <n v="804"/>
    <n v="24263.35"/>
    <n v="4847.33"/>
    <n v="3897253.32"/>
    <n v="19507733.399999999"/>
    <n v="15610480.079999998"/>
    <x v="1"/>
  </r>
  <r>
    <s v="4091cee3-faf6-494f-9c24-cbf59143ce30"/>
    <x v="5"/>
    <x v="349"/>
    <x v="2"/>
    <x v="0"/>
    <x v="1"/>
    <x v="8"/>
    <n v="614"/>
    <n v="28806.400000000001"/>
    <n v="3097.77"/>
    <n v="1902030.78"/>
    <n v="17687129.600000001"/>
    <n v="15785098.820000002"/>
    <x v="0"/>
  </r>
  <r>
    <s v="7290907c-ab21-4fcb-8e79-cdd5f2a71735"/>
    <x v="7"/>
    <x v="350"/>
    <x v="1"/>
    <x v="1"/>
    <x v="4"/>
    <x v="1"/>
    <n v="870"/>
    <n v="48583.99"/>
    <n v="3988.43"/>
    <n v="3469934.0999999996"/>
    <n v="42268071.299999997"/>
    <n v="38798137.199999996"/>
    <x v="0"/>
  </r>
  <r>
    <s v="c6f28ada-f280-4677-b662-382617d1d53e"/>
    <x v="0"/>
    <x v="351"/>
    <x v="3"/>
    <x v="3"/>
    <x v="6"/>
    <x v="6"/>
    <n v="539"/>
    <n v="23220.19"/>
    <n v="4742.1000000000004"/>
    <n v="2555991.9000000004"/>
    <n v="12515682.41"/>
    <n v="9959690.5099999998"/>
    <x v="0"/>
  </r>
  <r>
    <s v="ec5bc29d-d6d1-4c28-96ce-6464111f8067"/>
    <x v="9"/>
    <x v="352"/>
    <x v="2"/>
    <x v="0"/>
    <x v="1"/>
    <x v="6"/>
    <n v="338"/>
    <n v="10969.85"/>
    <n v="9711.49"/>
    <n v="3282483.62"/>
    <n v="3707809.3"/>
    <n v="425325.6799999997"/>
    <x v="1"/>
  </r>
  <r>
    <s v="244975f1-a410-4094-b930-709bcb778bff"/>
    <x v="2"/>
    <x v="353"/>
    <x v="1"/>
    <x v="0"/>
    <x v="4"/>
    <x v="6"/>
    <n v="506"/>
    <n v="35141.25"/>
    <n v="6995.65"/>
    <n v="3539798.9"/>
    <n v="17781472.5"/>
    <n v="14241673.6"/>
    <x v="2"/>
  </r>
  <r>
    <s v="5f0b601b-a0a3-404a-a3aa-b5eea5456c11"/>
    <x v="4"/>
    <x v="354"/>
    <x v="0"/>
    <x v="2"/>
    <x v="6"/>
    <x v="2"/>
    <n v="223"/>
    <n v="32345.62"/>
    <n v="8780.61"/>
    <n v="1958076.03"/>
    <n v="7213073.2599999998"/>
    <n v="5254997.2299999995"/>
    <x v="0"/>
  </r>
  <r>
    <s v="8146d3ee-a08f-4616-9e7c-ee93d44c08c4"/>
    <x v="2"/>
    <x v="355"/>
    <x v="0"/>
    <x v="1"/>
    <x v="1"/>
    <x v="7"/>
    <n v="873"/>
    <n v="35948.04"/>
    <n v="8000.9"/>
    <n v="6984785.6999999993"/>
    <n v="31382638.920000002"/>
    <n v="24397853.220000003"/>
    <x v="0"/>
  </r>
  <r>
    <s v="56e78ee4-790c-47ec-b658-9a14048c3ca1"/>
    <x v="3"/>
    <x v="356"/>
    <x v="1"/>
    <x v="3"/>
    <x v="4"/>
    <x v="5"/>
    <n v="633"/>
    <n v="25099.43"/>
    <n v="2601.7800000000002"/>
    <n v="1646926.7400000002"/>
    <n v="15887939.189999999"/>
    <n v="14241012.449999999"/>
    <x v="0"/>
  </r>
  <r>
    <s v="9a67c961-ed0f-4b82-8e26-1e3e5dd29e1a"/>
    <x v="5"/>
    <x v="357"/>
    <x v="0"/>
    <x v="1"/>
    <x v="6"/>
    <x v="7"/>
    <n v="874"/>
    <n v="31711.95"/>
    <n v="2679.84"/>
    <n v="2342180.16"/>
    <n v="27716244.300000001"/>
    <n v="25374064.140000001"/>
    <x v="3"/>
  </r>
  <r>
    <s v="732eef61-8793-4aaa-bf15-97dc1b36c4f6"/>
    <x v="0"/>
    <x v="358"/>
    <x v="1"/>
    <x v="2"/>
    <x v="7"/>
    <x v="7"/>
    <n v="492"/>
    <n v="33982.230000000003"/>
    <n v="3031.16"/>
    <n v="1491330.72"/>
    <n v="16719257.16"/>
    <n v="15227926.439999999"/>
    <x v="0"/>
  </r>
  <r>
    <s v="e3ad6e9d-9042-4843-91b3-9517086f0ac9"/>
    <x v="6"/>
    <x v="275"/>
    <x v="0"/>
    <x v="2"/>
    <x v="3"/>
    <x v="8"/>
    <n v="816"/>
    <n v="24557.22"/>
    <n v="7507.36"/>
    <n v="6126005.7599999998"/>
    <n v="20038691.52"/>
    <n v="13912685.76"/>
    <x v="1"/>
  </r>
  <r>
    <s v="f5c4fcd7-3c22-472d-9082-182e77137f9e"/>
    <x v="0"/>
    <x v="359"/>
    <x v="2"/>
    <x v="3"/>
    <x v="4"/>
    <x v="5"/>
    <n v="504"/>
    <n v="16636.12"/>
    <n v="4596.82"/>
    <n v="2316797.2799999998"/>
    <n v="8384604.4800000004"/>
    <n v="6067807.2000000011"/>
    <x v="3"/>
  </r>
  <r>
    <s v="03078ac8-5da0-41e6-96db-fa5fb2818761"/>
    <x v="8"/>
    <x v="300"/>
    <x v="0"/>
    <x v="0"/>
    <x v="3"/>
    <x v="8"/>
    <n v="665"/>
    <n v="47558.52"/>
    <n v="7747.05"/>
    <n v="5151788.25"/>
    <n v="31626415.800000001"/>
    <n v="26474627.550000001"/>
    <x v="1"/>
  </r>
  <r>
    <s v="aedec655-2f10-4def-bdde-fbe9680df700"/>
    <x v="5"/>
    <x v="360"/>
    <x v="1"/>
    <x v="0"/>
    <x v="1"/>
    <x v="1"/>
    <n v="315"/>
    <n v="41679.019999999997"/>
    <n v="9014.24"/>
    <n v="2839485.6"/>
    <n v="13128891.300000001"/>
    <n v="10289405.700000001"/>
    <x v="2"/>
  </r>
  <r>
    <s v="ac16c041-3bd2-4454-9bd8-6156271d7c29"/>
    <x v="4"/>
    <x v="289"/>
    <x v="1"/>
    <x v="0"/>
    <x v="7"/>
    <x v="9"/>
    <n v="179"/>
    <n v="13561.99"/>
    <n v="7189.28"/>
    <n v="1286881.1199999999"/>
    <n v="2427596.21"/>
    <n v="1140715.0900000001"/>
    <x v="0"/>
  </r>
  <r>
    <s v="7ecf613f-fa6a-4edd-80a3-fe32c988551d"/>
    <x v="3"/>
    <x v="361"/>
    <x v="0"/>
    <x v="1"/>
    <x v="4"/>
    <x v="0"/>
    <n v="773"/>
    <n v="38681.14"/>
    <n v="8033.55"/>
    <n v="6209934.1500000004"/>
    <n v="29900521.219999999"/>
    <n v="23690587.07"/>
    <x v="0"/>
  </r>
  <r>
    <s v="ed8d4208-9959-47e4-a305-33aa50d66a17"/>
    <x v="1"/>
    <x v="362"/>
    <x v="0"/>
    <x v="3"/>
    <x v="2"/>
    <x v="7"/>
    <n v="276"/>
    <n v="11216.66"/>
    <n v="4708.95"/>
    <n v="1299670.2"/>
    <n v="3095798.16"/>
    <n v="1796127.9600000002"/>
    <x v="1"/>
  </r>
  <r>
    <s v="2eab0ed0-63db-4e3f-8d89-e91a49f78450"/>
    <x v="3"/>
    <x v="363"/>
    <x v="2"/>
    <x v="3"/>
    <x v="4"/>
    <x v="1"/>
    <n v="412"/>
    <n v="39780.129999999997"/>
    <n v="7699.27"/>
    <n v="3172099.24"/>
    <n v="16389413.560000001"/>
    <n v="13217314.32"/>
    <x v="0"/>
  </r>
  <r>
    <s v="38fc139c-13bc-4895-bff7-1c8eaf13429e"/>
    <x v="8"/>
    <x v="364"/>
    <x v="3"/>
    <x v="3"/>
    <x v="3"/>
    <x v="5"/>
    <n v="949"/>
    <n v="38419.360000000001"/>
    <n v="3631.91"/>
    <n v="3446682.59"/>
    <n v="36459972.640000001"/>
    <n v="33013290.050000001"/>
    <x v="1"/>
  </r>
  <r>
    <s v="fea7fc17-802c-41de-a3e0-2a3bdc58b283"/>
    <x v="9"/>
    <x v="364"/>
    <x v="3"/>
    <x v="3"/>
    <x v="5"/>
    <x v="6"/>
    <n v="606"/>
    <n v="48515.519999999997"/>
    <n v="6441.57"/>
    <n v="3903591.42"/>
    <n v="29400405.120000001"/>
    <n v="25496813.700000003"/>
    <x v="0"/>
  </r>
  <r>
    <s v="060ae74a-98c4-4f0b-8e15-e09c770ad71f"/>
    <x v="7"/>
    <x v="365"/>
    <x v="2"/>
    <x v="2"/>
    <x v="3"/>
    <x v="6"/>
    <n v="336"/>
    <n v="45460.52"/>
    <n v="6073.91"/>
    <n v="2040833.76"/>
    <n v="15274734.720000001"/>
    <n v="13233900.960000001"/>
    <x v="1"/>
  </r>
  <r>
    <s v="8e263abe-ec42-4ead-bb5b-e37543385c82"/>
    <x v="5"/>
    <x v="275"/>
    <x v="0"/>
    <x v="2"/>
    <x v="0"/>
    <x v="1"/>
    <n v="938"/>
    <n v="42349.4"/>
    <n v="5636.58"/>
    <n v="5287112.04"/>
    <n v="39723737.200000003"/>
    <n v="34436625.160000004"/>
    <x v="3"/>
  </r>
  <r>
    <s v="d58c7cd7-1316-43a9-b8ea-30920aff569a"/>
    <x v="2"/>
    <x v="86"/>
    <x v="2"/>
    <x v="3"/>
    <x v="1"/>
    <x v="4"/>
    <n v="305"/>
    <n v="11804.84"/>
    <n v="5226.45"/>
    <n v="1594067.25"/>
    <n v="3600476.2"/>
    <n v="2006408.9500000002"/>
    <x v="0"/>
  </r>
  <r>
    <s v="6830b977-6b94-431a-8456-f76116d8e3d6"/>
    <x v="5"/>
    <x v="366"/>
    <x v="1"/>
    <x v="0"/>
    <x v="7"/>
    <x v="1"/>
    <n v="696"/>
    <n v="29398.99"/>
    <n v="4816.3"/>
    <n v="3352144.8000000003"/>
    <n v="20461697.039999999"/>
    <n v="17109552.239999998"/>
    <x v="0"/>
  </r>
  <r>
    <s v="d9b31400-3143-4fd6-8a95-9a318e8e3aba"/>
    <x v="6"/>
    <x v="342"/>
    <x v="2"/>
    <x v="1"/>
    <x v="4"/>
    <x v="4"/>
    <n v="397"/>
    <n v="29715"/>
    <n v="6060.24"/>
    <n v="2405915.2799999998"/>
    <n v="11796855"/>
    <n v="9390939.7200000007"/>
    <x v="2"/>
  </r>
  <r>
    <s v="3fe46b9f-e04b-4d60-b604-fee6863174bf"/>
    <x v="2"/>
    <x v="367"/>
    <x v="3"/>
    <x v="1"/>
    <x v="2"/>
    <x v="7"/>
    <n v="960"/>
    <n v="42119.76"/>
    <n v="7291.26"/>
    <n v="6999609.6000000006"/>
    <n v="40434969.600000001"/>
    <n v="33435360"/>
    <x v="0"/>
  </r>
  <r>
    <s v="26ee8a39-1fec-431f-9d19-9bb3046b846f"/>
    <x v="6"/>
    <x v="368"/>
    <x v="2"/>
    <x v="2"/>
    <x v="7"/>
    <x v="3"/>
    <n v="442"/>
    <n v="39909.449999999997"/>
    <n v="6492.45"/>
    <n v="2869662.9"/>
    <n v="17639976.899999999"/>
    <n v="14770313.999999998"/>
    <x v="0"/>
  </r>
  <r>
    <s v="50dfed92-78d8-43ad-8e9e-7699ec260e08"/>
    <x v="4"/>
    <x v="369"/>
    <x v="0"/>
    <x v="2"/>
    <x v="2"/>
    <x v="3"/>
    <n v="229"/>
    <n v="18212.59"/>
    <n v="3226.57"/>
    <n v="738884.53"/>
    <n v="4170683.11"/>
    <n v="3431798.58"/>
    <x v="2"/>
  </r>
  <r>
    <s v="de9c4f71-8383-4f59-81d4-88af2d1d8a1e"/>
    <x v="4"/>
    <x v="370"/>
    <x v="3"/>
    <x v="1"/>
    <x v="0"/>
    <x v="8"/>
    <n v="730"/>
    <n v="44410.29"/>
    <n v="3170.9"/>
    <n v="2314757"/>
    <n v="32419511.699999999"/>
    <n v="30104754.699999999"/>
    <x v="2"/>
  </r>
  <r>
    <s v="12413cb3-d2c1-403e-a741-3425182fbeea"/>
    <x v="1"/>
    <x v="371"/>
    <x v="1"/>
    <x v="3"/>
    <x v="7"/>
    <x v="0"/>
    <n v="972"/>
    <n v="12391.17"/>
    <n v="4739.75"/>
    <n v="4607037"/>
    <n v="12044217.24"/>
    <n v="7437180.2400000002"/>
    <x v="0"/>
  </r>
  <r>
    <s v="1b48438c-a4d6-4dfb-a97f-d5b9637199cc"/>
    <x v="6"/>
    <x v="372"/>
    <x v="2"/>
    <x v="2"/>
    <x v="3"/>
    <x v="5"/>
    <n v="903"/>
    <n v="21669.81"/>
    <n v="8838.64"/>
    <n v="7981291.9199999999"/>
    <n v="19567838.43"/>
    <n v="11586546.51"/>
    <x v="3"/>
  </r>
  <r>
    <s v="ebb94f55-c30e-45c6-b4ea-ba05da82309e"/>
    <x v="5"/>
    <x v="373"/>
    <x v="3"/>
    <x v="1"/>
    <x v="6"/>
    <x v="8"/>
    <n v="407"/>
    <n v="24660.78"/>
    <n v="5093.8500000000004"/>
    <n v="2073196.9500000002"/>
    <n v="10036937.460000001"/>
    <n v="7963740.5100000007"/>
    <x v="0"/>
  </r>
  <r>
    <s v="38227e5a-0cea-4b61-ae1c-c88d141f2d53"/>
    <x v="9"/>
    <x v="68"/>
    <x v="1"/>
    <x v="0"/>
    <x v="1"/>
    <x v="5"/>
    <n v="627"/>
    <n v="15178.04"/>
    <n v="9884.25"/>
    <n v="6197424.75"/>
    <n v="9516631.0800000001"/>
    <n v="3319206.33"/>
    <x v="3"/>
  </r>
  <r>
    <s v="3a6146a4-8b5b-4ae2-b78a-c42781dd555f"/>
    <x v="7"/>
    <x v="103"/>
    <x v="1"/>
    <x v="0"/>
    <x v="0"/>
    <x v="6"/>
    <n v="741"/>
    <n v="28606.38"/>
    <n v="6771.24"/>
    <n v="5017488.84"/>
    <n v="21197327.579999998"/>
    <n v="16179838.739999998"/>
    <x v="0"/>
  </r>
  <r>
    <s v="672bc8da-66ac-4dcc-8298-a2c186c563a5"/>
    <x v="0"/>
    <x v="374"/>
    <x v="1"/>
    <x v="2"/>
    <x v="5"/>
    <x v="5"/>
    <n v="224"/>
    <n v="45093.4"/>
    <n v="7090.2"/>
    <n v="1588204.8"/>
    <n v="10100921.6"/>
    <n v="8512716.7999999989"/>
    <x v="0"/>
  </r>
  <r>
    <s v="0f8a8595-a0ec-40bd-9ae9-2395b57d44fc"/>
    <x v="8"/>
    <x v="375"/>
    <x v="3"/>
    <x v="3"/>
    <x v="6"/>
    <x v="7"/>
    <n v="895"/>
    <n v="44466.3"/>
    <n v="6556.12"/>
    <n v="5867727.3999999994"/>
    <n v="39797338.5"/>
    <n v="33929611.100000001"/>
    <x v="0"/>
  </r>
  <r>
    <s v="52d1a3fa-e4c5-475a-94f6-06a1d16bfc44"/>
    <x v="4"/>
    <x v="155"/>
    <x v="3"/>
    <x v="0"/>
    <x v="1"/>
    <x v="2"/>
    <n v="180"/>
    <n v="22060.92"/>
    <n v="3219.94"/>
    <n v="579589.19999999995"/>
    <n v="3970965.6"/>
    <n v="3391376.4000000004"/>
    <x v="2"/>
  </r>
  <r>
    <s v="a4cce523-ce91-4a68-9012-5b9608e88ed0"/>
    <x v="9"/>
    <x v="376"/>
    <x v="0"/>
    <x v="1"/>
    <x v="3"/>
    <x v="8"/>
    <n v="972"/>
    <n v="17424.12"/>
    <n v="6738.21"/>
    <n v="6549540.1200000001"/>
    <n v="16936244.640000001"/>
    <n v="10386704.52"/>
    <x v="3"/>
  </r>
  <r>
    <s v="c936ee35-b2a0-4675-a970-c79851e754bb"/>
    <x v="3"/>
    <x v="287"/>
    <x v="1"/>
    <x v="3"/>
    <x v="1"/>
    <x v="1"/>
    <n v="304"/>
    <n v="41022.879999999997"/>
    <n v="3565.88"/>
    <n v="1084027.52"/>
    <n v="12470955.52"/>
    <n v="11386928"/>
    <x v="3"/>
  </r>
  <r>
    <s v="47fbbca1-4d47-46cc-a451-0a048ec2e39d"/>
    <x v="9"/>
    <x v="377"/>
    <x v="2"/>
    <x v="1"/>
    <x v="4"/>
    <x v="1"/>
    <n v="435"/>
    <n v="33734.239999999998"/>
    <n v="7258.28"/>
    <n v="3157351.8"/>
    <n v="14674394.4"/>
    <n v="11517042.600000001"/>
    <x v="0"/>
  </r>
  <r>
    <s v="0094d29a-2a50-4bf9-97e0-eccde922aa1a"/>
    <x v="2"/>
    <x v="378"/>
    <x v="3"/>
    <x v="0"/>
    <x v="1"/>
    <x v="6"/>
    <n v="234"/>
    <n v="30962.68"/>
    <n v="6008.63"/>
    <n v="1406019.42"/>
    <n v="7245267.1200000001"/>
    <n v="5839247.7000000002"/>
    <x v="3"/>
  </r>
  <r>
    <s v="896f9db9-3ea0-4da8-b099-471f6f4cc9e0"/>
    <x v="2"/>
    <x v="379"/>
    <x v="3"/>
    <x v="0"/>
    <x v="6"/>
    <x v="1"/>
    <n v="884"/>
    <n v="35538.5"/>
    <n v="5297.56"/>
    <n v="4683043.04"/>
    <n v="31416034"/>
    <n v="26732990.960000001"/>
    <x v="0"/>
  </r>
  <r>
    <s v="f2d39741-98b3-4769-9565-4bd234188124"/>
    <x v="5"/>
    <x v="380"/>
    <x v="2"/>
    <x v="2"/>
    <x v="6"/>
    <x v="0"/>
    <n v="646"/>
    <n v="10338.09"/>
    <n v="8152.32"/>
    <n v="5266398.72"/>
    <n v="6678406.1399999997"/>
    <n v="1412007.42"/>
    <x v="0"/>
  </r>
  <r>
    <s v="5be73e7c-2946-4057-83c0-0e5a9c85e1b6"/>
    <x v="4"/>
    <x v="381"/>
    <x v="0"/>
    <x v="2"/>
    <x v="2"/>
    <x v="9"/>
    <n v="885"/>
    <n v="37238.519999999997"/>
    <n v="5263.08"/>
    <n v="4657825.8"/>
    <n v="32956090.199999999"/>
    <n v="28298264.399999999"/>
    <x v="0"/>
  </r>
  <r>
    <s v="7251c8f3-8434-4a3c-bf71-7930f1f7d9db"/>
    <x v="1"/>
    <x v="382"/>
    <x v="2"/>
    <x v="2"/>
    <x v="6"/>
    <x v="5"/>
    <n v="463"/>
    <n v="21324.19"/>
    <n v="5651.94"/>
    <n v="2616848.2199999997"/>
    <n v="9873099.9700000007"/>
    <n v="7256251.7500000009"/>
    <x v="0"/>
  </r>
  <r>
    <s v="d8f2cbb5-1ccb-4934-9add-da9c59b5ed17"/>
    <x v="8"/>
    <x v="383"/>
    <x v="0"/>
    <x v="0"/>
    <x v="2"/>
    <x v="3"/>
    <n v="635"/>
    <n v="46224.92"/>
    <n v="4473.09"/>
    <n v="2840412.15"/>
    <n v="29352824.199999999"/>
    <n v="26512412.050000001"/>
    <x v="0"/>
  </r>
  <r>
    <s v="73b67241-656f-4bfd-b024-3700ee9167e5"/>
    <x v="2"/>
    <x v="46"/>
    <x v="2"/>
    <x v="3"/>
    <x v="7"/>
    <x v="9"/>
    <n v="331"/>
    <n v="40975.54"/>
    <n v="5778.24"/>
    <n v="1912597.44"/>
    <n v="13562903.74"/>
    <n v="11650306.300000001"/>
    <x v="1"/>
  </r>
  <r>
    <s v="8e0b888e-9a64-4aac-bbc5-8bb6e962ccb8"/>
    <x v="1"/>
    <x v="384"/>
    <x v="2"/>
    <x v="3"/>
    <x v="3"/>
    <x v="4"/>
    <n v="519"/>
    <n v="23287.18"/>
    <n v="9858.14"/>
    <n v="5116374.66"/>
    <n v="12086046.42"/>
    <n v="6969671.7599999998"/>
    <x v="1"/>
  </r>
  <r>
    <s v="970ad350-0772-485a-81eb-aac365416b61"/>
    <x v="7"/>
    <x v="385"/>
    <x v="0"/>
    <x v="3"/>
    <x v="4"/>
    <x v="1"/>
    <n v="558"/>
    <n v="37757.629999999997"/>
    <n v="8787.98"/>
    <n v="4903692.84"/>
    <n v="21068757.539999999"/>
    <n v="16165064.699999999"/>
    <x v="0"/>
  </r>
  <r>
    <s v="be079e43-563e-482b-85e7-267b5f896e38"/>
    <x v="3"/>
    <x v="386"/>
    <x v="3"/>
    <x v="1"/>
    <x v="7"/>
    <x v="7"/>
    <n v="480"/>
    <n v="12519.37"/>
    <n v="8790.94"/>
    <n v="4219651.2"/>
    <n v="6009297.5999999996"/>
    <n v="1789646.3999999994"/>
    <x v="0"/>
  </r>
  <r>
    <s v="d5d5de56-2cc5-429d-9186-0c2b2f182f01"/>
    <x v="8"/>
    <x v="387"/>
    <x v="2"/>
    <x v="0"/>
    <x v="7"/>
    <x v="4"/>
    <n v="858"/>
    <n v="41834.28"/>
    <n v="2100.66"/>
    <n v="1802366.2799999998"/>
    <n v="35893812.240000002"/>
    <n v="34091445.960000001"/>
    <x v="0"/>
  </r>
  <r>
    <s v="49765d91-6ad5-4641-a7f6-389b1313a71e"/>
    <x v="4"/>
    <x v="94"/>
    <x v="1"/>
    <x v="2"/>
    <x v="6"/>
    <x v="4"/>
    <n v="458"/>
    <n v="13812.54"/>
    <n v="3177.15"/>
    <n v="1455134.7"/>
    <n v="6326143.3200000003"/>
    <n v="4871008.62"/>
    <x v="0"/>
  </r>
  <r>
    <s v="06892594-0bcc-4bbc-aed1-86146d010d72"/>
    <x v="0"/>
    <x v="388"/>
    <x v="0"/>
    <x v="0"/>
    <x v="5"/>
    <x v="3"/>
    <n v="345"/>
    <n v="40531.919999999998"/>
    <n v="8482.65"/>
    <n v="2926514.25"/>
    <n v="13983512.4"/>
    <n v="11056998.15"/>
    <x v="0"/>
  </r>
  <r>
    <s v="98cf394f-d7d7-47f0-a2e7-93f9c0ef7a29"/>
    <x v="6"/>
    <x v="135"/>
    <x v="2"/>
    <x v="0"/>
    <x v="7"/>
    <x v="5"/>
    <n v="238"/>
    <n v="26925.18"/>
    <n v="2901.45"/>
    <n v="690545.1"/>
    <n v="6408192.8399999999"/>
    <n v="5717647.7400000002"/>
    <x v="0"/>
  </r>
  <r>
    <s v="6f86754b-2369-4e7c-86f6-b3035500beed"/>
    <x v="4"/>
    <x v="389"/>
    <x v="2"/>
    <x v="0"/>
    <x v="0"/>
    <x v="6"/>
    <n v="972"/>
    <n v="28660.03"/>
    <n v="8220.25"/>
    <n v="7990083"/>
    <n v="27857549.16"/>
    <n v="19867466.16"/>
    <x v="2"/>
  </r>
  <r>
    <s v="a5d9cbef-0f48-4308-9aae-3db02c063965"/>
    <x v="4"/>
    <x v="390"/>
    <x v="0"/>
    <x v="2"/>
    <x v="0"/>
    <x v="4"/>
    <n v="491"/>
    <n v="45962.15"/>
    <n v="6370.54"/>
    <n v="3127935.14"/>
    <n v="22567415.649999999"/>
    <n v="19439480.509999998"/>
    <x v="0"/>
  </r>
  <r>
    <s v="71f9fd1b-92f5-4a78-a791-4a8f5f463bd8"/>
    <x v="3"/>
    <x v="391"/>
    <x v="2"/>
    <x v="3"/>
    <x v="7"/>
    <x v="9"/>
    <n v="954"/>
    <n v="32313.86"/>
    <n v="6873.64"/>
    <n v="6557452.5600000005"/>
    <n v="30827422.440000001"/>
    <n v="24269969.880000003"/>
    <x v="3"/>
  </r>
  <r>
    <s v="88e2792d-16d8-4402-a31a-efc464bf6cf3"/>
    <x v="9"/>
    <x v="392"/>
    <x v="3"/>
    <x v="1"/>
    <x v="7"/>
    <x v="8"/>
    <n v="262"/>
    <n v="27644.22"/>
    <n v="2134.1799999999998"/>
    <n v="559155.15999999992"/>
    <n v="7242785.6399999997"/>
    <n v="6683630.4799999995"/>
    <x v="0"/>
  </r>
  <r>
    <s v="35080aee-bfcb-4438-a7f8-9977010ed29a"/>
    <x v="1"/>
    <x v="393"/>
    <x v="0"/>
    <x v="1"/>
    <x v="6"/>
    <x v="3"/>
    <n v="673"/>
    <n v="43898.69"/>
    <n v="2563.04"/>
    <n v="1724925.92"/>
    <n v="29543818.370000001"/>
    <n v="27818892.450000003"/>
    <x v="0"/>
  </r>
  <r>
    <s v="31ce65cf-2399-424c-9a14-1b03552b4e2a"/>
    <x v="2"/>
    <x v="394"/>
    <x v="1"/>
    <x v="0"/>
    <x v="7"/>
    <x v="6"/>
    <n v="513"/>
    <n v="40829.589999999997"/>
    <n v="5780.88"/>
    <n v="2965591.44"/>
    <n v="20945579.670000002"/>
    <n v="17979988.23"/>
    <x v="1"/>
  </r>
  <r>
    <s v="0fbf91a7-2a9d-4f62-a089-06c4b40b3885"/>
    <x v="4"/>
    <x v="239"/>
    <x v="0"/>
    <x v="2"/>
    <x v="0"/>
    <x v="7"/>
    <n v="684"/>
    <n v="22639.19"/>
    <n v="9105.1200000000008"/>
    <n v="6227902.080000001"/>
    <n v="15485205.960000001"/>
    <n v="9257303.879999999"/>
    <x v="2"/>
  </r>
  <r>
    <s v="9add0bed-dfd8-419d-8bba-883e2f200fb0"/>
    <x v="2"/>
    <x v="395"/>
    <x v="2"/>
    <x v="2"/>
    <x v="6"/>
    <x v="4"/>
    <n v="230"/>
    <n v="33065.69"/>
    <n v="7570.06"/>
    <n v="1741113.8"/>
    <n v="7605108.7000000002"/>
    <n v="5863994.9000000004"/>
    <x v="0"/>
  </r>
  <r>
    <s v="05ebc533-4411-4a02-a2ea-3d7074af9aed"/>
    <x v="7"/>
    <x v="396"/>
    <x v="1"/>
    <x v="1"/>
    <x v="3"/>
    <x v="2"/>
    <n v="877"/>
    <n v="33879.550000000003"/>
    <n v="5665.66"/>
    <n v="4968783.82"/>
    <n v="29712365.350000001"/>
    <n v="24743581.530000001"/>
    <x v="0"/>
  </r>
  <r>
    <s v="7d4850b0-cec4-46da-bc7e-0a89d72fe0e8"/>
    <x v="7"/>
    <x v="323"/>
    <x v="0"/>
    <x v="1"/>
    <x v="6"/>
    <x v="4"/>
    <n v="425"/>
    <n v="45040.57"/>
    <n v="8443.98"/>
    <n v="3588691.5"/>
    <n v="19142242.25"/>
    <n v="15553550.75"/>
    <x v="0"/>
  </r>
  <r>
    <s v="291c681e-551a-41ad-a361-932e9b36be74"/>
    <x v="1"/>
    <x v="397"/>
    <x v="3"/>
    <x v="3"/>
    <x v="6"/>
    <x v="4"/>
    <n v="384"/>
    <n v="21222.42"/>
    <n v="4490.5600000000004"/>
    <n v="1724375.04"/>
    <n v="8149409.2800000003"/>
    <n v="6425034.2400000002"/>
    <x v="1"/>
  </r>
  <r>
    <s v="aed2e643-c1f3-4854-a8ed-dd67c5f59510"/>
    <x v="5"/>
    <x v="398"/>
    <x v="1"/>
    <x v="3"/>
    <x v="4"/>
    <x v="5"/>
    <n v="425"/>
    <n v="18775.34"/>
    <n v="5343.85"/>
    <n v="2271136.25"/>
    <n v="7979519.5"/>
    <n v="5708383.25"/>
    <x v="0"/>
  </r>
  <r>
    <s v="dd43c2da-9a5e-4c12-919c-fffe632d0cbc"/>
    <x v="4"/>
    <x v="399"/>
    <x v="3"/>
    <x v="1"/>
    <x v="0"/>
    <x v="3"/>
    <n v="842"/>
    <n v="44116.31"/>
    <n v="3737.61"/>
    <n v="3147067.62"/>
    <n v="37145933.020000003"/>
    <n v="33998865.400000006"/>
    <x v="0"/>
  </r>
  <r>
    <s v="76af99d1-27ab-426c-87fc-e1b9fe49d51a"/>
    <x v="8"/>
    <x v="400"/>
    <x v="1"/>
    <x v="2"/>
    <x v="5"/>
    <x v="6"/>
    <n v="866"/>
    <n v="37209.43"/>
    <n v="8028.81"/>
    <n v="6952949.46"/>
    <n v="32223366.379999999"/>
    <n v="25270416.919999998"/>
    <x v="0"/>
  </r>
  <r>
    <s v="2b207865-60f6-42f6-b421-5b33245d3f13"/>
    <x v="3"/>
    <x v="401"/>
    <x v="3"/>
    <x v="0"/>
    <x v="6"/>
    <x v="9"/>
    <n v="282"/>
    <n v="46063.17"/>
    <n v="3544.77"/>
    <n v="999625.14"/>
    <n v="12989813.939999999"/>
    <n v="11990188.799999999"/>
    <x v="2"/>
  </r>
  <r>
    <s v="7e529842-aa5d-4e28-bc4d-6f71ac98c493"/>
    <x v="5"/>
    <x v="402"/>
    <x v="0"/>
    <x v="0"/>
    <x v="2"/>
    <x v="8"/>
    <n v="823"/>
    <n v="14356.92"/>
    <n v="7452.1"/>
    <n v="6133078.3000000007"/>
    <n v="11815745.16"/>
    <n v="5682666.8599999994"/>
    <x v="0"/>
  </r>
  <r>
    <s v="1da22029-e15d-411e-bc19-6b17fcf035a2"/>
    <x v="7"/>
    <x v="403"/>
    <x v="2"/>
    <x v="1"/>
    <x v="0"/>
    <x v="5"/>
    <n v="343"/>
    <n v="48026.63"/>
    <n v="6193.02"/>
    <n v="2124205.8600000003"/>
    <n v="16473134.09"/>
    <n v="14348928.23"/>
    <x v="0"/>
  </r>
  <r>
    <s v="75d66fa8-63c5-4c08-9a86-2198831fecbc"/>
    <x v="9"/>
    <x v="361"/>
    <x v="0"/>
    <x v="1"/>
    <x v="5"/>
    <x v="4"/>
    <n v="525"/>
    <n v="21719.7"/>
    <n v="9485.0499999999993"/>
    <n v="4979651.25"/>
    <n v="11402842.5"/>
    <n v="6423191.25"/>
    <x v="0"/>
  </r>
  <r>
    <s v="c0ded508-c7ea-405a-9c31-f328eafa6e75"/>
    <x v="5"/>
    <x v="404"/>
    <x v="0"/>
    <x v="1"/>
    <x v="0"/>
    <x v="5"/>
    <n v="562"/>
    <n v="48517.1"/>
    <n v="3273.33"/>
    <n v="1839611.46"/>
    <n v="27266610.199999999"/>
    <n v="25426998.739999998"/>
    <x v="0"/>
  </r>
  <r>
    <s v="6b2ba603-b1fe-493d-b363-66cb239f36cd"/>
    <x v="9"/>
    <x v="405"/>
    <x v="2"/>
    <x v="2"/>
    <x v="7"/>
    <x v="1"/>
    <n v="258"/>
    <n v="43253.51"/>
    <n v="3922.14"/>
    <n v="1011912.12"/>
    <n v="11159405.58"/>
    <n v="10147493.460000001"/>
    <x v="2"/>
  </r>
  <r>
    <s v="00d0516a-3d9a-491c-8c28-ea7d9a7fd304"/>
    <x v="9"/>
    <x v="406"/>
    <x v="0"/>
    <x v="1"/>
    <x v="5"/>
    <x v="6"/>
    <n v="385"/>
    <n v="21988.74"/>
    <n v="2986.5"/>
    <n v="1149802.5"/>
    <n v="8465664.9000000004"/>
    <n v="7315862.4000000004"/>
    <x v="0"/>
  </r>
  <r>
    <s v="f4406919-18c3-42fe-94ef-dc74c542bd02"/>
    <x v="3"/>
    <x v="407"/>
    <x v="1"/>
    <x v="3"/>
    <x v="6"/>
    <x v="3"/>
    <n v="538"/>
    <n v="16103.22"/>
    <n v="9497.2900000000009"/>
    <n v="5109542.0200000005"/>
    <n v="8663532.3599999994"/>
    <n v="3553990.3399999989"/>
    <x v="0"/>
  </r>
  <r>
    <s v="d7300746-61e5-46e1-8010-783fbd4dcebc"/>
    <x v="7"/>
    <x v="408"/>
    <x v="2"/>
    <x v="2"/>
    <x v="5"/>
    <x v="0"/>
    <n v="499"/>
    <n v="20654.53"/>
    <n v="9398.3799999999992"/>
    <n v="4689791.6199999992"/>
    <n v="10306610.470000001"/>
    <n v="5616818.8500000015"/>
    <x v="0"/>
  </r>
  <r>
    <s v="f9cded3a-6e2c-45d6-9eee-d09fc8849a0f"/>
    <x v="9"/>
    <x v="409"/>
    <x v="3"/>
    <x v="1"/>
    <x v="1"/>
    <x v="8"/>
    <n v="498"/>
    <n v="10454.43"/>
    <n v="7341.9"/>
    <n v="3656266.1999999997"/>
    <n v="5206306.1399999997"/>
    <n v="1550039.94"/>
    <x v="0"/>
  </r>
  <r>
    <s v="0c042077-a0c7-4fa3-8c34-dbcdf34c6e2c"/>
    <x v="4"/>
    <x v="410"/>
    <x v="3"/>
    <x v="3"/>
    <x v="3"/>
    <x v="6"/>
    <n v="586"/>
    <n v="33793.72"/>
    <n v="9831.9500000000007"/>
    <n v="5761522.7000000002"/>
    <n v="19803119.920000002"/>
    <n v="14041597.220000003"/>
    <x v="1"/>
  </r>
  <r>
    <s v="ea2afb49-350a-4af7-b850-9e37195adfc0"/>
    <x v="6"/>
    <x v="411"/>
    <x v="1"/>
    <x v="3"/>
    <x v="4"/>
    <x v="4"/>
    <n v="462"/>
    <n v="40352.050000000003"/>
    <n v="5985.5"/>
    <n v="2765301"/>
    <n v="18642647.100000001"/>
    <n v="15877346.100000001"/>
    <x v="0"/>
  </r>
  <r>
    <s v="563909c2-131a-4f8d-bf14-5606614dcce9"/>
    <x v="3"/>
    <x v="412"/>
    <x v="2"/>
    <x v="2"/>
    <x v="1"/>
    <x v="9"/>
    <n v="797"/>
    <n v="44352.82"/>
    <n v="8523.69"/>
    <n v="6793380.9300000006"/>
    <n v="35349197.539999999"/>
    <n v="28555816.609999999"/>
    <x v="3"/>
  </r>
  <r>
    <s v="d1446e21-a4aa-43a4-9707-7755a4f0e352"/>
    <x v="0"/>
    <x v="413"/>
    <x v="3"/>
    <x v="3"/>
    <x v="3"/>
    <x v="2"/>
    <n v="249"/>
    <n v="43575.519999999997"/>
    <n v="5482.79"/>
    <n v="1365214.71"/>
    <n v="10850304.48"/>
    <n v="9485089.7699999996"/>
    <x v="0"/>
  </r>
  <r>
    <s v="34229d59-1a3c-46f4-a9cf-1749ed5e64a5"/>
    <x v="2"/>
    <x v="373"/>
    <x v="3"/>
    <x v="1"/>
    <x v="4"/>
    <x v="0"/>
    <n v="407"/>
    <n v="17240.740000000002"/>
    <n v="7258.3"/>
    <n v="2954128.1"/>
    <n v="7016981.1799999997"/>
    <n v="4062853.0799999996"/>
    <x v="0"/>
  </r>
  <r>
    <s v="a7e174ba-8a91-4ca0-b022-25abc43bbcf8"/>
    <x v="2"/>
    <x v="414"/>
    <x v="2"/>
    <x v="2"/>
    <x v="3"/>
    <x v="3"/>
    <n v="803"/>
    <n v="13464.75"/>
    <n v="4787.78"/>
    <n v="3844587.34"/>
    <n v="10812194.25"/>
    <n v="6967606.9100000001"/>
    <x v="2"/>
  </r>
  <r>
    <s v="939d5cc8-64bf-4c52-904d-8a231f92684f"/>
    <x v="8"/>
    <x v="415"/>
    <x v="3"/>
    <x v="1"/>
    <x v="1"/>
    <x v="3"/>
    <n v="326"/>
    <n v="13973.69"/>
    <n v="7279.87"/>
    <n v="2373237.62"/>
    <n v="4555422.9400000004"/>
    <n v="2182185.3200000003"/>
    <x v="0"/>
  </r>
  <r>
    <s v="de0bfb19-12e0-4fb0-b1c1-fe613e988b45"/>
    <x v="2"/>
    <x v="416"/>
    <x v="1"/>
    <x v="3"/>
    <x v="7"/>
    <x v="5"/>
    <n v="394"/>
    <n v="32556.2"/>
    <n v="8455.9699999999993"/>
    <n v="3331652.1799999997"/>
    <n v="12827142.800000001"/>
    <n v="9495490.620000001"/>
    <x v="2"/>
  </r>
  <r>
    <s v="16ed5878-f533-4bdb-aa56-0ba42aebb007"/>
    <x v="7"/>
    <x v="417"/>
    <x v="2"/>
    <x v="2"/>
    <x v="3"/>
    <x v="8"/>
    <n v="280"/>
    <n v="25327.4"/>
    <n v="6295.63"/>
    <n v="1762776.4000000001"/>
    <n v="7091672"/>
    <n v="5328895.5999999996"/>
    <x v="0"/>
  </r>
  <r>
    <s v="7044a47f-d2ac-40e0-982b-731af68d3a9c"/>
    <x v="9"/>
    <x v="418"/>
    <x v="3"/>
    <x v="3"/>
    <x v="3"/>
    <x v="4"/>
    <n v="716"/>
    <n v="19523.8"/>
    <n v="7102.27"/>
    <n v="5085225.32"/>
    <n v="13979040.800000001"/>
    <n v="8893815.4800000004"/>
    <x v="1"/>
  </r>
  <r>
    <s v="219cc42f-3349-4c0b-addc-5b241c50c742"/>
    <x v="7"/>
    <x v="419"/>
    <x v="2"/>
    <x v="2"/>
    <x v="5"/>
    <x v="6"/>
    <n v="522"/>
    <n v="38587.910000000003"/>
    <n v="7291.1"/>
    <n v="3805954.2"/>
    <n v="20142889.02"/>
    <n v="16336934.82"/>
    <x v="0"/>
  </r>
  <r>
    <s v="a133fc14-a43e-4f46-9e65-fa9f360744a2"/>
    <x v="6"/>
    <x v="420"/>
    <x v="1"/>
    <x v="3"/>
    <x v="5"/>
    <x v="7"/>
    <n v="196"/>
    <n v="31132.11"/>
    <n v="5678.06"/>
    <n v="1112899.76"/>
    <n v="6101893.5599999996"/>
    <n v="4988993.8"/>
    <x v="0"/>
  </r>
  <r>
    <s v="13d1eef4-95e1-424b-ae57-52159d5201f0"/>
    <x v="5"/>
    <x v="136"/>
    <x v="2"/>
    <x v="2"/>
    <x v="6"/>
    <x v="2"/>
    <n v="578"/>
    <n v="48791.16"/>
    <n v="6835.16"/>
    <n v="3950722.48"/>
    <n v="28201290.48"/>
    <n v="24250568"/>
    <x v="0"/>
  </r>
  <r>
    <s v="748ed4ad-575a-4b83-9f7e-5025fef046a1"/>
    <x v="3"/>
    <x v="421"/>
    <x v="2"/>
    <x v="0"/>
    <x v="6"/>
    <x v="9"/>
    <n v="562"/>
    <n v="15317.68"/>
    <n v="4424.41"/>
    <n v="2486518.42"/>
    <n v="8608536.1600000001"/>
    <n v="6122017.7400000002"/>
    <x v="3"/>
  </r>
  <r>
    <s v="2fd77131-deab-4bc3-9d12-905728b018fb"/>
    <x v="8"/>
    <x v="422"/>
    <x v="3"/>
    <x v="3"/>
    <x v="4"/>
    <x v="7"/>
    <n v="900"/>
    <n v="27487.89"/>
    <n v="7714.09"/>
    <n v="6942681"/>
    <n v="24739101"/>
    <n v="17796420"/>
    <x v="0"/>
  </r>
  <r>
    <s v="141d79ef-3bd5-41b6-baac-139484183844"/>
    <x v="9"/>
    <x v="131"/>
    <x v="1"/>
    <x v="0"/>
    <x v="3"/>
    <x v="8"/>
    <n v="266"/>
    <n v="27835.87"/>
    <n v="4866.09"/>
    <n v="1294379.94"/>
    <n v="7404341.4199999999"/>
    <n v="6109961.4800000004"/>
    <x v="0"/>
  </r>
  <r>
    <s v="42a22c84-5740-44c8-9166-9c3bd47fa088"/>
    <x v="6"/>
    <x v="423"/>
    <x v="1"/>
    <x v="0"/>
    <x v="4"/>
    <x v="5"/>
    <n v="403"/>
    <n v="12673.28"/>
    <n v="3954.67"/>
    <n v="1593732.01"/>
    <n v="5107331.84"/>
    <n v="3513599.83"/>
    <x v="3"/>
  </r>
  <r>
    <s v="fcd1cfbe-c63a-4577-863c-cbd2c14bc54d"/>
    <x v="6"/>
    <x v="20"/>
    <x v="3"/>
    <x v="3"/>
    <x v="1"/>
    <x v="9"/>
    <n v="322"/>
    <n v="24656.86"/>
    <n v="9823.39"/>
    <n v="3163131.5799999996"/>
    <n v="7939508.9199999999"/>
    <n v="4776377.34"/>
    <x v="0"/>
  </r>
  <r>
    <s v="d424722b-f028-49d7-9d48-c11e61b45484"/>
    <x v="8"/>
    <x v="424"/>
    <x v="2"/>
    <x v="2"/>
    <x v="4"/>
    <x v="0"/>
    <n v="492"/>
    <n v="49229.66"/>
    <n v="7287.84"/>
    <n v="3585617.2800000003"/>
    <n v="24220992.719999999"/>
    <n v="20635375.439999998"/>
    <x v="0"/>
  </r>
  <r>
    <s v="f8e65ee9-7448-44dd-af00-95f4ab8cadc0"/>
    <x v="2"/>
    <x v="425"/>
    <x v="3"/>
    <x v="1"/>
    <x v="4"/>
    <x v="3"/>
    <n v="469"/>
    <n v="40500.51"/>
    <n v="9256.9500000000007"/>
    <n v="4341509.5500000007"/>
    <n v="18994739.190000001"/>
    <n v="14653229.640000001"/>
    <x v="1"/>
  </r>
  <r>
    <s v="d0eaa484-2706-435a-a621-e276d5917a7a"/>
    <x v="4"/>
    <x v="426"/>
    <x v="0"/>
    <x v="2"/>
    <x v="1"/>
    <x v="5"/>
    <n v="617"/>
    <n v="10920.48"/>
    <n v="7123.67"/>
    <n v="4395304.3899999997"/>
    <n v="6737936.1600000001"/>
    <n v="2342631.7700000005"/>
    <x v="3"/>
  </r>
  <r>
    <s v="8d6fc811-00f6-4bf1-9963-594011a298c4"/>
    <x v="0"/>
    <x v="427"/>
    <x v="3"/>
    <x v="2"/>
    <x v="2"/>
    <x v="2"/>
    <n v="825"/>
    <n v="44058.73"/>
    <n v="4559.3900000000003"/>
    <n v="3761496.7500000005"/>
    <n v="36348452.25"/>
    <n v="32586955.5"/>
    <x v="2"/>
  </r>
  <r>
    <s v="4cbc56f7-4a38-47f6-8bae-4012f9d6838d"/>
    <x v="8"/>
    <x v="428"/>
    <x v="0"/>
    <x v="1"/>
    <x v="2"/>
    <x v="1"/>
    <n v="243"/>
    <n v="29602.28"/>
    <n v="9786.18"/>
    <n v="2378041.7400000002"/>
    <n v="7193354.04"/>
    <n v="4815312.3"/>
    <x v="2"/>
  </r>
  <r>
    <s v="6a910af0-5132-4a1a-bc28-7ad02e52c4fb"/>
    <x v="7"/>
    <x v="429"/>
    <x v="0"/>
    <x v="0"/>
    <x v="5"/>
    <x v="6"/>
    <n v="967"/>
    <n v="40625.11"/>
    <n v="2102.62"/>
    <n v="2033233.5399999998"/>
    <n v="39284481.369999997"/>
    <n v="37251247.829999998"/>
    <x v="3"/>
  </r>
  <r>
    <s v="9f7edfb8-7045-453b-b973-18190c37e022"/>
    <x v="5"/>
    <x v="413"/>
    <x v="3"/>
    <x v="3"/>
    <x v="2"/>
    <x v="7"/>
    <n v="185"/>
    <n v="14847.32"/>
    <n v="3544.82"/>
    <n v="655791.70000000007"/>
    <n v="2746754.2"/>
    <n v="2090962.5"/>
    <x v="3"/>
  </r>
  <r>
    <s v="2609f6f2-b684-44e4-a548-f38ab38ad3b0"/>
    <x v="5"/>
    <x v="430"/>
    <x v="3"/>
    <x v="0"/>
    <x v="5"/>
    <x v="8"/>
    <n v="181"/>
    <n v="24434.41"/>
    <n v="5026.9799999999996"/>
    <n v="909883.37999999989"/>
    <n v="4422628.21"/>
    <n v="3512744.83"/>
    <x v="2"/>
  </r>
  <r>
    <s v="f5552e69-c3cc-42b8-a680-08319e4c1d43"/>
    <x v="2"/>
    <x v="221"/>
    <x v="1"/>
    <x v="3"/>
    <x v="5"/>
    <x v="0"/>
    <n v="173"/>
    <n v="14946.11"/>
    <n v="3265.19"/>
    <n v="564877.87"/>
    <n v="2585677.0299999998"/>
    <n v="2020799.1599999997"/>
    <x v="0"/>
  </r>
  <r>
    <s v="12040e54-b337-49a5-ae86-d25504aa7b68"/>
    <x v="9"/>
    <x v="431"/>
    <x v="3"/>
    <x v="1"/>
    <x v="1"/>
    <x v="0"/>
    <n v="437"/>
    <n v="34043.56"/>
    <n v="9211.58"/>
    <n v="4025460.46"/>
    <n v="14877035.720000001"/>
    <n v="10851575.260000002"/>
    <x v="0"/>
  </r>
  <r>
    <s v="70f4fc9b-8fe7-491c-a1df-5ca66496d664"/>
    <x v="4"/>
    <x v="432"/>
    <x v="2"/>
    <x v="3"/>
    <x v="2"/>
    <x v="1"/>
    <n v="326"/>
    <n v="36801.15"/>
    <n v="6544.27"/>
    <n v="2133432.02"/>
    <n v="11997174.9"/>
    <n v="9863742.8800000008"/>
    <x v="0"/>
  </r>
  <r>
    <s v="f49609d3-5ee7-4c51-b6dd-d9d84b65a629"/>
    <x v="7"/>
    <x v="352"/>
    <x v="2"/>
    <x v="0"/>
    <x v="2"/>
    <x v="4"/>
    <n v="681"/>
    <n v="26580.76"/>
    <n v="8722.94"/>
    <n v="5940322.1400000006"/>
    <n v="18101497.559999999"/>
    <n v="12161175.419999998"/>
    <x v="2"/>
  </r>
  <r>
    <s v="3c566bce-a7a0-4d5c-b3da-e8e82e47bca7"/>
    <x v="7"/>
    <x v="433"/>
    <x v="0"/>
    <x v="2"/>
    <x v="6"/>
    <x v="9"/>
    <n v="222"/>
    <n v="17101.55"/>
    <n v="9701.85"/>
    <n v="2153810.7000000002"/>
    <n v="3796544.1"/>
    <n v="1642733.4"/>
    <x v="1"/>
  </r>
  <r>
    <s v="852a93cc-195f-41d0-ac8c-95a68255476e"/>
    <x v="4"/>
    <x v="434"/>
    <x v="2"/>
    <x v="2"/>
    <x v="5"/>
    <x v="3"/>
    <n v="443"/>
    <n v="27640.45"/>
    <n v="7433.24"/>
    <n v="3292925.32"/>
    <n v="12244719.35"/>
    <n v="8951794.0299999993"/>
    <x v="1"/>
  </r>
  <r>
    <s v="dd333dfe-7acf-44f3-9ff6-9cb84d4d5640"/>
    <x v="3"/>
    <x v="435"/>
    <x v="1"/>
    <x v="1"/>
    <x v="2"/>
    <x v="1"/>
    <n v="928"/>
    <n v="38172.49"/>
    <n v="7185.46"/>
    <n v="6668106.8799999999"/>
    <n v="35424070.719999999"/>
    <n v="28755963.84"/>
    <x v="0"/>
  </r>
  <r>
    <s v="a29aca20-5a83-4010-a123-4114c21fb43b"/>
    <x v="7"/>
    <x v="82"/>
    <x v="2"/>
    <x v="2"/>
    <x v="2"/>
    <x v="3"/>
    <n v="242"/>
    <n v="31257.41"/>
    <n v="4475.9799999999996"/>
    <n v="1083187.1599999999"/>
    <n v="7564293.2199999997"/>
    <n v="6481106.0599999996"/>
    <x v="0"/>
  </r>
  <r>
    <s v="70602ed4-dae8-4237-8be0-b53e2ff41ce1"/>
    <x v="9"/>
    <x v="436"/>
    <x v="0"/>
    <x v="3"/>
    <x v="1"/>
    <x v="4"/>
    <n v="485"/>
    <n v="21156.93"/>
    <n v="3688.43"/>
    <n v="1788888.5499999998"/>
    <n v="10261111.050000001"/>
    <n v="8472222.5"/>
    <x v="1"/>
  </r>
  <r>
    <s v="560d9904-d1e1-41db-8e2a-4bb5fbe163b9"/>
    <x v="9"/>
    <x v="437"/>
    <x v="2"/>
    <x v="0"/>
    <x v="1"/>
    <x v="9"/>
    <n v="863"/>
    <n v="49549.96"/>
    <n v="4979.97"/>
    <n v="4297714.1100000003"/>
    <n v="42761615.479999997"/>
    <n v="38463901.369999997"/>
    <x v="0"/>
  </r>
  <r>
    <s v="57d377a6-8532-4e13-ad76-25ef9289068d"/>
    <x v="9"/>
    <x v="157"/>
    <x v="2"/>
    <x v="1"/>
    <x v="7"/>
    <x v="9"/>
    <n v="231"/>
    <n v="37383.65"/>
    <n v="6025.9"/>
    <n v="1391982.9"/>
    <n v="8635623.1500000004"/>
    <n v="7243640.25"/>
    <x v="0"/>
  </r>
  <r>
    <s v="a6b086c7-8e1b-4cd9-80ff-b77f348da443"/>
    <x v="3"/>
    <x v="438"/>
    <x v="0"/>
    <x v="2"/>
    <x v="2"/>
    <x v="5"/>
    <n v="165"/>
    <n v="30565.62"/>
    <n v="6590.04"/>
    <n v="1087356.6000000001"/>
    <n v="5043327.3"/>
    <n v="3955970.6999999997"/>
    <x v="0"/>
  </r>
  <r>
    <s v="22ceda52-6642-4afe-9fb4-182222880dd9"/>
    <x v="1"/>
    <x v="439"/>
    <x v="2"/>
    <x v="1"/>
    <x v="1"/>
    <x v="4"/>
    <n v="169"/>
    <n v="36340.15"/>
    <n v="4211.5"/>
    <n v="711743.5"/>
    <n v="6141485.3499999996"/>
    <n v="5429741.8499999996"/>
    <x v="1"/>
  </r>
  <r>
    <s v="dd5a77c6-6d1d-4e1a-b34a-520c50793319"/>
    <x v="1"/>
    <x v="440"/>
    <x v="1"/>
    <x v="1"/>
    <x v="2"/>
    <x v="2"/>
    <n v="634"/>
    <n v="20602.990000000002"/>
    <n v="5428.66"/>
    <n v="3441770.44"/>
    <n v="13062295.66"/>
    <n v="9620525.2200000007"/>
    <x v="1"/>
  </r>
  <r>
    <s v="c6458416-d173-4c2e-9c39-32afe8657a18"/>
    <x v="1"/>
    <x v="273"/>
    <x v="1"/>
    <x v="3"/>
    <x v="3"/>
    <x v="0"/>
    <n v="180"/>
    <n v="35098.42"/>
    <n v="3193.55"/>
    <n v="574839"/>
    <n v="6317715.5999999996"/>
    <n v="5742876.5999999996"/>
    <x v="2"/>
  </r>
  <r>
    <s v="02fc8a52-6fd2-4468-b4ff-9e1b0c6d03af"/>
    <x v="4"/>
    <x v="441"/>
    <x v="2"/>
    <x v="1"/>
    <x v="4"/>
    <x v="8"/>
    <n v="109"/>
    <n v="37687.33"/>
    <n v="8794.43"/>
    <n v="958592.87"/>
    <n v="4107918.97"/>
    <n v="3149326.1"/>
    <x v="2"/>
  </r>
  <r>
    <s v="ed9fc4b1-a857-4e93-a5d0-8e164553352b"/>
    <x v="0"/>
    <x v="160"/>
    <x v="3"/>
    <x v="0"/>
    <x v="3"/>
    <x v="5"/>
    <n v="495"/>
    <n v="49344.94"/>
    <n v="3262.03"/>
    <n v="1614704.85"/>
    <n v="24425745.300000001"/>
    <n v="22811040.449999999"/>
    <x v="0"/>
  </r>
  <r>
    <s v="517b7810-25a4-4625-a249-f2faa14e0477"/>
    <x v="3"/>
    <x v="340"/>
    <x v="0"/>
    <x v="1"/>
    <x v="4"/>
    <x v="6"/>
    <n v="595"/>
    <n v="49952.76"/>
    <n v="3880.69"/>
    <n v="2309010.5499999998"/>
    <n v="29721892.199999999"/>
    <n v="27412881.649999999"/>
    <x v="1"/>
  </r>
  <r>
    <s v="f1d81207-8419-4229-ae67-d4c2ba97db80"/>
    <x v="0"/>
    <x v="85"/>
    <x v="0"/>
    <x v="0"/>
    <x v="7"/>
    <x v="7"/>
    <n v="881"/>
    <n v="41023.599999999999"/>
    <n v="9427.2999999999993"/>
    <n v="8305451.2999999998"/>
    <n v="36141791.600000001"/>
    <n v="27836340.300000001"/>
    <x v="3"/>
  </r>
  <r>
    <s v="e2e30b62-e03f-4820-88f3-b1c8977c148b"/>
    <x v="5"/>
    <x v="115"/>
    <x v="1"/>
    <x v="1"/>
    <x v="6"/>
    <x v="2"/>
    <n v="760"/>
    <n v="21238.1"/>
    <n v="8712.1299999999992"/>
    <n v="6621218.7999999998"/>
    <n v="16140956"/>
    <n v="9519737.1999999993"/>
    <x v="0"/>
  </r>
  <r>
    <s v="fa59cb3d-6c2f-4056-90ea-b0c9988061d2"/>
    <x v="6"/>
    <x v="442"/>
    <x v="1"/>
    <x v="1"/>
    <x v="3"/>
    <x v="5"/>
    <n v="212"/>
    <n v="13659.53"/>
    <n v="4407.05"/>
    <n v="934294.60000000009"/>
    <n v="2895820.36"/>
    <n v="1961525.7599999998"/>
    <x v="0"/>
  </r>
  <r>
    <s v="744ea3cd-c37c-4794-8259-f52b4d171edc"/>
    <x v="5"/>
    <x v="405"/>
    <x v="2"/>
    <x v="2"/>
    <x v="6"/>
    <x v="1"/>
    <n v="492"/>
    <n v="23415.71"/>
    <n v="3262.88"/>
    <n v="1605336.96"/>
    <n v="11520529.32"/>
    <n v="9915192.3599999994"/>
    <x v="3"/>
  </r>
  <r>
    <s v="4a709a32-a969-435c-bd78-3e11cd8fcfed"/>
    <x v="9"/>
    <x v="443"/>
    <x v="3"/>
    <x v="1"/>
    <x v="5"/>
    <x v="5"/>
    <n v="539"/>
    <n v="44640.26"/>
    <n v="6879.9"/>
    <n v="3708266.0999999996"/>
    <n v="24061100.140000001"/>
    <n v="20352834.039999999"/>
    <x v="0"/>
  </r>
  <r>
    <s v="55d4f360-94e1-4cd1-b03a-3e46f57e7a0b"/>
    <x v="7"/>
    <x v="444"/>
    <x v="0"/>
    <x v="3"/>
    <x v="2"/>
    <x v="2"/>
    <n v="795"/>
    <n v="11706.54"/>
    <n v="3838.45"/>
    <n v="3051567.75"/>
    <n v="9306699.3000000007"/>
    <n v="6255131.5500000007"/>
    <x v="0"/>
  </r>
  <r>
    <s v="63646732-931c-481f-96dd-39fad5176996"/>
    <x v="8"/>
    <x v="445"/>
    <x v="2"/>
    <x v="3"/>
    <x v="0"/>
    <x v="2"/>
    <n v="995"/>
    <n v="19174.71"/>
    <n v="7622.54"/>
    <n v="7584427.2999999998"/>
    <n v="19078836.449999999"/>
    <n v="11494409.149999999"/>
    <x v="1"/>
  </r>
  <r>
    <s v="40621c63-48e4-4f71-bcf9-c81a46f3270c"/>
    <x v="6"/>
    <x v="236"/>
    <x v="3"/>
    <x v="3"/>
    <x v="2"/>
    <x v="9"/>
    <n v="926"/>
    <n v="41066.230000000003"/>
    <n v="7386.88"/>
    <n v="6840250.8799999999"/>
    <n v="38027328.979999997"/>
    <n v="31187078.099999998"/>
    <x v="1"/>
  </r>
  <r>
    <s v="542cf698-ef97-431d-8297-cd71b1321136"/>
    <x v="8"/>
    <x v="446"/>
    <x v="1"/>
    <x v="2"/>
    <x v="4"/>
    <x v="3"/>
    <n v="537"/>
    <n v="18603.64"/>
    <n v="5520.33"/>
    <n v="2964417.21"/>
    <n v="9990154.6799999997"/>
    <n v="7025737.4699999997"/>
    <x v="2"/>
  </r>
  <r>
    <s v="4d4b88d3-4fa9-43bd-86d8-cea422d8ae05"/>
    <x v="9"/>
    <x v="447"/>
    <x v="0"/>
    <x v="1"/>
    <x v="2"/>
    <x v="4"/>
    <n v="364"/>
    <n v="20676.03"/>
    <n v="6076.57"/>
    <n v="2211871.48"/>
    <n v="7526074.9199999999"/>
    <n v="5314203.4399999995"/>
    <x v="0"/>
  </r>
  <r>
    <s v="19cb0196-e738-4353-bbb2-e4b0f7d92e65"/>
    <x v="3"/>
    <x v="448"/>
    <x v="2"/>
    <x v="1"/>
    <x v="7"/>
    <x v="0"/>
    <n v="296"/>
    <n v="15129.48"/>
    <n v="8612.34"/>
    <n v="2549252.64"/>
    <n v="4478326.08"/>
    <n v="1929073.44"/>
    <x v="0"/>
  </r>
  <r>
    <s v="2ec5c0c0-8e8c-453c-8896-3f1274ab4d27"/>
    <x v="3"/>
    <x v="175"/>
    <x v="2"/>
    <x v="2"/>
    <x v="4"/>
    <x v="1"/>
    <n v="647"/>
    <n v="24424.61"/>
    <n v="4660.79"/>
    <n v="3015531.13"/>
    <n v="15802722.67"/>
    <n v="12787191.539999999"/>
    <x v="1"/>
  </r>
  <r>
    <s v="191a9c8e-c7b3-47d4-9c6e-d70f2b567c91"/>
    <x v="4"/>
    <x v="449"/>
    <x v="2"/>
    <x v="2"/>
    <x v="1"/>
    <x v="8"/>
    <n v="988"/>
    <n v="41728.32"/>
    <n v="4505.7"/>
    <n v="4451631.5999999996"/>
    <n v="41227580.159999996"/>
    <n v="36775948.559999995"/>
    <x v="0"/>
  </r>
  <r>
    <s v="a9b4443f-ba19-4995-b0e8-fde10fd7c0cb"/>
    <x v="5"/>
    <x v="163"/>
    <x v="2"/>
    <x v="2"/>
    <x v="4"/>
    <x v="4"/>
    <n v="774"/>
    <n v="24784.46"/>
    <n v="6047.25"/>
    <n v="4680571.5"/>
    <n v="19183172.039999999"/>
    <n v="14502600.539999999"/>
    <x v="0"/>
  </r>
  <r>
    <s v="637aa8a9-cb94-4150-8068-8743daf5dfb6"/>
    <x v="2"/>
    <x v="450"/>
    <x v="0"/>
    <x v="1"/>
    <x v="3"/>
    <x v="5"/>
    <n v="181"/>
    <n v="12844.9"/>
    <n v="4897.6499999999996"/>
    <n v="886474.64999999991"/>
    <n v="2324926.9"/>
    <n v="1438452.25"/>
    <x v="0"/>
  </r>
  <r>
    <s v="7e8ec4d3-5bcd-4d59-b2bc-0a053192bcba"/>
    <x v="9"/>
    <x v="451"/>
    <x v="3"/>
    <x v="0"/>
    <x v="5"/>
    <x v="1"/>
    <n v="589"/>
    <n v="38608.54"/>
    <n v="2144.4699999999998"/>
    <n v="1263092.8299999998"/>
    <n v="22740430.059999999"/>
    <n v="21477337.23"/>
    <x v="0"/>
  </r>
  <r>
    <s v="fdbfcfa3-2d63-4967-9a82-7e3a85c29416"/>
    <x v="8"/>
    <x v="452"/>
    <x v="2"/>
    <x v="3"/>
    <x v="1"/>
    <x v="5"/>
    <n v="282"/>
    <n v="44740.94"/>
    <n v="5574.34"/>
    <n v="1571963.8800000001"/>
    <n v="12616945.08"/>
    <n v="11044981.199999999"/>
    <x v="0"/>
  </r>
  <r>
    <s v="1e33fde0-6b06-4ede-83d1-dab9e4b47d8a"/>
    <x v="7"/>
    <x v="453"/>
    <x v="3"/>
    <x v="3"/>
    <x v="3"/>
    <x v="7"/>
    <n v="137"/>
    <n v="15527.66"/>
    <n v="8331.52"/>
    <n v="1141418.24"/>
    <n v="2127289.42"/>
    <n v="985871.17999999993"/>
    <x v="0"/>
  </r>
  <r>
    <s v="ade37451-9c21-41fd-b084-8de365258a35"/>
    <x v="5"/>
    <x v="454"/>
    <x v="3"/>
    <x v="2"/>
    <x v="7"/>
    <x v="4"/>
    <n v="689"/>
    <n v="29393.13"/>
    <n v="3650.64"/>
    <n v="2515290.96"/>
    <n v="20251866.57"/>
    <n v="17736575.609999999"/>
    <x v="0"/>
  </r>
  <r>
    <s v="3010139b-ed61-479a-9a31-7a8a629a7b2c"/>
    <x v="1"/>
    <x v="455"/>
    <x v="2"/>
    <x v="0"/>
    <x v="2"/>
    <x v="5"/>
    <n v="672"/>
    <n v="10006.540000000001"/>
    <n v="8641.69"/>
    <n v="5807215.6800000006"/>
    <n v="6724394.8799999999"/>
    <n v="917179.19999999925"/>
    <x v="3"/>
  </r>
  <r>
    <s v="6f127047-e49b-4080-8c56-3a0cbe3921bf"/>
    <x v="8"/>
    <x v="456"/>
    <x v="1"/>
    <x v="0"/>
    <x v="5"/>
    <x v="1"/>
    <n v="435"/>
    <n v="41081.230000000003"/>
    <n v="5890.73"/>
    <n v="2562467.5499999998"/>
    <n v="17870335.050000001"/>
    <n v="15307867.5"/>
    <x v="0"/>
  </r>
  <r>
    <s v="2606e606-3bb4-4da3-bb4b-1fd7337d6ad7"/>
    <x v="0"/>
    <x v="457"/>
    <x v="1"/>
    <x v="2"/>
    <x v="7"/>
    <x v="7"/>
    <n v="847"/>
    <n v="19595.099999999999"/>
    <n v="8836.6200000000008"/>
    <n v="7484617.1400000006"/>
    <n v="16597049.699999999"/>
    <n v="9112432.5599999987"/>
    <x v="1"/>
  </r>
  <r>
    <s v="1c4be060-7033-4af3-a576-c1817aaf1f86"/>
    <x v="8"/>
    <x v="458"/>
    <x v="0"/>
    <x v="0"/>
    <x v="6"/>
    <x v="7"/>
    <n v="872"/>
    <n v="12470.14"/>
    <n v="4780.03"/>
    <n v="4168186.1599999997"/>
    <n v="10873962.08"/>
    <n v="6705775.9199999999"/>
    <x v="2"/>
  </r>
  <r>
    <s v="1476d422-3247-4b00-8288-fa4d058829ef"/>
    <x v="9"/>
    <x v="459"/>
    <x v="2"/>
    <x v="3"/>
    <x v="2"/>
    <x v="3"/>
    <n v="261"/>
    <n v="18757.63"/>
    <n v="2017.08"/>
    <n v="526457.88"/>
    <n v="4895741.43"/>
    <n v="4369283.55"/>
    <x v="0"/>
  </r>
  <r>
    <s v="2d8ee415-fffd-4aef-99f1-49bb5f5cb20a"/>
    <x v="3"/>
    <x v="460"/>
    <x v="3"/>
    <x v="0"/>
    <x v="2"/>
    <x v="1"/>
    <n v="206"/>
    <n v="23127.65"/>
    <n v="6971.83"/>
    <n v="1436196.98"/>
    <n v="4764295.9000000004"/>
    <n v="3328098.9200000004"/>
    <x v="1"/>
  </r>
  <r>
    <s v="ded67522-5d8b-48be-afc3-34508c0ef86c"/>
    <x v="8"/>
    <x v="461"/>
    <x v="2"/>
    <x v="2"/>
    <x v="3"/>
    <x v="3"/>
    <n v="983"/>
    <n v="32503.8"/>
    <n v="5624.4"/>
    <n v="5528785.1999999993"/>
    <n v="31951235.399999999"/>
    <n v="26422450.199999999"/>
    <x v="0"/>
  </r>
  <r>
    <s v="14992971-1d9c-4469-a171-5863370189d2"/>
    <x v="2"/>
    <x v="462"/>
    <x v="0"/>
    <x v="0"/>
    <x v="2"/>
    <x v="0"/>
    <n v="540"/>
    <n v="40199.839999999997"/>
    <n v="9026.4"/>
    <n v="4874256"/>
    <n v="21707913.600000001"/>
    <n v="16833657.600000001"/>
    <x v="0"/>
  </r>
  <r>
    <s v="e05c5f72-c9fa-46b6-9080-9e7bee317358"/>
    <x v="2"/>
    <x v="398"/>
    <x v="1"/>
    <x v="3"/>
    <x v="0"/>
    <x v="7"/>
    <n v="290"/>
    <n v="36322.870000000003"/>
    <n v="9201.4"/>
    <n v="2668406"/>
    <n v="10533632.300000001"/>
    <n v="7865226.3000000007"/>
    <x v="0"/>
  </r>
  <r>
    <s v="f7b20628-6545-45e6-8e70-dfae92d826d5"/>
    <x v="7"/>
    <x v="463"/>
    <x v="3"/>
    <x v="3"/>
    <x v="3"/>
    <x v="9"/>
    <n v="776"/>
    <n v="37554.32"/>
    <n v="6300.28"/>
    <n v="4889017.28"/>
    <n v="29142152.32"/>
    <n v="24253135.039999999"/>
    <x v="0"/>
  </r>
  <r>
    <s v="f68d5095-7bd6-4300-884b-6fcd660e6e42"/>
    <x v="1"/>
    <x v="464"/>
    <x v="3"/>
    <x v="0"/>
    <x v="0"/>
    <x v="2"/>
    <n v="247"/>
    <n v="48726.71"/>
    <n v="2469.69"/>
    <n v="610013.43000000005"/>
    <n v="12035497.369999999"/>
    <n v="11425483.939999999"/>
    <x v="0"/>
  </r>
  <r>
    <s v="25fdc7d5-3310-4766-a823-32824466e400"/>
    <x v="3"/>
    <x v="465"/>
    <x v="3"/>
    <x v="3"/>
    <x v="3"/>
    <x v="8"/>
    <n v="321"/>
    <n v="14556.35"/>
    <n v="5906.37"/>
    <n v="1895944.77"/>
    <n v="4672588.3499999996"/>
    <n v="2776643.5799999996"/>
    <x v="0"/>
  </r>
  <r>
    <s v="a359f31a-1d6d-4e36-b5d9-9525a38807e6"/>
    <x v="1"/>
    <x v="343"/>
    <x v="1"/>
    <x v="0"/>
    <x v="0"/>
    <x v="1"/>
    <n v="472"/>
    <n v="24963.59"/>
    <n v="3199.59"/>
    <n v="1510206.48"/>
    <n v="11782814.48"/>
    <n v="10272608"/>
    <x v="0"/>
  </r>
  <r>
    <s v="dc916acc-ae18-454b-a5f6-09cb5d89f7e6"/>
    <x v="5"/>
    <x v="466"/>
    <x v="3"/>
    <x v="1"/>
    <x v="2"/>
    <x v="7"/>
    <n v="155"/>
    <n v="19830.810000000001"/>
    <n v="9336.83"/>
    <n v="1447208.65"/>
    <n v="3073775.55"/>
    <n v="1626566.9"/>
    <x v="0"/>
  </r>
  <r>
    <s v="ecbddb6b-2df4-4e7a-96a3-7032fafb5f56"/>
    <x v="0"/>
    <x v="467"/>
    <x v="2"/>
    <x v="1"/>
    <x v="2"/>
    <x v="8"/>
    <n v="394"/>
    <n v="10137.629999999999"/>
    <n v="9407.81"/>
    <n v="3706677.1399999997"/>
    <n v="3994226.22"/>
    <n v="287549.08000000054"/>
    <x v="0"/>
  </r>
  <r>
    <s v="28754c2f-43f7-4786-ba6c-521eb02bbfea"/>
    <x v="2"/>
    <x v="468"/>
    <x v="1"/>
    <x v="2"/>
    <x v="7"/>
    <x v="2"/>
    <n v="435"/>
    <n v="15057.51"/>
    <n v="5455.6"/>
    <n v="2373186"/>
    <n v="6550016.8499999996"/>
    <n v="4176830.8499999996"/>
    <x v="1"/>
  </r>
  <r>
    <s v="6ae19c9f-5780-4a5e-a29c-05decd891039"/>
    <x v="4"/>
    <x v="469"/>
    <x v="0"/>
    <x v="2"/>
    <x v="4"/>
    <x v="7"/>
    <n v="620"/>
    <n v="35549.32"/>
    <n v="2269.9699999999998"/>
    <n v="1407381.4"/>
    <n v="22040578.399999999"/>
    <n v="20633197"/>
    <x v="3"/>
  </r>
  <r>
    <s v="eddf2ba5-baff-459c-b5c6-de8a9dd3ecde"/>
    <x v="3"/>
    <x v="470"/>
    <x v="2"/>
    <x v="0"/>
    <x v="6"/>
    <x v="7"/>
    <n v="309"/>
    <n v="43808.94"/>
    <n v="3213.71"/>
    <n v="993036.39"/>
    <n v="13536962.460000001"/>
    <n v="12543926.07"/>
    <x v="0"/>
  </r>
  <r>
    <s v="0e4c1a24-2d8b-423a-992a-f16efc531a80"/>
    <x v="3"/>
    <x v="471"/>
    <x v="0"/>
    <x v="2"/>
    <x v="4"/>
    <x v="2"/>
    <n v="898"/>
    <n v="21737.75"/>
    <n v="5661.66"/>
    <n v="5084170.68"/>
    <n v="19520499.5"/>
    <n v="14436328.82"/>
    <x v="0"/>
  </r>
  <r>
    <s v="f786108e-f6ad-4969-a4f9-add6026646f5"/>
    <x v="1"/>
    <x v="472"/>
    <x v="0"/>
    <x v="2"/>
    <x v="2"/>
    <x v="8"/>
    <n v="518"/>
    <n v="11462.7"/>
    <n v="9321.44"/>
    <n v="4828505.92"/>
    <n v="5937678.5999999996"/>
    <n v="1109172.6799999997"/>
    <x v="2"/>
  </r>
  <r>
    <s v="1fe8e6e4-2c1f-42d9-b917-cb669e93be38"/>
    <x v="6"/>
    <x v="352"/>
    <x v="2"/>
    <x v="0"/>
    <x v="7"/>
    <x v="3"/>
    <n v="264"/>
    <n v="49192.22"/>
    <n v="4003.23"/>
    <n v="1056852.72"/>
    <n v="12986746.08"/>
    <n v="11929893.359999999"/>
    <x v="3"/>
  </r>
  <r>
    <s v="84fc6b90-a171-45c9-8cf9-ea1726d1340f"/>
    <x v="7"/>
    <x v="473"/>
    <x v="2"/>
    <x v="3"/>
    <x v="3"/>
    <x v="1"/>
    <n v="329"/>
    <n v="43020.95"/>
    <n v="6895.44"/>
    <n v="2268599.7599999998"/>
    <n v="14153892.550000001"/>
    <n v="11885292.790000001"/>
    <x v="1"/>
  </r>
  <r>
    <s v="b697f604-f000-4224-9cd4-959af545388d"/>
    <x v="7"/>
    <x v="474"/>
    <x v="2"/>
    <x v="1"/>
    <x v="1"/>
    <x v="5"/>
    <n v="493"/>
    <n v="40539.5"/>
    <n v="2449.86"/>
    <n v="1207780.98"/>
    <n v="19985973.5"/>
    <n v="18778192.52"/>
    <x v="0"/>
  </r>
  <r>
    <s v="7020bd5d-e5e9-4150-b08c-1ccdf3527f34"/>
    <x v="2"/>
    <x v="475"/>
    <x v="2"/>
    <x v="3"/>
    <x v="4"/>
    <x v="6"/>
    <n v="884"/>
    <n v="49041.91"/>
    <n v="3226.31"/>
    <n v="2852058.04"/>
    <n v="43353048.439999998"/>
    <n v="40500990.399999999"/>
    <x v="0"/>
  </r>
  <r>
    <s v="1cd26cd5-eea0-4895-a5ed-d181c830b2d1"/>
    <x v="3"/>
    <x v="476"/>
    <x v="1"/>
    <x v="2"/>
    <x v="1"/>
    <x v="7"/>
    <n v="656"/>
    <n v="15181.46"/>
    <n v="8490.1200000000008"/>
    <n v="5569518.7200000007"/>
    <n v="9959037.7599999998"/>
    <n v="4389519.0399999991"/>
    <x v="3"/>
  </r>
  <r>
    <s v="765dfb97-e1c2-4c11-a598-aae200d75332"/>
    <x v="8"/>
    <x v="477"/>
    <x v="3"/>
    <x v="2"/>
    <x v="7"/>
    <x v="4"/>
    <n v="741"/>
    <n v="47745.33"/>
    <n v="7767.31"/>
    <n v="5755576.71"/>
    <n v="35379289.530000001"/>
    <n v="29623712.82"/>
    <x v="0"/>
  </r>
  <r>
    <s v="3a7cece7-f2df-49fc-b07b-e0a7f7c8709c"/>
    <x v="9"/>
    <x v="478"/>
    <x v="0"/>
    <x v="0"/>
    <x v="0"/>
    <x v="2"/>
    <n v="558"/>
    <n v="27269.5"/>
    <n v="7661.93"/>
    <n v="4275356.9400000004"/>
    <n v="15216381"/>
    <n v="10941024.059999999"/>
    <x v="0"/>
  </r>
  <r>
    <s v="23c83e2c-490f-4e48-a41f-411d0c2123a7"/>
    <x v="2"/>
    <x v="479"/>
    <x v="1"/>
    <x v="2"/>
    <x v="5"/>
    <x v="7"/>
    <n v="967"/>
    <n v="22317.21"/>
    <n v="8745.61"/>
    <n v="8457004.870000001"/>
    <n v="21580742.07"/>
    <n v="13123737.199999999"/>
    <x v="1"/>
  </r>
  <r>
    <s v="ac111b85-aca4-435d-a612-3656ec40d35f"/>
    <x v="9"/>
    <x v="116"/>
    <x v="3"/>
    <x v="0"/>
    <x v="7"/>
    <x v="5"/>
    <n v="708"/>
    <n v="34554.94"/>
    <n v="4062.57"/>
    <n v="2876299.56"/>
    <n v="24464897.52"/>
    <n v="21588597.960000001"/>
    <x v="0"/>
  </r>
  <r>
    <s v="f86f694c-edb6-45ce-8120-628e1580eae4"/>
    <x v="7"/>
    <x v="480"/>
    <x v="0"/>
    <x v="3"/>
    <x v="2"/>
    <x v="0"/>
    <n v="150"/>
    <n v="23193.26"/>
    <n v="4943.25"/>
    <n v="741487.5"/>
    <n v="3478989"/>
    <n v="2737501.5"/>
    <x v="2"/>
  </r>
  <r>
    <s v="5347eacb-9d93-4ae2-a0b5-83ad9aa541e1"/>
    <x v="1"/>
    <x v="340"/>
    <x v="0"/>
    <x v="1"/>
    <x v="2"/>
    <x v="1"/>
    <n v="584"/>
    <n v="44793.37"/>
    <n v="7045.51"/>
    <n v="4114577.8400000003"/>
    <n v="26159328.079999998"/>
    <n v="22044750.239999998"/>
    <x v="0"/>
  </r>
  <r>
    <s v="30240395-cf68-487b-b3bf-18db05452cf3"/>
    <x v="0"/>
    <x v="313"/>
    <x v="2"/>
    <x v="3"/>
    <x v="7"/>
    <x v="5"/>
    <n v="357"/>
    <n v="46900.29"/>
    <n v="2786.12"/>
    <n v="994644.84"/>
    <n v="16743403.529999999"/>
    <n v="15748758.689999999"/>
    <x v="3"/>
  </r>
  <r>
    <s v="0a4962f0-fb9b-4048-85c8-957bf2420d28"/>
    <x v="6"/>
    <x v="142"/>
    <x v="2"/>
    <x v="0"/>
    <x v="5"/>
    <x v="4"/>
    <n v="877"/>
    <n v="30508.22"/>
    <n v="7705.96"/>
    <n v="6758126.9199999999"/>
    <n v="26755708.940000001"/>
    <n v="19997582.020000003"/>
    <x v="0"/>
  </r>
  <r>
    <s v="b8601cb3-52a6-45e7-8185-467484409952"/>
    <x v="8"/>
    <x v="326"/>
    <x v="0"/>
    <x v="0"/>
    <x v="2"/>
    <x v="5"/>
    <n v="118"/>
    <n v="48123.38"/>
    <n v="4260.18"/>
    <n v="502701.24000000005"/>
    <n v="5678558.8399999999"/>
    <n v="5175857.5999999996"/>
    <x v="0"/>
  </r>
  <r>
    <s v="5b2d5351-38a3-49dd-a4ae-577471ab1e93"/>
    <x v="9"/>
    <x v="481"/>
    <x v="3"/>
    <x v="2"/>
    <x v="6"/>
    <x v="6"/>
    <n v="347"/>
    <n v="23501.68"/>
    <n v="4710.34"/>
    <n v="1634487.98"/>
    <n v="8155082.96"/>
    <n v="6520594.9800000004"/>
    <x v="0"/>
  </r>
  <r>
    <s v="56abcfe6-e446-46cf-8715-718c33505075"/>
    <x v="6"/>
    <x v="49"/>
    <x v="2"/>
    <x v="1"/>
    <x v="4"/>
    <x v="3"/>
    <n v="195"/>
    <n v="22573.75"/>
    <n v="8379.0499999999993"/>
    <n v="1633914.7499999998"/>
    <n v="4401881.25"/>
    <n v="2767966.5"/>
    <x v="0"/>
  </r>
  <r>
    <s v="affef3e1-9f31-4b16-803e-2a8dc0ce7413"/>
    <x v="8"/>
    <x v="482"/>
    <x v="3"/>
    <x v="2"/>
    <x v="7"/>
    <x v="6"/>
    <n v="276"/>
    <n v="35183.879999999997"/>
    <n v="7272.88"/>
    <n v="2007314.8800000001"/>
    <n v="9710750.8800000008"/>
    <n v="7703436.0000000009"/>
    <x v="3"/>
  </r>
  <r>
    <s v="0b215338-4bed-4dcb-af9d-f80bb6a40644"/>
    <x v="0"/>
    <x v="483"/>
    <x v="1"/>
    <x v="2"/>
    <x v="1"/>
    <x v="3"/>
    <n v="489"/>
    <n v="28847.43"/>
    <n v="7921.57"/>
    <n v="3873647.73"/>
    <n v="14106393.27"/>
    <n v="10232745.539999999"/>
    <x v="0"/>
  </r>
  <r>
    <s v="38e84ec8-3505-4525-b9ee-3db94dc06347"/>
    <x v="0"/>
    <x v="470"/>
    <x v="2"/>
    <x v="0"/>
    <x v="7"/>
    <x v="0"/>
    <n v="989"/>
    <n v="31752.95"/>
    <n v="7600.6"/>
    <n v="7516993.4000000004"/>
    <n v="31403667.550000001"/>
    <n v="23886674.149999999"/>
    <x v="2"/>
  </r>
  <r>
    <s v="7c032077-ff7f-4078-8139-ee9d18be022b"/>
    <x v="1"/>
    <x v="484"/>
    <x v="1"/>
    <x v="1"/>
    <x v="7"/>
    <x v="9"/>
    <n v="564"/>
    <n v="23783.54"/>
    <n v="5997.33"/>
    <n v="3382494.12"/>
    <n v="13413916.560000001"/>
    <n v="10031422.440000001"/>
    <x v="2"/>
  </r>
  <r>
    <s v="cd4bd509-72c2-4b21-ac07-833409a06266"/>
    <x v="8"/>
    <x v="414"/>
    <x v="2"/>
    <x v="2"/>
    <x v="7"/>
    <x v="8"/>
    <n v="410"/>
    <n v="42063.46"/>
    <n v="8620.2000000000007"/>
    <n v="3534282.0000000005"/>
    <n v="17246018.600000001"/>
    <n v="13711736.600000001"/>
    <x v="3"/>
  </r>
  <r>
    <s v="5c9a5f0a-609f-44db-8953-f39d4af77e7e"/>
    <x v="6"/>
    <x v="343"/>
    <x v="1"/>
    <x v="0"/>
    <x v="5"/>
    <x v="2"/>
    <n v="794"/>
    <n v="22692.69"/>
    <n v="4559.66"/>
    <n v="3620370.04"/>
    <n v="18017995.859999999"/>
    <n v="14397625.82"/>
    <x v="0"/>
  </r>
  <r>
    <s v="23e06213-4cdd-4fa2-b14f-13dcf874d8bc"/>
    <x v="0"/>
    <x v="141"/>
    <x v="3"/>
    <x v="3"/>
    <x v="2"/>
    <x v="8"/>
    <n v="780"/>
    <n v="22739.59"/>
    <n v="2869.67"/>
    <n v="2238342.6"/>
    <n v="17736880.199999999"/>
    <n v="15498537.6"/>
    <x v="0"/>
  </r>
  <r>
    <s v="60e051a2-de0e-4080-abb4-b003ac85147b"/>
    <x v="5"/>
    <x v="485"/>
    <x v="2"/>
    <x v="2"/>
    <x v="7"/>
    <x v="7"/>
    <n v="997"/>
    <n v="23337.7"/>
    <n v="5441.12"/>
    <n v="5424796.6399999997"/>
    <n v="23267686.899999999"/>
    <n v="17842890.259999998"/>
    <x v="0"/>
  </r>
  <r>
    <s v="77ed1c9c-c99b-4981-b9a8-4034a62c66b7"/>
    <x v="7"/>
    <x v="246"/>
    <x v="3"/>
    <x v="0"/>
    <x v="3"/>
    <x v="9"/>
    <n v="248"/>
    <n v="30929.200000000001"/>
    <n v="2548.66"/>
    <n v="632067.67999999993"/>
    <n v="7670441.5999999996"/>
    <n v="7038373.9199999999"/>
    <x v="0"/>
  </r>
  <r>
    <s v="bacefc21-9067-40ba-9e2d-ae89eb984aa1"/>
    <x v="8"/>
    <x v="486"/>
    <x v="3"/>
    <x v="3"/>
    <x v="3"/>
    <x v="2"/>
    <n v="471"/>
    <n v="38081.699999999997"/>
    <n v="8208.7199999999993"/>
    <n v="3866307.1199999996"/>
    <n v="17936480.699999999"/>
    <n v="14070173.58"/>
    <x v="1"/>
  </r>
  <r>
    <s v="cbc0061e-693f-4a4f-825f-257b03a6cf1f"/>
    <x v="7"/>
    <x v="242"/>
    <x v="0"/>
    <x v="0"/>
    <x v="2"/>
    <x v="5"/>
    <n v="939"/>
    <n v="47201.02"/>
    <n v="6623.62"/>
    <n v="6219579.1799999997"/>
    <n v="44321757.780000001"/>
    <n v="38102178.600000001"/>
    <x v="0"/>
  </r>
  <r>
    <s v="95b84952-9b83-4643-8f8c-f06315e60d14"/>
    <x v="8"/>
    <x v="487"/>
    <x v="0"/>
    <x v="1"/>
    <x v="7"/>
    <x v="2"/>
    <n v="544"/>
    <n v="31992.21"/>
    <n v="6314.66"/>
    <n v="3435175.04"/>
    <n v="17403762.239999998"/>
    <n v="13968587.199999999"/>
    <x v="2"/>
  </r>
  <r>
    <s v="78340bcc-66c0-4bad-b8ce-d39d7bdf0180"/>
    <x v="1"/>
    <x v="215"/>
    <x v="1"/>
    <x v="2"/>
    <x v="7"/>
    <x v="8"/>
    <n v="644"/>
    <n v="11922.17"/>
    <n v="2972.84"/>
    <n v="1914508.9600000002"/>
    <n v="7677877.4800000004"/>
    <n v="5763368.5200000005"/>
    <x v="0"/>
  </r>
  <r>
    <s v="bd53a2ad-1372-4da9-849e-01eb8562b1dd"/>
    <x v="5"/>
    <x v="322"/>
    <x v="3"/>
    <x v="2"/>
    <x v="3"/>
    <x v="6"/>
    <n v="341"/>
    <n v="41425.589999999997"/>
    <n v="9653.4699999999993"/>
    <n v="3291833.2699999996"/>
    <n v="14126126.189999999"/>
    <n v="10834292.92"/>
    <x v="0"/>
  </r>
  <r>
    <s v="6be75ab3-cd18-4047-b313-cca247cb4e9e"/>
    <x v="7"/>
    <x v="488"/>
    <x v="0"/>
    <x v="3"/>
    <x v="1"/>
    <x v="8"/>
    <n v="961"/>
    <n v="35793.54"/>
    <n v="2956.63"/>
    <n v="2841321.43"/>
    <n v="34397591.939999998"/>
    <n v="31556270.509999998"/>
    <x v="0"/>
  </r>
  <r>
    <s v="1fe524c2-b6be-4ab5-bfb3-8d6644cabea6"/>
    <x v="2"/>
    <x v="489"/>
    <x v="1"/>
    <x v="1"/>
    <x v="3"/>
    <x v="1"/>
    <n v="719"/>
    <n v="31328.17"/>
    <n v="4687.24"/>
    <n v="3370125.56"/>
    <n v="22524954.23"/>
    <n v="19154828.670000002"/>
    <x v="0"/>
  </r>
  <r>
    <s v="52376ad9-ea5b-4986-8744-0b2d160abe87"/>
    <x v="3"/>
    <x v="77"/>
    <x v="2"/>
    <x v="1"/>
    <x v="5"/>
    <x v="4"/>
    <n v="350"/>
    <n v="47157.35"/>
    <n v="3777.28"/>
    <n v="1322048"/>
    <n v="16505072.5"/>
    <n v="15183024.5"/>
    <x v="0"/>
  </r>
  <r>
    <s v="b9ef393b-134f-43fa-90de-9fbc7b509561"/>
    <x v="1"/>
    <x v="4"/>
    <x v="0"/>
    <x v="3"/>
    <x v="1"/>
    <x v="1"/>
    <n v="387"/>
    <n v="48052.05"/>
    <n v="4922.24"/>
    <n v="1904906.88"/>
    <n v="18596143.350000001"/>
    <n v="16691236.470000003"/>
    <x v="2"/>
  </r>
  <r>
    <s v="59d77fb2-c39e-4570-a842-a4901789ba05"/>
    <x v="4"/>
    <x v="387"/>
    <x v="2"/>
    <x v="0"/>
    <x v="6"/>
    <x v="0"/>
    <n v="199"/>
    <n v="23511.99"/>
    <n v="4799.3999999999996"/>
    <n v="955080.6"/>
    <n v="4678886.01"/>
    <n v="3723805.4099999997"/>
    <x v="0"/>
  </r>
  <r>
    <s v="50722dca-29f4-4732-9a0f-51ff912d0f24"/>
    <x v="0"/>
    <x v="234"/>
    <x v="1"/>
    <x v="3"/>
    <x v="4"/>
    <x v="0"/>
    <n v="687"/>
    <n v="33342.97"/>
    <n v="6500.51"/>
    <n v="4465850.37"/>
    <n v="22906620.390000001"/>
    <n v="18440770.02"/>
    <x v="0"/>
  </r>
  <r>
    <s v="58d3df4c-fa81-4c03-9425-3fe45d84bcb7"/>
    <x v="4"/>
    <x v="490"/>
    <x v="0"/>
    <x v="2"/>
    <x v="3"/>
    <x v="0"/>
    <n v="452"/>
    <n v="12026.68"/>
    <n v="3115.04"/>
    <n v="1407998.08"/>
    <n v="5436059.3600000003"/>
    <n v="4028061.2800000003"/>
    <x v="0"/>
  </r>
  <r>
    <s v="5495e5f0-819d-43aa-822d-6a97d3172675"/>
    <x v="3"/>
    <x v="491"/>
    <x v="1"/>
    <x v="3"/>
    <x v="1"/>
    <x v="6"/>
    <n v="659"/>
    <n v="49156.21"/>
    <n v="8159.59"/>
    <n v="5377169.8100000005"/>
    <n v="32393942.390000001"/>
    <n v="27016772.579999998"/>
    <x v="0"/>
  </r>
  <r>
    <s v="b719cd6a-d7e7-4440-8795-d1c566774598"/>
    <x v="7"/>
    <x v="29"/>
    <x v="0"/>
    <x v="1"/>
    <x v="6"/>
    <x v="4"/>
    <n v="575"/>
    <n v="10306.64"/>
    <n v="4159.79"/>
    <n v="2391879.25"/>
    <n v="5926318"/>
    <n v="3534438.75"/>
    <x v="0"/>
  </r>
  <r>
    <s v="e594d550-3bce-4a66-8a31-a3830eb9013b"/>
    <x v="3"/>
    <x v="492"/>
    <x v="0"/>
    <x v="0"/>
    <x v="4"/>
    <x v="6"/>
    <n v="608"/>
    <n v="26360.69"/>
    <n v="9315.67"/>
    <n v="5663927.3600000003"/>
    <n v="16027299.52"/>
    <n v="10363372.16"/>
    <x v="0"/>
  </r>
  <r>
    <s v="fc89bb3d-74d9-48ed-a61b-f85aa379b8f3"/>
    <x v="1"/>
    <x v="493"/>
    <x v="3"/>
    <x v="3"/>
    <x v="6"/>
    <x v="5"/>
    <n v="825"/>
    <n v="44517.66"/>
    <n v="7496.94"/>
    <n v="6184975.5"/>
    <n v="36727069.5"/>
    <n v="30542094"/>
    <x v="0"/>
  </r>
  <r>
    <s v="829662ea-6243-4ca4-b770-8efad0895c5e"/>
    <x v="2"/>
    <x v="494"/>
    <x v="2"/>
    <x v="0"/>
    <x v="7"/>
    <x v="1"/>
    <n v="499"/>
    <n v="39950.239999999998"/>
    <n v="6053.8"/>
    <n v="3020846.2"/>
    <n v="19935169.760000002"/>
    <n v="16914323.560000002"/>
    <x v="0"/>
  </r>
  <r>
    <s v="95265f79-fca6-459d-9e00-c2c40f86ef25"/>
    <x v="0"/>
    <x v="495"/>
    <x v="0"/>
    <x v="0"/>
    <x v="3"/>
    <x v="6"/>
    <n v="410"/>
    <n v="23384.86"/>
    <n v="9149.14"/>
    <n v="3751147.4"/>
    <n v="9587792.5999999996"/>
    <n v="5836645.1999999993"/>
    <x v="3"/>
  </r>
  <r>
    <s v="c6a73284-86f3-4352-b28f-9b40cf4f71b2"/>
    <x v="9"/>
    <x v="496"/>
    <x v="2"/>
    <x v="2"/>
    <x v="6"/>
    <x v="3"/>
    <n v="743"/>
    <n v="26050.959999999999"/>
    <n v="3800.89"/>
    <n v="2824061.27"/>
    <n v="19355863.280000001"/>
    <n v="16531802.010000002"/>
    <x v="0"/>
  </r>
  <r>
    <s v="8a20bced-7ff3-4a34-8a8f-64ce0071a716"/>
    <x v="7"/>
    <x v="497"/>
    <x v="3"/>
    <x v="0"/>
    <x v="4"/>
    <x v="6"/>
    <n v="600"/>
    <n v="35084.68"/>
    <n v="5515.51"/>
    <n v="3309306"/>
    <n v="21050808"/>
    <n v="17741502"/>
    <x v="2"/>
  </r>
  <r>
    <s v="14bfb87a-527d-4712-b2ee-b72ad40c47de"/>
    <x v="2"/>
    <x v="124"/>
    <x v="2"/>
    <x v="2"/>
    <x v="1"/>
    <x v="0"/>
    <n v="851"/>
    <n v="33435.72"/>
    <n v="7910.73"/>
    <n v="6732031.2299999995"/>
    <n v="28453797.719999999"/>
    <n v="21721766.489999998"/>
    <x v="0"/>
  </r>
  <r>
    <s v="dad8602c-e421-4c06-ab7c-22296ddb95c2"/>
    <x v="1"/>
    <x v="229"/>
    <x v="1"/>
    <x v="2"/>
    <x v="0"/>
    <x v="9"/>
    <n v="435"/>
    <n v="19481.189999999999"/>
    <n v="4810.38"/>
    <n v="2092515.3"/>
    <n v="8474317.6500000004"/>
    <n v="6381802.3500000006"/>
    <x v="2"/>
  </r>
  <r>
    <s v="ae119431-a528-4dee-b5df-4fe22621f53b"/>
    <x v="0"/>
    <x v="172"/>
    <x v="2"/>
    <x v="0"/>
    <x v="3"/>
    <x v="5"/>
    <n v="797"/>
    <n v="19485.29"/>
    <n v="3002.8"/>
    <n v="2393231.6"/>
    <n v="15529776.130000001"/>
    <n v="13136544.530000001"/>
    <x v="0"/>
  </r>
  <r>
    <s v="18686336-3c30-4ccb-8d51-a1ae3fba9102"/>
    <x v="2"/>
    <x v="498"/>
    <x v="3"/>
    <x v="0"/>
    <x v="4"/>
    <x v="6"/>
    <n v="653"/>
    <n v="43827.24"/>
    <n v="5249.1"/>
    <n v="3427662.3000000003"/>
    <n v="28619187.719999999"/>
    <n v="25191525.419999998"/>
    <x v="0"/>
  </r>
  <r>
    <s v="7c310f06-3892-4fe9-b608-c195cfe14a39"/>
    <x v="6"/>
    <x v="499"/>
    <x v="1"/>
    <x v="2"/>
    <x v="2"/>
    <x v="3"/>
    <n v="137"/>
    <n v="22503.47"/>
    <n v="4193.51"/>
    <n v="574510.87"/>
    <n v="3082975.39"/>
    <n v="2508464.52"/>
    <x v="0"/>
  </r>
  <r>
    <s v="6d989293-275f-4d84-aec4-bd1b53335487"/>
    <x v="2"/>
    <x v="500"/>
    <x v="3"/>
    <x v="2"/>
    <x v="0"/>
    <x v="2"/>
    <n v="558"/>
    <n v="36199.919999999998"/>
    <n v="5054.37"/>
    <n v="2820338.46"/>
    <n v="20199555.359999999"/>
    <n v="17379216.899999999"/>
    <x v="3"/>
  </r>
  <r>
    <s v="4dd15504-c4f5-4c92-8c3c-8f51d5a225b4"/>
    <x v="1"/>
    <x v="501"/>
    <x v="2"/>
    <x v="0"/>
    <x v="5"/>
    <x v="1"/>
    <n v="315"/>
    <n v="48540.47"/>
    <n v="2187.98"/>
    <n v="689213.7"/>
    <n v="15290248.050000001"/>
    <n v="14601034.350000001"/>
    <x v="0"/>
  </r>
  <r>
    <s v="d9ffffed-6350-4ffd-b759-41f82a1223cf"/>
    <x v="7"/>
    <x v="502"/>
    <x v="3"/>
    <x v="1"/>
    <x v="2"/>
    <x v="7"/>
    <n v="506"/>
    <n v="37983.199999999997"/>
    <n v="5305.54"/>
    <n v="2684603.2399999998"/>
    <n v="19219499.199999999"/>
    <n v="16534895.959999999"/>
    <x v="1"/>
  </r>
  <r>
    <s v="7e15d1f8-650e-48b3-9fd7-569771265868"/>
    <x v="4"/>
    <x v="503"/>
    <x v="0"/>
    <x v="2"/>
    <x v="6"/>
    <x v="5"/>
    <n v="574"/>
    <n v="13194.29"/>
    <n v="8175.79"/>
    <n v="4692903.46"/>
    <n v="7573522.46"/>
    <n v="2880619"/>
    <x v="2"/>
  </r>
  <r>
    <s v="ede769ee-4112-4ea5-9d02-fabc283c36e6"/>
    <x v="9"/>
    <x v="504"/>
    <x v="3"/>
    <x v="0"/>
    <x v="6"/>
    <x v="6"/>
    <n v="744"/>
    <n v="17166.97"/>
    <n v="7770.71"/>
    <n v="5781408.2400000002"/>
    <n v="12772225.68"/>
    <n v="6990817.4399999995"/>
    <x v="2"/>
  </r>
  <r>
    <s v="b4aeed8f-6095-45d5-a053-a203aa04599f"/>
    <x v="2"/>
    <x v="80"/>
    <x v="3"/>
    <x v="0"/>
    <x v="3"/>
    <x v="3"/>
    <n v="230"/>
    <n v="46533.71"/>
    <n v="4092.35"/>
    <n v="941240.5"/>
    <n v="10702753.300000001"/>
    <n v="9761512.8000000007"/>
    <x v="2"/>
  </r>
  <r>
    <s v="5e0cb1ad-3efb-4894-85ee-4611f92133fd"/>
    <x v="3"/>
    <x v="112"/>
    <x v="0"/>
    <x v="1"/>
    <x v="4"/>
    <x v="0"/>
    <n v="634"/>
    <n v="40807.39"/>
    <n v="9589.5300000000007"/>
    <n v="6079762.0200000005"/>
    <n v="25871885.260000002"/>
    <n v="19792123.240000002"/>
    <x v="0"/>
  </r>
  <r>
    <s v="cfaf3137-dcc3-4662-bc78-45228d6bfcd5"/>
    <x v="9"/>
    <x v="505"/>
    <x v="1"/>
    <x v="3"/>
    <x v="0"/>
    <x v="2"/>
    <n v="654"/>
    <n v="30960.47"/>
    <n v="9761.35"/>
    <n v="6383922.9000000004"/>
    <n v="20248147.379999999"/>
    <n v="13864224.479999999"/>
    <x v="0"/>
  </r>
  <r>
    <s v="9176fde3-4350-402a-99a8-4661308ae795"/>
    <x v="9"/>
    <x v="506"/>
    <x v="0"/>
    <x v="0"/>
    <x v="4"/>
    <x v="3"/>
    <n v="490"/>
    <n v="23893.95"/>
    <n v="5788.54"/>
    <n v="2836384.6"/>
    <n v="11708035.5"/>
    <n v="8871650.9000000004"/>
    <x v="1"/>
  </r>
  <r>
    <s v="90b2f4e2-bbf8-4052-b0d6-187a2dbc607e"/>
    <x v="5"/>
    <x v="507"/>
    <x v="3"/>
    <x v="3"/>
    <x v="5"/>
    <x v="5"/>
    <n v="825"/>
    <n v="42082.19"/>
    <n v="5341.84"/>
    <n v="4407018"/>
    <n v="34717806.75"/>
    <n v="30310788.75"/>
    <x v="0"/>
  </r>
  <r>
    <s v="5bc0df90-9237-4549-8639-c182c57ef23c"/>
    <x v="7"/>
    <x v="508"/>
    <x v="0"/>
    <x v="3"/>
    <x v="0"/>
    <x v="8"/>
    <n v="722"/>
    <n v="46749.58"/>
    <n v="4146.22"/>
    <n v="2993570.8400000003"/>
    <n v="33753196.759999998"/>
    <n v="30759625.919999998"/>
    <x v="5"/>
  </r>
  <r>
    <s v="48f760a3-1c96-4772-9802-9ee03aa02fd1"/>
    <x v="2"/>
    <x v="46"/>
    <x v="2"/>
    <x v="3"/>
    <x v="5"/>
    <x v="7"/>
    <n v="313"/>
    <n v="21553.66"/>
    <n v="7531.22"/>
    <n v="2357271.86"/>
    <n v="6746295.5800000001"/>
    <n v="4389023.7200000007"/>
    <x v="2"/>
  </r>
  <r>
    <s v="5969c77b-fb25-4a18-a6d8-ebde4c230fce"/>
    <x v="1"/>
    <x v="509"/>
    <x v="1"/>
    <x v="3"/>
    <x v="2"/>
    <x v="6"/>
    <n v="337"/>
    <n v="15499.43"/>
    <n v="3381.24"/>
    <n v="1139477.8799999999"/>
    <n v="5223307.91"/>
    <n v="4083830.0300000003"/>
    <x v="0"/>
  </r>
  <r>
    <s v="91db2f0c-9737-4d22-aef6-d9a66cccc576"/>
    <x v="2"/>
    <x v="256"/>
    <x v="2"/>
    <x v="1"/>
    <x v="6"/>
    <x v="0"/>
    <n v="626"/>
    <n v="42679.03"/>
    <n v="7839.31"/>
    <n v="4907408.0600000005"/>
    <n v="26717072.780000001"/>
    <n v="21809664.719999999"/>
    <x v="1"/>
  </r>
  <r>
    <s v="8bf5462e-a246-47a8-b9dd-096676945507"/>
    <x v="1"/>
    <x v="510"/>
    <x v="1"/>
    <x v="0"/>
    <x v="5"/>
    <x v="6"/>
    <n v="391"/>
    <n v="40770.5"/>
    <n v="4126.1400000000003"/>
    <n v="1613320.7400000002"/>
    <n v="15941265.5"/>
    <n v="14327944.76"/>
    <x v="3"/>
  </r>
  <r>
    <s v="c22804d8-de60-4430-a2a0-9aa60a6ccb3a"/>
    <x v="5"/>
    <x v="511"/>
    <x v="3"/>
    <x v="2"/>
    <x v="4"/>
    <x v="8"/>
    <n v="445"/>
    <n v="20520.439999999999"/>
    <n v="6305.29"/>
    <n v="2805854.05"/>
    <n v="9131595.8000000007"/>
    <n v="6325741.7500000009"/>
    <x v="0"/>
  </r>
  <r>
    <s v="74264825-4fc7-4769-b3fb-2cb6a297f1b4"/>
    <x v="7"/>
    <x v="512"/>
    <x v="3"/>
    <x v="1"/>
    <x v="4"/>
    <x v="1"/>
    <n v="627"/>
    <n v="28634.29"/>
    <n v="6333.2"/>
    <n v="3970916.4"/>
    <n v="17953699.829999998"/>
    <n v="13982783.429999998"/>
    <x v="2"/>
  </r>
  <r>
    <s v="cd361bdc-1393-454f-ae29-52ba5371e8a7"/>
    <x v="6"/>
    <x v="513"/>
    <x v="1"/>
    <x v="2"/>
    <x v="1"/>
    <x v="9"/>
    <n v="298"/>
    <n v="29848.18"/>
    <n v="2491.8200000000002"/>
    <n v="742562.3600000001"/>
    <n v="8894757.6400000006"/>
    <n v="8152195.2800000003"/>
    <x v="1"/>
  </r>
  <r>
    <s v="f24fc1c2-1591-4533-b34b-317806cb57f8"/>
    <x v="1"/>
    <x v="514"/>
    <x v="1"/>
    <x v="3"/>
    <x v="0"/>
    <x v="0"/>
    <n v="579"/>
    <n v="46260.7"/>
    <n v="3869.83"/>
    <n v="2240631.5699999998"/>
    <n v="26784945.300000001"/>
    <n v="24544313.73"/>
    <x v="1"/>
  </r>
  <r>
    <s v="4f5e0c6e-b5be-4d4f-9afe-d79cab28b82f"/>
    <x v="3"/>
    <x v="515"/>
    <x v="1"/>
    <x v="1"/>
    <x v="6"/>
    <x v="3"/>
    <n v="415"/>
    <n v="45905.279999999999"/>
    <n v="7271.19"/>
    <n v="3017543.8499999996"/>
    <n v="19050691.199999999"/>
    <n v="16033147.35"/>
    <x v="0"/>
  </r>
  <r>
    <s v="3d0c15ae-dbab-455e-8b36-c163283531bc"/>
    <x v="1"/>
    <x v="516"/>
    <x v="0"/>
    <x v="1"/>
    <x v="1"/>
    <x v="5"/>
    <n v="840"/>
    <n v="49351.45"/>
    <n v="4574.66"/>
    <n v="3842714.4"/>
    <n v="41455218"/>
    <n v="37612503.600000001"/>
    <x v="0"/>
  </r>
  <r>
    <s v="1b0d7399-2ac2-4bf8-b0eb-ceb5d56c4fa4"/>
    <x v="8"/>
    <x v="257"/>
    <x v="1"/>
    <x v="1"/>
    <x v="6"/>
    <x v="3"/>
    <n v="376"/>
    <n v="35980.93"/>
    <n v="7571.43"/>
    <n v="2846857.68"/>
    <n v="13528829.68"/>
    <n v="10681972"/>
    <x v="0"/>
  </r>
  <r>
    <s v="cf499912-8a83-489c-b87c-38908dc33d3e"/>
    <x v="7"/>
    <x v="228"/>
    <x v="2"/>
    <x v="3"/>
    <x v="3"/>
    <x v="9"/>
    <n v="969"/>
    <n v="33912.199999999997"/>
    <n v="6646.6"/>
    <n v="6440555.4000000004"/>
    <n v="32860921.800000001"/>
    <n v="26420366.399999999"/>
    <x v="0"/>
  </r>
  <r>
    <s v="f4a3b20d-f1b2-4e5d-8644-71068b21d087"/>
    <x v="5"/>
    <x v="335"/>
    <x v="3"/>
    <x v="2"/>
    <x v="5"/>
    <x v="0"/>
    <n v="647"/>
    <n v="40768.559999999998"/>
    <n v="8852.0499999999993"/>
    <n v="5727276.3499999996"/>
    <n v="26377258.32"/>
    <n v="20649981.969999999"/>
    <x v="3"/>
  </r>
  <r>
    <s v="1a2fb1df-913f-43be-9e8c-5a40a192f010"/>
    <x v="5"/>
    <x v="517"/>
    <x v="0"/>
    <x v="1"/>
    <x v="4"/>
    <x v="0"/>
    <n v="188"/>
    <n v="38387.230000000003"/>
    <n v="9785.67"/>
    <n v="1839705.96"/>
    <n v="7216799.2400000002"/>
    <n v="5377093.2800000003"/>
    <x v="1"/>
  </r>
  <r>
    <s v="157c6e84-9512-4425-a7a4-441b3ddf9a9c"/>
    <x v="2"/>
    <x v="518"/>
    <x v="1"/>
    <x v="0"/>
    <x v="3"/>
    <x v="2"/>
    <n v="108"/>
    <n v="34228.639999999999"/>
    <n v="9645.39"/>
    <n v="1041702.1199999999"/>
    <n v="3696693.12"/>
    <n v="2654991"/>
    <x v="0"/>
  </r>
  <r>
    <s v="b36d26f5-d5f7-41ec-a6e5-30f1776e0c02"/>
    <x v="5"/>
    <x v="440"/>
    <x v="1"/>
    <x v="1"/>
    <x v="2"/>
    <x v="8"/>
    <n v="275"/>
    <n v="21247.69"/>
    <n v="5273.59"/>
    <n v="1450237.25"/>
    <n v="5843114.75"/>
    <n v="4392877.5"/>
    <x v="0"/>
  </r>
  <r>
    <s v="519aa55d-7611-422f-8cd0-201e937bbf6c"/>
    <x v="9"/>
    <x v="138"/>
    <x v="2"/>
    <x v="0"/>
    <x v="3"/>
    <x v="2"/>
    <n v="234"/>
    <n v="43772.23"/>
    <n v="6472.47"/>
    <n v="1514557.98"/>
    <n v="10242701.82"/>
    <n v="8728143.8399999999"/>
    <x v="0"/>
  </r>
  <r>
    <s v="7938bedb-42c5-47f7-945e-0bf9dbeb6a41"/>
    <x v="4"/>
    <x v="519"/>
    <x v="3"/>
    <x v="3"/>
    <x v="7"/>
    <x v="7"/>
    <n v="181"/>
    <n v="46007.28"/>
    <n v="9692.49"/>
    <n v="1754340.69"/>
    <n v="8327317.6799999997"/>
    <n v="6572976.9900000002"/>
    <x v="0"/>
  </r>
  <r>
    <s v="945d408c-03d1-4f2c-909d-058651369c93"/>
    <x v="2"/>
    <x v="520"/>
    <x v="0"/>
    <x v="1"/>
    <x v="3"/>
    <x v="4"/>
    <n v="750"/>
    <n v="48870.19"/>
    <n v="9474.77"/>
    <n v="7106077.5"/>
    <n v="36652642.5"/>
    <n v="29546565"/>
    <x v="0"/>
  </r>
  <r>
    <s v="3766dada-54fd-493e-9880-7ad4f591a98c"/>
    <x v="0"/>
    <x v="521"/>
    <x v="1"/>
    <x v="0"/>
    <x v="2"/>
    <x v="1"/>
    <n v="611"/>
    <n v="21839.94"/>
    <n v="7020.58"/>
    <n v="4289574.38"/>
    <n v="13344203.34"/>
    <n v="9054628.9600000009"/>
    <x v="1"/>
  </r>
  <r>
    <s v="7697d8c7-0f39-4634-9d1c-6d9a0b6d598b"/>
    <x v="5"/>
    <x v="367"/>
    <x v="3"/>
    <x v="1"/>
    <x v="2"/>
    <x v="4"/>
    <n v="541"/>
    <n v="49593.68"/>
    <n v="5788.97"/>
    <n v="3131832.77"/>
    <n v="26830180.879999999"/>
    <n v="23698348.109999999"/>
    <x v="0"/>
  </r>
  <r>
    <s v="b62f1b4d-7f92-438b-b683-666035ececd6"/>
    <x v="0"/>
    <x v="522"/>
    <x v="0"/>
    <x v="2"/>
    <x v="1"/>
    <x v="8"/>
    <n v="641"/>
    <n v="36577.96"/>
    <n v="7500.75"/>
    <n v="4807980.75"/>
    <n v="23446472.359999999"/>
    <n v="18638491.609999999"/>
    <x v="2"/>
  </r>
  <r>
    <s v="b6fe67f9-0a11-4dd6-9ece-a3bf8ed505d6"/>
    <x v="3"/>
    <x v="412"/>
    <x v="2"/>
    <x v="2"/>
    <x v="6"/>
    <x v="2"/>
    <n v="250"/>
    <n v="19006.96"/>
    <n v="8307.68"/>
    <n v="2076920"/>
    <n v="4751740"/>
    <n v="2674820"/>
    <x v="6"/>
  </r>
  <r>
    <s v="f8893100-e180-4cff-b0b4-59d4b68c1f10"/>
    <x v="0"/>
    <x v="444"/>
    <x v="0"/>
    <x v="3"/>
    <x v="6"/>
    <x v="3"/>
    <n v="354"/>
    <n v="29803.5"/>
    <n v="8893.66"/>
    <n v="3148355.64"/>
    <n v="10550439"/>
    <n v="7402083.3599999994"/>
    <x v="2"/>
  </r>
  <r>
    <s v="1c349271-9544-4dab-95ab-76b67f66a7b2"/>
    <x v="2"/>
    <x v="266"/>
    <x v="2"/>
    <x v="3"/>
    <x v="0"/>
    <x v="1"/>
    <n v="304"/>
    <n v="35413.74"/>
    <n v="2594.73"/>
    <n v="788797.92"/>
    <n v="10765776.960000001"/>
    <n v="9976979.040000001"/>
    <x v="0"/>
  </r>
  <r>
    <s v="7a0dbd5e-0f72-47a1-83a3-9a94b5891423"/>
    <x v="8"/>
    <x v="523"/>
    <x v="1"/>
    <x v="2"/>
    <x v="6"/>
    <x v="3"/>
    <n v="121"/>
    <n v="49472.480000000003"/>
    <n v="2772.91"/>
    <n v="335522.11"/>
    <n v="5986170.0800000001"/>
    <n v="5650647.9699999997"/>
    <x v="1"/>
  </r>
  <r>
    <s v="deefefd9-b050-440d-8def-c943df94fd59"/>
    <x v="0"/>
    <x v="287"/>
    <x v="1"/>
    <x v="3"/>
    <x v="6"/>
    <x v="3"/>
    <n v="609"/>
    <n v="26243.24"/>
    <n v="2186.16"/>
    <n v="1331371.44"/>
    <n v="15982133.16"/>
    <n v="14650761.720000001"/>
    <x v="3"/>
  </r>
  <r>
    <s v="0d5004c9-de78-46b8-a309-7c17bbd0b773"/>
    <x v="7"/>
    <x v="374"/>
    <x v="1"/>
    <x v="2"/>
    <x v="5"/>
    <x v="6"/>
    <n v="303"/>
    <n v="16552.77"/>
    <n v="2426.6999999999998"/>
    <n v="735290.1"/>
    <n v="5015489.3099999996"/>
    <n v="4280199.21"/>
    <x v="0"/>
  </r>
  <r>
    <s v="cef137c8-78c6-4df5-beb5-577c4dd2b3b6"/>
    <x v="4"/>
    <x v="524"/>
    <x v="3"/>
    <x v="3"/>
    <x v="7"/>
    <x v="0"/>
    <n v="651"/>
    <n v="23667.26"/>
    <n v="6606.14"/>
    <n v="4300597.1400000006"/>
    <n v="15407386.26"/>
    <n v="11106789.119999999"/>
    <x v="0"/>
  </r>
  <r>
    <s v="56598702-3d34-4942-8cc0-11cf32d139b6"/>
    <x v="8"/>
    <x v="525"/>
    <x v="0"/>
    <x v="2"/>
    <x v="0"/>
    <x v="0"/>
    <n v="860"/>
    <n v="47901.59"/>
    <n v="9626.5400000000009"/>
    <n v="8278824.4000000004"/>
    <n v="41195367.399999999"/>
    <n v="32916543"/>
    <x v="3"/>
  </r>
  <r>
    <s v="8935f18f-b817-4478-a1c5-62df3a6db1b0"/>
    <x v="3"/>
    <x v="27"/>
    <x v="0"/>
    <x v="2"/>
    <x v="2"/>
    <x v="2"/>
    <n v="144"/>
    <n v="19564.37"/>
    <n v="9750.77"/>
    <n v="1404110.8800000001"/>
    <n v="2817269.28"/>
    <n v="1413158.3999999997"/>
    <x v="0"/>
  </r>
  <r>
    <s v="edac74c1-97b9-458e-9bf7-cf36d41d67ed"/>
    <x v="8"/>
    <x v="526"/>
    <x v="3"/>
    <x v="0"/>
    <x v="6"/>
    <x v="2"/>
    <n v="878"/>
    <n v="38183.620000000003"/>
    <n v="5032.49"/>
    <n v="4418526.22"/>
    <n v="33525218.359999999"/>
    <n v="29106692.140000001"/>
    <x v="0"/>
  </r>
  <r>
    <s v="997220f0-9b1c-41fb-9e2c-445a788cbdf1"/>
    <x v="6"/>
    <x v="215"/>
    <x v="1"/>
    <x v="2"/>
    <x v="6"/>
    <x v="1"/>
    <n v="910"/>
    <n v="34668.65"/>
    <n v="3347.95"/>
    <n v="3046634.5"/>
    <n v="31548471.5"/>
    <n v="28501837"/>
    <x v="1"/>
  </r>
  <r>
    <s v="274853d6-90bd-41da-bbb3-a972943ca065"/>
    <x v="6"/>
    <x v="114"/>
    <x v="0"/>
    <x v="0"/>
    <x v="4"/>
    <x v="4"/>
    <n v="128"/>
    <n v="13118.57"/>
    <n v="7901.12"/>
    <n v="1011343.36"/>
    <n v="1679176.96"/>
    <n v="667833.59999999998"/>
    <x v="0"/>
  </r>
  <r>
    <s v="9d38fcfd-22bc-423f-bca8-d07fa170d369"/>
    <x v="2"/>
    <x v="527"/>
    <x v="2"/>
    <x v="1"/>
    <x v="0"/>
    <x v="4"/>
    <n v="424"/>
    <n v="15631.78"/>
    <n v="6918.65"/>
    <n v="2933507.5999999996"/>
    <n v="6627874.7199999997"/>
    <n v="3694367.12"/>
    <x v="0"/>
  </r>
  <r>
    <s v="49d4d79f-ecac-4f39-9a0d-6c1ff0c0f4fd"/>
    <x v="6"/>
    <x v="528"/>
    <x v="0"/>
    <x v="2"/>
    <x v="5"/>
    <x v="2"/>
    <n v="824"/>
    <n v="25390.880000000001"/>
    <n v="8773"/>
    <n v="7228952"/>
    <n v="20922085.120000001"/>
    <n v="13693133.120000001"/>
    <x v="0"/>
  </r>
  <r>
    <s v="94484221-267c-49dc-bef7-ab43b73247d1"/>
    <x v="3"/>
    <x v="66"/>
    <x v="3"/>
    <x v="1"/>
    <x v="3"/>
    <x v="4"/>
    <n v="386"/>
    <n v="12324.08"/>
    <n v="8623.86"/>
    <n v="3328809.9600000004"/>
    <n v="4757094.88"/>
    <n v="1428284.9199999995"/>
    <x v="0"/>
  </r>
  <r>
    <s v="271a74ed-e244-40d3-92ba-5792a5d646d6"/>
    <x v="2"/>
    <x v="529"/>
    <x v="0"/>
    <x v="3"/>
    <x v="4"/>
    <x v="9"/>
    <n v="197"/>
    <n v="32460.959999999999"/>
    <n v="3462.01"/>
    <n v="682015.97000000009"/>
    <n v="6394809.1200000001"/>
    <n v="5712793.1500000004"/>
    <x v="0"/>
  </r>
  <r>
    <s v="0431b908-0a3f-4f10-960c-0bacab993d3d"/>
    <x v="8"/>
    <x v="530"/>
    <x v="2"/>
    <x v="3"/>
    <x v="1"/>
    <x v="7"/>
    <n v="493"/>
    <n v="39934.19"/>
    <n v="4981.33"/>
    <n v="2455795.69"/>
    <n v="19687555.670000002"/>
    <n v="17231759.98"/>
    <x v="1"/>
  </r>
  <r>
    <s v="b0afd612-a9e9-4b07-9c81-dffed27700f0"/>
    <x v="8"/>
    <x v="531"/>
    <x v="3"/>
    <x v="1"/>
    <x v="6"/>
    <x v="0"/>
    <n v="337"/>
    <n v="46796.4"/>
    <n v="3985.16"/>
    <n v="1342998.92"/>
    <n v="15770386.800000001"/>
    <n v="14427387.880000001"/>
    <x v="3"/>
  </r>
  <r>
    <s v="8ebf0d10-1305-4c44-a9fa-1f91013f5a0c"/>
    <x v="9"/>
    <x v="532"/>
    <x v="2"/>
    <x v="2"/>
    <x v="4"/>
    <x v="0"/>
    <n v="747"/>
    <n v="32440.35"/>
    <n v="7368.96"/>
    <n v="5504613.1200000001"/>
    <n v="24232941.449999999"/>
    <n v="18728328.329999998"/>
    <x v="0"/>
  </r>
  <r>
    <s v="f6b8a32e-c7b9-44eb-abfd-841b1d076a6d"/>
    <x v="7"/>
    <x v="511"/>
    <x v="3"/>
    <x v="2"/>
    <x v="2"/>
    <x v="1"/>
    <n v="871"/>
    <n v="41177"/>
    <n v="9144.43"/>
    <n v="7964798.5300000003"/>
    <n v="35865167"/>
    <n v="27900368.469999999"/>
    <x v="0"/>
  </r>
  <r>
    <s v="75092430-6cc1-4c32-8706-be985abd8cfc"/>
    <x v="6"/>
    <x v="240"/>
    <x v="2"/>
    <x v="2"/>
    <x v="1"/>
    <x v="8"/>
    <n v="396"/>
    <n v="29664"/>
    <n v="6786.45"/>
    <n v="2687434.1999999997"/>
    <n v="11746944"/>
    <n v="9059509.8000000007"/>
    <x v="3"/>
  </r>
  <r>
    <s v="fa63799b-0d3d-4173-b190-1ccf7719b67f"/>
    <x v="4"/>
    <x v="401"/>
    <x v="3"/>
    <x v="0"/>
    <x v="2"/>
    <x v="6"/>
    <n v="684"/>
    <n v="19040.759999999998"/>
    <n v="4601.97"/>
    <n v="3147747.48"/>
    <n v="13023879.84"/>
    <n v="9876132.3599999994"/>
    <x v="2"/>
  </r>
  <r>
    <s v="fdfc2449-c771-49c1-ab83-fc614535d97a"/>
    <x v="4"/>
    <x v="13"/>
    <x v="2"/>
    <x v="0"/>
    <x v="5"/>
    <x v="6"/>
    <n v="996"/>
    <n v="17208.419999999998"/>
    <n v="6502.15"/>
    <n v="6476141.3999999994"/>
    <n v="17139586.32"/>
    <n v="10663444.920000002"/>
    <x v="0"/>
  </r>
  <r>
    <s v="73026273-23f1-4902-8e08-5df420d2bc0a"/>
    <x v="3"/>
    <x v="533"/>
    <x v="0"/>
    <x v="0"/>
    <x v="3"/>
    <x v="6"/>
    <n v="924"/>
    <n v="40546.5"/>
    <n v="6374.24"/>
    <n v="5889797.7599999998"/>
    <n v="37464966"/>
    <n v="31575168.240000002"/>
    <x v="1"/>
  </r>
  <r>
    <s v="6a360698-782d-4dcf-9077-c1ee8ce9f252"/>
    <x v="2"/>
    <x v="534"/>
    <x v="2"/>
    <x v="3"/>
    <x v="1"/>
    <x v="1"/>
    <n v="485"/>
    <n v="25387.8"/>
    <n v="8532.36"/>
    <n v="4138194.6"/>
    <n v="12313083"/>
    <n v="8174888.4000000004"/>
    <x v="0"/>
  </r>
  <r>
    <s v="26721ae8-b55f-45fd-8b43-5283ed8199b6"/>
    <x v="3"/>
    <x v="535"/>
    <x v="2"/>
    <x v="3"/>
    <x v="4"/>
    <x v="8"/>
    <n v="985"/>
    <n v="17927.04"/>
    <n v="2110.33"/>
    <n v="2078675.0499999998"/>
    <n v="17658134.399999999"/>
    <n v="15579459.349999998"/>
    <x v="0"/>
  </r>
  <r>
    <s v="6e97c319-cd2a-4e26-bf48-8edf756cb7f9"/>
    <x v="9"/>
    <x v="536"/>
    <x v="0"/>
    <x v="2"/>
    <x v="1"/>
    <x v="0"/>
    <n v="395"/>
    <n v="16150.3"/>
    <n v="9981.99"/>
    <n v="3942886.05"/>
    <n v="6379368.5"/>
    <n v="2436482.4500000002"/>
    <x v="0"/>
  </r>
  <r>
    <s v="1266b0db-866d-4167-8ca1-723d2f9d316f"/>
    <x v="0"/>
    <x v="537"/>
    <x v="3"/>
    <x v="2"/>
    <x v="4"/>
    <x v="5"/>
    <n v="585"/>
    <n v="36047.54"/>
    <n v="7586.5"/>
    <n v="4438102.5"/>
    <n v="21087810.899999999"/>
    <n v="16649708.399999999"/>
    <x v="0"/>
  </r>
  <r>
    <s v="6f58624f-ab7d-43e9-a712-c19b51640d31"/>
    <x v="2"/>
    <x v="120"/>
    <x v="2"/>
    <x v="2"/>
    <x v="1"/>
    <x v="9"/>
    <n v="579"/>
    <n v="24022.55"/>
    <n v="4183.58"/>
    <n v="2422292.8199999998"/>
    <n v="13909056.449999999"/>
    <n v="11486763.629999999"/>
    <x v="3"/>
  </r>
  <r>
    <s v="2eb97d31-0253-41c3-9e43-99fa20969b13"/>
    <x v="5"/>
    <x v="538"/>
    <x v="1"/>
    <x v="2"/>
    <x v="0"/>
    <x v="2"/>
    <n v="712"/>
    <n v="46468.26"/>
    <n v="4600.33"/>
    <n v="3275434.96"/>
    <n v="33085401.120000001"/>
    <n v="29809966.16"/>
    <x v="0"/>
  </r>
  <r>
    <s v="70e83d45-38b0-4320-9937-8e53f7817020"/>
    <x v="8"/>
    <x v="539"/>
    <x v="3"/>
    <x v="2"/>
    <x v="0"/>
    <x v="9"/>
    <n v="310"/>
    <n v="49484.99"/>
    <n v="3040.11"/>
    <n v="942434.10000000009"/>
    <n v="15340346.9"/>
    <n v="14397912.800000001"/>
    <x v="0"/>
  </r>
  <r>
    <s v="9a2f2ad3-57c0-4dff-b4d0-02c873160174"/>
    <x v="1"/>
    <x v="265"/>
    <x v="3"/>
    <x v="1"/>
    <x v="4"/>
    <x v="8"/>
    <n v="496"/>
    <n v="16337.54"/>
    <n v="7374.32"/>
    <n v="3657662.7199999997"/>
    <n v="8103419.8399999999"/>
    <n v="4445757.12"/>
    <x v="3"/>
  </r>
  <r>
    <s v="0935bd0f-217f-45a5-ac79-f39f60c52cf9"/>
    <x v="2"/>
    <x v="423"/>
    <x v="1"/>
    <x v="0"/>
    <x v="5"/>
    <x v="6"/>
    <n v="699"/>
    <n v="26065.73"/>
    <n v="7877.61"/>
    <n v="5506449.3899999997"/>
    <n v="18219945.27"/>
    <n v="12713495.879999999"/>
    <x v="0"/>
  </r>
  <r>
    <s v="719c224a-2c1e-43e1-a1a1-388dea5b6992"/>
    <x v="5"/>
    <x v="540"/>
    <x v="0"/>
    <x v="2"/>
    <x v="1"/>
    <x v="5"/>
    <n v="170"/>
    <n v="20351.669999999998"/>
    <n v="3702.17"/>
    <n v="629368.9"/>
    <n v="3459783.9"/>
    <n v="2830415"/>
    <x v="3"/>
  </r>
  <r>
    <s v="cae98dc5-22f2-4b73-9ebd-0b8be61d643c"/>
    <x v="9"/>
    <x v="418"/>
    <x v="3"/>
    <x v="3"/>
    <x v="1"/>
    <x v="7"/>
    <n v="708"/>
    <n v="45286.58"/>
    <n v="5659.91"/>
    <n v="4007216.28"/>
    <n v="32062898.640000001"/>
    <n v="28055682.359999999"/>
    <x v="0"/>
  </r>
  <r>
    <s v="8cade870-5cec-4f0b-8c0a-11e35529bb3f"/>
    <x v="1"/>
    <x v="541"/>
    <x v="3"/>
    <x v="3"/>
    <x v="6"/>
    <x v="4"/>
    <n v="608"/>
    <n v="28314.400000000001"/>
    <n v="6615.26"/>
    <n v="4022078.08"/>
    <n v="17215155.199999999"/>
    <n v="13193077.119999999"/>
    <x v="0"/>
  </r>
  <r>
    <s v="788e8445-7321-4f7a-8790-3a084ec0bcbb"/>
    <x v="0"/>
    <x v="542"/>
    <x v="3"/>
    <x v="0"/>
    <x v="0"/>
    <x v="5"/>
    <n v="160"/>
    <n v="17098.75"/>
    <n v="4551.93"/>
    <n v="728308.8"/>
    <n v="2735800"/>
    <n v="2007491.2"/>
    <x v="0"/>
  </r>
  <r>
    <s v="5c5a3621-8990-49af-a530-0f9c183bca35"/>
    <x v="6"/>
    <x v="543"/>
    <x v="3"/>
    <x v="3"/>
    <x v="2"/>
    <x v="7"/>
    <n v="301"/>
    <n v="49306.9"/>
    <n v="7022.61"/>
    <n v="2113805.61"/>
    <n v="14841376.9"/>
    <n v="12727571.290000001"/>
    <x v="0"/>
  </r>
  <r>
    <s v="fedf95c1-1139-4df8-b60c-4ed90eeee56e"/>
    <x v="8"/>
    <x v="451"/>
    <x v="3"/>
    <x v="0"/>
    <x v="7"/>
    <x v="0"/>
    <n v="513"/>
    <n v="39875.46"/>
    <n v="4915.93"/>
    <n v="2521872.0900000003"/>
    <n v="20456110.98"/>
    <n v="17934238.890000001"/>
    <x v="3"/>
  </r>
  <r>
    <s v="11459ed8-d814-4064-8726-442b49f44eda"/>
    <x v="5"/>
    <x v="532"/>
    <x v="2"/>
    <x v="2"/>
    <x v="2"/>
    <x v="8"/>
    <n v="302"/>
    <n v="19878.5"/>
    <n v="8056.92"/>
    <n v="2433189.84"/>
    <n v="6003307"/>
    <n v="3570117.16"/>
    <x v="0"/>
  </r>
  <r>
    <s v="4bb97a92-9f87-47c0-ab1d-f96bf8b25f22"/>
    <x v="1"/>
    <x v="544"/>
    <x v="3"/>
    <x v="3"/>
    <x v="0"/>
    <x v="8"/>
    <n v="611"/>
    <n v="32507.66"/>
    <n v="5691.95"/>
    <n v="3477781.4499999997"/>
    <n v="19862180.260000002"/>
    <n v="16384398.810000002"/>
    <x v="2"/>
  </r>
  <r>
    <s v="d4eb52a2-afa5-481a-8be2-f4303b496777"/>
    <x v="7"/>
    <x v="545"/>
    <x v="1"/>
    <x v="1"/>
    <x v="7"/>
    <x v="6"/>
    <n v="820"/>
    <n v="15596.18"/>
    <n v="8725.66"/>
    <n v="7155041.2000000002"/>
    <n v="12788867.6"/>
    <n v="5633826.3999999994"/>
    <x v="0"/>
  </r>
  <r>
    <s v="d6a19186-c303-4d32-81a1-a9ed4364eecc"/>
    <x v="9"/>
    <x v="479"/>
    <x v="1"/>
    <x v="2"/>
    <x v="5"/>
    <x v="7"/>
    <n v="472"/>
    <n v="15687.36"/>
    <n v="2000.3"/>
    <n v="944141.6"/>
    <n v="7404433.9199999999"/>
    <n v="6460292.3200000003"/>
    <x v="1"/>
  </r>
  <r>
    <s v="b8aa3bef-7f12-48a4-99de-ff9b77c9249d"/>
    <x v="1"/>
    <x v="546"/>
    <x v="3"/>
    <x v="1"/>
    <x v="2"/>
    <x v="6"/>
    <n v="601"/>
    <n v="45644.07"/>
    <n v="4474.6400000000003"/>
    <n v="2689258.64"/>
    <n v="27432086.07"/>
    <n v="24742827.43"/>
    <x v="2"/>
  </r>
  <r>
    <s v="d5bd568c-31d4-4c35-a607-d8416371ab36"/>
    <x v="4"/>
    <x v="106"/>
    <x v="3"/>
    <x v="2"/>
    <x v="5"/>
    <x v="8"/>
    <n v="525"/>
    <n v="33769.46"/>
    <n v="4015.3"/>
    <n v="2108032.5"/>
    <n v="17728966.5"/>
    <n v="15620934"/>
    <x v="0"/>
  </r>
  <r>
    <s v="91919b75-77c1-4fa2-a044-ed313bc2634c"/>
    <x v="3"/>
    <x v="547"/>
    <x v="2"/>
    <x v="1"/>
    <x v="4"/>
    <x v="4"/>
    <n v="669"/>
    <n v="18940.330000000002"/>
    <n v="2890.92"/>
    <n v="1934025.48"/>
    <n v="12671080.77"/>
    <n v="10737055.289999999"/>
    <x v="0"/>
  </r>
  <r>
    <s v="d49e375d-ceaf-4140-97ab-78ca198aa469"/>
    <x v="8"/>
    <x v="255"/>
    <x v="3"/>
    <x v="0"/>
    <x v="3"/>
    <x v="3"/>
    <n v="142"/>
    <n v="14677.15"/>
    <n v="7760.44"/>
    <n v="1101982.48"/>
    <n v="2084155.3"/>
    <n v="982172.82000000007"/>
    <x v="2"/>
  </r>
  <r>
    <s v="6a322575-1eb2-4851-be21-716ffca85648"/>
    <x v="5"/>
    <x v="548"/>
    <x v="1"/>
    <x v="0"/>
    <x v="4"/>
    <x v="2"/>
    <n v="388"/>
    <n v="43524.13"/>
    <n v="7427.72"/>
    <n v="2881955.36"/>
    <n v="16887362.440000001"/>
    <n v="14005407.080000002"/>
    <x v="0"/>
  </r>
  <r>
    <s v="fe3c5a29-41ef-4700-b72a-fe70ea0ba63e"/>
    <x v="5"/>
    <x v="549"/>
    <x v="2"/>
    <x v="1"/>
    <x v="0"/>
    <x v="0"/>
    <n v="357"/>
    <n v="25681.71"/>
    <n v="5818.74"/>
    <n v="2077290.18"/>
    <n v="9168370.4700000007"/>
    <n v="7091080.290000001"/>
    <x v="0"/>
  </r>
  <r>
    <s v="ac975f5e-d0e3-4669-88d9-9de13bc54b59"/>
    <x v="6"/>
    <x v="550"/>
    <x v="2"/>
    <x v="1"/>
    <x v="4"/>
    <x v="3"/>
    <n v="599"/>
    <n v="46916.93"/>
    <n v="8747.6"/>
    <n v="5239812.4000000004"/>
    <n v="28103241.07"/>
    <n v="22863428.670000002"/>
    <x v="0"/>
  </r>
  <r>
    <s v="c812f787-6b03-45e9-ab4c-f65dc9f574f2"/>
    <x v="7"/>
    <x v="551"/>
    <x v="1"/>
    <x v="2"/>
    <x v="3"/>
    <x v="4"/>
    <n v="934"/>
    <n v="19744.29"/>
    <n v="8570.41"/>
    <n v="8004762.9399999995"/>
    <n v="18441166.859999999"/>
    <n v="10436403.92"/>
    <x v="2"/>
  </r>
  <r>
    <s v="61342c9c-3f49-4ebd-987c-500bb6f2872f"/>
    <x v="3"/>
    <x v="552"/>
    <x v="2"/>
    <x v="0"/>
    <x v="7"/>
    <x v="6"/>
    <n v="581"/>
    <n v="36715.879999999997"/>
    <n v="9369.14"/>
    <n v="5443470.3399999999"/>
    <n v="21331926.280000001"/>
    <n v="15888455.940000001"/>
    <x v="0"/>
  </r>
  <r>
    <s v="72d509f5-d727-466e-98a8-16eed0f4889f"/>
    <x v="5"/>
    <x v="385"/>
    <x v="0"/>
    <x v="3"/>
    <x v="1"/>
    <x v="6"/>
    <n v="807"/>
    <n v="26045.19"/>
    <n v="3752.77"/>
    <n v="3028485.39"/>
    <n v="21018468.329999998"/>
    <n v="17989982.939999998"/>
    <x v="0"/>
  </r>
  <r>
    <s v="f9a74772-f344-459a-8c7f-e58f3ee899de"/>
    <x v="5"/>
    <x v="188"/>
    <x v="2"/>
    <x v="1"/>
    <x v="7"/>
    <x v="4"/>
    <n v="573"/>
    <n v="47666.720000000001"/>
    <n v="9323.9"/>
    <n v="5342594.7"/>
    <n v="27313030.559999999"/>
    <n v="21970435.859999999"/>
    <x v="0"/>
  </r>
  <r>
    <s v="1f346363-5285-41c8-8013-bee7999adc71"/>
    <x v="9"/>
    <x v="553"/>
    <x v="0"/>
    <x v="3"/>
    <x v="7"/>
    <x v="1"/>
    <n v="285"/>
    <n v="31583.71"/>
    <n v="7018.27"/>
    <n v="2000206.9500000002"/>
    <n v="9001357.3499999996"/>
    <n v="7001150.3999999994"/>
    <x v="0"/>
  </r>
  <r>
    <s v="8f226958-295e-4f0d-90f1-36411f8f7826"/>
    <x v="8"/>
    <x v="554"/>
    <x v="0"/>
    <x v="1"/>
    <x v="6"/>
    <x v="1"/>
    <n v="360"/>
    <n v="25745.26"/>
    <n v="6592.49"/>
    <n v="2373296.4"/>
    <n v="9268293.5999999996"/>
    <n v="6894997.1999999993"/>
    <x v="0"/>
  </r>
  <r>
    <s v="cfc478ba-1103-48a8-9464-75989c2cd5b1"/>
    <x v="1"/>
    <x v="555"/>
    <x v="3"/>
    <x v="1"/>
    <x v="0"/>
    <x v="9"/>
    <n v="795"/>
    <n v="31220.79"/>
    <n v="4664.78"/>
    <n v="3708500.0999999996"/>
    <n v="24820528.050000001"/>
    <n v="21112027.950000003"/>
    <x v="1"/>
  </r>
  <r>
    <s v="a911aab9-64b1-46e6-8f33-d9b9eab5723d"/>
    <x v="6"/>
    <x v="318"/>
    <x v="3"/>
    <x v="0"/>
    <x v="3"/>
    <x v="8"/>
    <n v="329"/>
    <n v="41907.39"/>
    <n v="3974.45"/>
    <n v="1307594.05"/>
    <n v="13787531.310000001"/>
    <n v="12479937.26"/>
    <x v="3"/>
  </r>
  <r>
    <s v="52c6ce33-84c6-4157-9bfc-9ee210c39a37"/>
    <x v="3"/>
    <x v="272"/>
    <x v="0"/>
    <x v="2"/>
    <x v="4"/>
    <x v="2"/>
    <n v="519"/>
    <n v="33727.94"/>
    <n v="6857.59"/>
    <n v="3559089.21"/>
    <n v="17504800.859999999"/>
    <n v="13945711.649999999"/>
    <x v="0"/>
  </r>
  <r>
    <s v="f82f1cc2-292a-43a9-9c30-8ecb285efbf8"/>
    <x v="4"/>
    <x v="556"/>
    <x v="3"/>
    <x v="1"/>
    <x v="3"/>
    <x v="4"/>
    <n v="811"/>
    <n v="36623.160000000003"/>
    <n v="8224.9"/>
    <n v="6670393.8999999994"/>
    <n v="29701382.760000002"/>
    <n v="23030988.860000003"/>
    <x v="0"/>
  </r>
  <r>
    <s v="292ffa36-e570-43b2-af7d-2c0f4e0c56e0"/>
    <x v="8"/>
    <x v="557"/>
    <x v="2"/>
    <x v="3"/>
    <x v="3"/>
    <x v="6"/>
    <n v="497"/>
    <n v="36446.19"/>
    <n v="6203.23"/>
    <n v="3083005.3099999996"/>
    <n v="18113756.43"/>
    <n v="15030751.120000001"/>
    <x v="2"/>
  </r>
  <r>
    <s v="1db98816-9cef-4e5a-8a2f-bd9bdef4b612"/>
    <x v="5"/>
    <x v="297"/>
    <x v="0"/>
    <x v="3"/>
    <x v="5"/>
    <x v="8"/>
    <n v="427"/>
    <n v="18212.38"/>
    <n v="3741.87"/>
    <n v="1597778.49"/>
    <n v="7776686.2599999998"/>
    <n v="6178907.7699999996"/>
    <x v="0"/>
  </r>
  <r>
    <s v="d4cefe2d-d9f2-42e7-99e0-49c2fb333383"/>
    <x v="4"/>
    <x v="558"/>
    <x v="3"/>
    <x v="1"/>
    <x v="1"/>
    <x v="8"/>
    <n v="375"/>
    <n v="47026.19"/>
    <n v="3721.51"/>
    <n v="1395566.25"/>
    <n v="17634821.25"/>
    <n v="16239255"/>
    <x v="2"/>
  </r>
  <r>
    <s v="22b1bf3b-2f74-4714-ac5a-eb7275d14ccc"/>
    <x v="1"/>
    <x v="559"/>
    <x v="3"/>
    <x v="0"/>
    <x v="6"/>
    <x v="9"/>
    <n v="132"/>
    <n v="16159.22"/>
    <n v="8575.33"/>
    <n v="1131943.56"/>
    <n v="2133017.04"/>
    <n v="1001073.48"/>
    <x v="0"/>
  </r>
  <r>
    <s v="2eda9123-afeb-43f1-8f1f-2ed0d5b17dde"/>
    <x v="5"/>
    <x v="560"/>
    <x v="3"/>
    <x v="2"/>
    <x v="5"/>
    <x v="2"/>
    <n v="525"/>
    <n v="45333.56"/>
    <n v="8558.6200000000008"/>
    <n v="4493275.5"/>
    <n v="23800119"/>
    <n v="19306843.5"/>
    <x v="0"/>
  </r>
  <r>
    <s v="13ca7fd9-b81d-4ce1-ac85-9918cbdefe98"/>
    <x v="8"/>
    <x v="21"/>
    <x v="2"/>
    <x v="2"/>
    <x v="7"/>
    <x v="7"/>
    <n v="360"/>
    <n v="26607.040000000001"/>
    <n v="3144.34"/>
    <n v="1131962.4000000001"/>
    <n v="9578534.4000000004"/>
    <n v="8446572"/>
    <x v="2"/>
  </r>
  <r>
    <s v="3e6f3c27-8b12-4cab-901c-50aedcbc9e68"/>
    <x v="5"/>
    <x v="458"/>
    <x v="0"/>
    <x v="0"/>
    <x v="6"/>
    <x v="2"/>
    <n v="104"/>
    <n v="40095.35"/>
    <n v="5633.91"/>
    <n v="585926.64"/>
    <n v="4169916.4"/>
    <n v="3583989.7599999998"/>
    <x v="0"/>
  </r>
  <r>
    <s v="40259bbf-07dd-4488-bbbf-68edee2786f2"/>
    <x v="9"/>
    <x v="561"/>
    <x v="0"/>
    <x v="0"/>
    <x v="2"/>
    <x v="2"/>
    <n v="991"/>
    <n v="31527.16"/>
    <n v="3766.01"/>
    <n v="3732115.91"/>
    <n v="31243415.559999999"/>
    <n v="27511299.649999999"/>
    <x v="1"/>
  </r>
  <r>
    <s v="f7ec9513-e91a-4de7-a5f8-474997103946"/>
    <x v="2"/>
    <x v="562"/>
    <x v="1"/>
    <x v="0"/>
    <x v="4"/>
    <x v="0"/>
    <n v="687"/>
    <n v="31309.13"/>
    <n v="5015.01"/>
    <n v="3445311.87"/>
    <n v="21509372.309999999"/>
    <n v="18064060.439999998"/>
    <x v="0"/>
  </r>
  <r>
    <s v="e6098fc4-bac7-496e-8131-514a4e285bc1"/>
    <x v="4"/>
    <x v="156"/>
    <x v="1"/>
    <x v="0"/>
    <x v="7"/>
    <x v="5"/>
    <n v="813"/>
    <n v="17261.98"/>
    <n v="4878.03"/>
    <n v="3965838.3899999997"/>
    <n v="14033989.74"/>
    <n v="10068151.350000001"/>
    <x v="0"/>
  </r>
  <r>
    <s v="c6a9d54c-4042-41a3-951c-ca177b2d412b"/>
    <x v="6"/>
    <x v="563"/>
    <x v="1"/>
    <x v="0"/>
    <x v="0"/>
    <x v="5"/>
    <n v="709"/>
    <n v="23947.5"/>
    <n v="6158.33"/>
    <n v="4366255.97"/>
    <n v="16978777.5"/>
    <n v="12612521.530000001"/>
    <x v="1"/>
  </r>
  <r>
    <s v="afd5d11b-1c1d-40c9-9dad-1ce7b7c8cc58"/>
    <x v="7"/>
    <x v="564"/>
    <x v="0"/>
    <x v="1"/>
    <x v="0"/>
    <x v="0"/>
    <n v="173"/>
    <n v="48027.01"/>
    <n v="4082.66"/>
    <n v="706300.17999999993"/>
    <n v="8308672.7300000004"/>
    <n v="7602372.5500000007"/>
    <x v="2"/>
  </r>
  <r>
    <s v="448af293-8266-42e5-afd4-725033313b45"/>
    <x v="0"/>
    <x v="565"/>
    <x v="3"/>
    <x v="0"/>
    <x v="4"/>
    <x v="0"/>
    <n v="374"/>
    <n v="37904.800000000003"/>
    <n v="8329.34"/>
    <n v="3115173.16"/>
    <n v="14176395.199999999"/>
    <n v="11061222.039999999"/>
    <x v="1"/>
  </r>
  <r>
    <s v="9b1227bb-bd56-440e-a51b-94e2cacbb808"/>
    <x v="6"/>
    <x v="566"/>
    <x v="3"/>
    <x v="1"/>
    <x v="3"/>
    <x v="6"/>
    <n v="378"/>
    <n v="12485.68"/>
    <n v="9250.08"/>
    <n v="3496530.2399999998"/>
    <n v="4719587.04"/>
    <n v="1223056.8000000003"/>
    <x v="1"/>
  </r>
  <r>
    <s v="90789e55-4f00-4254-9a01-653c97e619ef"/>
    <x v="3"/>
    <x v="567"/>
    <x v="3"/>
    <x v="2"/>
    <x v="6"/>
    <x v="9"/>
    <n v="883"/>
    <n v="31735.91"/>
    <n v="8581.08"/>
    <n v="7577093.6399999997"/>
    <n v="28022808.530000001"/>
    <n v="20445714.890000001"/>
    <x v="2"/>
  </r>
  <r>
    <s v="7bb70363-51b5-4890-a6fb-9e32f3e477be"/>
    <x v="0"/>
    <x v="568"/>
    <x v="0"/>
    <x v="1"/>
    <x v="4"/>
    <x v="8"/>
    <n v="491"/>
    <n v="42937.24"/>
    <n v="7776.41"/>
    <n v="3818217.31"/>
    <n v="21082184.84"/>
    <n v="17263967.530000001"/>
    <x v="0"/>
  </r>
  <r>
    <s v="6bd25a4a-af9b-46b8-a538-7199a22e5d10"/>
    <x v="4"/>
    <x v="214"/>
    <x v="3"/>
    <x v="3"/>
    <x v="5"/>
    <x v="6"/>
    <n v="276"/>
    <n v="47090.73"/>
    <n v="7019.4"/>
    <n v="1937354.4"/>
    <n v="12997041.48"/>
    <n v="11059687.08"/>
    <x v="0"/>
  </r>
  <r>
    <s v="d8087970-b304-4fd6-b00f-bea579e0cf34"/>
    <x v="1"/>
    <x v="569"/>
    <x v="2"/>
    <x v="0"/>
    <x v="6"/>
    <x v="5"/>
    <n v="192"/>
    <n v="34074.97"/>
    <n v="8717.5499999999993"/>
    <n v="1673769.5999999999"/>
    <n v="6542394.2400000002"/>
    <n v="4868624.6400000006"/>
    <x v="0"/>
  </r>
  <r>
    <s v="e189970d-0d3e-48a0-901e-9d25d99a666b"/>
    <x v="3"/>
    <x v="260"/>
    <x v="1"/>
    <x v="3"/>
    <x v="7"/>
    <x v="2"/>
    <n v="371"/>
    <n v="36210.54"/>
    <n v="3101.99"/>
    <n v="1150838.2899999998"/>
    <n v="13434110.34"/>
    <n v="12283272.050000001"/>
    <x v="1"/>
  </r>
  <r>
    <s v="d010840d-31ac-4f92-9641-a3bb670dd3a6"/>
    <x v="8"/>
    <x v="570"/>
    <x v="1"/>
    <x v="2"/>
    <x v="7"/>
    <x v="4"/>
    <n v="207"/>
    <n v="14501.74"/>
    <n v="4713.01"/>
    <n v="975593.07000000007"/>
    <n v="3001860.18"/>
    <n v="2026267.11"/>
    <x v="0"/>
  </r>
  <r>
    <s v="fc1b27e9-5ce6-47f7-b5b1-9319de866ac1"/>
    <x v="5"/>
    <x v="434"/>
    <x v="2"/>
    <x v="2"/>
    <x v="2"/>
    <x v="7"/>
    <n v="765"/>
    <n v="38984.959999999999"/>
    <n v="8638.35"/>
    <n v="6608337.75"/>
    <n v="29823494.399999999"/>
    <n v="23215156.649999999"/>
    <x v="2"/>
  </r>
  <r>
    <s v="2a90e688-04f2-4181-81d3-a6fc94c8f2ba"/>
    <x v="3"/>
    <x v="571"/>
    <x v="1"/>
    <x v="1"/>
    <x v="7"/>
    <x v="4"/>
    <n v="673"/>
    <n v="49924.06"/>
    <n v="9726.7900000000009"/>
    <n v="6546129.6700000009"/>
    <n v="33598892.380000003"/>
    <n v="27052762.710000001"/>
    <x v="0"/>
  </r>
  <r>
    <s v="6186ad66-add9-4fc2-91af-bcf139e760da"/>
    <x v="0"/>
    <x v="572"/>
    <x v="1"/>
    <x v="1"/>
    <x v="2"/>
    <x v="7"/>
    <n v="884"/>
    <n v="34327.58"/>
    <n v="7035.55"/>
    <n v="6219426.2000000002"/>
    <n v="30345580.719999999"/>
    <n v="24126154.52"/>
    <x v="0"/>
  </r>
  <r>
    <s v="176fba0d-8ef3-42f8-bf6e-0e16eaabe9e0"/>
    <x v="2"/>
    <x v="214"/>
    <x v="3"/>
    <x v="3"/>
    <x v="7"/>
    <x v="2"/>
    <n v="951"/>
    <n v="49548.71"/>
    <n v="5274.5"/>
    <n v="5016049.5"/>
    <n v="47120823.210000001"/>
    <n v="42104773.710000001"/>
    <x v="0"/>
  </r>
  <r>
    <s v="57995223-809b-4c7b-a76d-edb4329132f0"/>
    <x v="5"/>
    <x v="573"/>
    <x v="0"/>
    <x v="2"/>
    <x v="6"/>
    <x v="1"/>
    <n v="274"/>
    <n v="46080.72"/>
    <n v="5147.67"/>
    <n v="1410461.58"/>
    <n v="12626117.279999999"/>
    <n v="11215655.699999999"/>
    <x v="2"/>
  </r>
  <r>
    <s v="3988841d-94bf-4233-a998-e01f95ec8b62"/>
    <x v="6"/>
    <x v="574"/>
    <x v="1"/>
    <x v="1"/>
    <x v="1"/>
    <x v="1"/>
    <n v="397"/>
    <n v="22969.040000000001"/>
    <n v="2260.4499999999998"/>
    <n v="897398.64999999991"/>
    <n v="9118708.8800000008"/>
    <n v="8221310.2300000004"/>
    <x v="0"/>
  </r>
  <r>
    <s v="ebd27d32-888b-4553-9081-b99498fffad0"/>
    <x v="0"/>
    <x v="575"/>
    <x v="0"/>
    <x v="2"/>
    <x v="0"/>
    <x v="1"/>
    <n v="615"/>
    <n v="28067.85"/>
    <n v="6284.55"/>
    <n v="3864998.25"/>
    <n v="17261727.75"/>
    <n v="13396729.5"/>
    <x v="3"/>
  </r>
  <r>
    <s v="3d265a68-77b5-4cab-9da1-822074a8b8a3"/>
    <x v="5"/>
    <x v="576"/>
    <x v="0"/>
    <x v="0"/>
    <x v="2"/>
    <x v="9"/>
    <n v="920"/>
    <n v="44165.77"/>
    <n v="4422.3500000000004"/>
    <n v="4068562.0000000005"/>
    <n v="40632508.399999999"/>
    <n v="36563946.399999999"/>
    <x v="0"/>
  </r>
  <r>
    <s v="661e00b1-7aed-4c29-8f46-e9129c0826a5"/>
    <x v="0"/>
    <x v="471"/>
    <x v="0"/>
    <x v="2"/>
    <x v="6"/>
    <x v="9"/>
    <n v="161"/>
    <n v="22984.27"/>
    <n v="7018.74"/>
    <n v="1130017.1399999999"/>
    <n v="3700467.47"/>
    <n v="2570450.33"/>
    <x v="0"/>
  </r>
  <r>
    <s v="da588bc0-bc15-43c2-ab73-e096456aa524"/>
    <x v="7"/>
    <x v="577"/>
    <x v="0"/>
    <x v="1"/>
    <x v="5"/>
    <x v="6"/>
    <n v="618"/>
    <n v="12028.51"/>
    <n v="9967.48"/>
    <n v="6159902.6399999997"/>
    <n v="7433619.1799999997"/>
    <n v="1273716.54"/>
    <x v="1"/>
  </r>
  <r>
    <s v="4cd8fca1-f582-4ad3-8251-1d08a23cd3e6"/>
    <x v="7"/>
    <x v="283"/>
    <x v="3"/>
    <x v="0"/>
    <x v="1"/>
    <x v="8"/>
    <n v="109"/>
    <n v="46963.79"/>
    <n v="2316.44"/>
    <n v="252491.96"/>
    <n v="5119053.1100000003"/>
    <n v="4866561.1500000004"/>
    <x v="3"/>
  </r>
  <r>
    <s v="960ef634-6c46-42ff-9635-b600713f7865"/>
    <x v="7"/>
    <x v="578"/>
    <x v="0"/>
    <x v="0"/>
    <x v="7"/>
    <x v="1"/>
    <n v="372"/>
    <n v="43946.38"/>
    <n v="6638.27"/>
    <n v="2469436.44"/>
    <n v="16348053.359999999"/>
    <n v="13878616.92"/>
    <x v="0"/>
  </r>
  <r>
    <s v="b1e88aa4-6843-40be-8636-4631fe6cf1d9"/>
    <x v="5"/>
    <x v="559"/>
    <x v="3"/>
    <x v="0"/>
    <x v="6"/>
    <x v="4"/>
    <n v="662"/>
    <n v="28089.29"/>
    <n v="8576.5"/>
    <n v="5677643"/>
    <n v="18595109.98"/>
    <n v="12917466.98"/>
    <x v="2"/>
  </r>
  <r>
    <s v="ad1a868a-b48b-426b-b2c6-4f36f5368078"/>
    <x v="5"/>
    <x v="579"/>
    <x v="1"/>
    <x v="3"/>
    <x v="6"/>
    <x v="3"/>
    <n v="253"/>
    <n v="13931.93"/>
    <n v="2641.17"/>
    <n v="668216.01"/>
    <n v="3524778.29"/>
    <n v="2856562.2800000003"/>
    <x v="2"/>
  </r>
  <r>
    <s v="9121586a-a6ee-4fbc-8f5f-dec67c0b0533"/>
    <x v="1"/>
    <x v="580"/>
    <x v="0"/>
    <x v="1"/>
    <x v="1"/>
    <x v="3"/>
    <n v="568"/>
    <n v="37168.160000000003"/>
    <n v="8052.61"/>
    <n v="4573882.4799999995"/>
    <n v="21111514.879999999"/>
    <n v="16537632.399999999"/>
    <x v="0"/>
  </r>
  <r>
    <s v="bd1711c1-ebd3-4dfb-b428-a6da1ac9fd50"/>
    <x v="7"/>
    <x v="581"/>
    <x v="3"/>
    <x v="0"/>
    <x v="1"/>
    <x v="2"/>
    <n v="336"/>
    <n v="35609.269999999997"/>
    <n v="7905.08"/>
    <n v="2656106.88"/>
    <n v="11964714.720000001"/>
    <n v="9308607.8399999999"/>
    <x v="3"/>
  </r>
  <r>
    <s v="f95a32ad-3048-48f8-ba8e-26904ffce275"/>
    <x v="9"/>
    <x v="582"/>
    <x v="1"/>
    <x v="3"/>
    <x v="4"/>
    <x v="0"/>
    <n v="720"/>
    <n v="20018.86"/>
    <n v="3870.9"/>
    <n v="2787048"/>
    <n v="14413579.199999999"/>
    <n v="11626531.199999999"/>
    <x v="0"/>
  </r>
  <r>
    <s v="7d533876-c9ad-4fb5-85e4-e07ff4301f98"/>
    <x v="0"/>
    <x v="253"/>
    <x v="3"/>
    <x v="2"/>
    <x v="2"/>
    <x v="0"/>
    <n v="192"/>
    <n v="38775.730000000003"/>
    <n v="5076.82"/>
    <n v="974749.44"/>
    <n v="7444940.1600000001"/>
    <n v="6470190.7200000007"/>
    <x v="0"/>
  </r>
  <r>
    <s v="1d5fefc2-e5c3-46e6-af0a-1a4d44fba021"/>
    <x v="9"/>
    <x v="380"/>
    <x v="2"/>
    <x v="2"/>
    <x v="4"/>
    <x v="0"/>
    <n v="729"/>
    <n v="43688.56"/>
    <n v="7472"/>
    <n v="5447088"/>
    <n v="31848960.239999998"/>
    <n v="26401872.239999998"/>
    <x v="3"/>
  </r>
  <r>
    <s v="a7e3b4b9-2be7-40d1-8b08-3084a7c78bdf"/>
    <x v="0"/>
    <x v="583"/>
    <x v="0"/>
    <x v="1"/>
    <x v="3"/>
    <x v="5"/>
    <n v="490"/>
    <n v="30620.6"/>
    <n v="8193.51"/>
    <n v="4014819.9"/>
    <n v="15004094"/>
    <n v="10989274.1"/>
    <x v="1"/>
  </r>
  <r>
    <s v="f05cca1c-5378-458b-9961-f7f5698c4b41"/>
    <x v="0"/>
    <x v="474"/>
    <x v="2"/>
    <x v="1"/>
    <x v="6"/>
    <x v="8"/>
    <n v="455"/>
    <n v="42779.72"/>
    <n v="6985.57"/>
    <n v="3178434.35"/>
    <n v="19464772.600000001"/>
    <n v="16286338.250000002"/>
    <x v="0"/>
  </r>
  <r>
    <s v="99e62422-6ef3-4a2b-9c2d-2c1d856c09b8"/>
    <x v="4"/>
    <x v="82"/>
    <x v="2"/>
    <x v="2"/>
    <x v="3"/>
    <x v="3"/>
    <n v="613"/>
    <n v="43133.82"/>
    <n v="8333.2000000000007"/>
    <n v="5108251.6000000006"/>
    <n v="26441031.66"/>
    <n v="21332780.059999999"/>
    <x v="0"/>
  </r>
  <r>
    <s v="88cbd1b1-61bc-4ea6-b641-67beec648e19"/>
    <x v="5"/>
    <x v="584"/>
    <x v="3"/>
    <x v="1"/>
    <x v="0"/>
    <x v="0"/>
    <n v="807"/>
    <n v="38087.660000000003"/>
    <n v="6847.72"/>
    <n v="5526110.04"/>
    <n v="30736741.620000001"/>
    <n v="25210631.580000002"/>
    <x v="0"/>
  </r>
  <r>
    <s v="16512f3d-0be4-4e22-be46-53584419fc6c"/>
    <x v="3"/>
    <x v="111"/>
    <x v="0"/>
    <x v="3"/>
    <x v="2"/>
    <x v="1"/>
    <n v="259"/>
    <n v="12895.17"/>
    <n v="8669.42"/>
    <n v="2245379.7799999998"/>
    <n v="3339849.03"/>
    <n v="1094469.25"/>
    <x v="3"/>
  </r>
  <r>
    <s v="be0e5b25-b65c-49ca-87de-73ea647e677c"/>
    <x v="8"/>
    <x v="63"/>
    <x v="3"/>
    <x v="3"/>
    <x v="4"/>
    <x v="8"/>
    <n v="389"/>
    <n v="22294.639999999999"/>
    <n v="3359.32"/>
    <n v="1306775.48"/>
    <n v="8672614.9600000009"/>
    <n v="7365839.4800000004"/>
    <x v="1"/>
  </r>
  <r>
    <s v="c39afca4-0e03-441c-8a25-ba69b66b2b33"/>
    <x v="6"/>
    <x v="585"/>
    <x v="3"/>
    <x v="1"/>
    <x v="0"/>
    <x v="6"/>
    <n v="821"/>
    <n v="27842.04"/>
    <n v="3404.09"/>
    <n v="2794757.89"/>
    <n v="22858314.84"/>
    <n v="20063556.949999999"/>
    <x v="0"/>
  </r>
  <r>
    <s v="8d66615c-eb6e-4643-bd1a-000a7f74eb74"/>
    <x v="5"/>
    <x v="340"/>
    <x v="0"/>
    <x v="1"/>
    <x v="5"/>
    <x v="2"/>
    <n v="965"/>
    <n v="27453.95"/>
    <n v="3730.14"/>
    <n v="3599585.1"/>
    <n v="26493061.75"/>
    <n v="22893476.649999999"/>
    <x v="2"/>
  </r>
  <r>
    <s v="d35b6560-3abb-4cdd-a531-db1c43c6008f"/>
    <x v="1"/>
    <x v="580"/>
    <x v="0"/>
    <x v="1"/>
    <x v="3"/>
    <x v="4"/>
    <n v="962"/>
    <n v="12987.93"/>
    <n v="6995.2"/>
    <n v="6729382.3999999994"/>
    <n v="12494388.66"/>
    <n v="5765006.2600000007"/>
    <x v="0"/>
  </r>
  <r>
    <s v="babbc232-a81b-4dfd-8c87-6854d95f2a7e"/>
    <x v="2"/>
    <x v="221"/>
    <x v="1"/>
    <x v="3"/>
    <x v="0"/>
    <x v="8"/>
    <n v="661"/>
    <n v="44200.43"/>
    <n v="6749.68"/>
    <n v="4461538.4800000004"/>
    <n v="29216484.23"/>
    <n v="24754945.75"/>
    <x v="1"/>
  </r>
  <r>
    <s v="f6c36ae2-d44f-4b3a-91bd-6da7053efab2"/>
    <x v="4"/>
    <x v="586"/>
    <x v="1"/>
    <x v="3"/>
    <x v="7"/>
    <x v="8"/>
    <n v="113"/>
    <n v="47220.35"/>
    <n v="6292.5"/>
    <n v="711052.5"/>
    <n v="5335899.55"/>
    <n v="4624847.05"/>
    <x v="0"/>
  </r>
  <r>
    <s v="157ef22d-1756-4c86-975d-e5cc27da51e3"/>
    <x v="8"/>
    <x v="587"/>
    <x v="2"/>
    <x v="0"/>
    <x v="1"/>
    <x v="7"/>
    <n v="459"/>
    <n v="46065.87"/>
    <n v="9128.74"/>
    <n v="4190091.6599999997"/>
    <n v="21144234.329999998"/>
    <n v="16954142.669999998"/>
    <x v="0"/>
  </r>
  <r>
    <s v="1b4ef874-9a43-4dbc-a8f0-38f3519100a3"/>
    <x v="9"/>
    <x v="29"/>
    <x v="0"/>
    <x v="1"/>
    <x v="7"/>
    <x v="3"/>
    <n v="978"/>
    <n v="42445.04"/>
    <n v="4024.2"/>
    <n v="3935667.5999999996"/>
    <n v="41511249.119999997"/>
    <n v="37575581.519999996"/>
    <x v="0"/>
  </r>
  <r>
    <s v="17d73648-6ae7-4897-bc29-553b37058ea7"/>
    <x v="0"/>
    <x v="124"/>
    <x v="2"/>
    <x v="2"/>
    <x v="1"/>
    <x v="4"/>
    <n v="258"/>
    <n v="38709.410000000003"/>
    <n v="6434.73"/>
    <n v="1660160.3399999999"/>
    <n v="9987027.7799999993"/>
    <n v="8326867.4399999995"/>
    <x v="0"/>
  </r>
  <r>
    <s v="e0722592-b2ff-40e4-9ff8-489244ce3eb9"/>
    <x v="6"/>
    <x v="588"/>
    <x v="2"/>
    <x v="1"/>
    <x v="2"/>
    <x v="5"/>
    <n v="194"/>
    <n v="13561.52"/>
    <n v="9366.61"/>
    <n v="1817122.34"/>
    <n v="2630934.88"/>
    <n v="813812.5399999998"/>
    <x v="1"/>
  </r>
  <r>
    <s v="69208205-1b08-4bbb-a260-599e0afa92fd"/>
    <x v="2"/>
    <x v="589"/>
    <x v="2"/>
    <x v="1"/>
    <x v="7"/>
    <x v="2"/>
    <n v="648"/>
    <n v="32276.01"/>
    <n v="3180.07"/>
    <n v="2060685.36"/>
    <n v="20914854.48"/>
    <n v="18854169.120000001"/>
    <x v="0"/>
  </r>
  <r>
    <s v="01058c13-bbc0-4394-b2b3-cce9ae35be31"/>
    <x v="4"/>
    <x v="565"/>
    <x v="3"/>
    <x v="0"/>
    <x v="7"/>
    <x v="1"/>
    <n v="212"/>
    <n v="18804.84"/>
    <n v="4332.0200000000004"/>
    <n v="918388.24000000011"/>
    <n v="3986626.08"/>
    <n v="3068237.84"/>
    <x v="0"/>
  </r>
  <r>
    <s v="278b9608-51a9-437e-86c4-15a15f34a857"/>
    <x v="4"/>
    <x v="1"/>
    <x v="1"/>
    <x v="1"/>
    <x v="1"/>
    <x v="3"/>
    <n v="283"/>
    <n v="18829.439999999999"/>
    <n v="3188.06"/>
    <n v="902220.98"/>
    <n v="5328731.5199999996"/>
    <n v="4426510.5399999991"/>
    <x v="0"/>
  </r>
  <r>
    <s v="6c6f75c1-e966-4c6d-b2ed-a3376f22f37c"/>
    <x v="8"/>
    <x v="590"/>
    <x v="0"/>
    <x v="3"/>
    <x v="1"/>
    <x v="6"/>
    <n v="565"/>
    <n v="39969.300000000003"/>
    <n v="7847.11"/>
    <n v="4433617.1499999994"/>
    <n v="22582654.5"/>
    <n v="18149037.350000001"/>
    <x v="0"/>
  </r>
  <r>
    <s v="99480f80-bbf0-407f-a2cd-479682f1eb80"/>
    <x v="0"/>
    <x v="591"/>
    <x v="1"/>
    <x v="2"/>
    <x v="3"/>
    <x v="3"/>
    <n v="422"/>
    <n v="19028.66"/>
    <n v="9601.94"/>
    <n v="4052018.68"/>
    <n v="8030094.5199999996"/>
    <n v="3978075.8399999994"/>
    <x v="0"/>
  </r>
  <r>
    <s v="d7d30fab-c064-47bf-b1e5-110335375d89"/>
    <x v="9"/>
    <x v="592"/>
    <x v="3"/>
    <x v="3"/>
    <x v="7"/>
    <x v="1"/>
    <n v="980"/>
    <n v="36784.33"/>
    <n v="3862.81"/>
    <n v="3785553.8"/>
    <n v="36048643.399999999"/>
    <n v="32263089.599999998"/>
    <x v="0"/>
  </r>
  <r>
    <s v="69f09dde-d684-45db-96ef-dcd1431b980c"/>
    <x v="5"/>
    <x v="593"/>
    <x v="2"/>
    <x v="0"/>
    <x v="1"/>
    <x v="9"/>
    <n v="486"/>
    <n v="31281.06"/>
    <n v="3986.65"/>
    <n v="1937511.9000000001"/>
    <n v="15202595.16"/>
    <n v="13265083.26"/>
    <x v="0"/>
  </r>
  <r>
    <s v="5d38199d-93bc-40e5-b68d-7f7e0bd4edf4"/>
    <x v="6"/>
    <x v="445"/>
    <x v="2"/>
    <x v="3"/>
    <x v="7"/>
    <x v="7"/>
    <n v="930"/>
    <n v="10155.64"/>
    <n v="7680.1"/>
    <n v="7142493"/>
    <n v="9444745.1999999993"/>
    <n v="2302252.1999999993"/>
    <x v="0"/>
  </r>
  <r>
    <s v="730ea044-d1c8-460b-843f-4944f2f40810"/>
    <x v="5"/>
    <x v="238"/>
    <x v="1"/>
    <x v="1"/>
    <x v="1"/>
    <x v="8"/>
    <n v="517"/>
    <n v="35729.89"/>
    <n v="7932.64"/>
    <n v="4101174.8800000004"/>
    <n v="18472353.129999999"/>
    <n v="14371178.249999998"/>
    <x v="0"/>
  </r>
  <r>
    <s v="d7085e7f-09a4-481c-878f-e26d5f79409c"/>
    <x v="8"/>
    <x v="594"/>
    <x v="1"/>
    <x v="0"/>
    <x v="6"/>
    <x v="6"/>
    <n v="828"/>
    <n v="33820.94"/>
    <n v="4963.47"/>
    <n v="4109753.16"/>
    <n v="28003738.32"/>
    <n v="23893985.16"/>
    <x v="0"/>
  </r>
  <r>
    <s v="ac9ff0ed-f0b8-42f5-9095-60994aa445bb"/>
    <x v="3"/>
    <x v="595"/>
    <x v="0"/>
    <x v="1"/>
    <x v="1"/>
    <x v="7"/>
    <n v="323"/>
    <n v="17650.490000000002"/>
    <n v="7102.23"/>
    <n v="2294020.29"/>
    <n v="5701108.2699999996"/>
    <n v="3407087.9799999995"/>
    <x v="0"/>
  </r>
  <r>
    <s v="61e328d1-afa2-4ec7-a6ac-6dbc08e4ae38"/>
    <x v="9"/>
    <x v="596"/>
    <x v="2"/>
    <x v="0"/>
    <x v="6"/>
    <x v="3"/>
    <n v="649"/>
    <n v="20845.14"/>
    <n v="2479.19"/>
    <n v="1608994.31"/>
    <n v="13528495.859999999"/>
    <n v="11919501.549999999"/>
    <x v="3"/>
  </r>
  <r>
    <s v="429b5c8b-ecd3-476b-bfc7-d5c579f3a2d4"/>
    <x v="0"/>
    <x v="516"/>
    <x v="0"/>
    <x v="1"/>
    <x v="5"/>
    <x v="8"/>
    <n v="604"/>
    <n v="10944.17"/>
    <n v="5479.31"/>
    <n v="3309503.24"/>
    <n v="6610278.6799999997"/>
    <n v="3300775.4399999995"/>
    <x v="0"/>
  </r>
  <r>
    <s v="fccbdd6d-cd3e-4049-8dfb-5c3004ed400f"/>
    <x v="3"/>
    <x v="597"/>
    <x v="1"/>
    <x v="3"/>
    <x v="4"/>
    <x v="1"/>
    <n v="749"/>
    <n v="28798.52"/>
    <n v="6193.18"/>
    <n v="4638691.82"/>
    <n v="21570091.48"/>
    <n v="16931399.66"/>
    <x v="0"/>
  </r>
  <r>
    <s v="f62e670e-19e8-40bd-99ff-f042851183e0"/>
    <x v="9"/>
    <x v="598"/>
    <x v="0"/>
    <x v="2"/>
    <x v="7"/>
    <x v="2"/>
    <n v="989"/>
    <n v="24274.45"/>
    <n v="7019.72"/>
    <n v="6942503.0800000001"/>
    <n v="24007431.050000001"/>
    <n v="17064927.969999999"/>
    <x v="0"/>
  </r>
  <r>
    <s v="f92c91e6-1585-4a7a-b027-6ce735a9dc97"/>
    <x v="5"/>
    <x v="378"/>
    <x v="3"/>
    <x v="0"/>
    <x v="1"/>
    <x v="4"/>
    <n v="474"/>
    <n v="30841.13"/>
    <n v="4757.91"/>
    <n v="2255249.34"/>
    <n v="14618695.619999999"/>
    <n v="12363446.279999999"/>
    <x v="2"/>
  </r>
  <r>
    <s v="c9ccbc92-c269-4365-9428-bc0b80d873f3"/>
    <x v="1"/>
    <x v="557"/>
    <x v="2"/>
    <x v="3"/>
    <x v="2"/>
    <x v="3"/>
    <n v="204"/>
    <n v="17510.169999999998"/>
    <n v="9636.0400000000009"/>
    <n v="1965752.1600000001"/>
    <n v="3572074.68"/>
    <n v="1606322.52"/>
    <x v="3"/>
  </r>
  <r>
    <s v="78697b9f-91b9-4ca1-a38d-ba2d7383e50a"/>
    <x v="7"/>
    <x v="599"/>
    <x v="0"/>
    <x v="3"/>
    <x v="3"/>
    <x v="4"/>
    <n v="622"/>
    <n v="11709.51"/>
    <n v="2043.12"/>
    <n v="1270820.6399999999"/>
    <n v="7283315.2199999997"/>
    <n v="6012494.5800000001"/>
    <x v="1"/>
  </r>
  <r>
    <s v="04f37339-0152-43cb-a971-afb777bc5626"/>
    <x v="7"/>
    <x v="226"/>
    <x v="0"/>
    <x v="0"/>
    <x v="5"/>
    <x v="9"/>
    <n v="378"/>
    <n v="12746.62"/>
    <n v="6086.46"/>
    <n v="2300681.88"/>
    <n v="4818222.3600000003"/>
    <n v="2517540.4800000004"/>
    <x v="0"/>
  </r>
  <r>
    <s v="c522f242-69d5-443b-bdab-ffdff31908f7"/>
    <x v="3"/>
    <x v="571"/>
    <x v="1"/>
    <x v="1"/>
    <x v="6"/>
    <x v="3"/>
    <n v="516"/>
    <n v="48437.82"/>
    <n v="7508.61"/>
    <n v="3874442.76"/>
    <n v="24993915.120000001"/>
    <n v="21119472.359999999"/>
    <x v="2"/>
  </r>
  <r>
    <s v="a525f0cd-3ab7-4b46-ba39-dd8e6c64e8ed"/>
    <x v="8"/>
    <x v="600"/>
    <x v="3"/>
    <x v="0"/>
    <x v="6"/>
    <x v="2"/>
    <n v="893"/>
    <n v="32511.33"/>
    <n v="6398.44"/>
    <n v="5713806.9199999999"/>
    <n v="29032617.690000001"/>
    <n v="23318810.770000003"/>
    <x v="0"/>
  </r>
  <r>
    <s v="c646eb1c-3a46-4886-86b7-c0c94be1e4fc"/>
    <x v="0"/>
    <x v="601"/>
    <x v="0"/>
    <x v="3"/>
    <x v="3"/>
    <x v="0"/>
    <n v="431"/>
    <n v="30944.44"/>
    <n v="4854.76"/>
    <n v="2092401.56"/>
    <n v="13337053.640000001"/>
    <n v="11244652.08"/>
    <x v="3"/>
  </r>
  <r>
    <s v="77e95767-8b9e-4d7d-acf5-7adb6d420165"/>
    <x v="0"/>
    <x v="274"/>
    <x v="0"/>
    <x v="1"/>
    <x v="4"/>
    <x v="1"/>
    <n v="963"/>
    <n v="16009.91"/>
    <n v="7849.5"/>
    <n v="7559068.5"/>
    <n v="15417543.33"/>
    <n v="7858474.8300000001"/>
    <x v="2"/>
  </r>
  <r>
    <s v="a647fcc4-d62c-4eaa-b09c-d5ad8526f598"/>
    <x v="8"/>
    <x v="437"/>
    <x v="2"/>
    <x v="0"/>
    <x v="1"/>
    <x v="0"/>
    <n v="597"/>
    <n v="41654.949999999997"/>
    <n v="3911.88"/>
    <n v="2335392.36"/>
    <n v="24868005.149999999"/>
    <n v="22532612.789999999"/>
    <x v="0"/>
  </r>
  <r>
    <s v="f30c9cec-5b1e-489d-b064-633ebce8c269"/>
    <x v="4"/>
    <x v="602"/>
    <x v="2"/>
    <x v="3"/>
    <x v="7"/>
    <x v="8"/>
    <n v="512"/>
    <n v="40616.94"/>
    <n v="8997.44"/>
    <n v="4606689.2800000003"/>
    <n v="20795873.280000001"/>
    <n v="16189184"/>
    <x v="0"/>
  </r>
  <r>
    <s v="1be46ce4-efad-4fb8-857f-3ac2932ddaa5"/>
    <x v="9"/>
    <x v="164"/>
    <x v="1"/>
    <x v="0"/>
    <x v="3"/>
    <x v="9"/>
    <n v="256"/>
    <n v="17418.61"/>
    <n v="4900.83"/>
    <n v="1254612.48"/>
    <n v="4459164.16"/>
    <n v="3204551.68"/>
    <x v="1"/>
  </r>
  <r>
    <s v="63f2c609-51f0-405a-b20b-f04b08b03b4d"/>
    <x v="4"/>
    <x v="405"/>
    <x v="2"/>
    <x v="2"/>
    <x v="3"/>
    <x v="9"/>
    <n v="433"/>
    <n v="23950.53"/>
    <n v="9015.9699999999993"/>
    <n v="3903915.01"/>
    <n v="10370579.49"/>
    <n v="6466664.4800000004"/>
    <x v="0"/>
  </r>
  <r>
    <s v="35468a81-5f81-4b13-8318-7a193f36d468"/>
    <x v="2"/>
    <x v="29"/>
    <x v="0"/>
    <x v="1"/>
    <x v="6"/>
    <x v="7"/>
    <n v="957"/>
    <n v="37340.11"/>
    <n v="8532.3799999999992"/>
    <n v="8165487.6599999992"/>
    <n v="35734485.270000003"/>
    <n v="27568997.610000003"/>
    <x v="0"/>
  </r>
  <r>
    <s v="947aaee9-3dcf-43b8-b84a-5ae91e2b2883"/>
    <x v="9"/>
    <x v="603"/>
    <x v="1"/>
    <x v="0"/>
    <x v="6"/>
    <x v="8"/>
    <n v="226"/>
    <n v="12314.65"/>
    <n v="3962.41"/>
    <n v="895504.65999999992"/>
    <n v="2783110.9"/>
    <n v="1887606.24"/>
    <x v="0"/>
  </r>
  <r>
    <s v="f8e2059e-e1af-4ce5-9d91-5672d8e1e8cd"/>
    <x v="5"/>
    <x v="385"/>
    <x v="0"/>
    <x v="3"/>
    <x v="1"/>
    <x v="7"/>
    <n v="519"/>
    <n v="10348.61"/>
    <n v="4190.3100000000004"/>
    <n v="2174770.89"/>
    <n v="5370928.5899999999"/>
    <n v="3196157.6999999997"/>
    <x v="0"/>
  </r>
  <r>
    <s v="1d70cba4-5b0c-4c40-9e2d-351ad876d2cd"/>
    <x v="8"/>
    <x v="200"/>
    <x v="1"/>
    <x v="3"/>
    <x v="1"/>
    <x v="0"/>
    <n v="922"/>
    <n v="41854.17"/>
    <n v="4970.7299999999996"/>
    <n v="4583013.0599999996"/>
    <n v="38589544.740000002"/>
    <n v="34006531.68"/>
    <x v="0"/>
  </r>
  <r>
    <s v="a162dc25-e77d-433d-8616-eea38d2bbd8e"/>
    <x v="5"/>
    <x v="189"/>
    <x v="1"/>
    <x v="3"/>
    <x v="1"/>
    <x v="3"/>
    <n v="508"/>
    <n v="31225.599999999999"/>
    <n v="8159.69"/>
    <n v="4145122.52"/>
    <n v="15862604.800000001"/>
    <n v="11717482.280000001"/>
    <x v="2"/>
  </r>
  <r>
    <s v="b0a7eda0-7787-4e77-8fc0-3a536e75f550"/>
    <x v="3"/>
    <x v="53"/>
    <x v="0"/>
    <x v="1"/>
    <x v="7"/>
    <x v="7"/>
    <n v="385"/>
    <n v="42207.48"/>
    <n v="2035.1"/>
    <n v="783513.5"/>
    <n v="16249879.800000001"/>
    <n v="15466366.300000001"/>
    <x v="0"/>
  </r>
  <r>
    <s v="7694e744-effe-4ece-b089-5695a1420542"/>
    <x v="0"/>
    <x v="604"/>
    <x v="1"/>
    <x v="1"/>
    <x v="1"/>
    <x v="4"/>
    <n v="586"/>
    <n v="24919.56"/>
    <n v="9611.18"/>
    <n v="5632151.4800000004"/>
    <n v="14602862.16"/>
    <n v="8970710.6799999997"/>
    <x v="2"/>
  </r>
  <r>
    <s v="0d499f15-6644-49bd-96ae-d7f9d0c52d0c"/>
    <x v="6"/>
    <x v="10"/>
    <x v="0"/>
    <x v="3"/>
    <x v="7"/>
    <x v="9"/>
    <n v="270"/>
    <n v="14740.11"/>
    <n v="4400.0600000000004"/>
    <n v="1188016.2000000002"/>
    <n v="3979829.7"/>
    <n v="2791813.5"/>
    <x v="0"/>
  </r>
  <r>
    <s v="7775ab79-fccd-4e05-8a92-522c16b42798"/>
    <x v="5"/>
    <x v="605"/>
    <x v="0"/>
    <x v="1"/>
    <x v="3"/>
    <x v="7"/>
    <n v="810"/>
    <n v="29162.35"/>
    <n v="8685.33"/>
    <n v="7035117.2999999998"/>
    <n v="23621503.5"/>
    <n v="16586386.199999999"/>
    <x v="0"/>
  </r>
  <r>
    <s v="742cd8dc-3634-467c-bd31-c258d36fa5e0"/>
    <x v="7"/>
    <x v="606"/>
    <x v="3"/>
    <x v="1"/>
    <x v="3"/>
    <x v="7"/>
    <n v="320"/>
    <n v="18171.759999999998"/>
    <n v="8433.08"/>
    <n v="2698585.6"/>
    <n v="5814963.2000000002"/>
    <n v="3116377.6"/>
    <x v="5"/>
  </r>
  <r>
    <s v="cbab0330-36d7-4c25-a9cf-5dee99ac4f13"/>
    <x v="3"/>
    <x v="564"/>
    <x v="0"/>
    <x v="1"/>
    <x v="7"/>
    <x v="1"/>
    <n v="871"/>
    <n v="44322.34"/>
    <n v="4441.17"/>
    <n v="3868259.07"/>
    <n v="38604758.140000001"/>
    <n v="34736499.07"/>
    <x v="4"/>
  </r>
  <r>
    <s v="ec00d720-c2db-4268-b235-eb0ea38853f7"/>
    <x v="0"/>
    <x v="607"/>
    <x v="0"/>
    <x v="0"/>
    <x v="6"/>
    <x v="5"/>
    <n v="172"/>
    <n v="44869.36"/>
    <n v="9892.2999999999993"/>
    <n v="1701475.5999999999"/>
    <n v="7717529.9199999999"/>
    <n v="6016054.3200000003"/>
    <x v="3"/>
  </r>
  <r>
    <s v="aed911e5-064b-4345-8ed7-95eadf94477e"/>
    <x v="9"/>
    <x v="608"/>
    <x v="1"/>
    <x v="1"/>
    <x v="4"/>
    <x v="9"/>
    <n v="692"/>
    <n v="20019.73"/>
    <n v="4532.37"/>
    <n v="3136400.04"/>
    <n v="13853653.16"/>
    <n v="10717253.120000001"/>
    <x v="0"/>
  </r>
  <r>
    <s v="b18d9e97-76d8-4da0-b5aa-2a13f61b551e"/>
    <x v="7"/>
    <x v="609"/>
    <x v="2"/>
    <x v="3"/>
    <x v="2"/>
    <x v="0"/>
    <n v="370"/>
    <n v="11067.38"/>
    <n v="3708.85"/>
    <n v="1372274.5"/>
    <n v="4094930.6"/>
    <n v="2722656.1"/>
    <x v="3"/>
  </r>
  <r>
    <s v="6f043005-6793-4b1c-9e17-1388a54d1af9"/>
    <x v="9"/>
    <x v="18"/>
    <x v="0"/>
    <x v="0"/>
    <x v="7"/>
    <x v="2"/>
    <n v="354"/>
    <n v="16810.169999999998"/>
    <n v="7303.36"/>
    <n v="2585389.44"/>
    <n v="5950800.1799999997"/>
    <n v="3365410.7399999998"/>
    <x v="3"/>
  </r>
  <r>
    <s v="0d27832d-b92d-46ce-8e95-7048b369f348"/>
    <x v="2"/>
    <x v="610"/>
    <x v="3"/>
    <x v="1"/>
    <x v="3"/>
    <x v="3"/>
    <n v="769"/>
    <n v="48785.86"/>
    <n v="9075.51"/>
    <n v="6979067.1900000004"/>
    <n v="37516326.340000004"/>
    <n v="30537259.150000002"/>
    <x v="0"/>
  </r>
  <r>
    <s v="5e090c50-3089-463e-8a86-4b3e45e33bc9"/>
    <x v="2"/>
    <x v="611"/>
    <x v="3"/>
    <x v="2"/>
    <x v="5"/>
    <x v="2"/>
    <n v="732"/>
    <n v="11168.28"/>
    <n v="6791.68"/>
    <n v="4971509.7599999998"/>
    <n v="8175180.96"/>
    <n v="3203671.2"/>
    <x v="2"/>
  </r>
  <r>
    <s v="3b7527ec-6c13-4477-92ff-cead0541b42b"/>
    <x v="6"/>
    <x v="108"/>
    <x v="1"/>
    <x v="2"/>
    <x v="3"/>
    <x v="4"/>
    <n v="507"/>
    <n v="31022.3"/>
    <n v="9376.5"/>
    <n v="4753885.5"/>
    <n v="15728306.1"/>
    <n v="10974420.6"/>
    <x v="0"/>
  </r>
  <r>
    <s v="fa98010b-a634-424b-8bb9-badc2ad610c3"/>
    <x v="3"/>
    <x v="612"/>
    <x v="3"/>
    <x v="3"/>
    <x v="0"/>
    <x v="0"/>
    <n v="727"/>
    <n v="38141.67"/>
    <n v="2962.13"/>
    <n v="2153468.5100000002"/>
    <n v="27728994.09"/>
    <n v="25575525.579999998"/>
    <x v="0"/>
  </r>
  <r>
    <s v="1e2b3839-1fe7-4494-9dbf-8c39f9d5fcc0"/>
    <x v="1"/>
    <x v="109"/>
    <x v="2"/>
    <x v="2"/>
    <x v="6"/>
    <x v="1"/>
    <n v="141"/>
    <n v="46391.24"/>
    <n v="5976.25"/>
    <n v="842651.25"/>
    <n v="6541164.8399999999"/>
    <n v="5698513.5899999999"/>
    <x v="3"/>
  </r>
  <r>
    <s v="d2e2a615-d919-4a74-8d3e-85f121b02ffb"/>
    <x v="7"/>
    <x v="613"/>
    <x v="0"/>
    <x v="2"/>
    <x v="4"/>
    <x v="7"/>
    <n v="316"/>
    <n v="35104.26"/>
    <n v="2739.19"/>
    <n v="865584.04"/>
    <n v="11092946.16"/>
    <n v="10227362.120000001"/>
    <x v="0"/>
  </r>
  <r>
    <s v="becb5d02-0c00-45a7-ad71-c95850e087b7"/>
    <x v="0"/>
    <x v="614"/>
    <x v="1"/>
    <x v="2"/>
    <x v="1"/>
    <x v="8"/>
    <n v="448"/>
    <n v="22088.53"/>
    <n v="2968.57"/>
    <n v="1329919.3600000001"/>
    <n v="9895661.4399999995"/>
    <n v="8565742.0800000001"/>
    <x v="1"/>
  </r>
  <r>
    <s v="6f77f7b4-70ca-4cca-b24f-4da4081c4d42"/>
    <x v="3"/>
    <x v="615"/>
    <x v="0"/>
    <x v="3"/>
    <x v="2"/>
    <x v="2"/>
    <n v="786"/>
    <n v="16810.37"/>
    <n v="2778.06"/>
    <n v="2183555.16"/>
    <n v="13212950.82"/>
    <n v="11029395.66"/>
    <x v="1"/>
  </r>
  <r>
    <s v="f3911c1b-be74-41b9-b0b9-ec3782778407"/>
    <x v="1"/>
    <x v="76"/>
    <x v="3"/>
    <x v="2"/>
    <x v="4"/>
    <x v="3"/>
    <n v="825"/>
    <n v="40168.050000000003"/>
    <n v="4338.22"/>
    <n v="3579031.5"/>
    <n v="33138641.25"/>
    <n v="29559609.75"/>
    <x v="3"/>
  </r>
  <r>
    <s v="8b966d89-8572-45c1-8fe7-a5aacf4945df"/>
    <x v="9"/>
    <x v="574"/>
    <x v="1"/>
    <x v="1"/>
    <x v="0"/>
    <x v="9"/>
    <n v="471"/>
    <n v="46139.69"/>
    <n v="4274.55"/>
    <n v="2013313.05"/>
    <n v="21731793.989999998"/>
    <n v="19718480.939999998"/>
    <x v="0"/>
  </r>
  <r>
    <s v="0821ae63-0965-447e-b56b-71148291ae76"/>
    <x v="6"/>
    <x v="176"/>
    <x v="2"/>
    <x v="0"/>
    <x v="1"/>
    <x v="3"/>
    <n v="354"/>
    <n v="31027.21"/>
    <n v="9520.25"/>
    <n v="3370168.5"/>
    <n v="10983632.34"/>
    <n v="7613463.8399999999"/>
    <x v="2"/>
  </r>
  <r>
    <s v="54e60649-bb01-48f5-a23a-aed92d96eb80"/>
    <x v="0"/>
    <x v="472"/>
    <x v="0"/>
    <x v="2"/>
    <x v="0"/>
    <x v="2"/>
    <n v="342"/>
    <n v="32818.79"/>
    <n v="3272.06"/>
    <n v="1119044.52"/>
    <n v="11224026.18"/>
    <n v="10104981.66"/>
    <x v="2"/>
  </r>
  <r>
    <s v="a1657846-1df1-4335-8595-ebe0decef1d7"/>
    <x v="5"/>
    <x v="616"/>
    <x v="0"/>
    <x v="0"/>
    <x v="1"/>
    <x v="2"/>
    <n v="869"/>
    <n v="25911.15"/>
    <n v="6977.8"/>
    <n v="6063708.2000000002"/>
    <n v="22516789.350000001"/>
    <n v="16453081.150000002"/>
    <x v="1"/>
  </r>
  <r>
    <s v="474667e3-e67b-4190-bb46-d8d01a96725b"/>
    <x v="6"/>
    <x v="532"/>
    <x v="2"/>
    <x v="2"/>
    <x v="0"/>
    <x v="2"/>
    <n v="670"/>
    <n v="20355.66"/>
    <n v="7635"/>
    <n v="5115450"/>
    <n v="13638292.199999999"/>
    <n v="8522842.1999999993"/>
    <x v="0"/>
  </r>
  <r>
    <s v="a7c6c875-b382-4bb0-b12e-5a3b823675c4"/>
    <x v="1"/>
    <x v="617"/>
    <x v="2"/>
    <x v="0"/>
    <x v="1"/>
    <x v="4"/>
    <n v="606"/>
    <n v="13144.69"/>
    <n v="5052.79"/>
    <n v="3061990.7399999998"/>
    <n v="7965682.1399999997"/>
    <n v="4903691.4000000004"/>
    <x v="0"/>
  </r>
  <r>
    <s v="9f242330-f9ef-446f-bdee-215c16a642a8"/>
    <x v="6"/>
    <x v="618"/>
    <x v="1"/>
    <x v="1"/>
    <x v="3"/>
    <x v="9"/>
    <n v="860"/>
    <n v="39176.400000000001"/>
    <n v="7591.77"/>
    <n v="6528922.2000000002"/>
    <n v="33691704"/>
    <n v="27162781.800000001"/>
    <x v="2"/>
  </r>
  <r>
    <s v="0840f92d-068e-413f-b4a6-55da5e91681a"/>
    <x v="5"/>
    <x v="619"/>
    <x v="2"/>
    <x v="1"/>
    <x v="1"/>
    <x v="9"/>
    <n v="474"/>
    <n v="18544.439999999999"/>
    <n v="5802.97"/>
    <n v="2750607.7800000003"/>
    <n v="8790064.5600000005"/>
    <n v="6039456.7800000003"/>
    <x v="0"/>
  </r>
  <r>
    <s v="b11cc62d-40c8-401e-84d2-961934d6b12f"/>
    <x v="6"/>
    <x v="620"/>
    <x v="0"/>
    <x v="3"/>
    <x v="7"/>
    <x v="4"/>
    <n v="604"/>
    <n v="37692.51"/>
    <n v="5514.53"/>
    <n v="3330776.1199999996"/>
    <n v="22766276.039999999"/>
    <n v="19435499.919999998"/>
    <x v="3"/>
  </r>
  <r>
    <s v="4c1971f3-2aab-4b5a-a047-7467dd640da8"/>
    <x v="0"/>
    <x v="621"/>
    <x v="0"/>
    <x v="2"/>
    <x v="7"/>
    <x v="4"/>
    <n v="579"/>
    <n v="40723.75"/>
    <n v="7020.3"/>
    <n v="4064753.7"/>
    <n v="23579051.25"/>
    <n v="19514297.550000001"/>
    <x v="1"/>
  </r>
  <r>
    <s v="f087afcf-2c3a-457b-8e8f-98b7de6aa676"/>
    <x v="4"/>
    <x v="622"/>
    <x v="3"/>
    <x v="2"/>
    <x v="7"/>
    <x v="8"/>
    <n v="121"/>
    <n v="39676.69"/>
    <n v="4143.1899999999996"/>
    <n v="501325.98999999993"/>
    <n v="4800879.49"/>
    <n v="4299553.5"/>
    <x v="0"/>
  </r>
  <r>
    <s v="09f1e26d-902e-4a7f-87bb-9f3c1093a33d"/>
    <x v="2"/>
    <x v="576"/>
    <x v="0"/>
    <x v="0"/>
    <x v="1"/>
    <x v="3"/>
    <n v="420"/>
    <n v="28193.75"/>
    <n v="6419.32"/>
    <n v="2696114.4"/>
    <n v="11841375"/>
    <n v="9145260.5999999996"/>
    <x v="2"/>
  </r>
  <r>
    <s v="7ab8738f-7aa6-4d62-bb36-1f1a7fdc11ca"/>
    <x v="8"/>
    <x v="623"/>
    <x v="0"/>
    <x v="1"/>
    <x v="2"/>
    <x v="0"/>
    <n v="987"/>
    <n v="42840.93"/>
    <n v="7044.67"/>
    <n v="6953089.29"/>
    <n v="42283997.909999996"/>
    <n v="35330908.619999997"/>
    <x v="0"/>
  </r>
  <r>
    <s v="31c78587-d146-4d3f-9e42-925cdbfb80f4"/>
    <x v="8"/>
    <x v="285"/>
    <x v="2"/>
    <x v="3"/>
    <x v="6"/>
    <x v="9"/>
    <n v="249"/>
    <n v="28428.84"/>
    <n v="5844.67"/>
    <n v="1455322.83"/>
    <n v="7078781.1600000001"/>
    <n v="5623458.3300000001"/>
    <x v="0"/>
  </r>
  <r>
    <s v="4ef1878d-5e5b-40b1-ac8e-cfb400e8e3f9"/>
    <x v="6"/>
    <x v="624"/>
    <x v="1"/>
    <x v="3"/>
    <x v="3"/>
    <x v="3"/>
    <n v="905"/>
    <n v="13158.97"/>
    <n v="3692.93"/>
    <n v="3342101.65"/>
    <n v="11908867.85"/>
    <n v="8566766.1999999993"/>
    <x v="0"/>
  </r>
  <r>
    <s v="b8c515f3-2cd1-49df-a6a1-62e1d4a5b263"/>
    <x v="1"/>
    <x v="452"/>
    <x v="2"/>
    <x v="3"/>
    <x v="7"/>
    <x v="0"/>
    <n v="583"/>
    <n v="31350.91"/>
    <n v="7272.46"/>
    <n v="4239844.18"/>
    <n v="18277580.530000001"/>
    <n v="14037736.350000001"/>
    <x v="0"/>
  </r>
  <r>
    <s v="aeeff24a-985e-4e5d-b7e5-730bfb06dd3e"/>
    <x v="8"/>
    <x v="625"/>
    <x v="0"/>
    <x v="1"/>
    <x v="6"/>
    <x v="6"/>
    <n v="171"/>
    <n v="33855.64"/>
    <n v="2088.86"/>
    <n v="357195.06"/>
    <n v="5789314.4400000004"/>
    <n v="5432119.3800000008"/>
    <x v="0"/>
  </r>
  <r>
    <s v="9035cf24-0b5f-4201-992f-3937389ea4a7"/>
    <x v="4"/>
    <x v="546"/>
    <x v="3"/>
    <x v="1"/>
    <x v="5"/>
    <x v="0"/>
    <n v="414"/>
    <n v="26446.32"/>
    <n v="9849.4500000000007"/>
    <n v="4077672.3000000003"/>
    <n v="10948776.48"/>
    <n v="6871104.1799999997"/>
    <x v="2"/>
  </r>
  <r>
    <s v="662a1552-5583-4479-8d25-01d2766dadc9"/>
    <x v="4"/>
    <x v="626"/>
    <x v="2"/>
    <x v="0"/>
    <x v="3"/>
    <x v="4"/>
    <n v="940"/>
    <n v="31473.119999999999"/>
    <n v="6282.47"/>
    <n v="5905521.7999999998"/>
    <n v="29584732.800000001"/>
    <n v="23679211"/>
    <x v="0"/>
  </r>
  <r>
    <s v="7cd24f6c-dfd4-4c88-a4eb-db972292688d"/>
    <x v="0"/>
    <x v="627"/>
    <x v="3"/>
    <x v="2"/>
    <x v="1"/>
    <x v="6"/>
    <n v="859"/>
    <n v="20798.68"/>
    <n v="9677.49"/>
    <n v="8312963.9100000001"/>
    <n v="17866066.120000001"/>
    <n v="9553102.2100000009"/>
    <x v="3"/>
  </r>
  <r>
    <s v="95abe3bf-51bb-4e8f-a5c3-df62c737c7bb"/>
    <x v="0"/>
    <x v="628"/>
    <x v="1"/>
    <x v="3"/>
    <x v="4"/>
    <x v="5"/>
    <n v="606"/>
    <n v="27024.3"/>
    <n v="3236.49"/>
    <n v="1961312.94"/>
    <n v="16376725.800000001"/>
    <n v="14415412.860000001"/>
    <x v="0"/>
  </r>
  <r>
    <s v="44854bf6-ac80-47f5-b5c0-87a0522bdb2d"/>
    <x v="8"/>
    <x v="629"/>
    <x v="0"/>
    <x v="2"/>
    <x v="0"/>
    <x v="6"/>
    <n v="915"/>
    <n v="42823.71"/>
    <n v="9917.77"/>
    <n v="9074759.5500000007"/>
    <n v="39183694.649999999"/>
    <n v="30108935.099999998"/>
    <x v="0"/>
  </r>
  <r>
    <s v="0ceb59f8-5501-4b64-9f81-0c742486db59"/>
    <x v="2"/>
    <x v="630"/>
    <x v="1"/>
    <x v="0"/>
    <x v="3"/>
    <x v="9"/>
    <n v="588"/>
    <n v="36758.76"/>
    <n v="4729.76"/>
    <n v="2781098.8800000004"/>
    <n v="21614150.879999999"/>
    <n v="18833052"/>
    <x v="0"/>
  </r>
  <r>
    <s v="2f6c4aa2-fbc7-4129-9da1-3c47737c65fe"/>
    <x v="0"/>
    <x v="631"/>
    <x v="1"/>
    <x v="3"/>
    <x v="7"/>
    <x v="3"/>
    <n v="305"/>
    <n v="21673.21"/>
    <n v="7611.27"/>
    <n v="2321437.35"/>
    <n v="6610329.0499999998"/>
    <n v="4288891.6999999993"/>
    <x v="0"/>
  </r>
  <r>
    <s v="8cd3453d-f1d7-4fe4-ae68-0cf841ba32c0"/>
    <x v="5"/>
    <x v="632"/>
    <x v="3"/>
    <x v="1"/>
    <x v="1"/>
    <x v="3"/>
    <n v="215"/>
    <n v="17273.349999999999"/>
    <n v="8601.77"/>
    <n v="1849380.55"/>
    <n v="3713770.25"/>
    <n v="1864389.7"/>
    <x v="0"/>
  </r>
  <r>
    <s v="7dbff227-62e1-4d36-b0f0-d53db3436596"/>
    <x v="9"/>
    <x v="561"/>
    <x v="0"/>
    <x v="0"/>
    <x v="2"/>
    <x v="0"/>
    <n v="949"/>
    <n v="20213.71"/>
    <n v="6290.74"/>
    <n v="5969912.2599999998"/>
    <n v="19182810.789999999"/>
    <n v="13212898.529999999"/>
    <x v="0"/>
  </r>
  <r>
    <s v="994b12a9-bbf9-4ce2-82a3-3e2aaeb95fa4"/>
    <x v="3"/>
    <x v="202"/>
    <x v="1"/>
    <x v="3"/>
    <x v="0"/>
    <x v="9"/>
    <n v="309"/>
    <n v="17372.98"/>
    <n v="4275.1000000000004"/>
    <n v="1321005.9000000001"/>
    <n v="5368250.82"/>
    <n v="4047244.92"/>
    <x v="0"/>
  </r>
  <r>
    <s v="4f9fa0c7-39dd-407a-a175-f860663e363a"/>
    <x v="0"/>
    <x v="633"/>
    <x v="0"/>
    <x v="3"/>
    <x v="0"/>
    <x v="0"/>
    <n v="647"/>
    <n v="49738"/>
    <n v="9900.98"/>
    <n v="6405934.0599999996"/>
    <n v="32180486"/>
    <n v="25774551.940000001"/>
    <x v="0"/>
  </r>
  <r>
    <s v="28fba39d-9a22-44b3-97cd-d9c0800ec294"/>
    <x v="6"/>
    <x v="634"/>
    <x v="1"/>
    <x v="0"/>
    <x v="7"/>
    <x v="3"/>
    <n v="938"/>
    <n v="29055.81"/>
    <n v="3557.94"/>
    <n v="3337347.72"/>
    <n v="27254349.780000001"/>
    <n v="23917002.060000002"/>
    <x v="1"/>
  </r>
  <r>
    <s v="081ae454-5054-4217-9f2c-3014b07114f6"/>
    <x v="4"/>
    <x v="635"/>
    <x v="3"/>
    <x v="3"/>
    <x v="3"/>
    <x v="7"/>
    <n v="669"/>
    <n v="27099.759999999998"/>
    <n v="9279.52"/>
    <n v="6207998.8799999999"/>
    <n v="18129739.440000001"/>
    <n v="11921740.560000002"/>
    <x v="2"/>
  </r>
  <r>
    <s v="4437e0ea-dd35-4c4a-85c4-28291a2c4dd1"/>
    <x v="4"/>
    <x v="626"/>
    <x v="2"/>
    <x v="0"/>
    <x v="5"/>
    <x v="7"/>
    <n v="511"/>
    <n v="25221.34"/>
    <n v="4876.26"/>
    <n v="2491768.8600000003"/>
    <n v="12888104.74"/>
    <n v="10396335.879999999"/>
    <x v="0"/>
  </r>
  <r>
    <s v="c5c09e76-762c-4e18-92bc-228ef8542a82"/>
    <x v="3"/>
    <x v="636"/>
    <x v="1"/>
    <x v="2"/>
    <x v="1"/>
    <x v="0"/>
    <n v="586"/>
    <n v="11765.54"/>
    <n v="6000.81"/>
    <n v="3516474.66"/>
    <n v="6894606.4400000004"/>
    <n v="3378131.7800000003"/>
    <x v="0"/>
  </r>
  <r>
    <s v="63afc4ad-c5c7-49ff-a970-383f6d2211da"/>
    <x v="3"/>
    <x v="147"/>
    <x v="1"/>
    <x v="1"/>
    <x v="0"/>
    <x v="2"/>
    <n v="439"/>
    <n v="40861.040000000001"/>
    <n v="6133.39"/>
    <n v="2692558.21"/>
    <n v="17937996.559999999"/>
    <n v="15245438.349999998"/>
    <x v="1"/>
  </r>
  <r>
    <s v="ac03bf88-5740-47e2-a3e3-7d63f8d11399"/>
    <x v="7"/>
    <x v="466"/>
    <x v="3"/>
    <x v="1"/>
    <x v="5"/>
    <x v="1"/>
    <n v="763"/>
    <n v="42458.7"/>
    <n v="6325.82"/>
    <n v="4826600.66"/>
    <n v="32395988.100000001"/>
    <n v="27569387.440000001"/>
    <x v="1"/>
  </r>
  <r>
    <s v="2c5ec38b-1a2c-4532-8990-63b210849ffd"/>
    <x v="5"/>
    <x v="168"/>
    <x v="1"/>
    <x v="1"/>
    <x v="0"/>
    <x v="9"/>
    <n v="177"/>
    <n v="36589.22"/>
    <n v="3427.72"/>
    <n v="606706.43999999994"/>
    <n v="6476291.9400000004"/>
    <n v="5869585.5"/>
    <x v="0"/>
  </r>
  <r>
    <s v="22aba903-8900-4791-abd0-fe48f32387c8"/>
    <x v="6"/>
    <x v="637"/>
    <x v="0"/>
    <x v="0"/>
    <x v="0"/>
    <x v="5"/>
    <n v="531"/>
    <n v="32237.75"/>
    <n v="7713.03"/>
    <n v="4095618.9299999997"/>
    <n v="17118245.25"/>
    <n v="13022626.32"/>
    <x v="3"/>
  </r>
  <r>
    <s v="82a46fb2-5caf-4bd2-954b-0cb36a360223"/>
    <x v="3"/>
    <x v="372"/>
    <x v="2"/>
    <x v="2"/>
    <x v="3"/>
    <x v="3"/>
    <n v="402"/>
    <n v="14516.01"/>
    <n v="7997.27"/>
    <n v="3214902.54"/>
    <n v="5835436.0199999996"/>
    <n v="2620533.4799999995"/>
    <x v="2"/>
  </r>
  <r>
    <s v="ca24142e-1c54-4777-bc20-54e03b5b7f38"/>
    <x v="1"/>
    <x v="425"/>
    <x v="3"/>
    <x v="1"/>
    <x v="7"/>
    <x v="2"/>
    <n v="741"/>
    <n v="29609.45"/>
    <n v="7089.59"/>
    <n v="5253386.1900000004"/>
    <n v="21940602.449999999"/>
    <n v="16687216.259999998"/>
    <x v="3"/>
  </r>
  <r>
    <s v="81205663-5feb-43f7-af42-0eacc5f252f2"/>
    <x v="5"/>
    <x v="638"/>
    <x v="0"/>
    <x v="2"/>
    <x v="1"/>
    <x v="3"/>
    <n v="469"/>
    <n v="28403.99"/>
    <n v="4747.66"/>
    <n v="2226652.54"/>
    <n v="13321471.310000001"/>
    <n v="11094818.77"/>
    <x v="3"/>
  </r>
  <r>
    <s v="167cd310-2501-4536-ba80-5776c96617aa"/>
    <x v="8"/>
    <x v="639"/>
    <x v="2"/>
    <x v="3"/>
    <x v="1"/>
    <x v="1"/>
    <n v="796"/>
    <n v="49695.31"/>
    <n v="6588.39"/>
    <n v="5244358.4400000004"/>
    <n v="39557466.759999998"/>
    <n v="34313108.32"/>
    <x v="2"/>
  </r>
  <r>
    <s v="cbbceb55-7432-4765-afa5-ab60f482a8c5"/>
    <x v="6"/>
    <x v="613"/>
    <x v="0"/>
    <x v="2"/>
    <x v="7"/>
    <x v="3"/>
    <n v="464"/>
    <n v="17947.18"/>
    <n v="4171.95"/>
    <n v="1935784.7999999998"/>
    <n v="8327491.5199999996"/>
    <n v="6391706.7199999997"/>
    <x v="0"/>
  </r>
  <r>
    <s v="b2a581a9-80b6-4405-980c-252b1a5b7fce"/>
    <x v="4"/>
    <x v="517"/>
    <x v="0"/>
    <x v="1"/>
    <x v="3"/>
    <x v="6"/>
    <n v="228"/>
    <n v="41382.33"/>
    <n v="6303.59"/>
    <n v="1437218.52"/>
    <n v="9435171.2400000002"/>
    <n v="7997952.7200000007"/>
    <x v="0"/>
  </r>
  <r>
    <s v="9eff9860-1f12-411e-a322-0bcb40e92a24"/>
    <x v="3"/>
    <x v="640"/>
    <x v="1"/>
    <x v="1"/>
    <x v="0"/>
    <x v="2"/>
    <n v="262"/>
    <n v="13664.69"/>
    <n v="7725.31"/>
    <n v="2024031.2200000002"/>
    <n v="3580148.78"/>
    <n v="1556117.5599999996"/>
    <x v="2"/>
  </r>
  <r>
    <s v="6b837cad-4de8-4251-8708-ad440dd15901"/>
    <x v="6"/>
    <x v="641"/>
    <x v="0"/>
    <x v="0"/>
    <x v="4"/>
    <x v="9"/>
    <n v="768"/>
    <n v="39606.639999999999"/>
    <n v="7529.98"/>
    <n v="5783024.6399999997"/>
    <n v="30417899.52"/>
    <n v="24634874.879999999"/>
    <x v="0"/>
  </r>
  <r>
    <s v="5fc603ae-77be-4c3d-bc76-889b64480a98"/>
    <x v="0"/>
    <x v="642"/>
    <x v="1"/>
    <x v="0"/>
    <x v="0"/>
    <x v="5"/>
    <n v="433"/>
    <n v="45138.76"/>
    <n v="8830.9599999999991"/>
    <n v="3823805.6799999997"/>
    <n v="19545083.079999998"/>
    <n v="15721277.399999999"/>
    <x v="1"/>
  </r>
  <r>
    <s v="f1374c5f-d348-42c4-84dd-9910476a579c"/>
    <x v="0"/>
    <x v="643"/>
    <x v="0"/>
    <x v="1"/>
    <x v="7"/>
    <x v="2"/>
    <n v="605"/>
    <n v="32275.27"/>
    <n v="4331.41"/>
    <n v="2620503.0499999998"/>
    <n v="19526538.350000001"/>
    <n v="16906035.300000001"/>
    <x v="0"/>
  </r>
  <r>
    <s v="096016bc-3d28-4f1d-85f8-ba7c1b175a20"/>
    <x v="3"/>
    <x v="644"/>
    <x v="0"/>
    <x v="1"/>
    <x v="6"/>
    <x v="4"/>
    <n v="340"/>
    <n v="32039.53"/>
    <n v="4656.6099999999997"/>
    <n v="1583247.4"/>
    <n v="10893440.199999999"/>
    <n v="9310192.7999999989"/>
    <x v="3"/>
  </r>
  <r>
    <s v="5726f440-7849-4dc0-b039-acedd57a73d7"/>
    <x v="5"/>
    <x v="645"/>
    <x v="3"/>
    <x v="1"/>
    <x v="2"/>
    <x v="5"/>
    <n v="501"/>
    <n v="39715.39"/>
    <n v="6170.93"/>
    <n v="3091635.93"/>
    <n v="19897410.390000001"/>
    <n v="16805774.460000001"/>
    <x v="1"/>
  </r>
  <r>
    <s v="2c0a11b0-9c2a-4d52-83bc-129567581b29"/>
    <x v="9"/>
    <x v="646"/>
    <x v="3"/>
    <x v="3"/>
    <x v="5"/>
    <x v="2"/>
    <n v="105"/>
    <n v="47676.69"/>
    <n v="6392.49"/>
    <n v="671211.45"/>
    <n v="5006052.45"/>
    <n v="4334841"/>
    <x v="0"/>
  </r>
  <r>
    <s v="4c39073a-ff5d-4b7d-93fb-0da2f9c9393e"/>
    <x v="0"/>
    <x v="647"/>
    <x v="0"/>
    <x v="1"/>
    <x v="3"/>
    <x v="1"/>
    <n v="220"/>
    <n v="18365.32"/>
    <n v="9655.52"/>
    <n v="2124214.4"/>
    <n v="4040370.4"/>
    <n v="1916156"/>
    <x v="1"/>
  </r>
  <r>
    <s v="fe82299e-52f1-4cf9-8b0d-2cb703155c8d"/>
    <x v="5"/>
    <x v="648"/>
    <x v="1"/>
    <x v="3"/>
    <x v="2"/>
    <x v="8"/>
    <n v="516"/>
    <n v="35244.870000000003"/>
    <n v="6455.99"/>
    <n v="3331290.84"/>
    <n v="18186352.920000002"/>
    <n v="14855062.080000002"/>
    <x v="0"/>
  </r>
  <r>
    <s v="08b582f9-0b39-455e-8060-e333c476f2b8"/>
    <x v="3"/>
    <x v="636"/>
    <x v="1"/>
    <x v="2"/>
    <x v="4"/>
    <x v="0"/>
    <n v="204"/>
    <n v="22765.81"/>
    <n v="5848.05"/>
    <n v="1193002.2"/>
    <n v="4644225.24"/>
    <n v="3451223.04"/>
    <x v="0"/>
  </r>
  <r>
    <s v="88287812-bf46-410e-a605-9524904f62ba"/>
    <x v="9"/>
    <x v="649"/>
    <x v="1"/>
    <x v="1"/>
    <x v="4"/>
    <x v="7"/>
    <n v="359"/>
    <n v="19044.29"/>
    <n v="6879.43"/>
    <n v="2469715.37"/>
    <n v="6836900.1100000003"/>
    <n v="4367184.74"/>
    <x v="0"/>
  </r>
  <r>
    <s v="47dc8ca5-4ddd-4477-97bc-4f22b22056b2"/>
    <x v="0"/>
    <x v="650"/>
    <x v="0"/>
    <x v="3"/>
    <x v="4"/>
    <x v="3"/>
    <n v="509"/>
    <n v="37586.949999999997"/>
    <n v="3011.25"/>
    <n v="1532726.25"/>
    <n v="19131757.550000001"/>
    <n v="17599031.300000001"/>
    <x v="0"/>
  </r>
  <r>
    <s v="57efba9d-e9ea-430f-8574-221e385a540f"/>
    <x v="7"/>
    <x v="651"/>
    <x v="0"/>
    <x v="0"/>
    <x v="6"/>
    <x v="3"/>
    <n v="893"/>
    <n v="39070.74"/>
    <n v="3989.22"/>
    <n v="3562373.46"/>
    <n v="34890170.82"/>
    <n v="31327797.359999999"/>
    <x v="0"/>
  </r>
  <r>
    <s v="632d7b3e-424f-4bd3-a115-ba5699ac232d"/>
    <x v="0"/>
    <x v="652"/>
    <x v="0"/>
    <x v="1"/>
    <x v="0"/>
    <x v="0"/>
    <n v="210"/>
    <n v="16164.04"/>
    <n v="5948.16"/>
    <n v="1249113.5999999999"/>
    <n v="3394448.4"/>
    <n v="2145334.7999999998"/>
    <x v="0"/>
  </r>
  <r>
    <s v="9630645b-7a7c-437e-a932-467cbe0f0275"/>
    <x v="3"/>
    <x v="653"/>
    <x v="0"/>
    <x v="2"/>
    <x v="1"/>
    <x v="1"/>
    <n v="906"/>
    <n v="42689.17"/>
    <n v="3042.07"/>
    <n v="2756115.42"/>
    <n v="38676388.020000003"/>
    <n v="35920272.600000001"/>
    <x v="0"/>
  </r>
  <r>
    <s v="78b9fb64-c551-41fa-a1e0-37f2e28d2f23"/>
    <x v="5"/>
    <x v="232"/>
    <x v="3"/>
    <x v="3"/>
    <x v="0"/>
    <x v="0"/>
    <n v="911"/>
    <n v="31182.01"/>
    <n v="7840.19"/>
    <n v="7142413.0899999999"/>
    <n v="28406811.109999999"/>
    <n v="21264398.02"/>
    <x v="2"/>
  </r>
  <r>
    <s v="34a9966d-5bc6-46e2-8794-ca17d1f584d3"/>
    <x v="3"/>
    <x v="654"/>
    <x v="0"/>
    <x v="0"/>
    <x v="7"/>
    <x v="1"/>
    <n v="800"/>
    <n v="44815.63"/>
    <n v="8719.48"/>
    <n v="6975584"/>
    <n v="35852504"/>
    <n v="28876920"/>
    <x v="2"/>
  </r>
  <r>
    <s v="8b4f1f55-1d35-4e6f-9655-ec73ccb7db75"/>
    <x v="3"/>
    <x v="655"/>
    <x v="2"/>
    <x v="0"/>
    <x v="1"/>
    <x v="4"/>
    <n v="662"/>
    <n v="29217.41"/>
    <n v="4929.24"/>
    <n v="3263156.88"/>
    <n v="19341925.420000002"/>
    <n v="16078768.540000003"/>
    <x v="2"/>
  </r>
  <r>
    <s v="71ceb9db-469a-44dc-bd18-04bb62490071"/>
    <x v="2"/>
    <x v="656"/>
    <x v="3"/>
    <x v="3"/>
    <x v="4"/>
    <x v="1"/>
    <n v="969"/>
    <n v="18970.62"/>
    <n v="4948.6899999999996"/>
    <n v="4795280.6099999994"/>
    <n v="18382530.780000001"/>
    <n v="13587250.170000002"/>
    <x v="0"/>
  </r>
  <r>
    <s v="1e6107a9-b9b9-445a-8336-3a082ec5c3df"/>
    <x v="6"/>
    <x v="63"/>
    <x v="3"/>
    <x v="3"/>
    <x v="5"/>
    <x v="3"/>
    <n v="315"/>
    <n v="30068.36"/>
    <n v="5296.72"/>
    <n v="1668466.8"/>
    <n v="9471533.4000000004"/>
    <n v="7803066.6000000006"/>
    <x v="0"/>
  </r>
  <r>
    <s v="305a950d-4b5a-4f80-821f-01da7b6f9a96"/>
    <x v="7"/>
    <x v="280"/>
    <x v="3"/>
    <x v="3"/>
    <x v="6"/>
    <x v="3"/>
    <n v="708"/>
    <n v="30535.43"/>
    <n v="9607.32"/>
    <n v="6801982.5599999996"/>
    <n v="21619084.440000001"/>
    <n v="14817101.880000003"/>
    <x v="3"/>
  </r>
  <r>
    <s v="167d8adc-16ca-435b-ab7c-262686acf493"/>
    <x v="8"/>
    <x v="657"/>
    <x v="2"/>
    <x v="0"/>
    <x v="4"/>
    <x v="8"/>
    <n v="287"/>
    <n v="16862.169999999998"/>
    <n v="4233.25"/>
    <n v="1214942.75"/>
    <n v="4839442.79"/>
    <n v="3624500.04"/>
    <x v="3"/>
  </r>
  <r>
    <s v="c75df6e4-dda2-4b97-82d0-ebfa4a3f51fa"/>
    <x v="4"/>
    <x v="658"/>
    <x v="1"/>
    <x v="3"/>
    <x v="5"/>
    <x v="8"/>
    <n v="563"/>
    <n v="41130.94"/>
    <n v="6706.05"/>
    <n v="3775506.15"/>
    <n v="23156719.219999999"/>
    <n v="19381213.07"/>
    <x v="0"/>
  </r>
  <r>
    <s v="87449ced-8e03-428a-b131-04319fc9f3bd"/>
    <x v="1"/>
    <x v="659"/>
    <x v="1"/>
    <x v="3"/>
    <x v="7"/>
    <x v="9"/>
    <n v="778"/>
    <n v="24299.4"/>
    <n v="7503.95"/>
    <n v="5838073.0999999996"/>
    <n v="18904933.199999999"/>
    <n v="13066860.1"/>
    <x v="0"/>
  </r>
  <r>
    <s v="40851e51-4c88-4a33-9931-6fb663311985"/>
    <x v="7"/>
    <x v="660"/>
    <x v="1"/>
    <x v="2"/>
    <x v="1"/>
    <x v="9"/>
    <n v="289"/>
    <n v="42097.15"/>
    <n v="6008.62"/>
    <n v="1736491.18"/>
    <n v="12166076.35"/>
    <n v="10429585.17"/>
    <x v="0"/>
  </r>
  <r>
    <s v="8d50c75a-b058-41f1-8c9f-78fdff00563d"/>
    <x v="4"/>
    <x v="661"/>
    <x v="2"/>
    <x v="0"/>
    <x v="3"/>
    <x v="1"/>
    <n v="272"/>
    <n v="14549.25"/>
    <n v="7569.65"/>
    <n v="2058944.7999999998"/>
    <n v="3957396"/>
    <n v="1898451.2000000002"/>
    <x v="3"/>
  </r>
  <r>
    <s v="b0062248-4ca5-4bf0-b957-4d9fd15f9f24"/>
    <x v="1"/>
    <x v="662"/>
    <x v="2"/>
    <x v="2"/>
    <x v="2"/>
    <x v="3"/>
    <n v="690"/>
    <n v="32888.269999999997"/>
    <n v="8503.9699999999993"/>
    <n v="5867739.2999999998"/>
    <n v="22692906.300000001"/>
    <n v="16825167"/>
    <x v="0"/>
  </r>
  <r>
    <s v="ca814c56-643a-48c6-88fd-49916844d023"/>
    <x v="3"/>
    <x v="663"/>
    <x v="2"/>
    <x v="3"/>
    <x v="7"/>
    <x v="5"/>
    <n v="248"/>
    <n v="47005.31"/>
    <n v="9451.99"/>
    <n v="2344093.52"/>
    <n v="11657316.880000001"/>
    <n v="9313223.3600000013"/>
    <x v="0"/>
  </r>
  <r>
    <s v="96c6805b-59f1-4047-aaba-50986d2f642a"/>
    <x v="3"/>
    <x v="664"/>
    <x v="0"/>
    <x v="0"/>
    <x v="1"/>
    <x v="6"/>
    <n v="733"/>
    <n v="33421.870000000003"/>
    <n v="2554.29"/>
    <n v="1872294.57"/>
    <n v="24498230.710000001"/>
    <n v="22625936.140000001"/>
    <x v="3"/>
  </r>
  <r>
    <s v="dc3462e8-a380-49d6-a899-f55181a12e2e"/>
    <x v="2"/>
    <x v="665"/>
    <x v="0"/>
    <x v="1"/>
    <x v="3"/>
    <x v="6"/>
    <n v="291"/>
    <n v="46984.32"/>
    <n v="3639.36"/>
    <n v="1059053.76"/>
    <n v="13672437.119999999"/>
    <n v="12613383.359999999"/>
    <x v="0"/>
  </r>
  <r>
    <s v="46f794b0-daa3-4efd-bf5a-6ccdc8ce35d0"/>
    <x v="0"/>
    <x v="666"/>
    <x v="0"/>
    <x v="2"/>
    <x v="5"/>
    <x v="2"/>
    <n v="295"/>
    <n v="37960.85"/>
    <n v="4804.0200000000004"/>
    <n v="1417185.9000000001"/>
    <n v="11198450.75"/>
    <n v="9781264.8499999996"/>
    <x v="2"/>
  </r>
  <r>
    <s v="acf9a175-2071-4f4c-adda-6be44e977d91"/>
    <x v="5"/>
    <x v="326"/>
    <x v="0"/>
    <x v="0"/>
    <x v="6"/>
    <x v="3"/>
    <n v="507"/>
    <n v="38930.959999999999"/>
    <n v="9986.2000000000007"/>
    <n v="5063003.4000000004"/>
    <n v="19737996.719999999"/>
    <n v="14674993.319999998"/>
    <x v="2"/>
  </r>
  <r>
    <s v="7f3c07a5-0e44-49e8-8033-3b2b67abce81"/>
    <x v="7"/>
    <x v="69"/>
    <x v="3"/>
    <x v="1"/>
    <x v="1"/>
    <x v="0"/>
    <n v="666"/>
    <n v="16418.88"/>
    <n v="5763.85"/>
    <n v="3838724.1"/>
    <n v="10934974.08"/>
    <n v="7096249.9800000004"/>
    <x v="0"/>
  </r>
  <r>
    <s v="a0497d48-b0fa-4914-8e00-121ed75676dc"/>
    <x v="4"/>
    <x v="591"/>
    <x v="1"/>
    <x v="2"/>
    <x v="0"/>
    <x v="4"/>
    <n v="924"/>
    <n v="12339.82"/>
    <n v="6441.71"/>
    <n v="5952140.04"/>
    <n v="11401993.68"/>
    <n v="5449853.6399999997"/>
    <x v="1"/>
  </r>
  <r>
    <s v="e67e756c-9465-4e71-9d0a-4add1fde38c2"/>
    <x v="8"/>
    <x v="369"/>
    <x v="0"/>
    <x v="2"/>
    <x v="5"/>
    <x v="9"/>
    <n v="419"/>
    <n v="11329.85"/>
    <n v="3545.89"/>
    <n v="1485727.91"/>
    <n v="4747207.1500000004"/>
    <n v="3261479.24"/>
    <x v="0"/>
  </r>
  <r>
    <s v="ac146857-a241-479a-9a5b-21e2b5d05256"/>
    <x v="9"/>
    <x v="667"/>
    <x v="1"/>
    <x v="0"/>
    <x v="1"/>
    <x v="2"/>
    <n v="913"/>
    <n v="30290.13"/>
    <n v="9751.19"/>
    <n v="8902836.4700000007"/>
    <n v="27654888.690000001"/>
    <n v="18752052.219999999"/>
    <x v="0"/>
  </r>
  <r>
    <s v="47194c5c-7c75-4423-b220-3ea9cdafcbf6"/>
    <x v="2"/>
    <x v="633"/>
    <x v="0"/>
    <x v="3"/>
    <x v="5"/>
    <x v="8"/>
    <n v="710"/>
    <n v="30593.52"/>
    <n v="8558.98"/>
    <n v="6076875.7999999998"/>
    <n v="21721399.199999999"/>
    <n v="15644523.399999999"/>
    <x v="0"/>
  </r>
  <r>
    <s v="86d24268-da7c-4eed-b6c4-7af2012c62b7"/>
    <x v="1"/>
    <x v="148"/>
    <x v="2"/>
    <x v="3"/>
    <x v="2"/>
    <x v="9"/>
    <n v="142"/>
    <n v="28251.37"/>
    <n v="7796.85"/>
    <n v="1107152.7"/>
    <n v="4011694.54"/>
    <n v="2904541.84"/>
    <x v="0"/>
  </r>
  <r>
    <s v="f1aba6e2-77b4-404e-822a-9296b00eb243"/>
    <x v="4"/>
    <x v="198"/>
    <x v="0"/>
    <x v="3"/>
    <x v="0"/>
    <x v="7"/>
    <n v="291"/>
    <n v="24012.91"/>
    <n v="8318.99"/>
    <n v="2420826.09"/>
    <n v="6987756.8099999996"/>
    <n v="4566930.72"/>
    <x v="0"/>
  </r>
  <r>
    <s v="349ab5c3-459d-47a9-82f8-9ffb9952e1ae"/>
    <x v="7"/>
    <x v="0"/>
    <x v="0"/>
    <x v="0"/>
    <x v="7"/>
    <x v="9"/>
    <n v="410"/>
    <n v="33864.480000000003"/>
    <n v="7060.48"/>
    <n v="2894796.7999999998"/>
    <n v="13884436.800000001"/>
    <n v="10989640"/>
    <x v="0"/>
  </r>
  <r>
    <s v="f61bc6eb-e060-40d0-aa58-b912622e91d0"/>
    <x v="6"/>
    <x v="668"/>
    <x v="1"/>
    <x v="2"/>
    <x v="7"/>
    <x v="2"/>
    <n v="941"/>
    <n v="27078.720000000001"/>
    <n v="4676.04"/>
    <n v="4400153.6399999997"/>
    <n v="25481075.52"/>
    <n v="21080921.879999999"/>
    <x v="0"/>
  </r>
  <r>
    <s v="967262c2-b6c4-47cf-bb83-dbe2a7ff3b3d"/>
    <x v="5"/>
    <x v="669"/>
    <x v="0"/>
    <x v="3"/>
    <x v="2"/>
    <x v="3"/>
    <n v="323"/>
    <n v="41562.660000000003"/>
    <n v="7492.8"/>
    <n v="2420174.4"/>
    <n v="13424739.18"/>
    <n v="11004564.779999999"/>
    <x v="0"/>
  </r>
  <r>
    <s v="5b148b97-f899-45ca-a591-7c5d3b35d841"/>
    <x v="8"/>
    <x v="37"/>
    <x v="0"/>
    <x v="3"/>
    <x v="3"/>
    <x v="5"/>
    <n v="662"/>
    <n v="33103.72"/>
    <n v="8786.6"/>
    <n v="5816729.2000000002"/>
    <n v="21914662.640000001"/>
    <n v="16097933.440000001"/>
    <x v="3"/>
  </r>
  <r>
    <s v="054a6ca4-946b-417d-8909-1f01cea13158"/>
    <x v="4"/>
    <x v="632"/>
    <x v="3"/>
    <x v="1"/>
    <x v="5"/>
    <x v="0"/>
    <n v="568"/>
    <n v="37507.870000000003"/>
    <n v="4346.03"/>
    <n v="2468545.04"/>
    <n v="21304470.16"/>
    <n v="18835925.120000001"/>
    <x v="0"/>
  </r>
  <r>
    <s v="7a46f295-78f2-46a1-af63-5cb3c681dab6"/>
    <x v="4"/>
    <x v="386"/>
    <x v="3"/>
    <x v="1"/>
    <x v="6"/>
    <x v="5"/>
    <n v="794"/>
    <n v="38459.71"/>
    <n v="6427.82"/>
    <n v="5103689.08"/>
    <n v="30537009.739999998"/>
    <n v="25433320.659999996"/>
    <x v="0"/>
  </r>
  <r>
    <s v="05732ade-4499-4347-995e-fb1fbacde27b"/>
    <x v="1"/>
    <x v="670"/>
    <x v="2"/>
    <x v="2"/>
    <x v="3"/>
    <x v="9"/>
    <n v="545"/>
    <n v="36328.03"/>
    <n v="9914.9500000000007"/>
    <n v="5403647.75"/>
    <n v="19798776.350000001"/>
    <n v="14395128.600000001"/>
    <x v="0"/>
  </r>
  <r>
    <s v="130d1489-fcb6-4db2-99bb-6796c887d152"/>
    <x v="8"/>
    <x v="671"/>
    <x v="2"/>
    <x v="3"/>
    <x v="2"/>
    <x v="6"/>
    <n v="778"/>
    <n v="49985.86"/>
    <n v="8415.43"/>
    <n v="6547204.54"/>
    <n v="38888999.079999998"/>
    <n v="32341794.539999999"/>
    <x v="2"/>
  </r>
  <r>
    <s v="b0705728-f44b-458d-a8a7-b9358db1a5f5"/>
    <x v="5"/>
    <x v="672"/>
    <x v="3"/>
    <x v="3"/>
    <x v="4"/>
    <x v="5"/>
    <n v="930"/>
    <n v="37216.61"/>
    <n v="4076.71"/>
    <n v="3791340.3"/>
    <n v="34611447.299999997"/>
    <n v="30820106.999999996"/>
    <x v="2"/>
  </r>
  <r>
    <s v="c367523b-28f7-4d09-bf21-1191a8cf9231"/>
    <x v="7"/>
    <x v="673"/>
    <x v="3"/>
    <x v="2"/>
    <x v="1"/>
    <x v="1"/>
    <n v="193"/>
    <n v="31525.279999999999"/>
    <n v="7795.99"/>
    <n v="1504626.07"/>
    <n v="6084379.04"/>
    <n v="4579752.97"/>
    <x v="2"/>
  </r>
  <r>
    <s v="a5f94382-f7c0-4d70-9e51-e62a36494fcc"/>
    <x v="2"/>
    <x v="674"/>
    <x v="0"/>
    <x v="0"/>
    <x v="0"/>
    <x v="1"/>
    <n v="131"/>
    <n v="33882.160000000003"/>
    <n v="5708.85"/>
    <n v="747859.35000000009"/>
    <n v="4438562.96"/>
    <n v="3690703.61"/>
    <x v="0"/>
  </r>
  <r>
    <s v="7e26a2d4-f05d-47bb-bec4-94e22a1fd14b"/>
    <x v="9"/>
    <x v="675"/>
    <x v="0"/>
    <x v="0"/>
    <x v="2"/>
    <x v="7"/>
    <n v="634"/>
    <n v="24679.19"/>
    <n v="3215.36"/>
    <n v="2038538.24"/>
    <n v="15646606.460000001"/>
    <n v="13608068.220000001"/>
    <x v="0"/>
  </r>
  <r>
    <s v="d571bf36-0305-4129-8b1c-bf969fcdb768"/>
    <x v="0"/>
    <x v="676"/>
    <x v="1"/>
    <x v="1"/>
    <x v="3"/>
    <x v="0"/>
    <n v="377"/>
    <n v="28535.67"/>
    <n v="6210.24"/>
    <n v="2341260.48"/>
    <n v="10757947.59"/>
    <n v="8416687.1099999994"/>
    <x v="2"/>
  </r>
  <r>
    <s v="52153530-7efd-4503-89a6-67c97e947aff"/>
    <x v="7"/>
    <x v="510"/>
    <x v="1"/>
    <x v="0"/>
    <x v="6"/>
    <x v="9"/>
    <n v="761"/>
    <n v="38066.85"/>
    <n v="6557.5"/>
    <n v="4990257.5"/>
    <n v="28968872.850000001"/>
    <n v="23978615.350000001"/>
    <x v="0"/>
  </r>
  <r>
    <s v="a2844509-de3d-4330-a6c7-b5ea9e4cf239"/>
    <x v="4"/>
    <x v="677"/>
    <x v="1"/>
    <x v="1"/>
    <x v="6"/>
    <x v="6"/>
    <n v="522"/>
    <n v="22143.33"/>
    <n v="3932.05"/>
    <n v="2052530.1"/>
    <n v="11558818.26"/>
    <n v="9506288.1600000001"/>
    <x v="2"/>
  </r>
  <r>
    <s v="8f9de782-6a70-411a-8420-16e6e48c6f0b"/>
    <x v="6"/>
    <x v="678"/>
    <x v="1"/>
    <x v="1"/>
    <x v="1"/>
    <x v="5"/>
    <n v="726"/>
    <n v="24759.94"/>
    <n v="3878.78"/>
    <n v="2815994.2800000003"/>
    <n v="17975716.440000001"/>
    <n v="15159722.16"/>
    <x v="0"/>
  </r>
  <r>
    <s v="2c29e79f-b092-495b-b004-f294b1db95ec"/>
    <x v="7"/>
    <x v="679"/>
    <x v="3"/>
    <x v="3"/>
    <x v="0"/>
    <x v="7"/>
    <n v="221"/>
    <n v="37345.15"/>
    <n v="7906.31"/>
    <n v="1747294.51"/>
    <n v="8253278.1500000004"/>
    <n v="6505983.6400000006"/>
    <x v="2"/>
  </r>
  <r>
    <s v="ebcaf071-10c5-4aea-b9a0-88b0d87885dc"/>
    <x v="8"/>
    <x v="117"/>
    <x v="0"/>
    <x v="0"/>
    <x v="3"/>
    <x v="2"/>
    <n v="909"/>
    <n v="12986.58"/>
    <n v="5787.44"/>
    <n v="5260782.96"/>
    <n v="11804801.220000001"/>
    <n v="6544018.2600000007"/>
    <x v="0"/>
  </r>
  <r>
    <s v="1e555b85-d20e-4654-8d21-56314429f5e3"/>
    <x v="5"/>
    <x v="680"/>
    <x v="1"/>
    <x v="1"/>
    <x v="4"/>
    <x v="5"/>
    <n v="108"/>
    <n v="37249.78"/>
    <n v="4225.05"/>
    <n v="456305.4"/>
    <n v="4022976.24"/>
    <n v="3566670.8400000003"/>
    <x v="3"/>
  </r>
  <r>
    <s v="dc6713ca-0ce2-4497-add7-708244e849e8"/>
    <x v="6"/>
    <x v="681"/>
    <x v="1"/>
    <x v="3"/>
    <x v="1"/>
    <x v="3"/>
    <n v="421"/>
    <n v="30096.76"/>
    <n v="2841.69"/>
    <n v="1196351.49"/>
    <n v="12670735.960000001"/>
    <n v="11474384.470000001"/>
    <x v="0"/>
  </r>
  <r>
    <s v="7df18443-b1be-4674-89c6-4cde13111ed9"/>
    <x v="0"/>
    <x v="400"/>
    <x v="1"/>
    <x v="2"/>
    <x v="6"/>
    <x v="4"/>
    <n v="619"/>
    <n v="13079.61"/>
    <n v="2337.4299999999998"/>
    <n v="1446869.17"/>
    <n v="8096278.5899999999"/>
    <n v="6649409.4199999999"/>
    <x v="0"/>
  </r>
  <r>
    <s v="cd00cc54-3428-40dd-9f29-64db900e1361"/>
    <x v="9"/>
    <x v="682"/>
    <x v="0"/>
    <x v="0"/>
    <x v="7"/>
    <x v="7"/>
    <n v="657"/>
    <n v="42148.94"/>
    <n v="5773.97"/>
    <n v="3793498.29"/>
    <n v="27691853.579999998"/>
    <n v="23898355.289999999"/>
    <x v="1"/>
  </r>
  <r>
    <s v="ef9cfe75-4bc6-4723-9e8b-d0479ca123d3"/>
    <x v="0"/>
    <x v="683"/>
    <x v="0"/>
    <x v="3"/>
    <x v="7"/>
    <x v="7"/>
    <n v="285"/>
    <n v="15478.05"/>
    <n v="4402.63"/>
    <n v="1254749.55"/>
    <n v="4411244.25"/>
    <n v="3156494.7"/>
    <x v="1"/>
  </r>
  <r>
    <s v="8b207f98-3b67-433a-9315-261050f4bc13"/>
    <x v="5"/>
    <x v="194"/>
    <x v="1"/>
    <x v="1"/>
    <x v="6"/>
    <x v="2"/>
    <n v="564"/>
    <n v="41667.730000000003"/>
    <n v="8576.44"/>
    <n v="4837112.16"/>
    <n v="23500599.719999999"/>
    <n v="18663487.559999999"/>
    <x v="0"/>
  </r>
  <r>
    <s v="fe26c8d5-bbe2-4ca7-a309-6fea50164a69"/>
    <x v="6"/>
    <x v="431"/>
    <x v="3"/>
    <x v="1"/>
    <x v="0"/>
    <x v="5"/>
    <n v="855"/>
    <n v="40697.769999999997"/>
    <n v="3184.83"/>
    <n v="2723029.65"/>
    <n v="34796593.350000001"/>
    <n v="32073563.700000003"/>
    <x v="0"/>
  </r>
  <r>
    <s v="22945aaa-8a04-46f7-be28-726222eebbd2"/>
    <x v="7"/>
    <x v="327"/>
    <x v="1"/>
    <x v="1"/>
    <x v="4"/>
    <x v="8"/>
    <n v="988"/>
    <n v="34090.050000000003"/>
    <n v="6763.49"/>
    <n v="6682328.1200000001"/>
    <n v="33680969.399999999"/>
    <n v="26998641.279999997"/>
    <x v="0"/>
  </r>
  <r>
    <s v="28be784d-b2ec-44f9-ae80-7426d8cefeab"/>
    <x v="8"/>
    <x v="684"/>
    <x v="0"/>
    <x v="3"/>
    <x v="0"/>
    <x v="6"/>
    <n v="430"/>
    <n v="11566.78"/>
    <n v="7435.68"/>
    <n v="3197342.4"/>
    <n v="4973715.4000000004"/>
    <n v="1776373.0000000005"/>
    <x v="0"/>
  </r>
  <r>
    <s v="cf231aef-aad3-49c3-a5c3-8a06c894b9b1"/>
    <x v="0"/>
    <x v="685"/>
    <x v="1"/>
    <x v="0"/>
    <x v="6"/>
    <x v="5"/>
    <n v="655"/>
    <n v="14925.52"/>
    <n v="7623.92"/>
    <n v="4993667.5999999996"/>
    <n v="9776215.5999999996"/>
    <n v="4782548"/>
    <x v="0"/>
  </r>
  <r>
    <s v="a81b9c26-d6ea-4193-8a2d-15bdae4c0acf"/>
    <x v="5"/>
    <x v="613"/>
    <x v="0"/>
    <x v="2"/>
    <x v="3"/>
    <x v="2"/>
    <n v="646"/>
    <n v="38364.15"/>
    <n v="9462.15"/>
    <n v="6112548.8999999994"/>
    <n v="24783240.899999999"/>
    <n v="18670692"/>
    <x v="1"/>
  </r>
  <r>
    <s v="fd9509cb-355b-4732-a5dc-b2988a2cfc78"/>
    <x v="5"/>
    <x v="686"/>
    <x v="0"/>
    <x v="0"/>
    <x v="3"/>
    <x v="8"/>
    <n v="859"/>
    <n v="43851.61"/>
    <n v="6799.28"/>
    <n v="5840581.5199999996"/>
    <n v="37668532.990000002"/>
    <n v="31827951.470000003"/>
    <x v="3"/>
  </r>
  <r>
    <s v="9b6def26-9219-4b9e-8fc1-5a2e5d6edf27"/>
    <x v="7"/>
    <x v="687"/>
    <x v="3"/>
    <x v="1"/>
    <x v="2"/>
    <x v="3"/>
    <n v="347"/>
    <n v="42921.85"/>
    <n v="8708.69"/>
    <n v="3021915.43"/>
    <n v="14893881.949999999"/>
    <n v="11871966.52"/>
    <x v="2"/>
  </r>
  <r>
    <s v="8c842bde-97e3-4355-9bdd-108c1e741cfc"/>
    <x v="1"/>
    <x v="376"/>
    <x v="0"/>
    <x v="1"/>
    <x v="5"/>
    <x v="3"/>
    <n v="823"/>
    <n v="44241.93"/>
    <n v="3183.41"/>
    <n v="2619946.4299999997"/>
    <n v="36411108.390000001"/>
    <n v="33791161.960000001"/>
    <x v="0"/>
  </r>
  <r>
    <s v="335fa262-07a8-4c84-aaad-614de350db63"/>
    <x v="3"/>
    <x v="688"/>
    <x v="2"/>
    <x v="1"/>
    <x v="0"/>
    <x v="1"/>
    <n v="217"/>
    <n v="34216.050000000003"/>
    <n v="9912.43"/>
    <n v="2150997.31"/>
    <n v="7424882.8499999996"/>
    <n v="5273885.5399999991"/>
    <x v="0"/>
  </r>
  <r>
    <s v="66268f5c-f714-4b4f-a192-c2a59836bf73"/>
    <x v="1"/>
    <x v="69"/>
    <x v="3"/>
    <x v="1"/>
    <x v="2"/>
    <x v="7"/>
    <n v="862"/>
    <n v="10713.54"/>
    <n v="4852.22"/>
    <n v="4182613.64"/>
    <n v="9235071.4800000004"/>
    <n v="5052457.84"/>
    <x v="0"/>
  </r>
  <r>
    <s v="1242c586-a5ad-43c6-8c01-5786762f4cdc"/>
    <x v="4"/>
    <x v="86"/>
    <x v="2"/>
    <x v="3"/>
    <x v="1"/>
    <x v="6"/>
    <n v="324"/>
    <n v="21715.79"/>
    <n v="5623.25"/>
    <n v="1821933"/>
    <n v="7035915.96"/>
    <n v="5213982.96"/>
    <x v="2"/>
  </r>
  <r>
    <s v="5540ab88-9c57-4f85-b92b-f0f3c8bedef5"/>
    <x v="6"/>
    <x v="689"/>
    <x v="2"/>
    <x v="0"/>
    <x v="7"/>
    <x v="0"/>
    <n v="250"/>
    <n v="39171.51"/>
    <n v="5314.78"/>
    <n v="1328695"/>
    <n v="9792877.5"/>
    <n v="8464182.5"/>
    <x v="3"/>
  </r>
  <r>
    <s v="33d2d2cb-d82d-4fcb-ad15-76bd323f872b"/>
    <x v="7"/>
    <x v="690"/>
    <x v="1"/>
    <x v="2"/>
    <x v="3"/>
    <x v="9"/>
    <n v="764"/>
    <n v="43203.73"/>
    <n v="8734.57"/>
    <n v="6673211.4799999995"/>
    <n v="33007649.719999999"/>
    <n v="26334438.239999998"/>
    <x v="2"/>
  </r>
  <r>
    <s v="3c3a08a3-ed53-4d69-a32a-460490be175a"/>
    <x v="1"/>
    <x v="691"/>
    <x v="0"/>
    <x v="1"/>
    <x v="0"/>
    <x v="3"/>
    <n v="789"/>
    <n v="45177.74"/>
    <n v="7969.12"/>
    <n v="6287635.6799999997"/>
    <n v="35645236.859999999"/>
    <n v="29357601.18"/>
    <x v="0"/>
  </r>
  <r>
    <s v="732318bc-f9ff-42eb-aae7-2ebeb3b40994"/>
    <x v="7"/>
    <x v="118"/>
    <x v="0"/>
    <x v="1"/>
    <x v="4"/>
    <x v="1"/>
    <n v="388"/>
    <n v="14002.05"/>
    <n v="7799.02"/>
    <n v="3026019.7600000002"/>
    <n v="5432795.4000000004"/>
    <n v="2406775.64"/>
    <x v="0"/>
  </r>
  <r>
    <s v="52408f1e-0825-4c68-a5e7-a4101a122859"/>
    <x v="5"/>
    <x v="692"/>
    <x v="3"/>
    <x v="0"/>
    <x v="0"/>
    <x v="4"/>
    <n v="563"/>
    <n v="21775.759999999998"/>
    <n v="2517.02"/>
    <n v="1417082.26"/>
    <n v="12259752.880000001"/>
    <n v="10842670.620000001"/>
    <x v="0"/>
  </r>
  <r>
    <s v="1e50c43a-b40d-46d9-a42a-b4575f4e04b7"/>
    <x v="0"/>
    <x v="649"/>
    <x v="1"/>
    <x v="1"/>
    <x v="2"/>
    <x v="7"/>
    <n v="793"/>
    <n v="45126.35"/>
    <n v="5472.16"/>
    <n v="4339422.88"/>
    <n v="35785195.549999997"/>
    <n v="31445772.669999998"/>
    <x v="0"/>
  </r>
  <r>
    <s v="639c8b79-36ce-44ea-a97e-d420d71263cc"/>
    <x v="3"/>
    <x v="675"/>
    <x v="0"/>
    <x v="0"/>
    <x v="6"/>
    <x v="7"/>
    <n v="685"/>
    <n v="48325.91"/>
    <n v="2197.46"/>
    <n v="1505260.1"/>
    <n v="33103248.350000001"/>
    <n v="31597988.25"/>
    <x v="3"/>
  </r>
  <r>
    <s v="02fae874-954d-4760-b67e-9241af2ba3ac"/>
    <x v="6"/>
    <x v="693"/>
    <x v="1"/>
    <x v="1"/>
    <x v="3"/>
    <x v="3"/>
    <n v="649"/>
    <n v="33652.550000000003"/>
    <n v="2030.3"/>
    <n v="1317664.7"/>
    <n v="21840504.949999999"/>
    <n v="20522840.25"/>
    <x v="0"/>
  </r>
  <r>
    <s v="a17255a3-415c-46b4-949b-361dc2b0cd36"/>
    <x v="7"/>
    <x v="694"/>
    <x v="1"/>
    <x v="2"/>
    <x v="5"/>
    <x v="1"/>
    <n v="459"/>
    <n v="30252.46"/>
    <n v="2958.05"/>
    <n v="1357744.9500000002"/>
    <n v="13885879.140000001"/>
    <n v="12528134.190000001"/>
    <x v="3"/>
  </r>
  <r>
    <s v="83a533cb-b71b-4700-8eca-a52a3534199a"/>
    <x v="6"/>
    <x v="695"/>
    <x v="0"/>
    <x v="0"/>
    <x v="5"/>
    <x v="0"/>
    <n v="457"/>
    <n v="16150.42"/>
    <n v="9986.08"/>
    <n v="4563638.5599999996"/>
    <n v="7380741.9400000004"/>
    <n v="2817103.3800000008"/>
    <x v="7"/>
  </r>
  <r>
    <s v="fe045d24-f395-4cd2-8eb6-cf6e20255574"/>
    <x v="7"/>
    <x v="696"/>
    <x v="2"/>
    <x v="1"/>
    <x v="6"/>
    <x v="9"/>
    <n v="473"/>
    <n v="30671.94"/>
    <n v="7740.41"/>
    <n v="3661213.9299999997"/>
    <n v="14507827.619999999"/>
    <n v="10846613.689999999"/>
    <x v="0"/>
  </r>
  <r>
    <s v="3506a44f-e4b2-44ff-a166-c32ca6581744"/>
    <x v="8"/>
    <x v="37"/>
    <x v="0"/>
    <x v="3"/>
    <x v="0"/>
    <x v="7"/>
    <n v="709"/>
    <n v="25837.66"/>
    <n v="7576.26"/>
    <n v="5371568.3399999999"/>
    <n v="18318900.940000001"/>
    <n v="12947332.600000001"/>
    <x v="1"/>
  </r>
  <r>
    <s v="81716087-3a22-4009-8f54-c9f35a3cdfaf"/>
    <x v="8"/>
    <x v="697"/>
    <x v="1"/>
    <x v="1"/>
    <x v="3"/>
    <x v="7"/>
    <n v="414"/>
    <n v="42114.2"/>
    <n v="5486.61"/>
    <n v="2271456.54"/>
    <n v="17435278.800000001"/>
    <n v="15163822.260000002"/>
    <x v="0"/>
  </r>
  <r>
    <s v="bce97d59-9f79-4ca5-b422-cca4e8203472"/>
    <x v="8"/>
    <x v="698"/>
    <x v="2"/>
    <x v="3"/>
    <x v="3"/>
    <x v="2"/>
    <n v="476"/>
    <n v="14011.07"/>
    <n v="5099.37"/>
    <n v="2427300.12"/>
    <n v="6669269.3200000003"/>
    <n v="4241969.2"/>
    <x v="1"/>
  </r>
  <r>
    <s v="cae857a5-8a66-4186-a4e2-62921c158418"/>
    <x v="0"/>
    <x v="586"/>
    <x v="1"/>
    <x v="3"/>
    <x v="6"/>
    <x v="3"/>
    <n v="394"/>
    <n v="46216.74"/>
    <n v="4748.54"/>
    <n v="1870924.76"/>
    <n v="18209395.559999999"/>
    <n v="16338470.799999999"/>
    <x v="0"/>
  </r>
  <r>
    <s v="8b5c727f-28ff-4e73-ac6e-d88a9283d356"/>
    <x v="1"/>
    <x v="699"/>
    <x v="2"/>
    <x v="3"/>
    <x v="4"/>
    <x v="8"/>
    <n v="823"/>
    <n v="27043.87"/>
    <n v="3741.34"/>
    <n v="3079122.8200000003"/>
    <n v="22257105.010000002"/>
    <n v="19177982.190000001"/>
    <x v="0"/>
  </r>
  <r>
    <s v="9ada8b1b-c976-49d9-8c2a-7c5a230cd43d"/>
    <x v="9"/>
    <x v="694"/>
    <x v="1"/>
    <x v="2"/>
    <x v="0"/>
    <x v="2"/>
    <n v="143"/>
    <n v="16022.18"/>
    <n v="6105.63"/>
    <n v="873105.09"/>
    <n v="2291171.7400000002"/>
    <n v="1418066.6500000004"/>
    <x v="1"/>
  </r>
  <r>
    <s v="b75d9c51-2ee3-43bd-9c1c-cd660724f8d9"/>
    <x v="3"/>
    <x v="457"/>
    <x v="1"/>
    <x v="2"/>
    <x v="3"/>
    <x v="5"/>
    <n v="594"/>
    <n v="32943.760000000002"/>
    <n v="2699.9"/>
    <n v="1603740.6"/>
    <n v="19568593.440000001"/>
    <n v="17964852.84"/>
    <x v="2"/>
  </r>
  <r>
    <s v="771c43c7-43a0-4b6f-a10d-46732a0de16a"/>
    <x v="1"/>
    <x v="169"/>
    <x v="0"/>
    <x v="1"/>
    <x v="3"/>
    <x v="4"/>
    <n v="263"/>
    <n v="33990.480000000003"/>
    <n v="8787.7800000000007"/>
    <n v="2311186.14"/>
    <n v="8939496.2400000002"/>
    <n v="6628310.0999999996"/>
    <x v="0"/>
  </r>
  <r>
    <s v="05298a3a-735b-4e8f-bd0c-1ec0be156038"/>
    <x v="3"/>
    <x v="700"/>
    <x v="0"/>
    <x v="2"/>
    <x v="0"/>
    <x v="0"/>
    <n v="401"/>
    <n v="23465.06"/>
    <n v="6456.01"/>
    <n v="2588860.0100000002"/>
    <n v="9409489.0600000005"/>
    <n v="6820629.0500000007"/>
    <x v="0"/>
  </r>
  <r>
    <s v="ab760d16-a4d7-485c-a163-28f241e5fb38"/>
    <x v="4"/>
    <x v="701"/>
    <x v="1"/>
    <x v="2"/>
    <x v="2"/>
    <x v="1"/>
    <n v="534"/>
    <n v="15831.82"/>
    <n v="3835.13"/>
    <n v="2047959.4200000002"/>
    <n v="8454191.8800000008"/>
    <n v="6406232.4600000009"/>
    <x v="3"/>
  </r>
  <r>
    <s v="a1026ef8-5e1a-4e1e-ad96-fe75bace9b8c"/>
    <x v="0"/>
    <x v="702"/>
    <x v="0"/>
    <x v="3"/>
    <x v="5"/>
    <x v="4"/>
    <n v="129"/>
    <n v="18817.41"/>
    <n v="4803.29"/>
    <n v="619624.41"/>
    <n v="2427445.89"/>
    <n v="1807821.48"/>
    <x v="0"/>
  </r>
  <r>
    <s v="d38fb8a3-60d5-4007-9532-7881a3c85b87"/>
    <x v="5"/>
    <x v="347"/>
    <x v="3"/>
    <x v="0"/>
    <x v="2"/>
    <x v="8"/>
    <n v="398"/>
    <n v="14862.53"/>
    <n v="2323.59"/>
    <n v="924788.82000000007"/>
    <n v="5915286.9400000004"/>
    <n v="4990498.12"/>
    <x v="0"/>
  </r>
  <r>
    <s v="cba4eb32-d371-49c2-bdc9-81ea79d6dad6"/>
    <x v="0"/>
    <x v="285"/>
    <x v="2"/>
    <x v="3"/>
    <x v="2"/>
    <x v="3"/>
    <n v="512"/>
    <n v="27999.61"/>
    <n v="8423.7999999999993"/>
    <n v="4312985.5999999996"/>
    <n v="14335800.32"/>
    <n v="10022814.720000001"/>
    <x v="0"/>
  </r>
  <r>
    <s v="ae2f3123-7c0e-4488-bdab-f80476d0fb00"/>
    <x v="0"/>
    <x v="488"/>
    <x v="0"/>
    <x v="3"/>
    <x v="5"/>
    <x v="6"/>
    <n v="787"/>
    <n v="35424.54"/>
    <n v="7667.6"/>
    <n v="6034401.2000000002"/>
    <n v="27879112.98"/>
    <n v="21844711.780000001"/>
    <x v="0"/>
  </r>
  <r>
    <s v="bb22c244-26e3-41ba-a279-9cbe958ea18e"/>
    <x v="9"/>
    <x v="703"/>
    <x v="3"/>
    <x v="2"/>
    <x v="2"/>
    <x v="5"/>
    <n v="566"/>
    <n v="10637.35"/>
    <n v="3020.33"/>
    <n v="1709506.78"/>
    <n v="6020740.0999999996"/>
    <n v="4311233.3199999994"/>
    <x v="1"/>
  </r>
  <r>
    <s v="d244fc96-ebda-4d3d-b00c-b6498fd1aad1"/>
    <x v="3"/>
    <x v="704"/>
    <x v="3"/>
    <x v="0"/>
    <x v="5"/>
    <x v="5"/>
    <n v="891"/>
    <n v="35087.339999999997"/>
    <n v="5489.92"/>
    <n v="4891518.72"/>
    <n v="31262819.940000001"/>
    <n v="26371301.220000003"/>
    <x v="0"/>
  </r>
  <r>
    <s v="dcc046db-4691-4ece-b1f8-272d2cb9e2ca"/>
    <x v="9"/>
    <x v="705"/>
    <x v="3"/>
    <x v="0"/>
    <x v="2"/>
    <x v="1"/>
    <n v="627"/>
    <n v="49380.09"/>
    <n v="3564.84"/>
    <n v="2235154.6800000002"/>
    <n v="30961316.43"/>
    <n v="28726161.75"/>
    <x v="0"/>
  </r>
  <r>
    <s v="69b5099a-5be0-4ed9-bb59-b82dccd5ef2e"/>
    <x v="2"/>
    <x v="706"/>
    <x v="2"/>
    <x v="1"/>
    <x v="6"/>
    <x v="1"/>
    <n v="743"/>
    <n v="24056.22"/>
    <n v="9317.83"/>
    <n v="6923147.6900000004"/>
    <n v="17873771.460000001"/>
    <n v="10950623.77"/>
    <x v="1"/>
  </r>
  <r>
    <s v="591b7b94-848b-4bb7-84c8-6f2713cfd341"/>
    <x v="1"/>
    <x v="519"/>
    <x v="3"/>
    <x v="3"/>
    <x v="7"/>
    <x v="7"/>
    <n v="775"/>
    <n v="13645.3"/>
    <n v="6202.53"/>
    <n v="4806960.75"/>
    <n v="10575107.5"/>
    <n v="5768146.75"/>
    <x v="2"/>
  </r>
  <r>
    <s v="326ec35a-320d-47cb-ac3d-b23388539234"/>
    <x v="9"/>
    <x v="707"/>
    <x v="1"/>
    <x v="3"/>
    <x v="7"/>
    <x v="9"/>
    <n v="881"/>
    <n v="26436.880000000001"/>
    <n v="3810.84"/>
    <n v="3357350.04"/>
    <n v="23290891.280000001"/>
    <n v="19933541.240000002"/>
    <x v="3"/>
  </r>
  <r>
    <s v="82b0c262-b0a6-4679-8b14-6984ae868176"/>
    <x v="0"/>
    <x v="708"/>
    <x v="1"/>
    <x v="2"/>
    <x v="3"/>
    <x v="3"/>
    <n v="905"/>
    <n v="42903.63"/>
    <n v="2926.81"/>
    <n v="2648763.0499999998"/>
    <n v="38827785.149999999"/>
    <n v="36179022.100000001"/>
    <x v="0"/>
  </r>
  <r>
    <s v="f2e29188-9046-43c4-ae0d-54f2bcca59b6"/>
    <x v="5"/>
    <x v="593"/>
    <x v="2"/>
    <x v="0"/>
    <x v="2"/>
    <x v="4"/>
    <n v="841"/>
    <n v="43215.55"/>
    <n v="9448.5499999999993"/>
    <n v="7946230.5499999998"/>
    <n v="36344277.549999997"/>
    <n v="28398046.999999996"/>
    <x v="0"/>
  </r>
  <r>
    <s v="e833e63f-eafc-4ae9-93ea-7112ff7bcc72"/>
    <x v="8"/>
    <x v="709"/>
    <x v="0"/>
    <x v="1"/>
    <x v="1"/>
    <x v="5"/>
    <n v="487"/>
    <n v="48839.39"/>
    <n v="6529.26"/>
    <n v="3179749.62"/>
    <n v="23784782.93"/>
    <n v="20605033.309999999"/>
    <x v="1"/>
  </r>
  <r>
    <s v="6704ed3c-a559-49e2-93cc-3ad49088f5c7"/>
    <x v="3"/>
    <x v="382"/>
    <x v="2"/>
    <x v="2"/>
    <x v="4"/>
    <x v="0"/>
    <n v="390"/>
    <n v="38419.120000000003"/>
    <n v="7127.08"/>
    <n v="2779561.2"/>
    <n v="14983456.800000001"/>
    <n v="12203895.600000001"/>
    <x v="0"/>
  </r>
  <r>
    <s v="e8c569dc-cbd1-44aa-8d60-34d4c8751d86"/>
    <x v="1"/>
    <x v="281"/>
    <x v="0"/>
    <x v="3"/>
    <x v="2"/>
    <x v="5"/>
    <n v="409"/>
    <n v="34153.61"/>
    <n v="9814.7199999999993"/>
    <n v="4014220.4799999995"/>
    <n v="13968826.49"/>
    <n v="9954606.0100000016"/>
    <x v="0"/>
  </r>
  <r>
    <s v="1241ab19-7f70-4ee7-b8c7-61d1c9a299de"/>
    <x v="8"/>
    <x v="710"/>
    <x v="0"/>
    <x v="0"/>
    <x v="5"/>
    <x v="2"/>
    <n v="198"/>
    <n v="31390.01"/>
    <n v="5406.99"/>
    <n v="1070584.02"/>
    <n v="6215221.9800000004"/>
    <n v="5144637.9600000009"/>
    <x v="3"/>
  </r>
  <r>
    <s v="01b8d67f-23bb-4833-b63a-259dd541489d"/>
    <x v="0"/>
    <x v="711"/>
    <x v="3"/>
    <x v="2"/>
    <x v="2"/>
    <x v="5"/>
    <n v="748"/>
    <n v="25682.21"/>
    <n v="9748.1200000000008"/>
    <n v="7291593.7600000007"/>
    <n v="19210293.079999998"/>
    <n v="11918699.319999997"/>
    <x v="0"/>
  </r>
  <r>
    <s v="c09953c4-5d83-4dd4-9736-a99a8e95cd21"/>
    <x v="7"/>
    <x v="712"/>
    <x v="0"/>
    <x v="0"/>
    <x v="5"/>
    <x v="7"/>
    <n v="475"/>
    <n v="12470.79"/>
    <n v="4281.38"/>
    <n v="2033655.5"/>
    <n v="5923625.25"/>
    <n v="3889969.75"/>
    <x v="0"/>
  </r>
  <r>
    <s v="de9ae19a-f8d8-4851-8257-901e5fb4fc6b"/>
    <x v="0"/>
    <x v="713"/>
    <x v="0"/>
    <x v="1"/>
    <x v="2"/>
    <x v="5"/>
    <n v="375"/>
    <n v="14459.63"/>
    <n v="7873.61"/>
    <n v="2952603.75"/>
    <n v="5422361.25"/>
    <n v="2469757.5"/>
    <x v="0"/>
  </r>
  <r>
    <s v="64e14e59-0c09-4067-9465-5bb60e9d8d3f"/>
    <x v="4"/>
    <x v="714"/>
    <x v="2"/>
    <x v="1"/>
    <x v="3"/>
    <x v="1"/>
    <n v="814"/>
    <n v="30126.69"/>
    <n v="4693.67"/>
    <n v="3820647.38"/>
    <n v="24523125.66"/>
    <n v="20702478.280000001"/>
    <x v="7"/>
  </r>
  <r>
    <s v="d7df3077-50ae-4a76-9287-09ed0498ecfe"/>
    <x v="6"/>
    <x v="389"/>
    <x v="2"/>
    <x v="0"/>
    <x v="7"/>
    <x v="5"/>
    <n v="222"/>
    <n v="28231.62"/>
    <n v="7367.68"/>
    <n v="1635624.96"/>
    <n v="6267419.6399999997"/>
    <n v="4631794.68"/>
    <x v="0"/>
  </r>
  <r>
    <s v="5d5f4882-5b27-400c-b534-50082286426b"/>
    <x v="8"/>
    <x v="715"/>
    <x v="3"/>
    <x v="1"/>
    <x v="3"/>
    <x v="1"/>
    <n v="190"/>
    <n v="22327.68"/>
    <n v="6223.45"/>
    <n v="1182455.5"/>
    <n v="4242259.2"/>
    <n v="3059803.7"/>
    <x v="0"/>
  </r>
  <r>
    <s v="f37b6ee6-1b84-41f8-be52-2cd3dc5a7dc5"/>
    <x v="2"/>
    <x v="116"/>
    <x v="3"/>
    <x v="0"/>
    <x v="1"/>
    <x v="2"/>
    <n v="567"/>
    <n v="35646.93"/>
    <n v="2499.84"/>
    <n v="1417409.28"/>
    <n v="20211809.309999999"/>
    <n v="18794400.029999997"/>
    <x v="0"/>
  </r>
  <r>
    <s v="05aee403-eff0-4d05-b9dc-8f0daa499e8e"/>
    <x v="6"/>
    <x v="716"/>
    <x v="2"/>
    <x v="3"/>
    <x v="1"/>
    <x v="0"/>
    <n v="595"/>
    <n v="33805.15"/>
    <n v="8217.57"/>
    <n v="4889454.1499999994"/>
    <n v="20114064.25"/>
    <n v="15224610.100000001"/>
    <x v="0"/>
  </r>
  <r>
    <s v="0337df79-5f41-45c6-8cd0-3e450d4e6c8a"/>
    <x v="2"/>
    <x v="717"/>
    <x v="2"/>
    <x v="0"/>
    <x v="4"/>
    <x v="5"/>
    <n v="705"/>
    <n v="20889.939999999999"/>
    <n v="5798.03"/>
    <n v="4087611.15"/>
    <n v="14727407.699999999"/>
    <n v="10639796.549999999"/>
    <x v="2"/>
  </r>
  <r>
    <s v="e08f61e7-39e2-4bdd-b101-fa135cf3a633"/>
    <x v="7"/>
    <x v="718"/>
    <x v="2"/>
    <x v="0"/>
    <x v="2"/>
    <x v="5"/>
    <n v="341"/>
    <n v="49196.09"/>
    <n v="2640.45"/>
    <n v="900393.45"/>
    <n v="16775866.689999999"/>
    <n v="15875473.24"/>
    <x v="0"/>
  </r>
  <r>
    <s v="87e4ae46-2fb6-4eaa-a541-d5e0d970ac7d"/>
    <x v="2"/>
    <x v="719"/>
    <x v="3"/>
    <x v="0"/>
    <x v="3"/>
    <x v="3"/>
    <n v="654"/>
    <n v="10417.459999999999"/>
    <n v="5360.66"/>
    <n v="3505871.64"/>
    <n v="6813018.8399999999"/>
    <n v="3307147.1999999997"/>
    <x v="0"/>
  </r>
  <r>
    <s v="900bc5ca-b4a9-4a4a-acf1-47f4a3065662"/>
    <x v="0"/>
    <x v="720"/>
    <x v="2"/>
    <x v="3"/>
    <x v="7"/>
    <x v="9"/>
    <n v="639"/>
    <n v="35392.97"/>
    <n v="6671.2"/>
    <n v="4262896.8"/>
    <n v="22616107.829999998"/>
    <n v="18353211.029999997"/>
    <x v="2"/>
  </r>
  <r>
    <s v="3e4c0138-dfbc-42e7-9f46-19b14334ce98"/>
    <x v="3"/>
    <x v="721"/>
    <x v="1"/>
    <x v="2"/>
    <x v="6"/>
    <x v="6"/>
    <n v="462"/>
    <n v="32503.8"/>
    <n v="8516.9699999999993"/>
    <n v="3934840.1399999997"/>
    <n v="15016755.6"/>
    <n v="11081915.460000001"/>
    <x v="0"/>
  </r>
  <r>
    <s v="0df747db-dae5-45d8-b3e5-7121dda953ef"/>
    <x v="3"/>
    <x v="722"/>
    <x v="3"/>
    <x v="2"/>
    <x v="2"/>
    <x v="2"/>
    <n v="467"/>
    <n v="13294.58"/>
    <n v="4013.08"/>
    <n v="1874108.3599999999"/>
    <n v="6208568.8600000003"/>
    <n v="4334460.5"/>
    <x v="0"/>
  </r>
  <r>
    <s v="21ccf51d-8913-42b6-920b-0a01fe025347"/>
    <x v="7"/>
    <x v="155"/>
    <x v="3"/>
    <x v="0"/>
    <x v="7"/>
    <x v="2"/>
    <n v="902"/>
    <n v="26139.97"/>
    <n v="4595.3900000000003"/>
    <n v="4145041.7800000003"/>
    <n v="23578252.940000001"/>
    <n v="19433211.16"/>
    <x v="5"/>
  </r>
  <r>
    <s v="c0bf3981-4df7-48cf-b5a1-b69814be5593"/>
    <x v="1"/>
    <x v="723"/>
    <x v="1"/>
    <x v="3"/>
    <x v="2"/>
    <x v="8"/>
    <n v="965"/>
    <n v="36870"/>
    <n v="4666.84"/>
    <n v="4503500.6000000006"/>
    <n v="35579550"/>
    <n v="31076049.399999999"/>
    <x v="2"/>
  </r>
  <r>
    <s v="e2f40ac9-a291-443a-b1ea-d736bfc71690"/>
    <x v="5"/>
    <x v="177"/>
    <x v="0"/>
    <x v="1"/>
    <x v="4"/>
    <x v="7"/>
    <n v="344"/>
    <n v="11762.79"/>
    <n v="5039.24"/>
    <n v="1733498.5599999998"/>
    <n v="4046399.76"/>
    <n v="2312901.2000000002"/>
    <x v="0"/>
  </r>
  <r>
    <s v="9c5492e0-9a1c-4771-880b-94c44596c682"/>
    <x v="7"/>
    <x v="724"/>
    <x v="3"/>
    <x v="1"/>
    <x v="5"/>
    <x v="5"/>
    <n v="511"/>
    <n v="31655.61"/>
    <n v="8956.6"/>
    <n v="4576822.6000000006"/>
    <n v="16176016.710000001"/>
    <n v="11599194.109999999"/>
    <x v="0"/>
  </r>
  <r>
    <s v="bb60710c-9a66-4138-9406-0be65a2040b4"/>
    <x v="5"/>
    <x v="609"/>
    <x v="2"/>
    <x v="3"/>
    <x v="2"/>
    <x v="5"/>
    <n v="205"/>
    <n v="19635.919999999998"/>
    <n v="4458.43"/>
    <n v="913978.15"/>
    <n v="4025363.6"/>
    <n v="3111385.45"/>
    <x v="3"/>
  </r>
  <r>
    <s v="4686ad77-4d55-4364-9c98-350250d0c0f9"/>
    <x v="2"/>
    <x v="725"/>
    <x v="0"/>
    <x v="1"/>
    <x v="6"/>
    <x v="7"/>
    <n v="522"/>
    <n v="19308.830000000002"/>
    <n v="3240.13"/>
    <n v="1691347.86"/>
    <n v="10079209.26"/>
    <n v="8387861.3999999994"/>
    <x v="2"/>
  </r>
  <r>
    <s v="63786f1f-e4c8-431e-aa5a-e3aa5cef4a95"/>
    <x v="3"/>
    <x v="726"/>
    <x v="1"/>
    <x v="2"/>
    <x v="6"/>
    <x v="9"/>
    <n v="292"/>
    <n v="39681.370000000003"/>
    <n v="9990.57"/>
    <n v="2917246.44"/>
    <n v="11586960.039999999"/>
    <n v="8669713.5999999996"/>
    <x v="0"/>
  </r>
  <r>
    <s v="3162f805-1133-4ebd-a525-47c9c048bb79"/>
    <x v="3"/>
    <x v="196"/>
    <x v="1"/>
    <x v="3"/>
    <x v="7"/>
    <x v="7"/>
    <n v="994"/>
    <n v="38992.61"/>
    <n v="8142.85"/>
    <n v="8093992.9000000004"/>
    <n v="38758654.340000004"/>
    <n v="30664661.440000005"/>
    <x v="0"/>
  </r>
  <r>
    <s v="47fa42fc-0253-43a2-a930-2b10f23870c0"/>
    <x v="9"/>
    <x v="727"/>
    <x v="0"/>
    <x v="2"/>
    <x v="4"/>
    <x v="4"/>
    <n v="290"/>
    <n v="18007.189999999999"/>
    <n v="9572.06"/>
    <n v="2775897.4"/>
    <n v="5222085.0999999996"/>
    <n v="2446187.6999999997"/>
    <x v="3"/>
  </r>
  <r>
    <s v="b6b9426d-0efc-4204-9e3d-b62875be5a65"/>
    <x v="5"/>
    <x v="145"/>
    <x v="1"/>
    <x v="0"/>
    <x v="1"/>
    <x v="8"/>
    <n v="530"/>
    <n v="14332.67"/>
    <n v="8759.32"/>
    <n v="4642439.5999999996"/>
    <n v="7596315.0999999996"/>
    <n v="2953875.5"/>
    <x v="0"/>
  </r>
  <r>
    <s v="4d47bf33-625c-4069-b7f9-f17632eede25"/>
    <x v="0"/>
    <x v="381"/>
    <x v="0"/>
    <x v="2"/>
    <x v="4"/>
    <x v="1"/>
    <n v="208"/>
    <n v="31322.799999999999"/>
    <n v="7800.08"/>
    <n v="1622416.64"/>
    <n v="6515142.4000000004"/>
    <n v="4892725.7600000007"/>
    <x v="0"/>
  </r>
  <r>
    <s v="aca71a63-2fa3-4fb9-9acc-be6814ec7d09"/>
    <x v="2"/>
    <x v="728"/>
    <x v="1"/>
    <x v="1"/>
    <x v="6"/>
    <x v="0"/>
    <n v="797"/>
    <n v="47976.47"/>
    <n v="6541.42"/>
    <n v="5213511.74"/>
    <n v="38237246.590000004"/>
    <n v="33023734.850000001"/>
    <x v="0"/>
  </r>
  <r>
    <s v="238d285f-09af-44d1-8dbf-f715937e226c"/>
    <x v="0"/>
    <x v="61"/>
    <x v="0"/>
    <x v="2"/>
    <x v="5"/>
    <x v="1"/>
    <n v="925"/>
    <n v="13785.14"/>
    <n v="8374.84"/>
    <n v="7746727"/>
    <n v="12751254.5"/>
    <n v="5004527.5"/>
    <x v="0"/>
  </r>
  <r>
    <s v="7f0d1c52-038f-49f0-8cae-3b2b617be3db"/>
    <x v="3"/>
    <x v="729"/>
    <x v="0"/>
    <x v="1"/>
    <x v="1"/>
    <x v="0"/>
    <n v="809"/>
    <n v="22118.5"/>
    <n v="3485.39"/>
    <n v="2819680.51"/>
    <n v="17893866.5"/>
    <n v="15074185.99"/>
    <x v="3"/>
  </r>
  <r>
    <s v="02e6f131-907e-4553-8217-c728e1448142"/>
    <x v="6"/>
    <x v="730"/>
    <x v="3"/>
    <x v="3"/>
    <x v="3"/>
    <x v="8"/>
    <n v="343"/>
    <n v="28619.01"/>
    <n v="8180.16"/>
    <n v="2805794.88"/>
    <n v="9816320.4299999997"/>
    <n v="7010525.5499999998"/>
    <x v="0"/>
  </r>
  <r>
    <s v="03599ced-2978-41d4-b950-2c98dbe6cf49"/>
    <x v="2"/>
    <x v="111"/>
    <x v="0"/>
    <x v="3"/>
    <x v="5"/>
    <x v="4"/>
    <n v="556"/>
    <n v="46687.6"/>
    <n v="6872.49"/>
    <n v="3821104.44"/>
    <n v="25958305.600000001"/>
    <n v="22137201.16"/>
    <x v="0"/>
  </r>
  <r>
    <s v="c7bfecc3-a4f3-438b-ae04-f3dfcd82535a"/>
    <x v="5"/>
    <x v="731"/>
    <x v="1"/>
    <x v="3"/>
    <x v="4"/>
    <x v="3"/>
    <n v="225"/>
    <n v="27359.34"/>
    <n v="4792.7"/>
    <n v="1078357.5"/>
    <n v="6155851.5"/>
    <n v="5077494"/>
    <x v="0"/>
  </r>
  <r>
    <s v="34c5926d-b0e6-4ff6-bd3b-3a71b1449704"/>
    <x v="6"/>
    <x v="732"/>
    <x v="1"/>
    <x v="1"/>
    <x v="5"/>
    <x v="7"/>
    <n v="218"/>
    <n v="18450.310000000001"/>
    <n v="3273.85"/>
    <n v="713699.29999999993"/>
    <n v="4022167.58"/>
    <n v="3308468.2800000003"/>
    <x v="0"/>
  </r>
  <r>
    <s v="0e324e51-b039-454e-93f5-ca3d2886c2d9"/>
    <x v="7"/>
    <x v="71"/>
    <x v="3"/>
    <x v="1"/>
    <x v="5"/>
    <x v="9"/>
    <n v="715"/>
    <n v="36611.18"/>
    <n v="9363.9500000000007"/>
    <n v="6695224.2500000009"/>
    <n v="26176993.699999999"/>
    <n v="19481769.449999999"/>
    <x v="2"/>
  </r>
  <r>
    <s v="33d6a03a-6080-4780-84c6-6f38f19d8486"/>
    <x v="8"/>
    <x v="733"/>
    <x v="3"/>
    <x v="2"/>
    <x v="3"/>
    <x v="5"/>
    <n v="583"/>
    <n v="40492.17"/>
    <n v="5945.15"/>
    <n v="3466022.4499999997"/>
    <n v="23606935.109999999"/>
    <n v="20140912.66"/>
    <x v="3"/>
  </r>
  <r>
    <s v="e204fa03-0be0-4b89-9c4c-24a175b04380"/>
    <x v="3"/>
    <x v="734"/>
    <x v="1"/>
    <x v="1"/>
    <x v="7"/>
    <x v="2"/>
    <n v="619"/>
    <n v="35120.03"/>
    <n v="4158.59"/>
    <n v="2574167.21"/>
    <n v="21739298.57"/>
    <n v="19165131.359999999"/>
    <x v="1"/>
  </r>
  <r>
    <s v="8cbe2f37-2a52-4866-9be6-8e2bfdbfa98f"/>
    <x v="4"/>
    <x v="735"/>
    <x v="3"/>
    <x v="0"/>
    <x v="4"/>
    <x v="3"/>
    <n v="730"/>
    <n v="49937.99"/>
    <n v="9149.4"/>
    <n v="6679062"/>
    <n v="36454732.700000003"/>
    <n v="29775670.700000003"/>
    <x v="2"/>
  </r>
  <r>
    <s v="47335490-9d27-40ea-accb-741eba868f49"/>
    <x v="6"/>
    <x v="616"/>
    <x v="0"/>
    <x v="0"/>
    <x v="0"/>
    <x v="6"/>
    <n v="952"/>
    <n v="15607.62"/>
    <n v="5086.57"/>
    <n v="4842414.6399999997"/>
    <n v="14858454.24"/>
    <n v="10016039.600000001"/>
    <x v="0"/>
  </r>
  <r>
    <s v="0276838f-99c9-440a-978c-c37759c0c3a8"/>
    <x v="4"/>
    <x v="736"/>
    <x v="2"/>
    <x v="0"/>
    <x v="0"/>
    <x v="9"/>
    <n v="447"/>
    <n v="49544.5"/>
    <n v="6381.92"/>
    <n v="2852718.24"/>
    <n v="22146391.5"/>
    <n v="19293673.259999998"/>
    <x v="0"/>
  </r>
  <r>
    <s v="3db88034-09ff-45e4-baa9-99032f7393c4"/>
    <x v="1"/>
    <x v="737"/>
    <x v="1"/>
    <x v="0"/>
    <x v="4"/>
    <x v="4"/>
    <n v="315"/>
    <n v="42814.92"/>
    <n v="6620.22"/>
    <n v="2085369.3"/>
    <n v="13486699.800000001"/>
    <n v="11401330.5"/>
    <x v="0"/>
  </r>
  <r>
    <s v="99097d9c-ae5c-40eb-bf6d-ff51b7a293d4"/>
    <x v="5"/>
    <x v="738"/>
    <x v="2"/>
    <x v="2"/>
    <x v="2"/>
    <x v="3"/>
    <n v="504"/>
    <n v="10656.58"/>
    <n v="9979.02"/>
    <n v="5029426.08"/>
    <n v="5370916.3200000003"/>
    <n v="341490.24000000022"/>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88084EC-5876-4A8F-8A3D-0765A4B1080F}" name="PivotTable3"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12">
  <location ref="A19:I30" firstHeaderRow="1" firstDataRow="2" firstDataCol="1"/>
  <pivotFields count="14">
    <pivotField showAll="0"/>
    <pivotField axis="axisRow" showAll="0" sortType="descending">
      <items count="11">
        <item x="0"/>
        <item x="2"/>
        <item x="5"/>
        <item x="3"/>
        <item x="1"/>
        <item x="8"/>
        <item x="4"/>
        <item x="9"/>
        <item x="6"/>
        <item x="7"/>
        <item t="default"/>
      </items>
      <autoSortScope>
        <pivotArea dataOnly="0" outline="0" fieldPosition="0">
          <references count="1">
            <reference field="4294967294" count="1" selected="0">
              <x v="0"/>
            </reference>
          </references>
        </pivotArea>
      </autoSortScope>
    </pivotField>
    <pivotField showAll="0"/>
    <pivotField numFmtId="170" showAll="0"/>
    <pivotField showAll="0">
      <items count="5">
        <item x="2"/>
        <item x="1"/>
        <item x="3"/>
        <item x="0"/>
        <item t="default"/>
      </items>
    </pivotField>
    <pivotField axis="axisCol" showAll="0" sortType="descending">
      <items count="9">
        <item x="4"/>
        <item x="2"/>
        <item x="7"/>
        <item x="5"/>
        <item x="1"/>
        <item x="6"/>
        <item x="0"/>
        <item x="3"/>
        <item t="default"/>
      </items>
      <autoSortScope>
        <pivotArea dataOnly="0" outline="0" fieldPosition="0">
          <references count="1">
            <reference field="4294967294" count="1" selected="0">
              <x v="0"/>
            </reference>
          </references>
        </pivotArea>
      </autoSortScope>
    </pivotField>
    <pivotField showAll="0">
      <items count="11">
        <item x="8"/>
        <item x="9"/>
        <item x="6"/>
        <item x="0"/>
        <item x="7"/>
        <item x="4"/>
        <item x="3"/>
        <item x="2"/>
        <item x="1"/>
        <item x="5"/>
        <item t="default"/>
      </items>
    </pivotField>
    <pivotField showAll="0"/>
    <pivotField showAll="0"/>
    <pivotField dataField="1" showAll="0"/>
    <pivotField numFmtId="165" showAll="0"/>
    <pivotField numFmtId="165" showAll="0"/>
    <pivotField numFmtId="165" showAll="0"/>
    <pivotField showAll="0">
      <items count="13">
        <item x="1"/>
        <item x="7"/>
        <item x="0"/>
        <item x="4"/>
        <item x="3"/>
        <item x="6"/>
        <item x="2"/>
        <item x="5"/>
        <item f="1" x="11"/>
        <item f="1" x="8"/>
        <item f="1" x="9"/>
        <item f="1" x="10"/>
        <item t="default"/>
      </items>
    </pivotField>
  </pivotFields>
  <rowFields count="1">
    <field x="1"/>
  </rowFields>
  <rowItems count="10">
    <i>
      <x v="2"/>
    </i>
    <i>
      <x v="3"/>
    </i>
    <i>
      <x/>
    </i>
    <i>
      <x v="5"/>
    </i>
    <i>
      <x v="8"/>
    </i>
    <i>
      <x v="9"/>
    </i>
    <i>
      <x v="1"/>
    </i>
    <i>
      <x v="6"/>
    </i>
    <i>
      <x v="7"/>
    </i>
    <i>
      <x v="4"/>
    </i>
  </rowItems>
  <colFields count="1">
    <field x="5"/>
  </colFields>
  <colItems count="8">
    <i>
      <x/>
    </i>
    <i>
      <x v="7"/>
    </i>
    <i>
      <x v="2"/>
    </i>
    <i>
      <x v="1"/>
    </i>
    <i>
      <x v="4"/>
    </i>
    <i>
      <x v="5"/>
    </i>
    <i>
      <x v="6"/>
    </i>
    <i>
      <x v="3"/>
    </i>
  </colItems>
  <dataFields count="1">
    <dataField name="Sum of Profit Per unit" fld="9" baseField="0" baseItem="0"/>
  </dataFields>
  <chartFormats count="50">
    <chartFormat chart="0" format="0" series="1">
      <pivotArea type="data" outline="0" fieldPosition="0">
        <references count="2">
          <reference field="4294967294" count="1" selected="0">
            <x v="0"/>
          </reference>
          <reference field="5" count="1" selected="0">
            <x v="0"/>
          </reference>
        </references>
      </pivotArea>
    </chartFormat>
    <chartFormat chart="0" format="1" series="1">
      <pivotArea type="data" outline="0" fieldPosition="0">
        <references count="2">
          <reference field="4294967294" count="1" selected="0">
            <x v="0"/>
          </reference>
          <reference field="5" count="1" selected="0">
            <x v="2"/>
          </reference>
        </references>
      </pivotArea>
    </chartFormat>
    <chartFormat chart="0" format="2" series="1">
      <pivotArea type="data" outline="0" fieldPosition="0">
        <references count="2">
          <reference field="4294967294" count="1" selected="0">
            <x v="0"/>
          </reference>
          <reference field="5" count="1" selected="0">
            <x v="7"/>
          </reference>
        </references>
      </pivotArea>
    </chartFormat>
    <chartFormat chart="0" format="3" series="1">
      <pivotArea type="data" outline="0" fieldPosition="0">
        <references count="2">
          <reference field="4294967294" count="1" selected="0">
            <x v="0"/>
          </reference>
          <reference field="5" count="1" selected="0">
            <x v="1"/>
          </reference>
        </references>
      </pivotArea>
    </chartFormat>
    <chartFormat chart="0" format="4" series="1">
      <pivotArea type="data" outline="0" fieldPosition="0">
        <references count="2">
          <reference field="4294967294" count="1" selected="0">
            <x v="0"/>
          </reference>
          <reference field="5" count="1" selected="0">
            <x v="4"/>
          </reference>
        </references>
      </pivotArea>
    </chartFormat>
    <chartFormat chart="0" format="5" series="1">
      <pivotArea type="data" outline="0" fieldPosition="0">
        <references count="2">
          <reference field="4294967294" count="1" selected="0">
            <x v="0"/>
          </reference>
          <reference field="5" count="1" selected="0">
            <x v="5"/>
          </reference>
        </references>
      </pivotArea>
    </chartFormat>
    <chartFormat chart="0" format="6" series="1">
      <pivotArea type="data" outline="0" fieldPosition="0">
        <references count="2">
          <reference field="4294967294" count="1" selected="0">
            <x v="0"/>
          </reference>
          <reference field="5" count="1" selected="0">
            <x v="6"/>
          </reference>
        </references>
      </pivotArea>
    </chartFormat>
    <chartFormat chart="0" format="7" series="1">
      <pivotArea type="data" outline="0" fieldPosition="0">
        <references count="2">
          <reference field="4294967294" count="1" selected="0">
            <x v="0"/>
          </reference>
          <reference field="5" count="1" selected="0">
            <x v="3"/>
          </reference>
        </references>
      </pivotArea>
    </chartFormat>
    <chartFormat chart="1" format="8" series="1">
      <pivotArea type="data" outline="0" fieldPosition="0">
        <references count="2">
          <reference field="4294967294" count="1" selected="0">
            <x v="0"/>
          </reference>
          <reference field="5" count="1" selected="0">
            <x v="0"/>
          </reference>
        </references>
      </pivotArea>
    </chartFormat>
    <chartFormat chart="1" format="9" series="1">
      <pivotArea type="data" outline="0" fieldPosition="0">
        <references count="2">
          <reference field="4294967294" count="1" selected="0">
            <x v="0"/>
          </reference>
          <reference field="5" count="1" selected="0">
            <x v="2"/>
          </reference>
        </references>
      </pivotArea>
    </chartFormat>
    <chartFormat chart="1" format="10" series="1">
      <pivotArea type="data" outline="0" fieldPosition="0">
        <references count="2">
          <reference field="4294967294" count="1" selected="0">
            <x v="0"/>
          </reference>
          <reference field="5" count="1" selected="0">
            <x v="7"/>
          </reference>
        </references>
      </pivotArea>
    </chartFormat>
    <chartFormat chart="1" format="11" series="1">
      <pivotArea type="data" outline="0" fieldPosition="0">
        <references count="2">
          <reference field="4294967294" count="1" selected="0">
            <x v="0"/>
          </reference>
          <reference field="5" count="1" selected="0">
            <x v="1"/>
          </reference>
        </references>
      </pivotArea>
    </chartFormat>
    <chartFormat chart="1" format="12" series="1">
      <pivotArea type="data" outline="0" fieldPosition="0">
        <references count="2">
          <reference field="4294967294" count="1" selected="0">
            <x v="0"/>
          </reference>
          <reference field="5" count="1" selected="0">
            <x v="4"/>
          </reference>
        </references>
      </pivotArea>
    </chartFormat>
    <chartFormat chart="1" format="13" series="1">
      <pivotArea type="data" outline="0" fieldPosition="0">
        <references count="2">
          <reference field="4294967294" count="1" selected="0">
            <x v="0"/>
          </reference>
          <reference field="5" count="1" selected="0">
            <x v="5"/>
          </reference>
        </references>
      </pivotArea>
    </chartFormat>
    <chartFormat chart="1" format="14" series="1">
      <pivotArea type="data" outline="0" fieldPosition="0">
        <references count="2">
          <reference field="4294967294" count="1" selected="0">
            <x v="0"/>
          </reference>
          <reference field="5" count="1" selected="0">
            <x v="6"/>
          </reference>
        </references>
      </pivotArea>
    </chartFormat>
    <chartFormat chart="1" format="15" series="1">
      <pivotArea type="data" outline="0" fieldPosition="0">
        <references count="2">
          <reference field="4294967294" count="1" selected="0">
            <x v="0"/>
          </reference>
          <reference field="5" count="1" selected="0">
            <x v="3"/>
          </reference>
        </references>
      </pivotArea>
    </chartFormat>
    <chartFormat chart="6" format="48" series="1">
      <pivotArea type="data" outline="0" fieldPosition="0">
        <references count="2">
          <reference field="4294967294" count="1" selected="0">
            <x v="0"/>
          </reference>
          <reference field="5" count="1" selected="0">
            <x v="0"/>
          </reference>
        </references>
      </pivotArea>
    </chartFormat>
    <chartFormat chart="6" format="49" series="1">
      <pivotArea type="data" outline="0" fieldPosition="0">
        <references count="2">
          <reference field="4294967294" count="1" selected="0">
            <x v="0"/>
          </reference>
          <reference field="5" count="1" selected="0">
            <x v="7"/>
          </reference>
        </references>
      </pivotArea>
    </chartFormat>
    <chartFormat chart="6" format="50" series="1">
      <pivotArea type="data" outline="0" fieldPosition="0">
        <references count="2">
          <reference field="4294967294" count="1" selected="0">
            <x v="0"/>
          </reference>
          <reference field="5" count="1" selected="0">
            <x v="2"/>
          </reference>
        </references>
      </pivotArea>
    </chartFormat>
    <chartFormat chart="6" format="51" series="1">
      <pivotArea type="data" outline="0" fieldPosition="0">
        <references count="2">
          <reference field="4294967294" count="1" selected="0">
            <x v="0"/>
          </reference>
          <reference field="5" count="1" selected="0">
            <x v="1"/>
          </reference>
        </references>
      </pivotArea>
    </chartFormat>
    <chartFormat chart="6" format="52" series="1">
      <pivotArea type="data" outline="0" fieldPosition="0">
        <references count="2">
          <reference field="4294967294" count="1" selected="0">
            <x v="0"/>
          </reference>
          <reference field="5" count="1" selected="0">
            <x v="4"/>
          </reference>
        </references>
      </pivotArea>
    </chartFormat>
    <chartFormat chart="6" format="53" series="1">
      <pivotArea type="data" outline="0" fieldPosition="0">
        <references count="2">
          <reference field="4294967294" count="1" selected="0">
            <x v="0"/>
          </reference>
          <reference field="5" count="1" selected="0">
            <x v="5"/>
          </reference>
        </references>
      </pivotArea>
    </chartFormat>
    <chartFormat chart="6" format="54" series="1">
      <pivotArea type="data" outline="0" fieldPosition="0">
        <references count="2">
          <reference field="4294967294" count="1" selected="0">
            <x v="0"/>
          </reference>
          <reference field="5" count="1" selected="0">
            <x v="6"/>
          </reference>
        </references>
      </pivotArea>
    </chartFormat>
    <chartFormat chart="6" format="55" series="1">
      <pivotArea type="data" outline="0" fieldPosition="0">
        <references count="2">
          <reference field="4294967294" count="1" selected="0">
            <x v="0"/>
          </reference>
          <reference field="5" count="1" selected="0">
            <x v="3"/>
          </reference>
        </references>
      </pivotArea>
    </chartFormat>
    <chartFormat chart="9" format="16" series="1">
      <pivotArea type="data" outline="0" fieldPosition="0">
        <references count="2">
          <reference field="4294967294" count="1" selected="0">
            <x v="0"/>
          </reference>
          <reference field="5" count="1" selected="0">
            <x v="0"/>
          </reference>
        </references>
      </pivotArea>
    </chartFormat>
    <chartFormat chart="9" format="17" series="1">
      <pivotArea type="data" outline="0" fieldPosition="0">
        <references count="2">
          <reference field="4294967294" count="1" selected="0">
            <x v="0"/>
          </reference>
          <reference field="5" count="1" selected="0">
            <x v="7"/>
          </reference>
        </references>
      </pivotArea>
    </chartFormat>
    <chartFormat chart="9" format="18" series="1">
      <pivotArea type="data" outline="0" fieldPosition="0">
        <references count="2">
          <reference field="4294967294" count="1" selected="0">
            <x v="0"/>
          </reference>
          <reference field="5" count="1" selected="0">
            <x v="2"/>
          </reference>
        </references>
      </pivotArea>
    </chartFormat>
    <chartFormat chart="9" format="19" series="1">
      <pivotArea type="data" outline="0" fieldPosition="0">
        <references count="2">
          <reference field="4294967294" count="1" selected="0">
            <x v="0"/>
          </reference>
          <reference field="5" count="1" selected="0">
            <x v="1"/>
          </reference>
        </references>
      </pivotArea>
    </chartFormat>
    <chartFormat chart="9" format="20" series="1">
      <pivotArea type="data" outline="0" fieldPosition="0">
        <references count="2">
          <reference field="4294967294" count="1" selected="0">
            <x v="0"/>
          </reference>
          <reference field="5" count="1" selected="0">
            <x v="4"/>
          </reference>
        </references>
      </pivotArea>
    </chartFormat>
    <chartFormat chart="9" format="21" series="1">
      <pivotArea type="data" outline="0" fieldPosition="0">
        <references count="2">
          <reference field="4294967294" count="1" selected="0">
            <x v="0"/>
          </reference>
          <reference field="5" count="1" selected="0">
            <x v="5"/>
          </reference>
        </references>
      </pivotArea>
    </chartFormat>
    <chartFormat chart="9" format="22" series="1">
      <pivotArea type="data" outline="0" fieldPosition="0">
        <references count="2">
          <reference field="4294967294" count="1" selected="0">
            <x v="0"/>
          </reference>
          <reference field="5" count="1" selected="0">
            <x v="6"/>
          </reference>
        </references>
      </pivotArea>
    </chartFormat>
    <chartFormat chart="9" format="23" series="1">
      <pivotArea type="data" outline="0" fieldPosition="0">
        <references count="2">
          <reference field="4294967294" count="1" selected="0">
            <x v="0"/>
          </reference>
          <reference field="5" count="1" selected="0">
            <x v="3"/>
          </reference>
        </references>
      </pivotArea>
    </chartFormat>
    <chartFormat chart="10" format="8" series="1">
      <pivotArea type="data" outline="0" fieldPosition="0">
        <references count="2">
          <reference field="4294967294" count="1" selected="0">
            <x v="0"/>
          </reference>
          <reference field="5" count="1" selected="0">
            <x v="0"/>
          </reference>
        </references>
      </pivotArea>
    </chartFormat>
    <chartFormat chart="10" format="9" series="1">
      <pivotArea type="data" outline="0" fieldPosition="0">
        <references count="2">
          <reference field="4294967294" count="1" selected="0">
            <x v="0"/>
          </reference>
          <reference field="5" count="1" selected="0">
            <x v="7"/>
          </reference>
        </references>
      </pivotArea>
    </chartFormat>
    <chartFormat chart="10" format="10" series="1">
      <pivotArea type="data" outline="0" fieldPosition="0">
        <references count="2">
          <reference field="4294967294" count="1" selected="0">
            <x v="0"/>
          </reference>
          <reference field="5" count="1" selected="0">
            <x v="2"/>
          </reference>
        </references>
      </pivotArea>
    </chartFormat>
    <chartFormat chart="10" format="11" series="1">
      <pivotArea type="data" outline="0" fieldPosition="0">
        <references count="2">
          <reference field="4294967294" count="1" selected="0">
            <x v="0"/>
          </reference>
          <reference field="5" count="1" selected="0">
            <x v="1"/>
          </reference>
        </references>
      </pivotArea>
    </chartFormat>
    <chartFormat chart="10" format="12" series="1">
      <pivotArea type="data" outline="0" fieldPosition="0">
        <references count="2">
          <reference field="4294967294" count="1" selected="0">
            <x v="0"/>
          </reference>
          <reference field="5" count="1" selected="0">
            <x v="4"/>
          </reference>
        </references>
      </pivotArea>
    </chartFormat>
    <chartFormat chart="10" format="13" series="1">
      <pivotArea type="data" outline="0" fieldPosition="0">
        <references count="2">
          <reference field="4294967294" count="1" selected="0">
            <x v="0"/>
          </reference>
          <reference field="5" count="1" selected="0">
            <x v="5"/>
          </reference>
        </references>
      </pivotArea>
    </chartFormat>
    <chartFormat chart="10" format="14" series="1">
      <pivotArea type="data" outline="0" fieldPosition="0">
        <references count="2">
          <reference field="4294967294" count="1" selected="0">
            <x v="0"/>
          </reference>
          <reference field="5" count="1" selected="0">
            <x v="6"/>
          </reference>
        </references>
      </pivotArea>
    </chartFormat>
    <chartFormat chart="10" format="15" series="1">
      <pivotArea type="data" outline="0" fieldPosition="0">
        <references count="2">
          <reference field="4294967294" count="1" selected="0">
            <x v="0"/>
          </reference>
          <reference field="5" count="1" selected="0">
            <x v="3"/>
          </reference>
        </references>
      </pivotArea>
    </chartFormat>
    <chartFormat chart="11" format="16" series="1">
      <pivotArea type="data" outline="0" fieldPosition="0">
        <references count="2">
          <reference field="4294967294" count="1" selected="0">
            <x v="0"/>
          </reference>
          <reference field="5" count="1" selected="0">
            <x v="0"/>
          </reference>
        </references>
      </pivotArea>
    </chartFormat>
    <chartFormat chart="11" format="17" series="1">
      <pivotArea type="data" outline="0" fieldPosition="0">
        <references count="2">
          <reference field="4294967294" count="1" selected="0">
            <x v="0"/>
          </reference>
          <reference field="5" count="1" selected="0">
            <x v="7"/>
          </reference>
        </references>
      </pivotArea>
    </chartFormat>
    <chartFormat chart="11" format="18" series="1">
      <pivotArea type="data" outline="0" fieldPosition="0">
        <references count="2">
          <reference field="4294967294" count="1" selected="0">
            <x v="0"/>
          </reference>
          <reference field="5" count="1" selected="0">
            <x v="2"/>
          </reference>
        </references>
      </pivotArea>
    </chartFormat>
    <chartFormat chart="11" format="19" series="1">
      <pivotArea type="data" outline="0" fieldPosition="0">
        <references count="2">
          <reference field="4294967294" count="1" selected="0">
            <x v="0"/>
          </reference>
          <reference field="5" count="1" selected="0">
            <x v="1"/>
          </reference>
        </references>
      </pivotArea>
    </chartFormat>
    <chartFormat chart="11" format="20" series="1">
      <pivotArea type="data" outline="0" fieldPosition="0">
        <references count="2">
          <reference field="4294967294" count="1" selected="0">
            <x v="0"/>
          </reference>
          <reference field="5" count="1" selected="0">
            <x v="4"/>
          </reference>
        </references>
      </pivotArea>
    </chartFormat>
    <chartFormat chart="11" format="21" series="1">
      <pivotArea type="data" outline="0" fieldPosition="0">
        <references count="2">
          <reference field="4294967294" count="1" selected="0">
            <x v="0"/>
          </reference>
          <reference field="5" count="1" selected="0">
            <x v="5"/>
          </reference>
        </references>
      </pivotArea>
    </chartFormat>
    <chartFormat chart="11" format="22" series="1">
      <pivotArea type="data" outline="0" fieldPosition="0">
        <references count="2">
          <reference field="4294967294" count="1" selected="0">
            <x v="0"/>
          </reference>
          <reference field="5" count="1" selected="0">
            <x v="6"/>
          </reference>
        </references>
      </pivotArea>
    </chartFormat>
    <chartFormat chart="11" format="23" series="1">
      <pivotArea type="data" outline="0" fieldPosition="0">
        <references count="2">
          <reference field="4294967294" count="1" selected="0">
            <x v="0"/>
          </reference>
          <reference field="5" count="1" selected="0">
            <x v="3"/>
          </reference>
        </references>
      </pivotArea>
    </chartFormat>
    <chartFormat chart="11" format="24" series="1">
      <pivotArea type="data" outline="0" fieldPosition="0">
        <references count="1">
          <reference field="4294967294" count="1" selected="0">
            <x v="0"/>
          </reference>
        </references>
      </pivotArea>
    </chartFormat>
    <chartFormat chart="0" format="8"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00000000-0007-0000-04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0">
  <location ref="A3:C8" firstHeaderRow="0" firstDataRow="1" firstDataCol="1"/>
  <pivotFields count="14">
    <pivotField showAll="0"/>
    <pivotField showAll="0">
      <items count="11">
        <item x="0"/>
        <item x="2"/>
        <item x="5"/>
        <item x="3"/>
        <item x="1"/>
        <item x="8"/>
        <item x="4"/>
        <item x="9"/>
        <item x="6"/>
        <item x="7"/>
        <item t="default"/>
      </items>
    </pivotField>
    <pivotField showAll="0"/>
    <pivotField numFmtId="170" showAll="0"/>
    <pivotField showAll="0">
      <items count="5">
        <item x="2"/>
        <item x="1"/>
        <item x="3"/>
        <item x="0"/>
        <item t="default"/>
      </items>
    </pivotField>
    <pivotField showAll="0">
      <items count="9">
        <item x="4"/>
        <item x="2"/>
        <item x="7"/>
        <item x="5"/>
        <item x="1"/>
        <item x="6"/>
        <item x="0"/>
        <item x="3"/>
        <item t="default"/>
      </items>
    </pivotField>
    <pivotField showAll="0">
      <items count="11">
        <item x="8"/>
        <item x="9"/>
        <item x="6"/>
        <item x="0"/>
        <item x="7"/>
        <item x="4"/>
        <item x="3"/>
        <item x="2"/>
        <item x="1"/>
        <item x="5"/>
        <item t="default"/>
      </items>
    </pivotField>
    <pivotField showAll="0"/>
    <pivotField showAll="0"/>
    <pivotField showAll="0"/>
    <pivotField dataField="1" numFmtId="165" showAll="0"/>
    <pivotField numFmtId="165" showAll="0"/>
    <pivotField dataField="1" numFmtId="165" showAll="0"/>
    <pivotField axis="axisRow" showAll="0" sortType="ascending">
      <items count="13">
        <item h="1" x="1"/>
        <item h="1" x="7"/>
        <item h="1" x="0"/>
        <item h="1" x="4"/>
        <item h="1" x="3"/>
        <item h="1" x="6"/>
        <item h="1" x="2"/>
        <item h="1" x="5"/>
        <item f="1" x="11"/>
        <item f="1" x="8"/>
        <item f="1" x="9"/>
        <item f="1" x="10"/>
        <item t="default"/>
      </items>
      <autoSortScope>
        <pivotArea dataOnly="0" outline="0" fieldPosition="0">
          <references count="1">
            <reference field="4294967294" count="1" selected="0">
              <x v="0"/>
            </reference>
          </references>
        </pivotArea>
      </autoSortScope>
    </pivotField>
  </pivotFields>
  <rowFields count="1">
    <field x="13"/>
  </rowFields>
  <rowItems count="5">
    <i>
      <x v="11"/>
    </i>
    <i>
      <x v="9"/>
    </i>
    <i>
      <x v="8"/>
    </i>
    <i>
      <x v="10"/>
    </i>
    <i t="grand">
      <x/>
    </i>
  </rowItems>
  <colFields count="1">
    <field x="-2"/>
  </colFields>
  <colItems count="2">
    <i>
      <x/>
    </i>
    <i i="1">
      <x v="1"/>
    </i>
  </colItems>
  <dataFields count="2">
    <dataField name="Sum of Total Profits" fld="10" baseField="0" baseItem="0"/>
    <dataField name="Sum of Total Cost" fld="12" baseField="0" baseItem="0"/>
  </dataFields>
  <chartFormats count="21">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pivotArea type="data" outline="0" fieldPosition="0">
        <references count="2">
          <reference field="4294967294" count="1" selected="0">
            <x v="0"/>
          </reference>
          <reference field="13" count="1" selected="0">
            <x v="8"/>
          </reference>
        </references>
      </pivotArea>
    </chartFormat>
    <chartFormat chart="0" format="3">
      <pivotArea type="data" outline="0" fieldPosition="0">
        <references count="2">
          <reference field="4294967294" count="1" selected="0">
            <x v="0"/>
          </reference>
          <reference field="13" count="1" selected="0">
            <x v="9"/>
          </reference>
        </references>
      </pivotArea>
    </chartFormat>
    <chartFormat chart="0" format="4">
      <pivotArea type="data" outline="0" fieldPosition="0">
        <references count="2">
          <reference field="4294967294" count="1" selected="0">
            <x v="0"/>
          </reference>
          <reference field="13" count="1" selected="0">
            <x v="11"/>
          </reference>
        </references>
      </pivotArea>
    </chartFormat>
    <chartFormat chart="5" format="10" series="1">
      <pivotArea type="data" outline="0" fieldPosition="0">
        <references count="1">
          <reference field="4294967294" count="1" selected="0">
            <x v="0"/>
          </reference>
        </references>
      </pivotArea>
    </chartFormat>
    <chartFormat chart="5" format="11">
      <pivotArea type="data" outline="0" fieldPosition="0">
        <references count="2">
          <reference field="4294967294" count="1" selected="0">
            <x v="0"/>
          </reference>
          <reference field="13" count="1" selected="0">
            <x v="11"/>
          </reference>
        </references>
      </pivotArea>
    </chartFormat>
    <chartFormat chart="5" format="12">
      <pivotArea type="data" outline="0" fieldPosition="0">
        <references count="2">
          <reference field="4294967294" count="1" selected="0">
            <x v="0"/>
          </reference>
          <reference field="13" count="1" selected="0">
            <x v="9"/>
          </reference>
        </references>
      </pivotArea>
    </chartFormat>
    <chartFormat chart="5" format="13">
      <pivotArea type="data" outline="0" fieldPosition="0">
        <references count="2">
          <reference field="4294967294" count="1" selected="0">
            <x v="0"/>
          </reference>
          <reference field="13" count="1" selected="0">
            <x v="8"/>
          </reference>
        </references>
      </pivotArea>
    </chartFormat>
    <chartFormat chart="5" format="14" series="1">
      <pivotArea type="data" outline="0" fieldPosition="0">
        <references count="1">
          <reference field="4294967294" count="1" selected="0">
            <x v="1"/>
          </reference>
        </references>
      </pivotArea>
    </chartFormat>
    <chartFormat chart="5" format="15">
      <pivotArea type="data" outline="0" fieldPosition="0">
        <references count="2">
          <reference field="4294967294" count="1" selected="0">
            <x v="1"/>
          </reference>
          <reference field="13" count="1" selected="0">
            <x v="11"/>
          </reference>
        </references>
      </pivotArea>
    </chartFormat>
    <chartFormat chart="5" format="16">
      <pivotArea type="data" outline="0" fieldPosition="0">
        <references count="2">
          <reference field="4294967294" count="1" selected="0">
            <x v="1"/>
          </reference>
          <reference field="13" count="1" selected="0">
            <x v="9"/>
          </reference>
        </references>
      </pivotArea>
    </chartFormat>
    <chartFormat chart="5" format="17">
      <pivotArea type="data" outline="0" fieldPosition="0">
        <references count="2">
          <reference field="4294967294" count="1" selected="0">
            <x v="1"/>
          </reference>
          <reference field="13" count="1" selected="0">
            <x v="8"/>
          </reference>
        </references>
      </pivotArea>
    </chartFormat>
    <chartFormat chart="5" format="18">
      <pivotArea type="data" outline="0" fieldPosition="0">
        <references count="2">
          <reference field="4294967294" count="1" selected="0">
            <x v="1"/>
          </reference>
          <reference field="13" count="1" selected="0">
            <x v="10"/>
          </reference>
        </references>
      </pivotArea>
    </chartFormat>
    <chartFormat chart="5" format="19">
      <pivotArea type="data" outline="0" fieldPosition="0">
        <references count="2">
          <reference field="4294967294" count="1" selected="0">
            <x v="0"/>
          </reference>
          <reference field="13" count="1" selected="0">
            <x v="10"/>
          </reference>
        </references>
      </pivotArea>
    </chartFormat>
    <chartFormat chart="6" format="5" series="1">
      <pivotArea type="data" outline="0" fieldPosition="0">
        <references count="1">
          <reference field="4294967294" count="1" selected="0">
            <x v="0"/>
          </reference>
        </references>
      </pivotArea>
    </chartFormat>
    <chartFormat chart="6" format="6" series="1">
      <pivotArea type="data" outline="0" fieldPosition="0">
        <references count="1">
          <reference field="4294967294" count="1" selected="0">
            <x v="1"/>
          </reference>
        </references>
      </pivotArea>
    </chartFormat>
    <chartFormat chart="7" format="7"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1"/>
          </reference>
        </references>
      </pivotArea>
    </chartFormat>
    <chartFormat chart="9" format="7" series="1">
      <pivotArea type="data" outline="0" fieldPosition="0">
        <references count="1">
          <reference field="4294967294" count="1" selected="0">
            <x v="0"/>
          </reference>
        </references>
      </pivotArea>
    </chartFormat>
    <chartFormat chart="9" format="8"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3:B14" firstHeaderRow="1" firstDataRow="1" firstDataCol="1"/>
  <pivotFields count="14">
    <pivotField showAll="0"/>
    <pivotField axis="axisRow" showAll="0">
      <items count="11">
        <item x="0"/>
        <item x="2"/>
        <item x="5"/>
        <item x="3"/>
        <item x="1"/>
        <item x="8"/>
        <item x="4"/>
        <item x="9"/>
        <item x="6"/>
        <item x="7"/>
        <item t="default"/>
      </items>
    </pivotField>
    <pivotField showAll="0"/>
    <pivotField numFmtId="170" showAll="0"/>
    <pivotField showAll="0">
      <items count="5">
        <item x="2"/>
        <item x="1"/>
        <item x="3"/>
        <item x="0"/>
        <item t="default"/>
      </items>
    </pivotField>
    <pivotField showAll="0">
      <items count="9">
        <item x="4"/>
        <item x="2"/>
        <item x="7"/>
        <item x="5"/>
        <item x="1"/>
        <item x="6"/>
        <item x="0"/>
        <item x="3"/>
        <item t="default"/>
      </items>
    </pivotField>
    <pivotField showAll="0">
      <items count="11">
        <item x="8"/>
        <item x="9"/>
        <item x="6"/>
        <item x="0"/>
        <item x="7"/>
        <item x="4"/>
        <item x="3"/>
        <item x="2"/>
        <item x="1"/>
        <item x="5"/>
        <item t="default"/>
      </items>
    </pivotField>
    <pivotField showAll="0"/>
    <pivotField showAll="0"/>
    <pivotField showAll="0"/>
    <pivotField dataField="1" numFmtId="165" showAll="0"/>
    <pivotField numFmtId="165" showAll="0"/>
    <pivotField numFmtId="165" showAll="0"/>
    <pivotField showAll="0">
      <items count="13">
        <item x="1"/>
        <item x="7"/>
        <item x="0"/>
        <item x="4"/>
        <item x="3"/>
        <item x="6"/>
        <item x="2"/>
        <item x="5"/>
        <item f="1" x="11"/>
        <item f="1" x="8"/>
        <item f="1" x="9"/>
        <item f="1" x="10"/>
        <item t="default"/>
      </items>
    </pivotField>
  </pivotFields>
  <rowFields count="1">
    <field x="1"/>
  </rowFields>
  <rowItems count="11">
    <i>
      <x/>
    </i>
    <i>
      <x v="1"/>
    </i>
    <i>
      <x v="2"/>
    </i>
    <i>
      <x v="3"/>
    </i>
    <i>
      <x v="4"/>
    </i>
    <i>
      <x v="5"/>
    </i>
    <i>
      <x v="6"/>
    </i>
    <i>
      <x v="7"/>
    </i>
    <i>
      <x v="8"/>
    </i>
    <i>
      <x v="9"/>
    </i>
    <i t="grand">
      <x/>
    </i>
  </rowItems>
  <colItems count="1">
    <i/>
  </colItems>
  <dataFields count="1">
    <dataField name="Sum of Total Profits"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8ACDB0-68AA-4FD0-809E-05CB6BDA2478}" name="PivotTable9"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location ref="A49:B57" firstHeaderRow="1" firstDataRow="1" firstDataCol="1"/>
  <pivotFields count="14">
    <pivotField showAll="0"/>
    <pivotField showAll="0">
      <items count="11">
        <item x="0"/>
        <item x="2"/>
        <item x="5"/>
        <item x="3"/>
        <item x="1"/>
        <item x="8"/>
        <item x="4"/>
        <item x="9"/>
        <item x="6"/>
        <item x="7"/>
        <item t="default"/>
      </items>
    </pivotField>
    <pivotField showAll="0"/>
    <pivotField numFmtId="170" showAll="0"/>
    <pivotField showAll="0">
      <items count="5">
        <item x="2"/>
        <item x="1"/>
        <item x="3"/>
        <item x="0"/>
        <item t="default"/>
      </items>
    </pivotField>
    <pivotField axis="axisRow" showAll="0" sortType="descending">
      <items count="9">
        <item x="4"/>
        <item x="2"/>
        <item x="7"/>
        <item x="5"/>
        <item x="1"/>
        <item x="6"/>
        <item x="0"/>
        <item x="3"/>
        <item t="default"/>
      </items>
      <autoSortScope>
        <pivotArea dataOnly="0" outline="0" fieldPosition="0">
          <references count="1">
            <reference field="4294967294" count="1" selected="0">
              <x v="0"/>
            </reference>
          </references>
        </pivotArea>
      </autoSortScope>
    </pivotField>
    <pivotField showAll="0">
      <items count="11">
        <item x="8"/>
        <item x="9"/>
        <item x="6"/>
        <item x="0"/>
        <item x="7"/>
        <item x="4"/>
        <item x="3"/>
        <item x="2"/>
        <item x="1"/>
        <item x="5"/>
        <item t="default"/>
      </items>
    </pivotField>
    <pivotField showAll="0"/>
    <pivotField showAll="0"/>
    <pivotField showAll="0"/>
    <pivotField dataField="1" numFmtId="165" showAll="0"/>
    <pivotField numFmtId="165" showAll="0"/>
    <pivotField numFmtId="165" showAll="0"/>
    <pivotField showAll="0">
      <items count="13">
        <item x="1"/>
        <item x="7"/>
        <item x="0"/>
        <item x="4"/>
        <item x="3"/>
        <item x="6"/>
        <item x="2"/>
        <item x="5"/>
        <item f="1" x="11"/>
        <item f="1" x="8"/>
        <item f="1" x="9"/>
        <item f="1" x="10"/>
        <item t="default"/>
      </items>
    </pivotField>
  </pivotFields>
  <rowFields count="1">
    <field x="5"/>
  </rowFields>
  <rowItems count="8">
    <i>
      <x v="7"/>
    </i>
    <i>
      <x v="2"/>
    </i>
    <i>
      <x/>
    </i>
    <i>
      <x v="1"/>
    </i>
    <i>
      <x v="6"/>
    </i>
    <i>
      <x v="5"/>
    </i>
    <i>
      <x v="4"/>
    </i>
    <i>
      <x v="3"/>
    </i>
  </rowItems>
  <colItems count="1">
    <i/>
  </colItems>
  <dataFields count="1">
    <dataField name="Sum of Total Profits" fld="10" baseField="4" baseItem="2"/>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B654A08-ED66-46F0-8F02-04B2BF95BE5A}" name="PivotTable4" cacheId="0" applyNumberFormats="0" applyBorderFormats="0" applyFontFormats="0" applyPatternFormats="0" applyAlignmentFormats="0" applyWidthHeightFormats="1" dataCaption="Values" updatedVersion="7" minRefreshableVersion="3" useAutoFormatting="1" rowGrandTotals="0" colGrandTotals="0" itemPrintTitles="1" createdVersion="7" indent="0" outline="1" outlineData="1" multipleFieldFilters="0" chartFormat="6">
  <location ref="A33:C41" firstHeaderRow="0" firstDataRow="1" firstDataCol="1"/>
  <pivotFields count="14">
    <pivotField showAll="0"/>
    <pivotField showAll="0">
      <items count="11">
        <item x="0"/>
        <item x="2"/>
        <item x="5"/>
        <item x="3"/>
        <item x="1"/>
        <item x="8"/>
        <item x="4"/>
        <item x="9"/>
        <item x="6"/>
        <item x="7"/>
        <item t="default"/>
      </items>
    </pivotField>
    <pivotField showAll="0"/>
    <pivotField numFmtId="170" showAll="0"/>
    <pivotField showAll="0">
      <items count="5">
        <item x="2"/>
        <item x="1"/>
        <item x="3"/>
        <item x="0"/>
        <item t="default"/>
      </items>
    </pivotField>
    <pivotField axis="axisRow" showAll="0" sortType="ascending">
      <items count="9">
        <item x="4"/>
        <item x="2"/>
        <item x="7"/>
        <item x="5"/>
        <item x="1"/>
        <item x="6"/>
        <item x="0"/>
        <item x="3"/>
        <item t="default"/>
      </items>
      <autoSortScope>
        <pivotArea dataOnly="0" outline="0" fieldPosition="0">
          <references count="1">
            <reference field="4294967294" count="1" selected="0">
              <x v="1"/>
            </reference>
          </references>
        </pivotArea>
      </autoSortScope>
    </pivotField>
    <pivotField showAll="0">
      <items count="11">
        <item x="8"/>
        <item x="9"/>
        <item x="6"/>
        <item x="0"/>
        <item x="7"/>
        <item x="4"/>
        <item x="3"/>
        <item x="2"/>
        <item x="1"/>
        <item x="5"/>
        <item t="default"/>
      </items>
    </pivotField>
    <pivotField showAll="0"/>
    <pivotField showAll="0"/>
    <pivotField showAll="0"/>
    <pivotField dataField="1" numFmtId="165" showAll="0"/>
    <pivotField dataField="1" numFmtId="165" showAll="0"/>
    <pivotField numFmtId="165" showAll="0"/>
    <pivotField showAll="0">
      <items count="13">
        <item x="1"/>
        <item x="7"/>
        <item x="0"/>
        <item x="4"/>
        <item x="3"/>
        <item x="6"/>
        <item x="2"/>
        <item x="5"/>
        <item f="1" x="11"/>
        <item f="1" x="8"/>
        <item f="1" x="9"/>
        <item f="1" x="10"/>
        <item t="default"/>
      </items>
    </pivotField>
  </pivotFields>
  <rowFields count="1">
    <field x="5"/>
  </rowFields>
  <rowItems count="8">
    <i>
      <x v="3"/>
    </i>
    <i>
      <x v="1"/>
    </i>
    <i>
      <x v="5"/>
    </i>
    <i>
      <x v="4"/>
    </i>
    <i>
      <x/>
    </i>
    <i>
      <x v="6"/>
    </i>
    <i>
      <x v="7"/>
    </i>
    <i>
      <x v="2"/>
    </i>
  </rowItems>
  <colFields count="1">
    <field x="-2"/>
  </colFields>
  <colItems count="2">
    <i>
      <x/>
    </i>
    <i i="1">
      <x v="1"/>
    </i>
  </colItems>
  <dataFields count="2">
    <dataField name="Sum of Total Profits" fld="10" baseField="0" baseItem="0"/>
    <dataField name="Sum of Revenue" fld="11" baseField="0" baseItem="0"/>
  </dataFields>
  <chartFormats count="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2" format="4" series="1">
      <pivotArea type="data" outline="0" fieldPosition="0">
        <references count="1">
          <reference field="4294967294" count="1" selected="0">
            <x v="0"/>
          </reference>
        </references>
      </pivotArea>
    </chartFormat>
    <chartFormat chart="2" format="5" series="1">
      <pivotArea type="data" outline="0" fieldPosition="0">
        <references count="1">
          <reference field="4294967294" count="1" selected="0">
            <x v="1"/>
          </reference>
        </references>
      </pivotArea>
    </chartFormat>
    <chartFormat chart="4" format="4"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1"/>
          </reference>
        </references>
      </pivotArea>
    </chartFormat>
    <chartFormat chart="4" format="6">
      <pivotArea type="data" outline="0" fieldPosition="0">
        <references count="2">
          <reference field="4294967294" count="1" selected="0">
            <x v="1"/>
          </reference>
          <reference field="5"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C46C895-34BE-490F-8D46-09EC55C7DD13}"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B24" firstHeaderRow="1" firstDataRow="1" firstDataCol="1"/>
  <pivotFields count="14">
    <pivotField showAll="0"/>
    <pivotField showAll="0">
      <items count="11">
        <item x="0"/>
        <item x="2"/>
        <item x="5"/>
        <item x="3"/>
        <item x="1"/>
        <item x="8"/>
        <item x="4"/>
        <item x="9"/>
        <item x="6"/>
        <item x="7"/>
        <item t="default"/>
      </items>
    </pivotField>
    <pivotField showAll="0"/>
    <pivotField axis="axisRow" numFmtId="170" showAll="0">
      <items count="5">
        <item x="1"/>
        <item x="3"/>
        <item x="2"/>
        <item x="0"/>
        <item t="default"/>
      </items>
    </pivotField>
    <pivotField axis="axisRow" showAll="0">
      <items count="5">
        <item x="2"/>
        <item x="1"/>
        <item x="3"/>
        <item x="0"/>
        <item t="default"/>
      </items>
    </pivotField>
    <pivotField showAll="0">
      <items count="9">
        <item x="4"/>
        <item x="2"/>
        <item x="7"/>
        <item x="5"/>
        <item x="1"/>
        <item x="6"/>
        <item x="0"/>
        <item x="3"/>
        <item t="default"/>
      </items>
    </pivotField>
    <pivotField showAll="0">
      <items count="11">
        <item x="8"/>
        <item x="9"/>
        <item x="6"/>
        <item x="0"/>
        <item x="7"/>
        <item x="4"/>
        <item x="3"/>
        <item x="2"/>
        <item x="1"/>
        <item x="5"/>
        <item t="default"/>
      </items>
    </pivotField>
    <pivotField showAll="0"/>
    <pivotField numFmtId="165" showAll="0"/>
    <pivotField numFmtId="165" showAll="0"/>
    <pivotField numFmtId="165" showAll="0"/>
    <pivotField dataField="1" numFmtId="165" showAll="0"/>
    <pivotField numFmtId="165" showAll="0"/>
    <pivotField showAll="0">
      <items count="13">
        <item x="1"/>
        <item x="7"/>
        <item f="1" x="11"/>
        <item x="0"/>
        <item x="4"/>
        <item f="1" x="8"/>
        <item x="3"/>
        <item x="6"/>
        <item f="1" x="9"/>
        <item x="2"/>
        <item x="5"/>
        <item f="1" x="10"/>
        <item t="default"/>
      </items>
    </pivotField>
  </pivotFields>
  <rowFields count="2">
    <field x="4"/>
    <field x="3"/>
  </rowFields>
  <rowItems count="21">
    <i>
      <x/>
    </i>
    <i r="1">
      <x/>
    </i>
    <i r="1">
      <x v="1"/>
    </i>
    <i r="1">
      <x v="2"/>
    </i>
    <i r="1">
      <x v="3"/>
    </i>
    <i>
      <x v="1"/>
    </i>
    <i r="1">
      <x/>
    </i>
    <i r="1">
      <x v="1"/>
    </i>
    <i r="1">
      <x v="2"/>
    </i>
    <i r="1">
      <x v="3"/>
    </i>
    <i>
      <x v="2"/>
    </i>
    <i r="1">
      <x/>
    </i>
    <i r="1">
      <x v="1"/>
    </i>
    <i r="1">
      <x v="2"/>
    </i>
    <i r="1">
      <x v="3"/>
    </i>
    <i>
      <x v="3"/>
    </i>
    <i r="1">
      <x/>
    </i>
    <i r="1">
      <x v="1"/>
    </i>
    <i r="1">
      <x v="2"/>
    </i>
    <i r="1">
      <x v="3"/>
    </i>
    <i t="grand">
      <x/>
    </i>
  </rowItems>
  <colItems count="1">
    <i/>
  </colItems>
  <dataFields count="1">
    <dataField name="Sum of Revenue" fld="11" baseField="0" baseItem="0"/>
  </dataFields>
  <formats count="7">
    <format dxfId="454">
      <pivotArea collapsedLevelsAreSubtotals="1" fieldPosition="0">
        <references count="2">
          <reference field="3" count="0"/>
          <reference field="4" count="1" selected="0">
            <x v="0"/>
          </reference>
        </references>
      </pivotArea>
    </format>
    <format dxfId="453">
      <pivotArea collapsedLevelsAreSubtotals="1" fieldPosition="0">
        <references count="1">
          <reference field="4" count="1">
            <x v="1"/>
          </reference>
        </references>
      </pivotArea>
    </format>
    <format dxfId="452">
      <pivotArea collapsedLevelsAreSubtotals="1" fieldPosition="0">
        <references count="2">
          <reference field="3" count="0"/>
          <reference field="4" count="1" selected="0">
            <x v="1"/>
          </reference>
        </references>
      </pivotArea>
    </format>
    <format dxfId="451">
      <pivotArea collapsedLevelsAreSubtotals="1" fieldPosition="0">
        <references count="1">
          <reference field="4" count="1">
            <x v="2"/>
          </reference>
        </references>
      </pivotArea>
    </format>
    <format dxfId="450">
      <pivotArea collapsedLevelsAreSubtotals="1" fieldPosition="0">
        <references count="2">
          <reference field="3" count="0"/>
          <reference field="4" count="1" selected="0">
            <x v="2"/>
          </reference>
        </references>
      </pivotArea>
    </format>
    <format dxfId="449">
      <pivotArea collapsedLevelsAreSubtotals="1" fieldPosition="0">
        <references count="1">
          <reference field="4" count="1">
            <x v="3"/>
          </reference>
        </references>
      </pivotArea>
    </format>
    <format dxfId="448">
      <pivotArea collapsedLevelsAreSubtotals="1" fieldPosition="0">
        <references count="2">
          <reference field="3" count="0"/>
          <reference field="4" count="1" selected="0">
            <x v="3"/>
          </reference>
        </references>
      </pivotArea>
    </format>
  </formats>
  <chartFormats count="1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2" format="3">
      <pivotArea type="data" outline="0" fieldPosition="0">
        <references count="3">
          <reference field="4294967294" count="1" selected="0">
            <x v="0"/>
          </reference>
          <reference field="3" count="1" selected="0">
            <x v="0"/>
          </reference>
          <reference field="4" count="1" selected="0">
            <x v="0"/>
          </reference>
        </references>
      </pivotArea>
    </chartFormat>
    <chartFormat chart="2" format="4">
      <pivotArea type="data" outline="0" fieldPosition="0">
        <references count="3">
          <reference field="4294967294" count="1" selected="0">
            <x v="0"/>
          </reference>
          <reference field="3" count="1" selected="0">
            <x v="1"/>
          </reference>
          <reference field="4" count="1" selected="0">
            <x v="0"/>
          </reference>
        </references>
      </pivotArea>
    </chartFormat>
    <chartFormat chart="2" format="5">
      <pivotArea type="data" outline="0" fieldPosition="0">
        <references count="3">
          <reference field="4294967294" count="1" selected="0">
            <x v="0"/>
          </reference>
          <reference field="3" count="1" selected="0">
            <x v="3"/>
          </reference>
          <reference field="4" count="1" selected="0">
            <x v="2"/>
          </reference>
        </references>
      </pivotArea>
    </chartFormat>
    <chartFormat chart="2" format="6">
      <pivotArea type="data" outline="0" fieldPosition="0">
        <references count="3">
          <reference field="4294967294" count="1" selected="0">
            <x v="0"/>
          </reference>
          <reference field="3" count="1" selected="0">
            <x v="2"/>
          </reference>
          <reference field="4" count="1" selected="0">
            <x v="3"/>
          </reference>
        </references>
      </pivotArea>
    </chartFormat>
    <chartFormat chart="2" format="7">
      <pivotArea type="data" outline="0" fieldPosition="0">
        <references count="3">
          <reference field="4294967294" count="1" selected="0">
            <x v="0"/>
          </reference>
          <reference field="3" count="1" selected="0">
            <x v="2"/>
          </reference>
          <reference field="4" count="1" selected="0">
            <x v="2"/>
          </reference>
        </references>
      </pivotArea>
    </chartFormat>
    <chartFormat chart="2" format="8">
      <pivotArea type="data" outline="0" fieldPosition="0">
        <references count="3">
          <reference field="4294967294" count="1" selected="0">
            <x v="0"/>
          </reference>
          <reference field="3" count="1" selected="0">
            <x v="2"/>
          </reference>
          <reference field="4" count="1" selected="0">
            <x v="1"/>
          </reference>
        </references>
      </pivotArea>
    </chartFormat>
    <chartFormat chart="2" format="9">
      <pivotArea type="data" outline="0" fieldPosition="0">
        <references count="3">
          <reference field="4294967294" count="1" selected="0">
            <x v="0"/>
          </reference>
          <reference field="3" count="1" selected="0">
            <x v="0"/>
          </reference>
          <reference field="4" count="1" selected="0">
            <x v="3"/>
          </reference>
        </references>
      </pivotArea>
    </chartFormat>
    <chartFormat chart="2" format="10">
      <pivotArea type="data" outline="0" fieldPosition="0">
        <references count="3">
          <reference field="4294967294" count="1" selected="0">
            <x v="0"/>
          </reference>
          <reference field="3" count="1" selected="0">
            <x v="1"/>
          </reference>
          <reference field="4" count="1" selected="0">
            <x v="3"/>
          </reference>
        </references>
      </pivotArea>
    </chartFormat>
    <chartFormat chart="2" format="11">
      <pivotArea type="data" outline="0" fieldPosition="0">
        <references count="3">
          <reference field="4294967294" count="1" selected="0">
            <x v="0"/>
          </reference>
          <reference field="3" count="1" selected="0">
            <x v="3"/>
          </reference>
          <reference field="4" count="1" selected="0">
            <x v="0"/>
          </reference>
        </references>
      </pivotArea>
    </chartFormat>
    <chartFormat chart="2" format="12">
      <pivotArea type="data" outline="0" fieldPosition="0">
        <references count="3">
          <reference field="4294967294" count="1" selected="0">
            <x v="0"/>
          </reference>
          <reference field="3" count="1" selected="0">
            <x v="0"/>
          </reference>
          <reference field="4" count="1" selected="0">
            <x v="2"/>
          </reference>
        </references>
      </pivotArea>
    </chartFormat>
    <chartFormat chart="2" format="13">
      <pivotArea type="data" outline="0" fieldPosition="0">
        <references count="3">
          <reference field="4294967294" count="1" selected="0">
            <x v="0"/>
          </reference>
          <reference field="3" count="1" selected="0">
            <x v="1"/>
          </reference>
          <reference field="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475FA68-E2FD-499C-BAD0-4304EA539E48}" name="PivotTable16"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0:C21" firstHeaderRow="0" firstDataRow="1" firstDataCol="0"/>
  <pivotFields count="14">
    <pivotField showAll="0"/>
    <pivotField showAll="0">
      <items count="11">
        <item x="0"/>
        <item x="2"/>
        <item x="5"/>
        <item x="3"/>
        <item x="1"/>
        <item x="8"/>
        <item x="4"/>
        <item x="9"/>
        <item x="6"/>
        <item x="7"/>
        <item t="default"/>
      </items>
    </pivotField>
    <pivotField showAll="0"/>
    <pivotField numFmtId="170" showAll="0"/>
    <pivotField showAll="0">
      <items count="5">
        <item x="2"/>
        <item x="1"/>
        <item x="3"/>
        <item x="0"/>
        <item t="default"/>
      </items>
    </pivotField>
    <pivotField showAll="0">
      <items count="9">
        <item x="4"/>
        <item x="2"/>
        <item x="7"/>
        <item x="5"/>
        <item x="1"/>
        <item x="6"/>
        <item x="0"/>
        <item x="3"/>
        <item t="default"/>
      </items>
    </pivotField>
    <pivotField showAll="0">
      <items count="11">
        <item x="8"/>
        <item x="9"/>
        <item x="6"/>
        <item x="0"/>
        <item x="7"/>
        <item x="4"/>
        <item x="3"/>
        <item x="2"/>
        <item x="1"/>
        <item x="5"/>
        <item t="default"/>
      </items>
    </pivotField>
    <pivotField showAll="0"/>
    <pivotField showAll="0"/>
    <pivotField showAll="0"/>
    <pivotField dataField="1" numFmtId="165" showAll="0"/>
    <pivotField dataField="1" numFmtId="165" showAll="0"/>
    <pivotField dataField="1" numFmtId="165" showAll="0"/>
    <pivotField showAll="0">
      <items count="13">
        <item x="1"/>
        <item x="7"/>
        <item x="0"/>
        <item x="4"/>
        <item x="3"/>
        <item x="6"/>
        <item x="2"/>
        <item x="5"/>
        <item f="1" x="11"/>
        <item f="1" x="8"/>
        <item f="1" x="9"/>
        <item f="1" x="10"/>
        <item t="default"/>
      </items>
    </pivotField>
  </pivotFields>
  <rowItems count="1">
    <i/>
  </rowItems>
  <colFields count="1">
    <field x="-2"/>
  </colFields>
  <colItems count="3">
    <i>
      <x/>
    </i>
    <i i="1">
      <x v="1"/>
    </i>
    <i i="2">
      <x v="2"/>
    </i>
  </colItems>
  <dataFields count="3">
    <dataField name="Sum of Revenue" fld="11" baseField="0" baseItem="0"/>
    <dataField name="Sum of Total Profits" fld="10" baseField="0" baseItem="0"/>
    <dataField name="Sum of Total Cost" fld="12" baseField="0" baseItem="0"/>
  </dataFields>
  <formats count="1">
    <format dxfId="44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300-000000000000}"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3:C14" firstHeaderRow="0" firstDataRow="1" firstDataCol="1"/>
  <pivotFields count="14">
    <pivotField showAll="0"/>
    <pivotField showAll="0">
      <items count="11">
        <item x="0"/>
        <item x="2"/>
        <item x="5"/>
        <item x="3"/>
        <item x="1"/>
        <item x="8"/>
        <item x="4"/>
        <item x="9"/>
        <item x="6"/>
        <item x="7"/>
        <item t="default"/>
      </items>
    </pivotField>
    <pivotField showAll="0"/>
    <pivotField numFmtId="170" showAll="0"/>
    <pivotField showAll="0">
      <items count="5">
        <item x="2"/>
        <item x="1"/>
        <item x="3"/>
        <item x="0"/>
        <item t="default"/>
      </items>
    </pivotField>
    <pivotField showAll="0">
      <items count="9">
        <item x="4"/>
        <item x="2"/>
        <item x="7"/>
        <item x="5"/>
        <item x="1"/>
        <item x="6"/>
        <item x="0"/>
        <item x="3"/>
        <item t="default"/>
      </items>
    </pivotField>
    <pivotField axis="axisRow" showAll="0" sortType="ascending">
      <items count="11">
        <item x="8"/>
        <item x="9"/>
        <item x="6"/>
        <item x="0"/>
        <item x="7"/>
        <item x="4"/>
        <item x="3"/>
        <item x="2"/>
        <item x="1"/>
        <item x="5"/>
        <item t="default"/>
      </items>
      <autoSortScope>
        <pivotArea dataOnly="0" outline="0" fieldPosition="0">
          <references count="1">
            <reference field="4294967294" count="1" selected="0">
              <x v="0"/>
            </reference>
          </references>
        </pivotArea>
      </autoSortScope>
    </pivotField>
    <pivotField dataField="1" showAll="0"/>
    <pivotField showAll="0"/>
    <pivotField showAll="0"/>
    <pivotField numFmtId="165" showAll="0"/>
    <pivotField dataField="1" numFmtId="165" showAll="0"/>
    <pivotField numFmtId="165" showAll="0"/>
    <pivotField showAll="0">
      <items count="13">
        <item x="1"/>
        <item x="7"/>
        <item x="0"/>
        <item x="4"/>
        <item x="3"/>
        <item x="6"/>
        <item x="2"/>
        <item x="5"/>
        <item f="1" x="11"/>
        <item f="1" x="8"/>
        <item f="1" x="9"/>
        <item f="1" x="10"/>
        <item t="default"/>
      </items>
    </pivotField>
  </pivotFields>
  <rowFields count="1">
    <field x="6"/>
  </rowFields>
  <rowItems count="11">
    <i>
      <x v="1"/>
    </i>
    <i>
      <x/>
    </i>
    <i>
      <x v="5"/>
    </i>
    <i>
      <x v="9"/>
    </i>
    <i>
      <x v="3"/>
    </i>
    <i>
      <x v="7"/>
    </i>
    <i>
      <x v="6"/>
    </i>
    <i>
      <x v="8"/>
    </i>
    <i>
      <x v="4"/>
    </i>
    <i>
      <x v="2"/>
    </i>
    <i t="grand">
      <x/>
    </i>
  </rowItems>
  <colFields count="1">
    <field x="-2"/>
  </colFields>
  <colItems count="2">
    <i>
      <x/>
    </i>
    <i i="1">
      <x v="1"/>
    </i>
  </colItems>
  <dataFields count="2">
    <dataField name="Sum of Revenue" fld="11" baseField="0" baseItem="0"/>
    <dataField name="Sum of Units Sold" fld="7" baseField="0" baseItem="0"/>
  </dataFields>
  <chartFormats count="6">
    <chartFormat chart="0" format="0" series="1">
      <pivotArea type="data" outline="0" fieldPosition="0">
        <references count="1">
          <reference field="4294967294" count="1" selected="0">
            <x v="0"/>
          </reference>
        </references>
      </pivotArea>
    </chartFormat>
    <chartFormat chart="1" format="2" series="1">
      <pivotArea type="data" outline="0" fieldPosition="0">
        <references count="1">
          <reference field="4294967294" count="1" selected="0">
            <x v="0"/>
          </reference>
        </references>
      </pivotArea>
    </chartFormat>
    <chartFormat chart="2" format="4" series="1">
      <pivotArea type="data" outline="0" fieldPosition="0">
        <references count="1">
          <reference field="4294967294" count="1" selected="0">
            <x v="0"/>
          </reference>
        </references>
      </pivotArea>
    </chartFormat>
    <chartFormat chart="2" format="6">
      <pivotArea type="data" outline="0" fieldPosition="0">
        <references count="2">
          <reference field="4294967294" count="1" selected="0">
            <x v="0"/>
          </reference>
          <reference field="6" count="1" selected="0">
            <x v="2"/>
          </reference>
        </references>
      </pivotArea>
    </chartFormat>
    <chartFormat chart="2" format="9" series="1">
      <pivotArea type="data" outline="0" fieldPosition="0">
        <references count="1">
          <reference field="4294967294" count="1" selected="0">
            <x v="1"/>
          </reference>
        </references>
      </pivotArea>
    </chartFormat>
    <chartFormat chart="0" format="4"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158D8480-51D7-422B-BEA6-6C0CE6572E44}" name="PivotTable17"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18:B29" firstHeaderRow="1" firstDataRow="1" firstDataCol="1"/>
  <pivotFields count="14">
    <pivotField showAll="0"/>
    <pivotField axis="axisRow" showAll="0">
      <items count="11">
        <item x="0"/>
        <item x="2"/>
        <item x="5"/>
        <item x="3"/>
        <item x="1"/>
        <item x="8"/>
        <item x="4"/>
        <item x="9"/>
        <item x="6"/>
        <item x="7"/>
        <item t="default"/>
      </items>
    </pivotField>
    <pivotField showAll="0"/>
    <pivotField numFmtId="170" showAll="0"/>
    <pivotField showAll="0">
      <items count="5">
        <item x="2"/>
        <item x="1"/>
        <item x="3"/>
        <item x="0"/>
        <item t="default"/>
      </items>
    </pivotField>
    <pivotField showAll="0">
      <items count="9">
        <item x="4"/>
        <item x="2"/>
        <item x="7"/>
        <item x="5"/>
        <item x="1"/>
        <item x="6"/>
        <item x="0"/>
        <item x="3"/>
        <item t="default"/>
      </items>
    </pivotField>
    <pivotField showAll="0">
      <items count="11">
        <item x="8"/>
        <item x="9"/>
        <item x="6"/>
        <item x="0"/>
        <item x="7"/>
        <item x="4"/>
        <item x="3"/>
        <item x="2"/>
        <item x="1"/>
        <item x="5"/>
        <item t="default"/>
      </items>
    </pivotField>
    <pivotField showAll="0"/>
    <pivotField showAll="0"/>
    <pivotField showAll="0"/>
    <pivotField dataField="1" numFmtId="165" showAll="0"/>
    <pivotField numFmtId="165" showAll="0"/>
    <pivotField numFmtId="165" showAll="0"/>
    <pivotField showAll="0">
      <items count="13">
        <item x="1"/>
        <item x="7"/>
        <item x="0"/>
        <item x="4"/>
        <item x="3"/>
        <item x="6"/>
        <item x="2"/>
        <item x="5"/>
        <item f="1" x="11"/>
        <item f="1" x="8"/>
        <item f="1" x="9"/>
        <item f="1" x="10"/>
        <item t="default"/>
      </items>
    </pivotField>
  </pivotFields>
  <rowFields count="1">
    <field x="1"/>
  </rowFields>
  <rowItems count="11">
    <i>
      <x/>
    </i>
    <i>
      <x v="1"/>
    </i>
    <i>
      <x v="2"/>
    </i>
    <i>
      <x v="3"/>
    </i>
    <i>
      <x v="4"/>
    </i>
    <i>
      <x v="5"/>
    </i>
    <i>
      <x v="6"/>
    </i>
    <i>
      <x v="7"/>
    </i>
    <i>
      <x v="8"/>
    </i>
    <i>
      <x v="9"/>
    </i>
    <i t="grand">
      <x/>
    </i>
  </rowItems>
  <colItems count="1">
    <i/>
  </colItems>
  <dataFields count="1">
    <dataField name="Sum of Total Profits"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D8707AD-CBD2-4653-9FA3-3CD48B4EDABC}"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20:C37" firstHeaderRow="1" firstDataRow="1" firstDataCol="0"/>
  <pivotFields count="14">
    <pivotField showAll="0"/>
    <pivotField showAll="0">
      <items count="11">
        <item x="0"/>
        <item x="2"/>
        <item x="5"/>
        <item x="3"/>
        <item x="1"/>
        <item x="8"/>
        <item x="4"/>
        <item x="9"/>
        <item x="6"/>
        <item x="7"/>
        <item t="default"/>
      </items>
    </pivotField>
    <pivotField showAll="0"/>
    <pivotField numFmtId="170" showAll="0"/>
    <pivotField showAll="0">
      <items count="5">
        <item x="2"/>
        <item x="1"/>
        <item x="3"/>
        <item x="0"/>
        <item t="default"/>
      </items>
    </pivotField>
    <pivotField showAll="0">
      <items count="9">
        <item x="4"/>
        <item x="2"/>
        <item x="7"/>
        <item x="5"/>
        <item x="1"/>
        <item x="6"/>
        <item x="0"/>
        <item x="3"/>
        <item t="default"/>
      </items>
    </pivotField>
    <pivotField showAll="0">
      <items count="11">
        <item x="8"/>
        <item x="9"/>
        <item x="6"/>
        <item x="0"/>
        <item x="7"/>
        <item x="4"/>
        <item x="3"/>
        <item x="2"/>
        <item x="1"/>
        <item x="5"/>
        <item t="default"/>
      </items>
    </pivotField>
    <pivotField showAll="0"/>
    <pivotField showAll="0"/>
    <pivotField showAll="0"/>
    <pivotField numFmtId="165" showAll="0"/>
    <pivotField numFmtId="165" showAll="0"/>
    <pivotField numFmtId="165" showAll="0"/>
    <pivotField showAll="0">
      <items count="13">
        <item h="1" x="1"/>
        <item h="1" x="7"/>
        <item h="1" x="0"/>
        <item h="1" x="4"/>
        <item h="1" x="3"/>
        <item h="1" x="6"/>
        <item h="1" x="2"/>
        <item h="1" x="5"/>
        <item f="1" x="11"/>
        <item f="1" x="8"/>
        <item f="1" x="9"/>
        <item f="1" x="10"/>
        <item t="default"/>
      </items>
    </pivotField>
  </pivot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xport_Country" xr10:uid="{3BF589EE-D0E9-49FD-BFF3-E56B2C37FAB4}" sourceName="Export Country">
  <pivotTables>
    <pivotTable tabId="2" name="PivotTable3"/>
    <pivotTable tabId="2" name="PivotTable1"/>
    <pivotTable tabId="2" name="PivotTable4"/>
    <pivotTable tabId="2" name="PivotTable9"/>
    <pivotTable tabId="5" name="PivotTable1"/>
    <pivotTable tabId="5" name="PivotTable3"/>
    <pivotTable tabId="4" name="PivotTable1"/>
    <pivotTable tabId="4" name="PivotTable17"/>
    <pivotTable tabId="3" name="PivotTable16"/>
    <pivotTable tabId="9" name="PivotTable2"/>
  </pivotTables>
  <data>
    <tabular pivotCacheId="1174074692">
      <items count="10">
        <i x="0" s="1"/>
        <i x="2" s="1"/>
        <i x="5" s="1"/>
        <i x="3" s="1"/>
        <i x="1" s="1"/>
        <i x="8" s="1"/>
        <i x="4" s="1"/>
        <i x="9" s="1"/>
        <i x="6" s="1"/>
        <i x="7"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Name" xr10:uid="{24004FFB-E458-4FB6-8B73-04E00AC82A86}" sourceName="ProductName">
  <pivotTables>
    <pivotTable tabId="4" name="PivotTable1"/>
    <pivotTable tabId="3" name="PivotTable16"/>
    <pivotTable tabId="2" name="PivotTable1"/>
    <pivotTable tabId="2" name="PivotTable3"/>
    <pivotTable tabId="2" name="PivotTable4"/>
    <pivotTable tabId="2" name="PivotTable9"/>
    <pivotTable tabId="5" name="PivotTable1"/>
    <pivotTable tabId="5" name="PivotTable3"/>
    <pivotTable tabId="4" name="PivotTable17"/>
    <pivotTable tabId="9" name="PivotTable2"/>
  </pivotTables>
  <data>
    <tabular pivotCacheId="1174074692">
      <items count="8">
        <i x="4" s="1"/>
        <i x="2" s="1"/>
        <i x="7" s="1"/>
        <i x="5" s="1"/>
        <i x="1" s="1"/>
        <i x="6" s="1"/>
        <i x="0"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 xr10:uid="{DBBDA178-A5E8-425E-9045-730EFBC679DB}" sourceName="Year">
  <pivotTables>
    <pivotTable tabId="5" name="PivotTable1"/>
    <pivotTable tabId="9" name="PivotTable2"/>
    <pivotTable tabId="3" name="PivotTable16"/>
    <pivotTable tabId="2" name="PivotTable1"/>
    <pivotTable tabId="2" name="PivotTable3"/>
    <pivotTable tabId="2" name="PivotTable4"/>
    <pivotTable tabId="2" name="PivotTable9"/>
    <pivotTable tabId="5" name="PivotTable3"/>
    <pivotTable tabId="4" name="PivotTable1"/>
    <pivotTable tabId="4" name="PivotTable17"/>
  </pivotTables>
  <data>
    <tabular pivotCacheId="1174074692">
      <items count="4">
        <i x="2" s="1"/>
        <i x="1"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mpanyName" xr10:uid="{9D9CEF33-6D11-419E-B47C-0969792BAD16}" sourceName="CompanyName">
  <pivotTables>
    <pivotTable tabId="4" name="PivotTable1"/>
    <pivotTable tabId="3" name="PivotTable16"/>
    <pivotTable tabId="2" name="PivotTable1"/>
    <pivotTable tabId="2" name="PivotTable3"/>
    <pivotTable tabId="2" name="PivotTable4"/>
    <pivotTable tabId="2" name="PivotTable9"/>
    <pivotTable tabId="5" name="PivotTable1"/>
    <pivotTable tabId="5" name="PivotTable3"/>
    <pivotTable tabId="4" name="PivotTable17"/>
    <pivotTable tabId="9" name="PivotTable2"/>
  </pivotTables>
  <data>
    <tabular pivotCacheId="1174074692">
      <items count="10">
        <i x="8" s="1"/>
        <i x="9" s="1"/>
        <i x="6" s="1"/>
        <i x="0" s="1"/>
        <i x="7" s="1"/>
        <i x="4" s="1"/>
        <i x="3" s="1"/>
        <i x="2" s="1"/>
        <i x="1"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port Country" xr10:uid="{BF596972-1EB5-48D4-AF01-9DB8F736A0BC}" cache="Slicer_Export_Country" caption="Export Count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Name" xr10:uid="{F9DF5481-FFF3-40E9-9E31-301444857646}" cache="Slicer_ProductName" caption="ProductName" rowHeight="241300"/>
  <slicer name="CompanyName" xr10:uid="{D48F4C08-F5B4-44D6-90D7-5C6A71F6F371}" cache="Slicer_CompanyName" caption="CompanyName"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Year" xr10:uid="{668251B7-2A1D-42A1-AA71-959274D74F66}" cache="Slicer_Year" caption="Year"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xport Country 1" xr10:uid="{BCA17921-65EA-44E7-B6C0-711FCC40E710}" cache="Slicer_Export_Country" caption="Export Country" style="SlicerStyleLight2" rowHeight="241300"/>
  <slicer name="ProductName 1" xr10:uid="{9905A980-AAC2-4C91-BE53-480232A00247}" cache="Slicer_ProductName" caption="ProductName" style="SlicerStyleLight2" rowHeight="241300"/>
  <slicer name="Year 1" xr10:uid="{D803DFE5-11AC-4713-B13B-2FAFAD5AC32B}" cache="Slicer_Year" caption="Year" startItem="1" style="SlicerStyleLight2" rowHeight="241300"/>
  <slicer name="CompanyName 1" xr10:uid="{D7B256CD-0802-4627-B779-C387785F9A90}" cache="Slicer_CompanyName" caption="CompanyName" startItem="5"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N1001" totalsRowShown="0">
  <autoFilter ref="A1:N1001" xr:uid="{00000000-0009-0000-0100-000001000000}"/>
  <tableColumns count="14">
    <tableColumn id="1" xr3:uid="{00000000-0010-0000-0000-000001000000}" name="ExportID"/>
    <tableColumn id="2" xr3:uid="{00000000-0010-0000-0000-000002000000}" name="Export Country"/>
    <tableColumn id="3" xr3:uid="{00000000-0010-0000-0000-000003000000}" name="Date" dataDxfId="447"/>
    <tableColumn id="15" xr3:uid="{4DFF173D-482B-46D6-84F2-5105EBAF69B1}" name="Quarter" dataDxfId="446">
      <calculatedColumnFormula>ROUNDUP(MONTH(Table1[[#This Row],[Date]])/3,0)</calculatedColumnFormula>
    </tableColumn>
    <tableColumn id="4" xr3:uid="{00000000-0010-0000-0000-000004000000}" name="Year"/>
    <tableColumn id="5" xr3:uid="{00000000-0010-0000-0000-000005000000}" name="ProductName"/>
    <tableColumn id="6" xr3:uid="{00000000-0010-0000-0000-000006000000}" name="CompanyName"/>
    <tableColumn id="7" xr3:uid="{00000000-0010-0000-0000-000007000000}" name="Units Sold"/>
    <tableColumn id="8" xr3:uid="{00000000-0010-0000-0000-000008000000}" name="Unit_Price" dataDxfId="445"/>
    <tableColumn id="9" xr3:uid="{00000000-0010-0000-0000-000009000000}" name="Profit Per unit" dataDxfId="444"/>
    <tableColumn id="12" xr3:uid="{BAAD01C9-9226-4715-85E3-D42B58C721C1}" name="Total Profits" dataDxfId="443">
      <calculatedColumnFormula>Table1[[#This Row],[Profit Per unit]]*Table1[[#This Row],[Units Sold]]</calculatedColumnFormula>
    </tableColumn>
    <tableColumn id="10" xr3:uid="{00000000-0010-0000-0000-00000A000000}" name="Revenue" dataDxfId="442"/>
    <tableColumn id="13" xr3:uid="{26D3E544-F6CA-4AA8-B18C-D6C5CA6EB286}" name="Total Cost" dataDxfId="441">
      <calculatedColumnFormula>Table1[[#This Row],[Revenue]]-Table1[[#This Row],[Total Profits]]</calculatedColumnFormula>
    </tableColumn>
    <tableColumn id="11" xr3:uid="{00000000-0010-0000-0000-00000B000000}" name="Destination Port"/>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7" Type="http://schemas.microsoft.com/office/2007/relationships/slicer" Target="../slicers/slicer1.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rinterSettings" Target="../printerSettings/printerSettings1.bin"/><Relationship Id="rId4" Type="http://schemas.openxmlformats.org/officeDocument/2006/relationships/pivotTable" Target="../pivotTables/pivotTable4.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5.xml"/></Relationships>
</file>

<file path=xl/worksheets/_rels/sheet3.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ivotTable" Target="../pivotTables/pivotTable8.xml"/><Relationship Id="rId1" Type="http://schemas.openxmlformats.org/officeDocument/2006/relationships/pivotTable" Target="../pivotTables/pivotTable7.xml"/><Relationship Id="rId4" Type="http://schemas.microsoft.com/office/2007/relationships/slicer" Target="../slicers/slicer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ivotTable" Target="../pivotTables/pivotTable10.xml"/><Relationship Id="rId1" Type="http://schemas.openxmlformats.org/officeDocument/2006/relationships/pivotTable" Target="../pivotTables/pivotTable9.xml"/><Relationship Id="rId4" Type="http://schemas.microsoft.com/office/2007/relationships/slicer" Target="../slicers/slicer3.xml"/></Relationships>
</file>

<file path=xl/worksheets/_rels/sheet7.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I57"/>
  <sheetViews>
    <sheetView workbookViewId="0">
      <selection activeCell="K45" sqref="K45"/>
    </sheetView>
  </sheetViews>
  <sheetFormatPr defaultRowHeight="14.5" x14ac:dyDescent="0.35"/>
  <cols>
    <col min="1" max="1" width="12.36328125" bestFit="1" customWidth="1"/>
    <col min="2" max="2" width="17.54296875" bestFit="1" customWidth="1"/>
    <col min="3" max="3" width="14.36328125" bestFit="1" customWidth="1"/>
    <col min="4" max="6" width="9.81640625" bestFit="1" customWidth="1"/>
    <col min="7" max="7" width="8.81640625" bestFit="1" customWidth="1"/>
    <col min="8" max="8" width="9.81640625" bestFit="1" customWidth="1"/>
    <col min="9" max="9" width="8.81640625" bestFit="1" customWidth="1"/>
    <col min="10" max="10" width="10.81640625" bestFit="1" customWidth="1"/>
  </cols>
  <sheetData>
    <row r="3" spans="1:4" x14ac:dyDescent="0.35">
      <c r="A3" s="4" t="s">
        <v>1047</v>
      </c>
      <c r="B3" t="s">
        <v>1057</v>
      </c>
    </row>
    <row r="4" spans="1:4" x14ac:dyDescent="0.35">
      <c r="A4" s="5" t="s">
        <v>11</v>
      </c>
      <c r="B4" s="3">
        <v>335468827.94000006</v>
      </c>
      <c r="D4" s="6"/>
    </row>
    <row r="5" spans="1:4" x14ac:dyDescent="0.35">
      <c r="A5" s="5" t="s">
        <v>23</v>
      </c>
      <c r="B5" s="3">
        <v>325684381.94999993</v>
      </c>
      <c r="D5" s="6"/>
    </row>
    <row r="6" spans="1:4" x14ac:dyDescent="0.35">
      <c r="A6" s="5" t="s">
        <v>34</v>
      </c>
      <c r="B6" s="3">
        <v>368834839.00999987</v>
      </c>
      <c r="D6" s="6"/>
    </row>
    <row r="7" spans="1:4" x14ac:dyDescent="0.35">
      <c r="A7" s="5" t="s">
        <v>27</v>
      </c>
      <c r="B7" s="3">
        <v>351139111.12999994</v>
      </c>
      <c r="D7" s="6"/>
    </row>
    <row r="8" spans="1:4" x14ac:dyDescent="0.35">
      <c r="A8" s="5" t="s">
        <v>16</v>
      </c>
      <c r="B8" s="3">
        <v>290823004.56</v>
      </c>
      <c r="D8" s="6"/>
    </row>
    <row r="9" spans="1:4" x14ac:dyDescent="0.35">
      <c r="A9" s="5" t="s">
        <v>46</v>
      </c>
      <c r="B9" s="3">
        <v>359451824.29000014</v>
      </c>
      <c r="D9" s="6"/>
    </row>
    <row r="10" spans="1:4" x14ac:dyDescent="0.35">
      <c r="A10" s="5" t="s">
        <v>31</v>
      </c>
      <c r="B10" s="3">
        <v>306437070.95000005</v>
      </c>
      <c r="D10" s="6"/>
    </row>
    <row r="11" spans="1:4" x14ac:dyDescent="0.35">
      <c r="A11" s="5" t="s">
        <v>51</v>
      </c>
      <c r="B11" s="3">
        <v>307065373.96000004</v>
      </c>
      <c r="D11" s="6"/>
    </row>
    <row r="12" spans="1:4" x14ac:dyDescent="0.35">
      <c r="A12" s="5" t="s">
        <v>37</v>
      </c>
      <c r="B12" s="3">
        <v>312860434.42999983</v>
      </c>
      <c r="D12" s="6"/>
    </row>
    <row r="13" spans="1:4" x14ac:dyDescent="0.35">
      <c r="A13" s="5" t="s">
        <v>44</v>
      </c>
      <c r="B13" s="3">
        <v>330684287.16999996</v>
      </c>
      <c r="D13" s="6"/>
    </row>
    <row r="14" spans="1:4" x14ac:dyDescent="0.35">
      <c r="A14" s="5" t="s">
        <v>1048</v>
      </c>
      <c r="B14" s="3">
        <v>3288449155.3899999</v>
      </c>
    </row>
    <row r="19" spans="1:9" x14ac:dyDescent="0.35">
      <c r="A19" s="4" t="s">
        <v>1046</v>
      </c>
      <c r="B19" s="4" t="s">
        <v>1049</v>
      </c>
    </row>
    <row r="20" spans="1:9" x14ac:dyDescent="0.35">
      <c r="A20" s="4" t="s">
        <v>1047</v>
      </c>
      <c r="B20" t="s">
        <v>41</v>
      </c>
      <c r="C20" t="s">
        <v>28</v>
      </c>
      <c r="D20" t="s">
        <v>63</v>
      </c>
      <c r="E20" t="s">
        <v>20</v>
      </c>
      <c r="F20" t="s">
        <v>17</v>
      </c>
      <c r="G20" t="s">
        <v>54</v>
      </c>
      <c r="H20" t="s">
        <v>12</v>
      </c>
      <c r="I20" t="s">
        <v>47</v>
      </c>
    </row>
    <row r="21" spans="1:9" x14ac:dyDescent="0.35">
      <c r="A21" s="5" t="s">
        <v>34</v>
      </c>
      <c r="B21" s="3">
        <v>104853.42</v>
      </c>
      <c r="C21" s="3">
        <v>55276</v>
      </c>
      <c r="D21" s="3">
        <v>66744.930000000008</v>
      </c>
      <c r="E21" s="3">
        <v>128991.65000000004</v>
      </c>
      <c r="F21" s="3">
        <v>108814.12</v>
      </c>
      <c r="G21" s="3">
        <v>94860.75</v>
      </c>
      <c r="H21" s="3">
        <v>70207.290000000008</v>
      </c>
      <c r="I21" s="3">
        <v>53815.97</v>
      </c>
    </row>
    <row r="22" spans="1:9" x14ac:dyDescent="0.35">
      <c r="A22" s="5" t="s">
        <v>27</v>
      </c>
      <c r="B22" s="3">
        <v>123925.98999999999</v>
      </c>
      <c r="C22" s="3">
        <v>74542.900000000009</v>
      </c>
      <c r="D22" s="3">
        <v>118471.88000000002</v>
      </c>
      <c r="E22" s="3">
        <v>94239.97</v>
      </c>
      <c r="F22" s="3">
        <v>76682.820000000007</v>
      </c>
      <c r="G22" s="3">
        <v>98644.57</v>
      </c>
      <c r="H22" s="3">
        <v>46977.640000000007</v>
      </c>
      <c r="I22" s="3">
        <v>25126.57</v>
      </c>
    </row>
    <row r="23" spans="1:9" x14ac:dyDescent="0.35">
      <c r="A23" s="5" t="s">
        <v>11</v>
      </c>
      <c r="B23" s="3">
        <v>122273.65000000001</v>
      </c>
      <c r="C23" s="3">
        <v>97911.2</v>
      </c>
      <c r="D23" s="3">
        <v>82554.570000000007</v>
      </c>
      <c r="E23" s="3">
        <v>83057.61</v>
      </c>
      <c r="F23" s="3">
        <v>75245.600000000006</v>
      </c>
      <c r="G23" s="3">
        <v>72633.97</v>
      </c>
      <c r="H23" s="3">
        <v>49386.630000000005</v>
      </c>
      <c r="I23" s="3">
        <v>65332.229999999996</v>
      </c>
    </row>
    <row r="24" spans="1:9" x14ac:dyDescent="0.35">
      <c r="A24" s="5" t="s">
        <v>46</v>
      </c>
      <c r="B24" s="3">
        <v>65849.489999999991</v>
      </c>
      <c r="C24" s="3">
        <v>121997.62</v>
      </c>
      <c r="D24" s="3">
        <v>61495.140000000007</v>
      </c>
      <c r="E24" s="3">
        <v>66925.739999999991</v>
      </c>
      <c r="F24" s="3">
        <v>88591.37999999999</v>
      </c>
      <c r="G24" s="3">
        <v>86782.74</v>
      </c>
      <c r="H24" s="3">
        <v>104265.98999999998</v>
      </c>
      <c r="I24" s="3">
        <v>39516.83</v>
      </c>
    </row>
    <row r="25" spans="1:9" x14ac:dyDescent="0.35">
      <c r="A25" s="5" t="s">
        <v>37</v>
      </c>
      <c r="B25" s="3">
        <v>99134.040000000008</v>
      </c>
      <c r="C25" s="3">
        <v>95457.85</v>
      </c>
      <c r="D25" s="3">
        <v>128814.79999999999</v>
      </c>
      <c r="E25" s="3">
        <v>46886.79</v>
      </c>
      <c r="F25" s="3">
        <v>67799.42</v>
      </c>
      <c r="G25" s="3">
        <v>59679.71</v>
      </c>
      <c r="H25" s="3">
        <v>78799.12</v>
      </c>
      <c r="I25" s="3">
        <v>49706.909999999996</v>
      </c>
    </row>
    <row r="26" spans="1:9" x14ac:dyDescent="0.35">
      <c r="A26" s="5" t="s">
        <v>44</v>
      </c>
      <c r="B26" s="3">
        <v>87474.020000000019</v>
      </c>
      <c r="C26" s="3">
        <v>108825.60000000001</v>
      </c>
      <c r="D26" s="3">
        <v>29618.93</v>
      </c>
      <c r="E26" s="3">
        <v>80718.940000000017</v>
      </c>
      <c r="F26" s="3">
        <v>43788.78</v>
      </c>
      <c r="G26" s="3">
        <v>77351.09</v>
      </c>
      <c r="H26" s="3">
        <v>86761.73</v>
      </c>
      <c r="I26" s="3">
        <v>99355.920000000013</v>
      </c>
    </row>
    <row r="27" spans="1:9" x14ac:dyDescent="0.35">
      <c r="A27" s="5" t="s">
        <v>23</v>
      </c>
      <c r="B27" s="3">
        <v>103915.84999999999</v>
      </c>
      <c r="C27" s="3">
        <v>98890.609999999986</v>
      </c>
      <c r="D27" s="3">
        <v>69391.930000000008</v>
      </c>
      <c r="E27" s="3">
        <v>49647.89</v>
      </c>
      <c r="F27" s="3">
        <v>73713.209999999992</v>
      </c>
      <c r="G27" s="3">
        <v>68424.899999999994</v>
      </c>
      <c r="H27" s="3">
        <v>85773.139999999985</v>
      </c>
      <c r="I27" s="3">
        <v>54405.85</v>
      </c>
    </row>
    <row r="28" spans="1:9" x14ac:dyDescent="0.35">
      <c r="A28" s="5" t="s">
        <v>31</v>
      </c>
      <c r="B28" s="3">
        <v>52963.62</v>
      </c>
      <c r="C28" s="3">
        <v>89876.34</v>
      </c>
      <c r="D28" s="3">
        <v>77297.55</v>
      </c>
      <c r="E28" s="3">
        <v>46548.57</v>
      </c>
      <c r="F28" s="3">
        <v>76741.87999999999</v>
      </c>
      <c r="G28" s="3">
        <v>72184.490000000005</v>
      </c>
      <c r="H28" s="3">
        <v>91624.250000000015</v>
      </c>
      <c r="I28" s="3">
        <v>90776.66</v>
      </c>
    </row>
    <row r="29" spans="1:9" x14ac:dyDescent="0.35">
      <c r="A29" s="5" t="s">
        <v>51</v>
      </c>
      <c r="B29" s="3">
        <v>87336.59</v>
      </c>
      <c r="C29" s="3">
        <v>62401.47</v>
      </c>
      <c r="D29" s="3">
        <v>81304.23</v>
      </c>
      <c r="E29" s="3">
        <v>42375.520000000004</v>
      </c>
      <c r="F29" s="3">
        <v>88438.430000000008</v>
      </c>
      <c r="G29" s="3">
        <v>46025.119999999995</v>
      </c>
      <c r="H29" s="3">
        <v>47834.92</v>
      </c>
      <c r="I29" s="3">
        <v>80700.34</v>
      </c>
    </row>
    <row r="30" spans="1:9" x14ac:dyDescent="0.35">
      <c r="A30" s="5" t="s">
        <v>16</v>
      </c>
      <c r="B30" s="3">
        <v>34949.75</v>
      </c>
      <c r="C30" s="3">
        <v>44623.29</v>
      </c>
      <c r="D30" s="3">
        <v>77211.820000000007</v>
      </c>
      <c r="E30" s="3">
        <v>134825.56000000003</v>
      </c>
      <c r="F30" s="3">
        <v>50687.140000000007</v>
      </c>
      <c r="G30" s="3">
        <v>69690.69</v>
      </c>
      <c r="H30" s="3">
        <v>64707.739999999991</v>
      </c>
      <c r="I30" s="3">
        <v>43839.69</v>
      </c>
    </row>
    <row r="33" spans="1:5" x14ac:dyDescent="0.35">
      <c r="A33" s="4" t="s">
        <v>1047</v>
      </c>
      <c r="B33" t="s">
        <v>1057</v>
      </c>
      <c r="C33" t="s">
        <v>1058</v>
      </c>
    </row>
    <row r="34" spans="1:5" x14ac:dyDescent="0.35">
      <c r="A34" s="5" t="s">
        <v>47</v>
      </c>
      <c r="B34" s="3">
        <v>336623228.97000009</v>
      </c>
      <c r="C34" s="3">
        <v>1600415863.6600008</v>
      </c>
      <c r="E34" s="23"/>
    </row>
    <row r="35" spans="1:5" x14ac:dyDescent="0.35">
      <c r="A35" s="5" t="s">
        <v>20</v>
      </c>
      <c r="B35" s="3">
        <v>416503461.03999996</v>
      </c>
      <c r="C35" s="3">
        <v>1913308279.3900001</v>
      </c>
      <c r="E35" s="23"/>
    </row>
    <row r="36" spans="1:5" x14ac:dyDescent="0.35">
      <c r="A36" s="5" t="s">
        <v>54</v>
      </c>
      <c r="B36" s="3">
        <v>387736296.23000002</v>
      </c>
      <c r="C36" s="3">
        <v>1947169761.0999994</v>
      </c>
      <c r="E36" s="23"/>
    </row>
    <row r="37" spans="1:5" x14ac:dyDescent="0.35">
      <c r="A37" s="5" t="s">
        <v>17</v>
      </c>
      <c r="B37" s="3">
        <v>385392110.74000001</v>
      </c>
      <c r="C37" s="3">
        <v>1974585531.9299998</v>
      </c>
      <c r="E37" s="23"/>
    </row>
    <row r="38" spans="1:5" x14ac:dyDescent="0.35">
      <c r="A38" s="5" t="s">
        <v>41</v>
      </c>
      <c r="B38" s="3">
        <v>438624304.48000008</v>
      </c>
      <c r="C38" s="3">
        <v>2110678804.05</v>
      </c>
      <c r="E38" s="23"/>
    </row>
    <row r="39" spans="1:5" x14ac:dyDescent="0.35">
      <c r="A39" s="5" t="s">
        <v>12</v>
      </c>
      <c r="B39" s="3">
        <v>395731339.02000004</v>
      </c>
      <c r="C39" s="3">
        <v>2118009970.5800002</v>
      </c>
      <c r="E39" s="23"/>
    </row>
    <row r="40" spans="1:5" x14ac:dyDescent="0.35">
      <c r="A40" s="5" t="s">
        <v>28</v>
      </c>
      <c r="B40" s="3">
        <v>477487002.58999985</v>
      </c>
      <c r="C40" s="3">
        <v>2268607546.7099996</v>
      </c>
      <c r="E40" s="23"/>
    </row>
    <row r="41" spans="1:5" x14ac:dyDescent="0.35">
      <c r="A41" s="5" t="s">
        <v>63</v>
      </c>
      <c r="B41" s="3">
        <v>450351412.31999999</v>
      </c>
      <c r="C41" s="3">
        <v>2384888721.1500001</v>
      </c>
      <c r="E41" s="23"/>
    </row>
    <row r="49" spans="1:5" x14ac:dyDescent="0.35">
      <c r="A49" s="4" t="s">
        <v>1047</v>
      </c>
      <c r="B49" t="s">
        <v>1057</v>
      </c>
    </row>
    <row r="50" spans="1:5" x14ac:dyDescent="0.35">
      <c r="A50" s="5" t="s">
        <v>28</v>
      </c>
      <c r="B50" s="3">
        <v>477487002.58999985</v>
      </c>
      <c r="D50" t="str">
        <f>A50</f>
        <v>Sesame</v>
      </c>
      <c r="E50" s="18">
        <f t="shared" ref="E50:E57" si="0">GETPIVOTDATA("Total Profits",$A$49,"ProductName",A50)</f>
        <v>477487002.58999985</v>
      </c>
    </row>
    <row r="51" spans="1:5" x14ac:dyDescent="0.35">
      <c r="A51" s="5" t="s">
        <v>63</v>
      </c>
      <c r="B51" s="3">
        <v>450351412.31999999</v>
      </c>
      <c r="D51" t="str">
        <f t="shared" ref="D51:D57" si="1">A51</f>
        <v>Cocoa</v>
      </c>
      <c r="E51" s="18">
        <f t="shared" si="0"/>
        <v>450351412.31999999</v>
      </c>
    </row>
    <row r="52" spans="1:5" x14ac:dyDescent="0.35">
      <c r="A52" s="5" t="s">
        <v>41</v>
      </c>
      <c r="B52" s="3">
        <v>438624304.48000008</v>
      </c>
      <c r="D52" t="str">
        <f t="shared" si="1"/>
        <v>Cashew</v>
      </c>
      <c r="E52" s="18">
        <f t="shared" si="0"/>
        <v>438624304.48000008</v>
      </c>
    </row>
    <row r="53" spans="1:5" x14ac:dyDescent="0.35">
      <c r="A53" s="5" t="s">
        <v>20</v>
      </c>
      <c r="B53" s="3">
        <v>416503461.03999996</v>
      </c>
      <c r="D53" t="str">
        <f t="shared" si="1"/>
        <v>Cassava</v>
      </c>
      <c r="E53" s="18">
        <f t="shared" si="0"/>
        <v>416503461.03999996</v>
      </c>
    </row>
    <row r="54" spans="1:5" x14ac:dyDescent="0.35">
      <c r="A54" s="5" t="s">
        <v>12</v>
      </c>
      <c r="B54" s="3">
        <v>395731339.02000004</v>
      </c>
      <c r="D54" t="str">
        <f t="shared" si="1"/>
        <v>Rubber</v>
      </c>
      <c r="E54" s="18">
        <f t="shared" si="0"/>
        <v>395731339.02000004</v>
      </c>
    </row>
    <row r="55" spans="1:5" x14ac:dyDescent="0.35">
      <c r="A55" s="5" t="s">
        <v>54</v>
      </c>
      <c r="B55" s="3">
        <v>387736296.23000002</v>
      </c>
      <c r="D55" t="str">
        <f t="shared" si="1"/>
        <v>Plantain</v>
      </c>
      <c r="E55" s="18">
        <f t="shared" si="0"/>
        <v>387736296.23000002</v>
      </c>
    </row>
    <row r="56" spans="1:5" x14ac:dyDescent="0.35">
      <c r="A56" s="5" t="s">
        <v>17</v>
      </c>
      <c r="B56" s="3">
        <v>385392110.74000001</v>
      </c>
      <c r="D56" t="str">
        <f t="shared" si="1"/>
        <v>Palm Oil</v>
      </c>
      <c r="E56" s="18">
        <f t="shared" si="0"/>
        <v>385392110.74000001</v>
      </c>
    </row>
    <row r="57" spans="1:5" x14ac:dyDescent="0.35">
      <c r="A57" s="5" t="s">
        <v>47</v>
      </c>
      <c r="B57" s="3">
        <v>336623228.97000009</v>
      </c>
      <c r="D57" t="str">
        <f t="shared" si="1"/>
        <v>Ginger</v>
      </c>
      <c r="E57" s="18">
        <f t="shared" si="0"/>
        <v>336623228.97000009</v>
      </c>
    </row>
  </sheetData>
  <pageMargins left="0.7" right="0.7" top="0.75" bottom="0.75" header="0.3" footer="0.3"/>
  <pageSetup paperSize="9" orientation="portrait" r:id="rId5"/>
  <drawing r:id="rId6"/>
  <extLst>
    <ext xmlns:x14="http://schemas.microsoft.com/office/spreadsheetml/2009/9/main" uri="{A8765BA9-456A-4dab-B4F3-ACF838C121DE}">
      <x14:slicerList>
        <x14:slicer r:id="rId7"/>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238BD5-AC97-44E8-BB24-DF0560BD9C5F}">
  <dimension ref="A3:B24"/>
  <sheetViews>
    <sheetView workbookViewId="0">
      <selection activeCell="H19" sqref="H19"/>
    </sheetView>
  </sheetViews>
  <sheetFormatPr defaultRowHeight="14.5" x14ac:dyDescent="0.35"/>
  <cols>
    <col min="1" max="1" width="12.36328125" bestFit="1" customWidth="1"/>
    <col min="2" max="2" width="14.36328125" bestFit="1" customWidth="1"/>
  </cols>
  <sheetData>
    <row r="3" spans="1:2" x14ac:dyDescent="0.35">
      <c r="A3" s="4" t="s">
        <v>1047</v>
      </c>
      <c r="B3" t="s">
        <v>1058</v>
      </c>
    </row>
    <row r="4" spans="1:2" x14ac:dyDescent="0.35">
      <c r="A4" s="5">
        <v>2020</v>
      </c>
      <c r="B4" s="3">
        <v>3891727249.7399998</v>
      </c>
    </row>
    <row r="5" spans="1:2" x14ac:dyDescent="0.35">
      <c r="A5" s="26">
        <v>1</v>
      </c>
      <c r="B5" s="7">
        <v>844744394.55000007</v>
      </c>
    </row>
    <row r="6" spans="1:2" x14ac:dyDescent="0.35">
      <c r="A6" s="26">
        <v>2</v>
      </c>
      <c r="B6" s="7">
        <v>849609853.40999997</v>
      </c>
    </row>
    <row r="7" spans="1:2" x14ac:dyDescent="0.35">
      <c r="A7" s="26">
        <v>3</v>
      </c>
      <c r="B7" s="7">
        <v>1161792645.1199996</v>
      </c>
    </row>
    <row r="8" spans="1:2" x14ac:dyDescent="0.35">
      <c r="A8" s="26">
        <v>4</v>
      </c>
      <c r="B8" s="7">
        <v>1035580356.6599996</v>
      </c>
    </row>
    <row r="9" spans="1:2" x14ac:dyDescent="0.35">
      <c r="A9" s="5">
        <v>2021</v>
      </c>
      <c r="B9" s="7">
        <v>4461997757.8600006</v>
      </c>
    </row>
    <row r="10" spans="1:2" x14ac:dyDescent="0.35">
      <c r="A10" s="26">
        <v>1</v>
      </c>
      <c r="B10" s="7">
        <v>1178870373.9699998</v>
      </c>
    </row>
    <row r="11" spans="1:2" x14ac:dyDescent="0.35">
      <c r="A11" s="26">
        <v>2</v>
      </c>
      <c r="B11" s="7">
        <v>1089659039.6300004</v>
      </c>
    </row>
    <row r="12" spans="1:2" x14ac:dyDescent="0.35">
      <c r="A12" s="26">
        <v>3</v>
      </c>
      <c r="B12" s="7">
        <v>671479868.49000013</v>
      </c>
    </row>
    <row r="13" spans="1:2" x14ac:dyDescent="0.35">
      <c r="A13" s="26">
        <v>4</v>
      </c>
      <c r="B13" s="7">
        <v>1521988475.7700002</v>
      </c>
    </row>
    <row r="14" spans="1:2" x14ac:dyDescent="0.35">
      <c r="A14" s="5">
        <v>2022</v>
      </c>
      <c r="B14" s="7">
        <v>3776168662.6800003</v>
      </c>
    </row>
    <row r="15" spans="1:2" x14ac:dyDescent="0.35">
      <c r="A15" s="26">
        <v>1</v>
      </c>
      <c r="B15" s="7">
        <v>1010144035.55</v>
      </c>
    </row>
    <row r="16" spans="1:2" x14ac:dyDescent="0.35">
      <c r="A16" s="26">
        <v>2</v>
      </c>
      <c r="B16" s="7">
        <v>1171182999.3300006</v>
      </c>
    </row>
    <row r="17" spans="1:2" x14ac:dyDescent="0.35">
      <c r="A17" s="26">
        <v>3</v>
      </c>
      <c r="B17" s="7">
        <v>929251937.06000006</v>
      </c>
    </row>
    <row r="18" spans="1:2" x14ac:dyDescent="0.35">
      <c r="A18" s="26">
        <v>4</v>
      </c>
      <c r="B18" s="7">
        <v>665589690.74000001</v>
      </c>
    </row>
    <row r="19" spans="1:2" x14ac:dyDescent="0.35">
      <c r="A19" s="5">
        <v>2023</v>
      </c>
      <c r="B19" s="7">
        <v>4187770808.2900004</v>
      </c>
    </row>
    <row r="20" spans="1:2" x14ac:dyDescent="0.35">
      <c r="A20" s="26">
        <v>1</v>
      </c>
      <c r="B20" s="7">
        <v>974343498.56000006</v>
      </c>
    </row>
    <row r="21" spans="1:2" x14ac:dyDescent="0.35">
      <c r="A21" s="26">
        <v>2</v>
      </c>
      <c r="B21" s="7">
        <v>975004879.72000027</v>
      </c>
    </row>
    <row r="22" spans="1:2" x14ac:dyDescent="0.35">
      <c r="A22" s="26">
        <v>3</v>
      </c>
      <c r="B22" s="7">
        <v>1010905404.7200001</v>
      </c>
    </row>
    <row r="23" spans="1:2" x14ac:dyDescent="0.35">
      <c r="A23" s="26">
        <v>4</v>
      </c>
      <c r="B23" s="7">
        <v>1227517025.29</v>
      </c>
    </row>
    <row r="24" spans="1:2" x14ac:dyDescent="0.35">
      <c r="A24" s="5" t="s">
        <v>1048</v>
      </c>
      <c r="B24" s="3">
        <v>16317664478.569996</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001"/>
  <sheetViews>
    <sheetView topLeftCell="F1" workbookViewId="0">
      <selection activeCell="M2" sqref="M2"/>
    </sheetView>
  </sheetViews>
  <sheetFormatPr defaultRowHeight="14.5" x14ac:dyDescent="0.35"/>
  <cols>
    <col min="1" max="1" width="36.6328125" bestFit="1" customWidth="1"/>
    <col min="2" max="2" width="15.54296875" customWidth="1"/>
    <col min="3" max="3" width="10.453125" bestFit="1" customWidth="1"/>
    <col min="4" max="4" width="10.453125" style="25" customWidth="1"/>
    <col min="5" max="5" width="7.7265625" customWidth="1"/>
    <col min="6" max="6" width="14.36328125" customWidth="1"/>
    <col min="7" max="7" width="36.08984375" bestFit="1" customWidth="1"/>
    <col min="8" max="8" width="11.1796875" customWidth="1"/>
    <col min="9" max="9" width="11.453125" style="8" customWidth="1"/>
    <col min="10" max="11" width="14.6328125" style="8" customWidth="1"/>
    <col min="12" max="13" width="16.7265625" style="8" customWidth="1"/>
    <col min="14" max="14" width="16.6328125" customWidth="1"/>
  </cols>
  <sheetData>
    <row r="1" spans="1:14" x14ac:dyDescent="0.35">
      <c r="A1" t="s">
        <v>0</v>
      </c>
      <c r="B1" t="s">
        <v>1</v>
      </c>
      <c r="C1" t="s">
        <v>2</v>
      </c>
      <c r="D1" s="25" t="s">
        <v>1060</v>
      </c>
      <c r="E1" t="s">
        <v>3</v>
      </c>
      <c r="F1" t="s">
        <v>4</v>
      </c>
      <c r="G1" t="s">
        <v>5</v>
      </c>
      <c r="H1" t="s">
        <v>6</v>
      </c>
      <c r="I1" s="8" t="s">
        <v>7</v>
      </c>
      <c r="J1" s="8" t="s">
        <v>8</v>
      </c>
      <c r="K1" s="8" t="s">
        <v>1054</v>
      </c>
      <c r="L1" s="8" t="s">
        <v>1055</v>
      </c>
      <c r="M1" s="8" t="s">
        <v>1056</v>
      </c>
      <c r="N1" t="s">
        <v>9</v>
      </c>
    </row>
    <row r="2" spans="1:14" x14ac:dyDescent="0.35">
      <c r="A2" t="s">
        <v>10</v>
      </c>
      <c r="B2" t="s">
        <v>11</v>
      </c>
      <c r="C2" s="1">
        <v>45246</v>
      </c>
      <c r="D2" s="25">
        <f>ROUNDUP(MONTH(Table1[[#This Row],[Date]])/3,0)</f>
        <v>4</v>
      </c>
      <c r="E2">
        <v>2023</v>
      </c>
      <c r="F2" t="s">
        <v>12</v>
      </c>
      <c r="G2" t="s">
        <v>13</v>
      </c>
      <c r="H2">
        <v>721</v>
      </c>
      <c r="I2" s="8">
        <v>31443.05</v>
      </c>
      <c r="J2" s="8">
        <v>5863.92</v>
      </c>
      <c r="K2" s="8">
        <f>Table1[[#This Row],[Profit Per unit]]*Table1[[#This Row],[Units Sold]]</f>
        <v>4227886.32</v>
      </c>
      <c r="L2" s="8">
        <v>22670439.050000001</v>
      </c>
      <c r="M2" s="8">
        <f>Table1[[#This Row],[Revenue]]-Table1[[#This Row],[Total Profits]]</f>
        <v>18442552.73</v>
      </c>
      <c r="N2" t="s">
        <v>14</v>
      </c>
    </row>
    <row r="3" spans="1:14" x14ac:dyDescent="0.35">
      <c r="A3" t="s">
        <v>15</v>
      </c>
      <c r="B3" t="s">
        <v>16</v>
      </c>
      <c r="C3" s="1">
        <v>44204</v>
      </c>
      <c r="D3" s="25">
        <f>ROUNDUP(MONTH(Table1[[#This Row],[Date]])/3,0)</f>
        <v>1</v>
      </c>
      <c r="E3">
        <v>2021</v>
      </c>
      <c r="F3" t="s">
        <v>17</v>
      </c>
      <c r="G3" t="s">
        <v>18</v>
      </c>
      <c r="H3">
        <v>881</v>
      </c>
      <c r="I3" s="8">
        <v>23151.97</v>
      </c>
      <c r="J3" s="8">
        <v>5868.73</v>
      </c>
      <c r="K3" s="8">
        <f>Table1[[#This Row],[Profit Per unit]]*Table1[[#This Row],[Units Sold]]</f>
        <v>5170351.13</v>
      </c>
      <c r="L3" s="8">
        <v>20396885.57</v>
      </c>
      <c r="M3" s="8">
        <f>Table1[[#This Row],[Revenue]]-Table1[[#This Row],[Total Profits]]</f>
        <v>15226534.440000001</v>
      </c>
      <c r="N3" t="s">
        <v>14</v>
      </c>
    </row>
    <row r="4" spans="1:14" x14ac:dyDescent="0.35">
      <c r="A4" t="s">
        <v>19</v>
      </c>
      <c r="B4" t="s">
        <v>16</v>
      </c>
      <c r="C4" s="1">
        <v>44118</v>
      </c>
      <c r="D4" s="25">
        <f>ROUNDUP(MONTH(Table1[[#This Row],[Date]])/3,0)</f>
        <v>4</v>
      </c>
      <c r="E4">
        <v>2020</v>
      </c>
      <c r="F4" t="s">
        <v>20</v>
      </c>
      <c r="G4" t="s">
        <v>13</v>
      </c>
      <c r="H4">
        <v>702</v>
      </c>
      <c r="I4" s="8">
        <v>18536.45</v>
      </c>
      <c r="J4" s="8">
        <v>5105.01</v>
      </c>
      <c r="K4" s="8">
        <f>Table1[[#This Row],[Profit Per unit]]*Table1[[#This Row],[Units Sold]]</f>
        <v>3583717.02</v>
      </c>
      <c r="L4" s="8">
        <v>13012587.9</v>
      </c>
      <c r="M4" s="8">
        <f>Table1[[#This Row],[Revenue]]-Table1[[#This Row],[Total Profits]]</f>
        <v>9428870.8800000008</v>
      </c>
      <c r="N4" t="s">
        <v>21</v>
      </c>
    </row>
    <row r="5" spans="1:14" x14ac:dyDescent="0.35">
      <c r="A5" t="s">
        <v>22</v>
      </c>
      <c r="B5" t="s">
        <v>23</v>
      </c>
      <c r="C5" s="1">
        <v>44926</v>
      </c>
      <c r="D5" s="25">
        <f>ROUNDUP(MONTH(Table1[[#This Row],[Date]])/3,0)</f>
        <v>4</v>
      </c>
      <c r="E5">
        <v>2022</v>
      </c>
      <c r="F5" t="s">
        <v>12</v>
      </c>
      <c r="G5" t="s">
        <v>24</v>
      </c>
      <c r="H5">
        <v>191</v>
      </c>
      <c r="I5" s="8">
        <v>21981.31</v>
      </c>
      <c r="J5" s="8">
        <v>7781.54</v>
      </c>
      <c r="K5" s="8">
        <f>Table1[[#This Row],[Profit Per unit]]*Table1[[#This Row],[Units Sold]]</f>
        <v>1486274.14</v>
      </c>
      <c r="L5" s="8">
        <v>4198430.21</v>
      </c>
      <c r="M5" s="8">
        <f>Table1[[#This Row],[Revenue]]-Table1[[#This Row],[Total Profits]]</f>
        <v>2712156.0700000003</v>
      </c>
      <c r="N5" t="s">
        <v>25</v>
      </c>
    </row>
    <row r="6" spans="1:14" x14ac:dyDescent="0.35">
      <c r="A6" t="s">
        <v>26</v>
      </c>
      <c r="B6" t="s">
        <v>27</v>
      </c>
      <c r="C6" s="1">
        <v>44914</v>
      </c>
      <c r="D6" s="25">
        <f>ROUNDUP(MONTH(Table1[[#This Row],[Date]])/3,0)</f>
        <v>4</v>
      </c>
      <c r="E6">
        <v>2022</v>
      </c>
      <c r="F6" t="s">
        <v>28</v>
      </c>
      <c r="G6" t="s">
        <v>29</v>
      </c>
      <c r="H6">
        <v>373</v>
      </c>
      <c r="I6" s="8">
        <v>13415.94</v>
      </c>
      <c r="J6" s="8">
        <v>9590.9500000000007</v>
      </c>
      <c r="K6" s="8">
        <f>Table1[[#This Row],[Profit Per unit]]*Table1[[#This Row],[Units Sold]]</f>
        <v>3577424.35</v>
      </c>
      <c r="L6" s="8">
        <v>5004145.62</v>
      </c>
      <c r="M6" s="8">
        <f>Table1[[#This Row],[Revenue]]-Table1[[#This Row],[Total Profits]]</f>
        <v>1426721.27</v>
      </c>
      <c r="N6" t="s">
        <v>14</v>
      </c>
    </row>
    <row r="7" spans="1:14" x14ac:dyDescent="0.35">
      <c r="A7" t="s">
        <v>30</v>
      </c>
      <c r="B7" t="s">
        <v>31</v>
      </c>
      <c r="C7" s="1">
        <v>44390</v>
      </c>
      <c r="D7" s="25">
        <f>ROUNDUP(MONTH(Table1[[#This Row],[Date]])/3,0)</f>
        <v>3</v>
      </c>
      <c r="E7">
        <v>2021</v>
      </c>
      <c r="F7" t="s">
        <v>17</v>
      </c>
      <c r="G7" t="s">
        <v>32</v>
      </c>
      <c r="H7">
        <v>593</v>
      </c>
      <c r="I7" s="8">
        <v>44749.95</v>
      </c>
      <c r="J7" s="8">
        <v>4498.4799999999996</v>
      </c>
      <c r="K7" s="8">
        <f>Table1[[#This Row],[Profit Per unit]]*Table1[[#This Row],[Units Sold]]</f>
        <v>2667598.6399999997</v>
      </c>
      <c r="L7" s="8">
        <v>26536720.350000001</v>
      </c>
      <c r="M7" s="8">
        <f>Table1[[#This Row],[Revenue]]-Table1[[#This Row],[Total Profits]]</f>
        <v>23869121.710000001</v>
      </c>
      <c r="N7" t="s">
        <v>14</v>
      </c>
    </row>
    <row r="8" spans="1:14" x14ac:dyDescent="0.35">
      <c r="A8" t="s">
        <v>33</v>
      </c>
      <c r="B8" t="s">
        <v>34</v>
      </c>
      <c r="C8" s="1">
        <v>44614</v>
      </c>
      <c r="D8" s="25">
        <f>ROUNDUP(MONTH(Table1[[#This Row],[Date]])/3,0)</f>
        <v>1</v>
      </c>
      <c r="E8">
        <v>2022</v>
      </c>
      <c r="F8" t="s">
        <v>12</v>
      </c>
      <c r="G8" t="s">
        <v>35</v>
      </c>
      <c r="H8">
        <v>142</v>
      </c>
      <c r="I8" s="8">
        <v>21985.66</v>
      </c>
      <c r="J8" s="8">
        <v>5963.85</v>
      </c>
      <c r="K8" s="8">
        <f>Table1[[#This Row],[Profit Per unit]]*Table1[[#This Row],[Units Sold]]</f>
        <v>846866.70000000007</v>
      </c>
      <c r="L8" s="8">
        <v>3121963.72</v>
      </c>
      <c r="M8" s="8">
        <f>Table1[[#This Row],[Revenue]]-Table1[[#This Row],[Total Profits]]</f>
        <v>2275097.02</v>
      </c>
      <c r="N8" t="s">
        <v>14</v>
      </c>
    </row>
    <row r="9" spans="1:14" x14ac:dyDescent="0.35">
      <c r="A9" t="s">
        <v>36</v>
      </c>
      <c r="B9" t="s">
        <v>37</v>
      </c>
      <c r="C9" s="1">
        <v>44277</v>
      </c>
      <c r="D9" s="25">
        <f>ROUNDUP(MONTH(Table1[[#This Row],[Date]])/3,0)</f>
        <v>1</v>
      </c>
      <c r="E9">
        <v>2021</v>
      </c>
      <c r="F9" t="s">
        <v>28</v>
      </c>
      <c r="G9" t="s">
        <v>24</v>
      </c>
      <c r="H9">
        <v>990</v>
      </c>
      <c r="I9" s="8">
        <v>16931.73</v>
      </c>
      <c r="J9" s="8">
        <v>3464.19</v>
      </c>
      <c r="K9" s="8">
        <f>Table1[[#This Row],[Profit Per unit]]*Table1[[#This Row],[Units Sold]]</f>
        <v>3429548.1</v>
      </c>
      <c r="L9" s="8">
        <v>16762412.699999999</v>
      </c>
      <c r="M9" s="8">
        <f>Table1[[#This Row],[Revenue]]-Table1[[#This Row],[Total Profits]]</f>
        <v>13332864.6</v>
      </c>
      <c r="N9" t="s">
        <v>21</v>
      </c>
    </row>
    <row r="10" spans="1:14" x14ac:dyDescent="0.35">
      <c r="A10" t="s">
        <v>38</v>
      </c>
      <c r="B10" t="s">
        <v>34</v>
      </c>
      <c r="C10" s="1">
        <v>44774</v>
      </c>
      <c r="D10" s="25">
        <f>ROUNDUP(MONTH(Table1[[#This Row],[Date]])/3,0)</f>
        <v>3</v>
      </c>
      <c r="E10">
        <v>2022</v>
      </c>
      <c r="F10" t="s">
        <v>12</v>
      </c>
      <c r="G10" t="s">
        <v>39</v>
      </c>
      <c r="H10">
        <v>606</v>
      </c>
      <c r="I10" s="8">
        <v>17896.939999999999</v>
      </c>
      <c r="J10" s="8">
        <v>5326.45</v>
      </c>
      <c r="K10" s="8">
        <f>Table1[[#This Row],[Profit Per unit]]*Table1[[#This Row],[Units Sold]]</f>
        <v>3227828.6999999997</v>
      </c>
      <c r="L10" s="8">
        <v>10845545.640000001</v>
      </c>
      <c r="M10" s="8">
        <f>Table1[[#This Row],[Revenue]]-Table1[[#This Row],[Total Profits]]</f>
        <v>7617716.9400000013</v>
      </c>
      <c r="N10" t="s">
        <v>14</v>
      </c>
    </row>
    <row r="11" spans="1:14" x14ac:dyDescent="0.35">
      <c r="A11" t="s">
        <v>40</v>
      </c>
      <c r="B11" t="s">
        <v>31</v>
      </c>
      <c r="C11" s="1">
        <v>44161</v>
      </c>
      <c r="D11" s="25">
        <f>ROUNDUP(MONTH(Table1[[#This Row],[Date]])/3,0)</f>
        <v>4</v>
      </c>
      <c r="E11">
        <v>2020</v>
      </c>
      <c r="F11" t="s">
        <v>41</v>
      </c>
      <c r="G11" t="s">
        <v>42</v>
      </c>
      <c r="H11">
        <v>900</v>
      </c>
      <c r="I11" s="8">
        <v>42463.53</v>
      </c>
      <c r="J11" s="8">
        <v>5468.54</v>
      </c>
      <c r="K11" s="8">
        <f>Table1[[#This Row],[Profit Per unit]]*Table1[[#This Row],[Units Sold]]</f>
        <v>4921686</v>
      </c>
      <c r="L11" s="8">
        <v>38217177</v>
      </c>
      <c r="M11" s="8">
        <f>Table1[[#This Row],[Revenue]]-Table1[[#This Row],[Total Profits]]</f>
        <v>33295491</v>
      </c>
      <c r="N11" t="s">
        <v>14</v>
      </c>
    </row>
    <row r="12" spans="1:14" x14ac:dyDescent="0.35">
      <c r="A12" s="2" t="s">
        <v>43</v>
      </c>
      <c r="B12" t="s">
        <v>44</v>
      </c>
      <c r="C12" s="1">
        <v>44905</v>
      </c>
      <c r="D12" s="25">
        <f>ROUNDUP(MONTH(Table1[[#This Row],[Date]])/3,0)</f>
        <v>4</v>
      </c>
      <c r="E12">
        <v>2022</v>
      </c>
      <c r="F12" t="s">
        <v>12</v>
      </c>
      <c r="G12" t="s">
        <v>24</v>
      </c>
      <c r="H12">
        <v>192</v>
      </c>
      <c r="I12" s="8">
        <v>23536.16</v>
      </c>
      <c r="J12" s="8">
        <v>2812.83</v>
      </c>
      <c r="K12" s="8">
        <f>Table1[[#This Row],[Profit Per unit]]*Table1[[#This Row],[Units Sold]]</f>
        <v>540063.36</v>
      </c>
      <c r="L12" s="8">
        <v>4518942.7199999997</v>
      </c>
      <c r="M12" s="8">
        <f>Table1[[#This Row],[Revenue]]-Table1[[#This Row],[Total Profits]]</f>
        <v>3978879.36</v>
      </c>
      <c r="N12" t="s">
        <v>14</v>
      </c>
    </row>
    <row r="13" spans="1:14" x14ac:dyDescent="0.35">
      <c r="A13" t="s">
        <v>45</v>
      </c>
      <c r="B13" t="s">
        <v>46</v>
      </c>
      <c r="C13" s="1">
        <v>44368</v>
      </c>
      <c r="D13" s="25">
        <f>ROUNDUP(MONTH(Table1[[#This Row],[Date]])/3,0)</f>
        <v>2</v>
      </c>
      <c r="E13">
        <v>2021</v>
      </c>
      <c r="F13" t="s">
        <v>47</v>
      </c>
      <c r="G13" t="s">
        <v>48</v>
      </c>
      <c r="H13">
        <v>566</v>
      </c>
      <c r="I13" s="8">
        <v>15516.87</v>
      </c>
      <c r="J13" s="8">
        <v>3043.78</v>
      </c>
      <c r="K13" s="8">
        <f>Table1[[#This Row],[Profit Per unit]]*Table1[[#This Row],[Units Sold]]</f>
        <v>1722779.4800000002</v>
      </c>
      <c r="L13" s="8">
        <v>8782548.4199999999</v>
      </c>
      <c r="M13" s="8">
        <f>Table1[[#This Row],[Revenue]]-Table1[[#This Row],[Total Profits]]</f>
        <v>7059768.9399999995</v>
      </c>
      <c r="N13" t="s">
        <v>25</v>
      </c>
    </row>
    <row r="14" spans="1:14" x14ac:dyDescent="0.35">
      <c r="A14" t="s">
        <v>49</v>
      </c>
      <c r="B14" t="s">
        <v>34</v>
      </c>
      <c r="C14" s="1">
        <v>44799</v>
      </c>
      <c r="D14" s="25">
        <f>ROUNDUP(MONTH(Table1[[#This Row],[Date]])/3,0)</f>
        <v>3</v>
      </c>
      <c r="E14">
        <v>2022</v>
      </c>
      <c r="F14" t="s">
        <v>41</v>
      </c>
      <c r="G14" t="s">
        <v>48</v>
      </c>
      <c r="H14">
        <v>220</v>
      </c>
      <c r="I14" s="8">
        <v>37731.49</v>
      </c>
      <c r="J14" s="8">
        <v>5466.27</v>
      </c>
      <c r="K14" s="8">
        <f>Table1[[#This Row],[Profit Per unit]]*Table1[[#This Row],[Units Sold]]</f>
        <v>1202579.4000000001</v>
      </c>
      <c r="L14" s="8">
        <v>8300927.7999999998</v>
      </c>
      <c r="M14" s="8">
        <f>Table1[[#This Row],[Revenue]]-Table1[[#This Row],[Total Profits]]</f>
        <v>7098348.3999999994</v>
      </c>
      <c r="N14" t="s">
        <v>25</v>
      </c>
    </row>
    <row r="15" spans="1:14" x14ac:dyDescent="0.35">
      <c r="A15" t="s">
        <v>50</v>
      </c>
      <c r="B15" t="s">
        <v>51</v>
      </c>
      <c r="C15" s="1">
        <v>44118</v>
      </c>
      <c r="D15" s="25">
        <f>ROUNDUP(MONTH(Table1[[#This Row],[Date]])/3,0)</f>
        <v>4</v>
      </c>
      <c r="E15">
        <v>2020</v>
      </c>
      <c r="F15" t="s">
        <v>20</v>
      </c>
      <c r="G15" t="s">
        <v>52</v>
      </c>
      <c r="H15">
        <v>963</v>
      </c>
      <c r="I15" s="8">
        <v>29641.1</v>
      </c>
      <c r="J15" s="8">
        <v>7617.73</v>
      </c>
      <c r="K15" s="8">
        <f>Table1[[#This Row],[Profit Per unit]]*Table1[[#This Row],[Units Sold]]</f>
        <v>7335873.9899999993</v>
      </c>
      <c r="L15" s="8">
        <v>28544379.300000001</v>
      </c>
      <c r="M15" s="8">
        <f>Table1[[#This Row],[Revenue]]-Table1[[#This Row],[Total Profits]]</f>
        <v>21208505.310000002</v>
      </c>
      <c r="N15" t="s">
        <v>21</v>
      </c>
    </row>
    <row r="16" spans="1:14" x14ac:dyDescent="0.35">
      <c r="A16" t="s">
        <v>53</v>
      </c>
      <c r="B16" t="s">
        <v>46</v>
      </c>
      <c r="C16" s="1">
        <v>45117</v>
      </c>
      <c r="D16" s="25">
        <f>ROUNDUP(MONTH(Table1[[#This Row],[Date]])/3,0)</f>
        <v>3</v>
      </c>
      <c r="E16">
        <v>2023</v>
      </c>
      <c r="F16" t="s">
        <v>54</v>
      </c>
      <c r="G16" t="s">
        <v>32</v>
      </c>
      <c r="H16">
        <v>700</v>
      </c>
      <c r="I16" s="8">
        <v>24041.35</v>
      </c>
      <c r="J16" s="8">
        <v>3922.05</v>
      </c>
      <c r="K16" s="8">
        <f>Table1[[#This Row],[Profit Per unit]]*Table1[[#This Row],[Units Sold]]</f>
        <v>2745435</v>
      </c>
      <c r="L16" s="8">
        <v>16828945</v>
      </c>
      <c r="M16" s="8">
        <f>Table1[[#This Row],[Revenue]]-Table1[[#This Row],[Total Profits]]</f>
        <v>14083510</v>
      </c>
      <c r="N16" t="s">
        <v>14</v>
      </c>
    </row>
    <row r="17" spans="1:14" x14ac:dyDescent="0.35">
      <c r="A17" t="s">
        <v>55</v>
      </c>
      <c r="B17" t="s">
        <v>37</v>
      </c>
      <c r="C17" s="1">
        <v>44366</v>
      </c>
      <c r="D17" s="25">
        <f>ROUNDUP(MONTH(Table1[[#This Row],[Date]])/3,0)</f>
        <v>2</v>
      </c>
      <c r="E17">
        <v>2021</v>
      </c>
      <c r="F17" t="s">
        <v>54</v>
      </c>
      <c r="G17" t="s">
        <v>42</v>
      </c>
      <c r="H17">
        <v>341</v>
      </c>
      <c r="I17" s="8">
        <v>20126.79</v>
      </c>
      <c r="J17" s="8">
        <v>5442.89</v>
      </c>
      <c r="K17" s="8">
        <f>Table1[[#This Row],[Profit Per unit]]*Table1[[#This Row],[Units Sold]]</f>
        <v>1856025.4900000002</v>
      </c>
      <c r="L17" s="8">
        <v>6863235.3899999997</v>
      </c>
      <c r="M17" s="8">
        <f>Table1[[#This Row],[Revenue]]-Table1[[#This Row],[Total Profits]]</f>
        <v>5007209.8999999994</v>
      </c>
      <c r="N17" t="s">
        <v>21</v>
      </c>
    </row>
    <row r="18" spans="1:14" x14ac:dyDescent="0.35">
      <c r="A18" t="s">
        <v>56</v>
      </c>
      <c r="B18" t="s">
        <v>11</v>
      </c>
      <c r="C18" s="1">
        <v>44729</v>
      </c>
      <c r="D18" s="25">
        <f>ROUNDUP(MONTH(Table1[[#This Row],[Date]])/3,0)</f>
        <v>2</v>
      </c>
      <c r="E18">
        <v>2022</v>
      </c>
      <c r="F18" t="s">
        <v>12</v>
      </c>
      <c r="G18" t="s">
        <v>35</v>
      </c>
      <c r="H18">
        <v>250</v>
      </c>
      <c r="I18" s="8">
        <v>27849.16</v>
      </c>
      <c r="J18" s="8">
        <v>4734.07</v>
      </c>
      <c r="K18" s="8">
        <f>Table1[[#This Row],[Profit Per unit]]*Table1[[#This Row],[Units Sold]]</f>
        <v>1183517.5</v>
      </c>
      <c r="L18" s="8">
        <v>6962290</v>
      </c>
      <c r="M18" s="8">
        <f>Table1[[#This Row],[Revenue]]-Table1[[#This Row],[Total Profits]]</f>
        <v>5778772.5</v>
      </c>
      <c r="N18" t="s">
        <v>14</v>
      </c>
    </row>
    <row r="19" spans="1:14" x14ac:dyDescent="0.35">
      <c r="A19" t="s">
        <v>57</v>
      </c>
      <c r="B19" t="s">
        <v>34</v>
      </c>
      <c r="C19" s="1">
        <v>44269</v>
      </c>
      <c r="D19" s="25">
        <f>ROUNDUP(MONTH(Table1[[#This Row],[Date]])/3,0)</f>
        <v>1</v>
      </c>
      <c r="E19">
        <v>2021</v>
      </c>
      <c r="F19" t="s">
        <v>20</v>
      </c>
      <c r="G19" t="s">
        <v>39</v>
      </c>
      <c r="H19">
        <v>641</v>
      </c>
      <c r="I19" s="8">
        <v>22151.23</v>
      </c>
      <c r="J19" s="8">
        <v>9884.51</v>
      </c>
      <c r="K19" s="8">
        <f>Table1[[#This Row],[Profit Per unit]]*Table1[[#This Row],[Units Sold]]</f>
        <v>6335970.9100000001</v>
      </c>
      <c r="L19" s="8">
        <v>14198938.43</v>
      </c>
      <c r="M19" s="8">
        <f>Table1[[#This Row],[Revenue]]-Table1[[#This Row],[Total Profits]]</f>
        <v>7862967.5199999996</v>
      </c>
      <c r="N19" t="s">
        <v>58</v>
      </c>
    </row>
    <row r="20" spans="1:14" x14ac:dyDescent="0.35">
      <c r="A20" t="s">
        <v>59</v>
      </c>
      <c r="B20" t="s">
        <v>37</v>
      </c>
      <c r="C20" s="1">
        <v>44374</v>
      </c>
      <c r="D20" s="25">
        <f>ROUNDUP(MONTH(Table1[[#This Row],[Date]])/3,0)</f>
        <v>2</v>
      </c>
      <c r="E20">
        <v>2021</v>
      </c>
      <c r="F20" t="s">
        <v>12</v>
      </c>
      <c r="G20" t="s">
        <v>13</v>
      </c>
      <c r="H20">
        <v>393</v>
      </c>
      <c r="I20" s="8">
        <v>23647.19</v>
      </c>
      <c r="J20" s="8">
        <v>5405.19</v>
      </c>
      <c r="K20" s="8">
        <f>Table1[[#This Row],[Profit Per unit]]*Table1[[#This Row],[Units Sold]]</f>
        <v>2124239.67</v>
      </c>
      <c r="L20" s="8">
        <v>9293345.6699999999</v>
      </c>
      <c r="M20" s="8">
        <f>Table1[[#This Row],[Revenue]]-Table1[[#This Row],[Total Profits]]</f>
        <v>7169106</v>
      </c>
      <c r="N20" t="s">
        <v>14</v>
      </c>
    </row>
    <row r="21" spans="1:14" x14ac:dyDescent="0.35">
      <c r="A21" t="s">
        <v>60</v>
      </c>
      <c r="B21" t="s">
        <v>31</v>
      </c>
      <c r="C21" s="1">
        <v>45283</v>
      </c>
      <c r="D21" s="25">
        <f>ROUNDUP(MONTH(Table1[[#This Row],[Date]])/3,0)</f>
        <v>4</v>
      </c>
      <c r="E21">
        <v>2023</v>
      </c>
      <c r="F21" t="s">
        <v>54</v>
      </c>
      <c r="G21" t="s">
        <v>29</v>
      </c>
      <c r="H21">
        <v>592</v>
      </c>
      <c r="I21" s="8">
        <v>32644.13</v>
      </c>
      <c r="J21" s="8">
        <v>7497.09</v>
      </c>
      <c r="K21" s="8">
        <f>Table1[[#This Row],[Profit Per unit]]*Table1[[#This Row],[Units Sold]]</f>
        <v>4438277.28</v>
      </c>
      <c r="L21" s="8">
        <v>19325324.960000001</v>
      </c>
      <c r="M21" s="8">
        <f>Table1[[#This Row],[Revenue]]-Table1[[#This Row],[Total Profits]]</f>
        <v>14887047.68</v>
      </c>
      <c r="N21" t="s">
        <v>14</v>
      </c>
    </row>
    <row r="22" spans="1:14" x14ac:dyDescent="0.35">
      <c r="A22" t="s">
        <v>61</v>
      </c>
      <c r="B22" t="s">
        <v>23</v>
      </c>
      <c r="C22" s="1">
        <v>44797</v>
      </c>
      <c r="D22" s="25">
        <f>ROUNDUP(MONTH(Table1[[#This Row],[Date]])/3,0)</f>
        <v>3</v>
      </c>
      <c r="E22">
        <v>2022</v>
      </c>
      <c r="F22" t="s">
        <v>17</v>
      </c>
      <c r="G22" t="s">
        <v>52</v>
      </c>
      <c r="H22">
        <v>194</v>
      </c>
      <c r="I22" s="8">
        <v>24659.84</v>
      </c>
      <c r="J22" s="8">
        <v>5943.96</v>
      </c>
      <c r="K22" s="8">
        <f>Table1[[#This Row],[Profit Per unit]]*Table1[[#This Row],[Units Sold]]</f>
        <v>1153128.24</v>
      </c>
      <c r="L22" s="8">
        <v>4784008.96</v>
      </c>
      <c r="M22" s="8">
        <f>Table1[[#This Row],[Revenue]]-Table1[[#This Row],[Total Profits]]</f>
        <v>3630880.7199999997</v>
      </c>
      <c r="N22" t="s">
        <v>58</v>
      </c>
    </row>
    <row r="23" spans="1:14" x14ac:dyDescent="0.35">
      <c r="A23" t="s">
        <v>62</v>
      </c>
      <c r="B23" t="s">
        <v>37</v>
      </c>
      <c r="C23" s="1">
        <v>44714</v>
      </c>
      <c r="D23" s="25">
        <f>ROUNDUP(MONTH(Table1[[#This Row],[Date]])/3,0)</f>
        <v>2</v>
      </c>
      <c r="E23">
        <v>2022</v>
      </c>
      <c r="F23" t="s">
        <v>63</v>
      </c>
      <c r="G23" t="s">
        <v>48</v>
      </c>
      <c r="H23">
        <v>438</v>
      </c>
      <c r="I23" s="8">
        <v>43305.68</v>
      </c>
      <c r="J23" s="8">
        <v>9195.7199999999993</v>
      </c>
      <c r="K23" s="8">
        <f>Table1[[#This Row],[Profit Per unit]]*Table1[[#This Row],[Units Sold]]</f>
        <v>4027725.36</v>
      </c>
      <c r="L23" s="8">
        <v>18967887.84</v>
      </c>
      <c r="M23" s="8">
        <f>Table1[[#This Row],[Revenue]]-Table1[[#This Row],[Total Profits]]</f>
        <v>14940162.48</v>
      </c>
      <c r="N23" t="s">
        <v>14</v>
      </c>
    </row>
    <row r="24" spans="1:14" x14ac:dyDescent="0.35">
      <c r="A24" t="s">
        <v>64</v>
      </c>
      <c r="B24" t="s">
        <v>27</v>
      </c>
      <c r="C24" s="1">
        <v>44026</v>
      </c>
      <c r="D24" s="25">
        <f>ROUNDUP(MONTH(Table1[[#This Row],[Date]])/3,0)</f>
        <v>3</v>
      </c>
      <c r="E24">
        <v>2020</v>
      </c>
      <c r="F24" t="s">
        <v>28</v>
      </c>
      <c r="G24" t="s">
        <v>39</v>
      </c>
      <c r="H24">
        <v>347</v>
      </c>
      <c r="I24" s="8">
        <v>11714.81</v>
      </c>
      <c r="J24" s="8">
        <v>2929.83</v>
      </c>
      <c r="K24" s="8">
        <f>Table1[[#This Row],[Profit Per unit]]*Table1[[#This Row],[Units Sold]]</f>
        <v>1016651.01</v>
      </c>
      <c r="L24" s="8">
        <v>4065039.07</v>
      </c>
      <c r="M24" s="8">
        <f>Table1[[#This Row],[Revenue]]-Table1[[#This Row],[Total Profits]]</f>
        <v>3048388.0599999996</v>
      </c>
      <c r="N24" t="s">
        <v>14</v>
      </c>
    </row>
    <row r="25" spans="1:14" x14ac:dyDescent="0.35">
      <c r="A25" t="s">
        <v>65</v>
      </c>
      <c r="B25" t="s">
        <v>37</v>
      </c>
      <c r="C25" s="1">
        <v>44847</v>
      </c>
      <c r="D25" s="25">
        <f>ROUNDUP(MONTH(Table1[[#This Row],[Date]])/3,0)</f>
        <v>4</v>
      </c>
      <c r="E25">
        <v>2022</v>
      </c>
      <c r="F25" t="s">
        <v>41</v>
      </c>
      <c r="G25" t="s">
        <v>42</v>
      </c>
      <c r="H25">
        <v>238</v>
      </c>
      <c r="I25" s="8">
        <v>31839.65</v>
      </c>
      <c r="J25" s="8">
        <v>8488.9699999999993</v>
      </c>
      <c r="K25" s="8">
        <f>Table1[[#This Row],[Profit Per unit]]*Table1[[#This Row],[Units Sold]]</f>
        <v>2020374.8599999999</v>
      </c>
      <c r="L25" s="8">
        <v>7577836.7000000002</v>
      </c>
      <c r="M25" s="8">
        <f>Table1[[#This Row],[Revenue]]-Table1[[#This Row],[Total Profits]]</f>
        <v>5557461.8399999999</v>
      </c>
      <c r="N25" t="s">
        <v>14</v>
      </c>
    </row>
    <row r="26" spans="1:14" x14ac:dyDescent="0.35">
      <c r="A26" t="s">
        <v>66</v>
      </c>
      <c r="B26" t="s">
        <v>31</v>
      </c>
      <c r="C26" s="1">
        <v>45193</v>
      </c>
      <c r="D26" s="25">
        <f>ROUNDUP(MONTH(Table1[[#This Row],[Date]])/3,0)</f>
        <v>3</v>
      </c>
      <c r="E26">
        <v>2023</v>
      </c>
      <c r="F26" t="s">
        <v>12</v>
      </c>
      <c r="G26" t="s">
        <v>32</v>
      </c>
      <c r="H26">
        <v>246</v>
      </c>
      <c r="I26" s="8">
        <v>39938.99</v>
      </c>
      <c r="J26" s="8">
        <v>9327.0499999999993</v>
      </c>
      <c r="K26" s="8">
        <f>Table1[[#This Row],[Profit Per unit]]*Table1[[#This Row],[Units Sold]]</f>
        <v>2294454.2999999998</v>
      </c>
      <c r="L26" s="8">
        <v>9824991.5399999991</v>
      </c>
      <c r="M26" s="8">
        <f>Table1[[#This Row],[Revenue]]-Table1[[#This Row],[Total Profits]]</f>
        <v>7530537.2399999993</v>
      </c>
      <c r="N26" t="s">
        <v>14</v>
      </c>
    </row>
    <row r="27" spans="1:14" x14ac:dyDescent="0.35">
      <c r="A27" t="s">
        <v>67</v>
      </c>
      <c r="B27" t="s">
        <v>37</v>
      </c>
      <c r="C27" s="1">
        <v>44721</v>
      </c>
      <c r="D27" s="25">
        <f>ROUNDUP(MONTH(Table1[[#This Row],[Date]])/3,0)</f>
        <v>2</v>
      </c>
      <c r="E27">
        <v>2022</v>
      </c>
      <c r="F27" t="s">
        <v>63</v>
      </c>
      <c r="G27" t="s">
        <v>35</v>
      </c>
      <c r="H27">
        <v>930</v>
      </c>
      <c r="I27" s="8">
        <v>40089.03</v>
      </c>
      <c r="J27" s="8">
        <v>8651.1200000000008</v>
      </c>
      <c r="K27" s="8">
        <f>Table1[[#This Row],[Profit Per unit]]*Table1[[#This Row],[Units Sold]]</f>
        <v>8045541.6000000006</v>
      </c>
      <c r="L27" s="8">
        <v>37282797.899999999</v>
      </c>
      <c r="M27" s="8">
        <f>Table1[[#This Row],[Revenue]]-Table1[[#This Row],[Total Profits]]</f>
        <v>29237256.299999997</v>
      </c>
      <c r="N27" t="s">
        <v>58</v>
      </c>
    </row>
    <row r="28" spans="1:14" x14ac:dyDescent="0.35">
      <c r="A28" t="s">
        <v>68</v>
      </c>
      <c r="B28" t="s">
        <v>37</v>
      </c>
      <c r="C28" s="1">
        <v>45110</v>
      </c>
      <c r="D28" s="25">
        <f>ROUNDUP(MONTH(Table1[[#This Row],[Date]])/3,0)</f>
        <v>3</v>
      </c>
      <c r="E28">
        <v>2023</v>
      </c>
      <c r="F28" t="s">
        <v>17</v>
      </c>
      <c r="G28" t="s">
        <v>52</v>
      </c>
      <c r="H28">
        <v>218</v>
      </c>
      <c r="I28" s="8">
        <v>34380.18</v>
      </c>
      <c r="J28" s="8">
        <v>5264.59</v>
      </c>
      <c r="K28" s="8">
        <f>Table1[[#This Row],[Profit Per unit]]*Table1[[#This Row],[Units Sold]]</f>
        <v>1147680.6200000001</v>
      </c>
      <c r="L28" s="8">
        <v>7494879.2400000002</v>
      </c>
      <c r="M28" s="8">
        <f>Table1[[#This Row],[Revenue]]-Table1[[#This Row],[Total Profits]]</f>
        <v>6347198.6200000001</v>
      </c>
      <c r="N28" t="s">
        <v>14</v>
      </c>
    </row>
    <row r="29" spans="1:14" x14ac:dyDescent="0.35">
      <c r="A29" t="s">
        <v>69</v>
      </c>
      <c r="B29" t="s">
        <v>51</v>
      </c>
      <c r="C29" s="1">
        <v>44980</v>
      </c>
      <c r="D29" s="25">
        <f>ROUNDUP(MONTH(Table1[[#This Row],[Date]])/3,0)</f>
        <v>1</v>
      </c>
      <c r="E29">
        <v>2023</v>
      </c>
      <c r="F29" t="s">
        <v>63</v>
      </c>
      <c r="G29" t="s">
        <v>52</v>
      </c>
      <c r="H29">
        <v>981</v>
      </c>
      <c r="I29" s="8">
        <v>39948.71</v>
      </c>
      <c r="J29" s="8">
        <v>5611.36</v>
      </c>
      <c r="K29" s="8">
        <f>Table1[[#This Row],[Profit Per unit]]*Table1[[#This Row],[Units Sold]]</f>
        <v>5504744.1599999992</v>
      </c>
      <c r="L29" s="8">
        <v>39189684.509999998</v>
      </c>
      <c r="M29" s="8">
        <f>Table1[[#This Row],[Revenue]]-Table1[[#This Row],[Total Profits]]</f>
        <v>33684940.350000001</v>
      </c>
      <c r="N29" t="s">
        <v>25</v>
      </c>
    </row>
    <row r="30" spans="1:14" x14ac:dyDescent="0.35">
      <c r="A30" t="s">
        <v>70</v>
      </c>
      <c r="B30" t="s">
        <v>16</v>
      </c>
      <c r="C30" s="1">
        <v>44111</v>
      </c>
      <c r="D30" s="25">
        <f>ROUNDUP(MONTH(Table1[[#This Row],[Date]])/3,0)</f>
        <v>4</v>
      </c>
      <c r="E30">
        <v>2020</v>
      </c>
      <c r="F30" t="s">
        <v>63</v>
      </c>
      <c r="G30" t="s">
        <v>35</v>
      </c>
      <c r="H30">
        <v>449</v>
      </c>
      <c r="I30" s="8">
        <v>22573.52</v>
      </c>
      <c r="J30" s="8">
        <v>5849.58</v>
      </c>
      <c r="K30" s="8">
        <f>Table1[[#This Row],[Profit Per unit]]*Table1[[#This Row],[Units Sold]]</f>
        <v>2626461.42</v>
      </c>
      <c r="L30" s="8">
        <v>10135510.48</v>
      </c>
      <c r="M30" s="8">
        <f>Table1[[#This Row],[Revenue]]-Table1[[#This Row],[Total Profits]]</f>
        <v>7509049.0600000005</v>
      </c>
      <c r="N30" t="s">
        <v>14</v>
      </c>
    </row>
    <row r="31" spans="1:14" x14ac:dyDescent="0.35">
      <c r="A31" t="s">
        <v>71</v>
      </c>
      <c r="B31" t="s">
        <v>11</v>
      </c>
      <c r="C31" s="1">
        <v>44152</v>
      </c>
      <c r="D31" s="25">
        <f>ROUNDUP(MONTH(Table1[[#This Row],[Date]])/3,0)</f>
        <v>4</v>
      </c>
      <c r="E31">
        <v>2020</v>
      </c>
      <c r="F31" t="s">
        <v>28</v>
      </c>
      <c r="G31" t="s">
        <v>39</v>
      </c>
      <c r="H31">
        <v>256</v>
      </c>
      <c r="I31" s="8">
        <v>34710.58</v>
      </c>
      <c r="J31" s="8">
        <v>6530.19</v>
      </c>
      <c r="K31" s="8">
        <f>Table1[[#This Row],[Profit Per unit]]*Table1[[#This Row],[Units Sold]]</f>
        <v>1671728.64</v>
      </c>
      <c r="L31" s="8">
        <v>8885908.4800000004</v>
      </c>
      <c r="M31" s="8">
        <f>Table1[[#This Row],[Revenue]]-Table1[[#This Row],[Total Profits]]</f>
        <v>7214179.8400000008</v>
      </c>
      <c r="N31" t="s">
        <v>14</v>
      </c>
    </row>
    <row r="32" spans="1:14" x14ac:dyDescent="0.35">
      <c r="A32" t="s">
        <v>72</v>
      </c>
      <c r="B32" t="s">
        <v>23</v>
      </c>
      <c r="C32" s="1">
        <v>44494</v>
      </c>
      <c r="D32" s="25">
        <f>ROUNDUP(MONTH(Table1[[#This Row],[Date]])/3,0)</f>
        <v>4</v>
      </c>
      <c r="E32">
        <v>2021</v>
      </c>
      <c r="F32" t="s">
        <v>41</v>
      </c>
      <c r="G32" t="s">
        <v>29</v>
      </c>
      <c r="H32">
        <v>309</v>
      </c>
      <c r="I32" s="8">
        <v>36171.199999999997</v>
      </c>
      <c r="J32" s="8">
        <v>5485.99</v>
      </c>
      <c r="K32" s="8">
        <f>Table1[[#This Row],[Profit Per unit]]*Table1[[#This Row],[Units Sold]]</f>
        <v>1695170.91</v>
      </c>
      <c r="L32" s="8">
        <v>11176900.800000001</v>
      </c>
      <c r="M32" s="8">
        <f>Table1[[#This Row],[Revenue]]-Table1[[#This Row],[Total Profits]]</f>
        <v>9481729.8900000006</v>
      </c>
      <c r="N32" t="s">
        <v>14</v>
      </c>
    </row>
    <row r="33" spans="1:14" x14ac:dyDescent="0.35">
      <c r="A33" t="s">
        <v>73</v>
      </c>
      <c r="B33" t="s">
        <v>46</v>
      </c>
      <c r="C33" s="1">
        <v>44662</v>
      </c>
      <c r="D33" s="25">
        <f>ROUNDUP(MONTH(Table1[[#This Row],[Date]])/3,0)</f>
        <v>2</v>
      </c>
      <c r="E33">
        <v>2022</v>
      </c>
      <c r="F33" t="s">
        <v>54</v>
      </c>
      <c r="G33" t="s">
        <v>32</v>
      </c>
      <c r="H33">
        <v>316</v>
      </c>
      <c r="I33" s="8">
        <v>33608.720000000001</v>
      </c>
      <c r="J33" s="8">
        <v>8153.51</v>
      </c>
      <c r="K33" s="8">
        <f>Table1[[#This Row],[Profit Per unit]]*Table1[[#This Row],[Units Sold]]</f>
        <v>2576509.16</v>
      </c>
      <c r="L33" s="8">
        <v>10620355.52</v>
      </c>
      <c r="M33" s="8">
        <f>Table1[[#This Row],[Revenue]]-Table1[[#This Row],[Total Profits]]</f>
        <v>8043846.3599999994</v>
      </c>
      <c r="N33" t="s">
        <v>58</v>
      </c>
    </row>
    <row r="34" spans="1:14" x14ac:dyDescent="0.35">
      <c r="A34" t="s">
        <v>74</v>
      </c>
      <c r="B34" t="s">
        <v>31</v>
      </c>
      <c r="C34" s="1">
        <v>44925</v>
      </c>
      <c r="D34" s="25">
        <f>ROUNDUP(MONTH(Table1[[#This Row],[Date]])/3,0)</f>
        <v>4</v>
      </c>
      <c r="E34">
        <v>2022</v>
      </c>
      <c r="F34" t="s">
        <v>47</v>
      </c>
      <c r="G34" t="s">
        <v>13</v>
      </c>
      <c r="H34">
        <v>519</v>
      </c>
      <c r="I34" s="8">
        <v>46462.39</v>
      </c>
      <c r="J34" s="8">
        <v>7563.66</v>
      </c>
      <c r="K34" s="8">
        <f>Table1[[#This Row],[Profit Per unit]]*Table1[[#This Row],[Units Sold]]</f>
        <v>3925539.54</v>
      </c>
      <c r="L34" s="8">
        <v>24113980.41</v>
      </c>
      <c r="M34" s="8">
        <f>Table1[[#This Row],[Revenue]]-Table1[[#This Row],[Total Profits]]</f>
        <v>20188440.870000001</v>
      </c>
      <c r="N34" t="s">
        <v>21</v>
      </c>
    </row>
    <row r="35" spans="1:14" x14ac:dyDescent="0.35">
      <c r="A35" t="s">
        <v>75</v>
      </c>
      <c r="B35" t="s">
        <v>34</v>
      </c>
      <c r="C35" s="1">
        <v>44164</v>
      </c>
      <c r="D35" s="25">
        <f>ROUNDUP(MONTH(Table1[[#This Row],[Date]])/3,0)</f>
        <v>4</v>
      </c>
      <c r="E35">
        <v>2020</v>
      </c>
      <c r="F35" t="s">
        <v>41</v>
      </c>
      <c r="G35" t="s">
        <v>29</v>
      </c>
      <c r="H35">
        <v>987</v>
      </c>
      <c r="I35" s="8">
        <v>38561.5</v>
      </c>
      <c r="J35" s="8">
        <v>9018.41</v>
      </c>
      <c r="K35" s="8">
        <f>Table1[[#This Row],[Profit Per unit]]*Table1[[#This Row],[Units Sold]]</f>
        <v>8901170.6699999999</v>
      </c>
      <c r="L35" s="8">
        <v>38060200.5</v>
      </c>
      <c r="M35" s="8">
        <f>Table1[[#This Row],[Revenue]]-Table1[[#This Row],[Total Profits]]</f>
        <v>29159029.829999998</v>
      </c>
      <c r="N35" t="s">
        <v>14</v>
      </c>
    </row>
    <row r="36" spans="1:14" x14ac:dyDescent="0.35">
      <c r="A36" t="s">
        <v>76</v>
      </c>
      <c r="B36" t="s">
        <v>31</v>
      </c>
      <c r="C36" s="1">
        <v>44582</v>
      </c>
      <c r="D36" s="25">
        <f>ROUNDUP(MONTH(Table1[[#This Row],[Date]])/3,0)</f>
        <v>1</v>
      </c>
      <c r="E36">
        <v>2022</v>
      </c>
      <c r="F36" t="s">
        <v>47</v>
      </c>
      <c r="G36" t="s">
        <v>48</v>
      </c>
      <c r="H36">
        <v>536</v>
      </c>
      <c r="I36" s="8">
        <v>10387.59</v>
      </c>
      <c r="J36" s="8">
        <v>9458.2199999999993</v>
      </c>
      <c r="K36" s="8">
        <f>Table1[[#This Row],[Profit Per unit]]*Table1[[#This Row],[Units Sold]]</f>
        <v>5069605.92</v>
      </c>
      <c r="L36" s="8">
        <v>5567748.2400000002</v>
      </c>
      <c r="M36" s="8">
        <f>Table1[[#This Row],[Revenue]]-Table1[[#This Row],[Total Profits]]</f>
        <v>498142.3200000003</v>
      </c>
      <c r="N36" t="s">
        <v>14</v>
      </c>
    </row>
    <row r="37" spans="1:14" x14ac:dyDescent="0.35">
      <c r="A37" t="s">
        <v>77</v>
      </c>
      <c r="B37" t="s">
        <v>31</v>
      </c>
      <c r="C37" s="1">
        <v>45211</v>
      </c>
      <c r="D37" s="25">
        <f>ROUNDUP(MONTH(Table1[[#This Row],[Date]])/3,0)</f>
        <v>4</v>
      </c>
      <c r="E37">
        <v>2023</v>
      </c>
      <c r="F37" t="s">
        <v>63</v>
      </c>
      <c r="G37" t="s">
        <v>32</v>
      </c>
      <c r="H37">
        <v>997</v>
      </c>
      <c r="I37" s="8">
        <v>32753.279999999999</v>
      </c>
      <c r="J37" s="8">
        <v>8951.58</v>
      </c>
      <c r="K37" s="8">
        <f>Table1[[#This Row],[Profit Per unit]]*Table1[[#This Row],[Units Sold]]</f>
        <v>8924725.2599999998</v>
      </c>
      <c r="L37" s="8">
        <v>32655020.16</v>
      </c>
      <c r="M37" s="8">
        <f>Table1[[#This Row],[Revenue]]-Table1[[#This Row],[Total Profits]]</f>
        <v>23730294.899999999</v>
      </c>
      <c r="N37" t="s">
        <v>21</v>
      </c>
    </row>
    <row r="38" spans="1:14" x14ac:dyDescent="0.35">
      <c r="A38" t="s">
        <v>78</v>
      </c>
      <c r="B38" t="s">
        <v>37</v>
      </c>
      <c r="C38" s="1">
        <v>45011</v>
      </c>
      <c r="D38" s="25">
        <f>ROUNDUP(MONTH(Table1[[#This Row],[Date]])/3,0)</f>
        <v>1</v>
      </c>
      <c r="E38">
        <v>2023</v>
      </c>
      <c r="F38" t="s">
        <v>12</v>
      </c>
      <c r="G38" t="s">
        <v>18</v>
      </c>
      <c r="H38">
        <v>408</v>
      </c>
      <c r="I38" s="8">
        <v>39571.269999999997</v>
      </c>
      <c r="J38" s="8">
        <v>5584.52</v>
      </c>
      <c r="K38" s="8">
        <f>Table1[[#This Row],[Profit Per unit]]*Table1[[#This Row],[Units Sold]]</f>
        <v>2278484.16</v>
      </c>
      <c r="L38" s="8">
        <v>16145078.16</v>
      </c>
      <c r="M38" s="8">
        <f>Table1[[#This Row],[Revenue]]-Table1[[#This Row],[Total Profits]]</f>
        <v>13866594</v>
      </c>
      <c r="N38" t="s">
        <v>14</v>
      </c>
    </row>
    <row r="39" spans="1:14" x14ac:dyDescent="0.35">
      <c r="A39" t="s">
        <v>79</v>
      </c>
      <c r="B39" t="s">
        <v>23</v>
      </c>
      <c r="C39" s="1">
        <v>44104</v>
      </c>
      <c r="D39" s="25">
        <f>ROUNDUP(MONTH(Table1[[#This Row],[Date]])/3,0)</f>
        <v>3</v>
      </c>
      <c r="E39">
        <v>2020</v>
      </c>
      <c r="F39" t="s">
        <v>12</v>
      </c>
      <c r="G39" t="s">
        <v>42</v>
      </c>
      <c r="H39">
        <v>227</v>
      </c>
      <c r="I39" s="8">
        <v>14985.53</v>
      </c>
      <c r="J39" s="8">
        <v>2169.04</v>
      </c>
      <c r="K39" s="8">
        <f>Table1[[#This Row],[Profit Per unit]]*Table1[[#This Row],[Units Sold]]</f>
        <v>492372.08</v>
      </c>
      <c r="L39" s="8">
        <v>3401715.31</v>
      </c>
      <c r="M39" s="8">
        <f>Table1[[#This Row],[Revenue]]-Table1[[#This Row],[Total Profits]]</f>
        <v>2909343.23</v>
      </c>
      <c r="N39" t="s">
        <v>14</v>
      </c>
    </row>
    <row r="40" spans="1:14" x14ac:dyDescent="0.35">
      <c r="A40" t="s">
        <v>80</v>
      </c>
      <c r="B40" t="s">
        <v>16</v>
      </c>
      <c r="C40" s="1">
        <v>44890</v>
      </c>
      <c r="D40" s="25">
        <f>ROUNDUP(MONTH(Table1[[#This Row],[Date]])/3,0)</f>
        <v>4</v>
      </c>
      <c r="E40">
        <v>2022</v>
      </c>
      <c r="F40" t="s">
        <v>63</v>
      </c>
      <c r="G40" t="s">
        <v>52</v>
      </c>
      <c r="H40">
        <v>273</v>
      </c>
      <c r="I40" s="8">
        <v>29358.38</v>
      </c>
      <c r="J40" s="8">
        <v>5452.34</v>
      </c>
      <c r="K40" s="8">
        <f>Table1[[#This Row],[Profit Per unit]]*Table1[[#This Row],[Units Sold]]</f>
        <v>1488488.82</v>
      </c>
      <c r="L40" s="8">
        <v>8014837.7400000002</v>
      </c>
      <c r="M40" s="8">
        <f>Table1[[#This Row],[Revenue]]-Table1[[#This Row],[Total Profits]]</f>
        <v>6526348.9199999999</v>
      </c>
      <c r="N40" t="s">
        <v>25</v>
      </c>
    </row>
    <row r="41" spans="1:14" x14ac:dyDescent="0.35">
      <c r="A41" t="s">
        <v>81</v>
      </c>
      <c r="B41" t="s">
        <v>11</v>
      </c>
      <c r="C41" s="1">
        <v>44935</v>
      </c>
      <c r="D41" s="25">
        <f>ROUNDUP(MONTH(Table1[[#This Row],[Date]])/3,0)</f>
        <v>1</v>
      </c>
      <c r="E41">
        <v>2023</v>
      </c>
      <c r="F41" t="s">
        <v>41</v>
      </c>
      <c r="G41" t="s">
        <v>32</v>
      </c>
      <c r="H41">
        <v>494</v>
      </c>
      <c r="I41" s="8">
        <v>30668.78</v>
      </c>
      <c r="J41" s="8">
        <v>5725.02</v>
      </c>
      <c r="K41" s="8">
        <f>Table1[[#This Row],[Profit Per unit]]*Table1[[#This Row],[Units Sold]]</f>
        <v>2828159.8800000004</v>
      </c>
      <c r="L41" s="8">
        <v>15150377.32</v>
      </c>
      <c r="M41" s="8">
        <f>Table1[[#This Row],[Revenue]]-Table1[[#This Row],[Total Profits]]</f>
        <v>12322217.439999999</v>
      </c>
      <c r="N41" t="s">
        <v>14</v>
      </c>
    </row>
    <row r="42" spans="1:14" x14ac:dyDescent="0.35">
      <c r="A42" t="s">
        <v>82</v>
      </c>
      <c r="B42" t="s">
        <v>46</v>
      </c>
      <c r="C42" s="1">
        <v>44479</v>
      </c>
      <c r="D42" s="25">
        <f>ROUNDUP(MONTH(Table1[[#This Row],[Date]])/3,0)</f>
        <v>4</v>
      </c>
      <c r="E42">
        <v>2021</v>
      </c>
      <c r="F42" t="s">
        <v>17</v>
      </c>
      <c r="G42" t="s">
        <v>13</v>
      </c>
      <c r="H42">
        <v>537</v>
      </c>
      <c r="I42" s="8">
        <v>48105.59</v>
      </c>
      <c r="J42" s="8">
        <v>5191.38</v>
      </c>
      <c r="K42" s="8">
        <f>Table1[[#This Row],[Profit Per unit]]*Table1[[#This Row],[Units Sold]]</f>
        <v>2787771.06</v>
      </c>
      <c r="L42" s="8">
        <v>25832701.829999998</v>
      </c>
      <c r="M42" s="8">
        <f>Table1[[#This Row],[Revenue]]-Table1[[#This Row],[Total Profits]]</f>
        <v>23044930.77</v>
      </c>
      <c r="N42" t="s">
        <v>14</v>
      </c>
    </row>
    <row r="43" spans="1:14" x14ac:dyDescent="0.35">
      <c r="A43" t="s">
        <v>83</v>
      </c>
      <c r="B43" t="s">
        <v>46</v>
      </c>
      <c r="C43" s="1">
        <v>44558</v>
      </c>
      <c r="D43" s="25">
        <f>ROUNDUP(MONTH(Table1[[#This Row],[Date]])/3,0)</f>
        <v>4</v>
      </c>
      <c r="E43">
        <v>2021</v>
      </c>
      <c r="F43" t="s">
        <v>41</v>
      </c>
      <c r="G43" t="s">
        <v>24</v>
      </c>
      <c r="H43">
        <v>360</v>
      </c>
      <c r="I43" s="8">
        <v>25462.65</v>
      </c>
      <c r="J43" s="8">
        <v>9477.39</v>
      </c>
      <c r="K43" s="8">
        <f>Table1[[#This Row],[Profit Per unit]]*Table1[[#This Row],[Units Sold]]</f>
        <v>3411860.4</v>
      </c>
      <c r="L43" s="8">
        <v>9166554</v>
      </c>
      <c r="M43" s="8">
        <f>Table1[[#This Row],[Revenue]]-Table1[[#This Row],[Total Profits]]</f>
        <v>5754693.5999999996</v>
      </c>
      <c r="N43" t="s">
        <v>14</v>
      </c>
    </row>
    <row r="44" spans="1:14" x14ac:dyDescent="0.35">
      <c r="A44" t="s">
        <v>84</v>
      </c>
      <c r="B44" t="s">
        <v>23</v>
      </c>
      <c r="C44" s="1">
        <v>44032</v>
      </c>
      <c r="D44" s="25">
        <f>ROUNDUP(MONTH(Table1[[#This Row],[Date]])/3,0)</f>
        <v>3</v>
      </c>
      <c r="E44">
        <v>2020</v>
      </c>
      <c r="F44" t="s">
        <v>17</v>
      </c>
      <c r="G44" t="s">
        <v>32</v>
      </c>
      <c r="H44">
        <v>698</v>
      </c>
      <c r="I44" s="8">
        <v>36248.769999999997</v>
      </c>
      <c r="J44" s="8">
        <v>3758.47</v>
      </c>
      <c r="K44" s="8">
        <f>Table1[[#This Row],[Profit Per unit]]*Table1[[#This Row],[Units Sold]]</f>
        <v>2623412.06</v>
      </c>
      <c r="L44" s="8">
        <v>25301641.460000001</v>
      </c>
      <c r="M44" s="8">
        <f>Table1[[#This Row],[Revenue]]-Table1[[#This Row],[Total Profits]]</f>
        <v>22678229.400000002</v>
      </c>
      <c r="N44" t="s">
        <v>14</v>
      </c>
    </row>
    <row r="45" spans="1:14" x14ac:dyDescent="0.35">
      <c r="A45" t="s">
        <v>85</v>
      </c>
      <c r="B45" t="s">
        <v>37</v>
      </c>
      <c r="C45" s="1">
        <v>44934</v>
      </c>
      <c r="D45" s="25">
        <f>ROUNDUP(MONTH(Table1[[#This Row],[Date]])/3,0)</f>
        <v>1</v>
      </c>
      <c r="E45">
        <v>2023</v>
      </c>
      <c r="F45" t="s">
        <v>17</v>
      </c>
      <c r="G45" t="s">
        <v>18</v>
      </c>
      <c r="H45">
        <v>988</v>
      </c>
      <c r="I45" s="8">
        <v>28860.1</v>
      </c>
      <c r="J45" s="8">
        <v>3599.16</v>
      </c>
      <c r="K45" s="8">
        <f>Table1[[#This Row],[Profit Per unit]]*Table1[[#This Row],[Units Sold]]</f>
        <v>3555970.08</v>
      </c>
      <c r="L45" s="8">
        <v>28513778.800000001</v>
      </c>
      <c r="M45" s="8">
        <f>Table1[[#This Row],[Revenue]]-Table1[[#This Row],[Total Profits]]</f>
        <v>24957808.719999999</v>
      </c>
      <c r="N45" t="s">
        <v>58</v>
      </c>
    </row>
    <row r="46" spans="1:14" x14ac:dyDescent="0.35">
      <c r="A46" t="s">
        <v>86</v>
      </c>
      <c r="B46" t="s">
        <v>34</v>
      </c>
      <c r="C46" s="1">
        <v>43945</v>
      </c>
      <c r="D46" s="25">
        <f>ROUNDUP(MONTH(Table1[[#This Row],[Date]])/3,0)</f>
        <v>2</v>
      </c>
      <c r="E46">
        <v>2020</v>
      </c>
      <c r="F46" t="s">
        <v>63</v>
      </c>
      <c r="G46" t="s">
        <v>52</v>
      </c>
      <c r="H46">
        <v>482</v>
      </c>
      <c r="I46" s="8">
        <v>34497.660000000003</v>
      </c>
      <c r="J46" s="8">
        <v>2071.13</v>
      </c>
      <c r="K46" s="8">
        <f>Table1[[#This Row],[Profit Per unit]]*Table1[[#This Row],[Units Sold]]</f>
        <v>998284.66</v>
      </c>
      <c r="L46" s="8">
        <v>16627872.119999999</v>
      </c>
      <c r="M46" s="8">
        <f>Table1[[#This Row],[Revenue]]-Table1[[#This Row],[Total Profits]]</f>
        <v>15629587.459999999</v>
      </c>
      <c r="N46" t="s">
        <v>58</v>
      </c>
    </row>
    <row r="47" spans="1:14" x14ac:dyDescent="0.35">
      <c r="A47" t="s">
        <v>87</v>
      </c>
      <c r="B47" t="s">
        <v>11</v>
      </c>
      <c r="C47" s="1">
        <v>45117</v>
      </c>
      <c r="D47" s="25">
        <f>ROUNDUP(MONTH(Table1[[#This Row],[Date]])/3,0)</f>
        <v>3</v>
      </c>
      <c r="E47">
        <v>2023</v>
      </c>
      <c r="F47" t="s">
        <v>28</v>
      </c>
      <c r="G47" t="s">
        <v>52</v>
      </c>
      <c r="H47">
        <v>933</v>
      </c>
      <c r="I47" s="8">
        <v>21358.84</v>
      </c>
      <c r="J47" s="8">
        <v>5191.57</v>
      </c>
      <c r="K47" s="8">
        <f>Table1[[#This Row],[Profit Per unit]]*Table1[[#This Row],[Units Sold]]</f>
        <v>4843734.8099999996</v>
      </c>
      <c r="L47" s="8">
        <v>19927797.719999999</v>
      </c>
      <c r="M47" s="8">
        <f>Table1[[#This Row],[Revenue]]-Table1[[#This Row],[Total Profits]]</f>
        <v>15084062.91</v>
      </c>
      <c r="N47" t="s">
        <v>14</v>
      </c>
    </row>
    <row r="48" spans="1:14" x14ac:dyDescent="0.35">
      <c r="A48" t="s">
        <v>88</v>
      </c>
      <c r="B48" t="s">
        <v>27</v>
      </c>
      <c r="C48" s="1">
        <v>45055</v>
      </c>
      <c r="D48" s="25">
        <f>ROUNDUP(MONTH(Table1[[#This Row],[Date]])/3,0)</f>
        <v>2</v>
      </c>
      <c r="E48">
        <v>2023</v>
      </c>
      <c r="F48" t="s">
        <v>41</v>
      </c>
      <c r="G48" t="s">
        <v>39</v>
      </c>
      <c r="H48">
        <v>409</v>
      </c>
      <c r="I48" s="8">
        <v>48643.45</v>
      </c>
      <c r="J48" s="8">
        <v>3745.48</v>
      </c>
      <c r="K48" s="8">
        <f>Table1[[#This Row],[Profit Per unit]]*Table1[[#This Row],[Units Sold]]</f>
        <v>1531901.32</v>
      </c>
      <c r="L48" s="8">
        <v>19895171.050000001</v>
      </c>
      <c r="M48" s="8">
        <f>Table1[[#This Row],[Revenue]]-Table1[[#This Row],[Total Profits]]</f>
        <v>18363269.73</v>
      </c>
      <c r="N48" t="s">
        <v>14</v>
      </c>
    </row>
    <row r="49" spans="1:14" x14ac:dyDescent="0.35">
      <c r="A49" t="s">
        <v>89</v>
      </c>
      <c r="B49" t="s">
        <v>37</v>
      </c>
      <c r="C49" s="1">
        <v>44085</v>
      </c>
      <c r="D49" s="25">
        <f>ROUNDUP(MONTH(Table1[[#This Row],[Date]])/3,0)</f>
        <v>3</v>
      </c>
      <c r="E49">
        <v>2020</v>
      </c>
      <c r="F49" t="s">
        <v>17</v>
      </c>
      <c r="G49" t="s">
        <v>32</v>
      </c>
      <c r="H49">
        <v>187</v>
      </c>
      <c r="I49" s="8">
        <v>26876.43</v>
      </c>
      <c r="J49" s="8">
        <v>7122.88</v>
      </c>
      <c r="K49" s="8">
        <f>Table1[[#This Row],[Profit Per unit]]*Table1[[#This Row],[Units Sold]]</f>
        <v>1331978.56</v>
      </c>
      <c r="L49" s="8">
        <v>5025892.41</v>
      </c>
      <c r="M49" s="8">
        <f>Table1[[#This Row],[Revenue]]-Table1[[#This Row],[Total Profits]]</f>
        <v>3693913.85</v>
      </c>
      <c r="N49" t="s">
        <v>58</v>
      </c>
    </row>
    <row r="50" spans="1:14" x14ac:dyDescent="0.35">
      <c r="A50" t="s">
        <v>90</v>
      </c>
      <c r="B50" t="s">
        <v>51</v>
      </c>
      <c r="C50" s="1">
        <v>44744</v>
      </c>
      <c r="D50" s="25">
        <f>ROUNDUP(MONTH(Table1[[#This Row],[Date]])/3,0)</f>
        <v>3</v>
      </c>
      <c r="E50">
        <v>2022</v>
      </c>
      <c r="F50" t="s">
        <v>63</v>
      </c>
      <c r="G50" t="s">
        <v>48</v>
      </c>
      <c r="H50">
        <v>640</v>
      </c>
      <c r="I50" s="8">
        <v>37592.199999999997</v>
      </c>
      <c r="J50" s="8">
        <v>7882.03</v>
      </c>
      <c r="K50" s="8">
        <f>Table1[[#This Row],[Profit Per unit]]*Table1[[#This Row],[Units Sold]]</f>
        <v>5044499.2</v>
      </c>
      <c r="L50" s="8">
        <v>24059008</v>
      </c>
      <c r="M50" s="8">
        <f>Table1[[#This Row],[Revenue]]-Table1[[#This Row],[Total Profits]]</f>
        <v>19014508.800000001</v>
      </c>
      <c r="N50" t="s">
        <v>14</v>
      </c>
    </row>
    <row r="51" spans="1:14" x14ac:dyDescent="0.35">
      <c r="A51" t="s">
        <v>91</v>
      </c>
      <c r="B51" t="s">
        <v>51</v>
      </c>
      <c r="C51" s="1">
        <v>44308</v>
      </c>
      <c r="D51" s="25">
        <f>ROUNDUP(MONTH(Table1[[#This Row],[Date]])/3,0)</f>
        <v>2</v>
      </c>
      <c r="E51">
        <v>2021</v>
      </c>
      <c r="F51" t="s">
        <v>47</v>
      </c>
      <c r="G51" t="s">
        <v>52</v>
      </c>
      <c r="H51">
        <v>985</v>
      </c>
      <c r="I51" s="8">
        <v>22041.82</v>
      </c>
      <c r="J51" s="8">
        <v>9336.1200000000008</v>
      </c>
      <c r="K51" s="8">
        <f>Table1[[#This Row],[Profit Per unit]]*Table1[[#This Row],[Units Sold]]</f>
        <v>9196078.2000000011</v>
      </c>
      <c r="L51" s="8">
        <v>21711192.699999999</v>
      </c>
      <c r="M51" s="8">
        <f>Table1[[#This Row],[Revenue]]-Table1[[#This Row],[Total Profits]]</f>
        <v>12515114.499999998</v>
      </c>
      <c r="N51" t="s">
        <v>58</v>
      </c>
    </row>
    <row r="52" spans="1:14" x14ac:dyDescent="0.35">
      <c r="A52" s="2" t="s">
        <v>92</v>
      </c>
      <c r="B52" t="s">
        <v>27</v>
      </c>
      <c r="C52" s="1">
        <v>44637</v>
      </c>
      <c r="D52" s="25">
        <f>ROUNDUP(MONTH(Table1[[#This Row],[Date]])/3,0)</f>
        <v>1</v>
      </c>
      <c r="E52">
        <v>2022</v>
      </c>
      <c r="F52" t="s">
        <v>63</v>
      </c>
      <c r="G52" t="s">
        <v>29</v>
      </c>
      <c r="H52">
        <v>746</v>
      </c>
      <c r="I52" s="8">
        <v>11537.24</v>
      </c>
      <c r="J52" s="8">
        <v>4261.71</v>
      </c>
      <c r="K52" s="8">
        <f>Table1[[#This Row],[Profit Per unit]]*Table1[[#This Row],[Units Sold]]</f>
        <v>3179235.66</v>
      </c>
      <c r="L52" s="8">
        <v>8606781.0399999991</v>
      </c>
      <c r="M52" s="8">
        <f>Table1[[#This Row],[Revenue]]-Table1[[#This Row],[Total Profits]]</f>
        <v>5427545.379999999</v>
      </c>
      <c r="N52" t="s">
        <v>21</v>
      </c>
    </row>
    <row r="53" spans="1:14" x14ac:dyDescent="0.35">
      <c r="A53" t="s">
        <v>93</v>
      </c>
      <c r="B53" t="s">
        <v>31</v>
      </c>
      <c r="C53" s="1">
        <v>44414</v>
      </c>
      <c r="D53" s="25">
        <f>ROUNDUP(MONTH(Table1[[#This Row],[Date]])/3,0)</f>
        <v>3</v>
      </c>
      <c r="E53">
        <v>2021</v>
      </c>
      <c r="F53" t="s">
        <v>20</v>
      </c>
      <c r="G53" t="s">
        <v>42</v>
      </c>
      <c r="H53">
        <v>184</v>
      </c>
      <c r="I53" s="8">
        <v>11548.45</v>
      </c>
      <c r="J53" s="8">
        <v>4562.51</v>
      </c>
      <c r="K53" s="8">
        <f>Table1[[#This Row],[Profit Per unit]]*Table1[[#This Row],[Units Sold]]</f>
        <v>839501.84000000008</v>
      </c>
      <c r="L53" s="8">
        <v>2124914.7999999998</v>
      </c>
      <c r="M53" s="8">
        <f>Table1[[#This Row],[Revenue]]-Table1[[#This Row],[Total Profits]]</f>
        <v>1285412.9599999997</v>
      </c>
      <c r="N53" t="s">
        <v>58</v>
      </c>
    </row>
    <row r="54" spans="1:14" x14ac:dyDescent="0.35">
      <c r="A54" t="s">
        <v>94</v>
      </c>
      <c r="B54" t="s">
        <v>46</v>
      </c>
      <c r="C54" s="1">
        <v>44969</v>
      </c>
      <c r="D54" s="25">
        <f>ROUNDUP(MONTH(Table1[[#This Row],[Date]])/3,0)</f>
        <v>1</v>
      </c>
      <c r="E54">
        <v>2023</v>
      </c>
      <c r="F54" t="s">
        <v>17</v>
      </c>
      <c r="G54" t="s">
        <v>24</v>
      </c>
      <c r="H54">
        <v>610</v>
      </c>
      <c r="I54" s="8">
        <v>39943.949999999997</v>
      </c>
      <c r="J54" s="8">
        <v>7608.7</v>
      </c>
      <c r="K54" s="8">
        <f>Table1[[#This Row],[Profit Per unit]]*Table1[[#This Row],[Units Sold]]</f>
        <v>4641307</v>
      </c>
      <c r="L54" s="8">
        <v>24365809.5</v>
      </c>
      <c r="M54" s="8">
        <f>Table1[[#This Row],[Revenue]]-Table1[[#This Row],[Total Profits]]</f>
        <v>19724502.5</v>
      </c>
      <c r="N54" t="s">
        <v>14</v>
      </c>
    </row>
    <row r="55" spans="1:14" x14ac:dyDescent="0.35">
      <c r="A55" t="s">
        <v>95</v>
      </c>
      <c r="B55" t="s">
        <v>51</v>
      </c>
      <c r="C55" s="1">
        <v>43951</v>
      </c>
      <c r="D55" s="25">
        <f>ROUNDUP(MONTH(Table1[[#This Row],[Date]])/3,0)</f>
        <v>2</v>
      </c>
      <c r="E55">
        <v>2020</v>
      </c>
      <c r="F55" t="s">
        <v>12</v>
      </c>
      <c r="G55" t="s">
        <v>29</v>
      </c>
      <c r="H55">
        <v>945</v>
      </c>
      <c r="I55" s="8">
        <v>20163.080000000002</v>
      </c>
      <c r="J55" s="8">
        <v>5019.62</v>
      </c>
      <c r="K55" s="8">
        <f>Table1[[#This Row],[Profit Per unit]]*Table1[[#This Row],[Units Sold]]</f>
        <v>4743540.8999999994</v>
      </c>
      <c r="L55" s="8">
        <v>19054110.600000001</v>
      </c>
      <c r="M55" s="8">
        <f>Table1[[#This Row],[Revenue]]-Table1[[#This Row],[Total Profits]]</f>
        <v>14310569.700000003</v>
      </c>
      <c r="N55" t="s">
        <v>14</v>
      </c>
    </row>
    <row r="56" spans="1:14" x14ac:dyDescent="0.35">
      <c r="A56" t="s">
        <v>96</v>
      </c>
      <c r="B56" t="s">
        <v>37</v>
      </c>
      <c r="C56" s="1">
        <v>44278</v>
      </c>
      <c r="D56" s="25">
        <f>ROUNDUP(MONTH(Table1[[#This Row],[Date]])/3,0)</f>
        <v>1</v>
      </c>
      <c r="E56">
        <v>2021</v>
      </c>
      <c r="F56" t="s">
        <v>63</v>
      </c>
      <c r="G56" t="s">
        <v>13</v>
      </c>
      <c r="H56">
        <v>864</v>
      </c>
      <c r="I56" s="8">
        <v>40976.449999999997</v>
      </c>
      <c r="J56" s="8">
        <v>3472.61</v>
      </c>
      <c r="K56" s="8">
        <f>Table1[[#This Row],[Profit Per unit]]*Table1[[#This Row],[Units Sold]]</f>
        <v>3000335.04</v>
      </c>
      <c r="L56" s="8">
        <v>35403652.799999997</v>
      </c>
      <c r="M56" s="8">
        <f>Table1[[#This Row],[Revenue]]-Table1[[#This Row],[Total Profits]]</f>
        <v>32403317.759999998</v>
      </c>
      <c r="N56" t="s">
        <v>14</v>
      </c>
    </row>
    <row r="57" spans="1:14" x14ac:dyDescent="0.35">
      <c r="A57" t="s">
        <v>97</v>
      </c>
      <c r="B57" t="s">
        <v>46</v>
      </c>
      <c r="C57" s="1">
        <v>44508</v>
      </c>
      <c r="D57" s="25">
        <f>ROUNDUP(MONTH(Table1[[#This Row],[Date]])/3,0)</f>
        <v>4</v>
      </c>
      <c r="E57">
        <v>2021</v>
      </c>
      <c r="F57" t="s">
        <v>12</v>
      </c>
      <c r="G57" t="s">
        <v>52</v>
      </c>
      <c r="H57">
        <v>346</v>
      </c>
      <c r="I57" s="8">
        <v>45825.21</v>
      </c>
      <c r="J57" s="8">
        <v>2333.75</v>
      </c>
      <c r="K57" s="8">
        <f>Table1[[#This Row],[Profit Per unit]]*Table1[[#This Row],[Units Sold]]</f>
        <v>807477.5</v>
      </c>
      <c r="L57" s="8">
        <v>15855522.66</v>
      </c>
      <c r="M57" s="8">
        <f>Table1[[#This Row],[Revenue]]-Table1[[#This Row],[Total Profits]]</f>
        <v>15048045.16</v>
      </c>
      <c r="N57" t="s">
        <v>25</v>
      </c>
    </row>
    <row r="58" spans="1:14" x14ac:dyDescent="0.35">
      <c r="A58" t="s">
        <v>98</v>
      </c>
      <c r="B58" t="s">
        <v>46</v>
      </c>
      <c r="C58" s="1">
        <v>44059</v>
      </c>
      <c r="D58" s="25">
        <f>ROUNDUP(MONTH(Table1[[#This Row],[Date]])/3,0)</f>
        <v>3</v>
      </c>
      <c r="E58">
        <v>2020</v>
      </c>
      <c r="F58" t="s">
        <v>54</v>
      </c>
      <c r="G58" t="s">
        <v>42</v>
      </c>
      <c r="H58">
        <v>617</v>
      </c>
      <c r="I58" s="8">
        <v>11446.76</v>
      </c>
      <c r="J58" s="8">
        <v>6752.01</v>
      </c>
      <c r="K58" s="8">
        <f>Table1[[#This Row],[Profit Per unit]]*Table1[[#This Row],[Units Sold]]</f>
        <v>4165990.17</v>
      </c>
      <c r="L58" s="8">
        <v>7062650.9199999999</v>
      </c>
      <c r="M58" s="8">
        <f>Table1[[#This Row],[Revenue]]-Table1[[#This Row],[Total Profits]]</f>
        <v>2896660.75</v>
      </c>
      <c r="N58" t="s">
        <v>21</v>
      </c>
    </row>
    <row r="59" spans="1:14" x14ac:dyDescent="0.35">
      <c r="A59" t="s">
        <v>99</v>
      </c>
      <c r="B59" t="s">
        <v>51</v>
      </c>
      <c r="C59" s="1">
        <v>44015</v>
      </c>
      <c r="D59" s="25">
        <f>ROUNDUP(MONTH(Table1[[#This Row],[Date]])/3,0)</f>
        <v>3</v>
      </c>
      <c r="E59">
        <v>2020</v>
      </c>
      <c r="F59" t="s">
        <v>41</v>
      </c>
      <c r="G59" t="s">
        <v>39</v>
      </c>
      <c r="H59">
        <v>511</v>
      </c>
      <c r="I59" s="8">
        <v>28130.25</v>
      </c>
      <c r="J59" s="8">
        <v>9295.18</v>
      </c>
      <c r="K59" s="8">
        <f>Table1[[#This Row],[Profit Per unit]]*Table1[[#This Row],[Units Sold]]</f>
        <v>4749836.9800000004</v>
      </c>
      <c r="L59" s="8">
        <v>14374557.75</v>
      </c>
      <c r="M59" s="8">
        <f>Table1[[#This Row],[Revenue]]-Table1[[#This Row],[Total Profits]]</f>
        <v>9624720.7699999996</v>
      </c>
      <c r="N59" t="s">
        <v>14</v>
      </c>
    </row>
    <row r="60" spans="1:14" x14ac:dyDescent="0.35">
      <c r="A60" t="s">
        <v>100</v>
      </c>
      <c r="B60" t="s">
        <v>23</v>
      </c>
      <c r="C60" s="1">
        <v>44437</v>
      </c>
      <c r="D60" s="25">
        <f>ROUNDUP(MONTH(Table1[[#This Row],[Date]])/3,0)</f>
        <v>3</v>
      </c>
      <c r="E60">
        <v>2021</v>
      </c>
      <c r="F60" t="s">
        <v>20</v>
      </c>
      <c r="G60" t="s">
        <v>18</v>
      </c>
      <c r="H60">
        <v>493</v>
      </c>
      <c r="I60" s="8">
        <v>26013.72</v>
      </c>
      <c r="J60" s="8">
        <v>5430.98</v>
      </c>
      <c r="K60" s="8">
        <f>Table1[[#This Row],[Profit Per unit]]*Table1[[#This Row],[Units Sold]]</f>
        <v>2677473.1399999997</v>
      </c>
      <c r="L60" s="8">
        <v>12824763.960000001</v>
      </c>
      <c r="M60" s="8">
        <f>Table1[[#This Row],[Revenue]]-Table1[[#This Row],[Total Profits]]</f>
        <v>10147290.82</v>
      </c>
      <c r="N60" t="s">
        <v>58</v>
      </c>
    </row>
    <row r="61" spans="1:14" x14ac:dyDescent="0.35">
      <c r="A61" t="s">
        <v>101</v>
      </c>
      <c r="B61" t="s">
        <v>16</v>
      </c>
      <c r="C61" s="1">
        <v>44234</v>
      </c>
      <c r="D61" s="25">
        <f>ROUNDUP(MONTH(Table1[[#This Row],[Date]])/3,0)</f>
        <v>1</v>
      </c>
      <c r="E61">
        <v>2021</v>
      </c>
      <c r="F61" t="s">
        <v>47</v>
      </c>
      <c r="G61" t="s">
        <v>39</v>
      </c>
      <c r="H61">
        <v>554</v>
      </c>
      <c r="I61" s="8">
        <v>40655.79</v>
      </c>
      <c r="J61" s="8">
        <v>3828.59</v>
      </c>
      <c r="K61" s="8">
        <f>Table1[[#This Row],[Profit Per unit]]*Table1[[#This Row],[Units Sold]]</f>
        <v>2121038.86</v>
      </c>
      <c r="L61" s="8">
        <v>22523307.66</v>
      </c>
      <c r="M61" s="8">
        <f>Table1[[#This Row],[Revenue]]-Table1[[#This Row],[Total Profits]]</f>
        <v>20402268.800000001</v>
      </c>
      <c r="N61" t="s">
        <v>58</v>
      </c>
    </row>
    <row r="62" spans="1:14" x14ac:dyDescent="0.35">
      <c r="A62" t="s">
        <v>102</v>
      </c>
      <c r="B62" t="s">
        <v>27</v>
      </c>
      <c r="C62" s="1">
        <v>43975</v>
      </c>
      <c r="D62" s="25">
        <f>ROUNDUP(MONTH(Table1[[#This Row],[Date]])/3,0)</f>
        <v>2</v>
      </c>
      <c r="E62">
        <v>2020</v>
      </c>
      <c r="F62" t="s">
        <v>28</v>
      </c>
      <c r="G62" t="s">
        <v>29</v>
      </c>
      <c r="H62">
        <v>594</v>
      </c>
      <c r="I62" s="8">
        <v>47688.67</v>
      </c>
      <c r="J62" s="8">
        <v>9913.49</v>
      </c>
      <c r="K62" s="8">
        <f>Table1[[#This Row],[Profit Per unit]]*Table1[[#This Row],[Units Sold]]</f>
        <v>5888613.0599999996</v>
      </c>
      <c r="L62" s="8">
        <v>28327069.98</v>
      </c>
      <c r="M62" s="8">
        <f>Table1[[#This Row],[Revenue]]-Table1[[#This Row],[Total Profits]]</f>
        <v>22438456.920000002</v>
      </c>
      <c r="N62" t="s">
        <v>14</v>
      </c>
    </row>
    <row r="63" spans="1:14" x14ac:dyDescent="0.35">
      <c r="A63" t="s">
        <v>103</v>
      </c>
      <c r="B63" t="s">
        <v>31</v>
      </c>
      <c r="C63" s="1">
        <v>44225</v>
      </c>
      <c r="D63" s="25">
        <f>ROUNDUP(MONTH(Table1[[#This Row],[Date]])/3,0)</f>
        <v>1</v>
      </c>
      <c r="E63">
        <v>2021</v>
      </c>
      <c r="F63" t="s">
        <v>47</v>
      </c>
      <c r="G63" t="s">
        <v>13</v>
      </c>
      <c r="H63">
        <v>307</v>
      </c>
      <c r="I63" s="8">
        <v>20303.59</v>
      </c>
      <c r="J63" s="8">
        <v>7637.18</v>
      </c>
      <c r="K63" s="8">
        <f>Table1[[#This Row],[Profit Per unit]]*Table1[[#This Row],[Units Sold]]</f>
        <v>2344614.2600000002</v>
      </c>
      <c r="L63" s="8">
        <v>6233202.1299999999</v>
      </c>
      <c r="M63" s="8">
        <f>Table1[[#This Row],[Revenue]]-Table1[[#This Row],[Total Profits]]</f>
        <v>3888587.8699999996</v>
      </c>
      <c r="N63" t="s">
        <v>14</v>
      </c>
    </row>
    <row r="64" spans="1:14" x14ac:dyDescent="0.35">
      <c r="A64" s="2" t="s">
        <v>104</v>
      </c>
      <c r="B64" t="s">
        <v>44</v>
      </c>
      <c r="C64" s="1">
        <v>44364</v>
      </c>
      <c r="D64" s="25">
        <f>ROUNDUP(MONTH(Table1[[#This Row],[Date]])/3,0)</f>
        <v>2</v>
      </c>
      <c r="E64">
        <v>2021</v>
      </c>
      <c r="F64" t="s">
        <v>41</v>
      </c>
      <c r="G64" t="s">
        <v>48</v>
      </c>
      <c r="H64">
        <v>456</v>
      </c>
      <c r="I64" s="8">
        <v>21633.599999999999</v>
      </c>
      <c r="J64" s="8">
        <v>4135.4399999999996</v>
      </c>
      <c r="K64" s="8">
        <f>Table1[[#This Row],[Profit Per unit]]*Table1[[#This Row],[Units Sold]]</f>
        <v>1885760.64</v>
      </c>
      <c r="L64" s="8">
        <v>9864921.5999999996</v>
      </c>
      <c r="M64" s="8">
        <f>Table1[[#This Row],[Revenue]]-Table1[[#This Row],[Total Profits]]</f>
        <v>7979160.96</v>
      </c>
      <c r="N64" t="s">
        <v>21</v>
      </c>
    </row>
    <row r="65" spans="1:14" x14ac:dyDescent="0.35">
      <c r="A65" t="s">
        <v>105</v>
      </c>
      <c r="B65" t="s">
        <v>51</v>
      </c>
      <c r="C65" s="1">
        <v>44190</v>
      </c>
      <c r="D65" s="25">
        <f>ROUNDUP(MONTH(Table1[[#This Row],[Date]])/3,0)</f>
        <v>4</v>
      </c>
      <c r="E65">
        <v>2020</v>
      </c>
      <c r="F65" t="s">
        <v>54</v>
      </c>
      <c r="G65" t="s">
        <v>29</v>
      </c>
      <c r="H65">
        <v>363</v>
      </c>
      <c r="I65" s="8">
        <v>21256.720000000001</v>
      </c>
      <c r="J65" s="8">
        <v>4413.29</v>
      </c>
      <c r="K65" s="8">
        <f>Table1[[#This Row],[Profit Per unit]]*Table1[[#This Row],[Units Sold]]</f>
        <v>1602024.27</v>
      </c>
      <c r="L65" s="8">
        <v>7716189.3600000003</v>
      </c>
      <c r="M65" s="8">
        <f>Table1[[#This Row],[Revenue]]-Table1[[#This Row],[Total Profits]]</f>
        <v>6114165.0899999999</v>
      </c>
      <c r="N65" t="s">
        <v>14</v>
      </c>
    </row>
    <row r="66" spans="1:14" x14ac:dyDescent="0.35">
      <c r="A66" t="s">
        <v>106</v>
      </c>
      <c r="B66" t="s">
        <v>51</v>
      </c>
      <c r="C66" s="1">
        <v>44794</v>
      </c>
      <c r="D66" s="25">
        <f>ROUNDUP(MONTH(Table1[[#This Row],[Date]])/3,0)</f>
        <v>3</v>
      </c>
      <c r="E66">
        <v>2022</v>
      </c>
      <c r="F66" t="s">
        <v>63</v>
      </c>
      <c r="G66" t="s">
        <v>29</v>
      </c>
      <c r="H66">
        <v>337</v>
      </c>
      <c r="I66" s="8">
        <v>12898.06</v>
      </c>
      <c r="J66" s="8">
        <v>2443.4</v>
      </c>
      <c r="K66" s="8">
        <f>Table1[[#This Row],[Profit Per unit]]*Table1[[#This Row],[Units Sold]]</f>
        <v>823425.8</v>
      </c>
      <c r="L66" s="8">
        <v>4346646.22</v>
      </c>
      <c r="M66" s="8">
        <f>Table1[[#This Row],[Revenue]]-Table1[[#This Row],[Total Profits]]</f>
        <v>3523220.42</v>
      </c>
      <c r="N66" t="s">
        <v>14</v>
      </c>
    </row>
    <row r="67" spans="1:14" x14ac:dyDescent="0.35">
      <c r="A67" t="s">
        <v>107</v>
      </c>
      <c r="B67" t="s">
        <v>16</v>
      </c>
      <c r="C67" s="1">
        <v>44659</v>
      </c>
      <c r="D67" s="25">
        <f>ROUNDUP(MONTH(Table1[[#This Row],[Date]])/3,0)</f>
        <v>2</v>
      </c>
      <c r="E67">
        <v>2022</v>
      </c>
      <c r="F67" t="s">
        <v>41</v>
      </c>
      <c r="G67" t="s">
        <v>32</v>
      </c>
      <c r="H67">
        <v>253</v>
      </c>
      <c r="I67" s="8">
        <v>10966.93</v>
      </c>
      <c r="J67" s="8">
        <v>2635.2</v>
      </c>
      <c r="K67" s="8">
        <f>Table1[[#This Row],[Profit Per unit]]*Table1[[#This Row],[Units Sold]]</f>
        <v>666705.6</v>
      </c>
      <c r="L67" s="8">
        <v>2774633.29</v>
      </c>
      <c r="M67" s="8">
        <f>Table1[[#This Row],[Revenue]]-Table1[[#This Row],[Total Profits]]</f>
        <v>2107927.69</v>
      </c>
      <c r="N67" t="s">
        <v>58</v>
      </c>
    </row>
    <row r="68" spans="1:14" x14ac:dyDescent="0.35">
      <c r="A68" t="s">
        <v>108</v>
      </c>
      <c r="B68" t="s">
        <v>37</v>
      </c>
      <c r="C68" s="1">
        <v>44072</v>
      </c>
      <c r="D68" s="25">
        <f>ROUNDUP(MONTH(Table1[[#This Row],[Date]])/3,0)</f>
        <v>3</v>
      </c>
      <c r="E68">
        <v>2020</v>
      </c>
      <c r="F68" t="s">
        <v>54</v>
      </c>
      <c r="G68" t="s">
        <v>18</v>
      </c>
      <c r="H68">
        <v>631</v>
      </c>
      <c r="I68" s="8">
        <v>30503.360000000001</v>
      </c>
      <c r="J68" s="8">
        <v>9796.94</v>
      </c>
      <c r="K68" s="8">
        <f>Table1[[#This Row],[Profit Per unit]]*Table1[[#This Row],[Units Sold]]</f>
        <v>6181869.1400000006</v>
      </c>
      <c r="L68" s="8">
        <v>19247620.16</v>
      </c>
      <c r="M68" s="8">
        <f>Table1[[#This Row],[Revenue]]-Table1[[#This Row],[Total Profits]]</f>
        <v>13065751.02</v>
      </c>
      <c r="N68" t="s">
        <v>14</v>
      </c>
    </row>
    <row r="69" spans="1:14" x14ac:dyDescent="0.35">
      <c r="A69" t="s">
        <v>109</v>
      </c>
      <c r="B69" t="s">
        <v>11</v>
      </c>
      <c r="C69" s="1">
        <v>45168</v>
      </c>
      <c r="D69" s="25">
        <f>ROUNDUP(MONTH(Table1[[#This Row],[Date]])/3,0)</f>
        <v>3</v>
      </c>
      <c r="E69">
        <v>2023</v>
      </c>
      <c r="F69" t="s">
        <v>17</v>
      </c>
      <c r="G69" t="s">
        <v>48</v>
      </c>
      <c r="H69">
        <v>227</v>
      </c>
      <c r="I69" s="8">
        <v>18867.009999999998</v>
      </c>
      <c r="J69" s="8">
        <v>9051.2900000000009</v>
      </c>
      <c r="K69" s="8">
        <f>Table1[[#This Row],[Profit Per unit]]*Table1[[#This Row],[Units Sold]]</f>
        <v>2054642.8300000003</v>
      </c>
      <c r="L69" s="8">
        <v>4282811.2699999996</v>
      </c>
      <c r="M69" s="8">
        <f>Table1[[#This Row],[Revenue]]-Table1[[#This Row],[Total Profits]]</f>
        <v>2228168.4399999995</v>
      </c>
      <c r="N69" t="s">
        <v>14</v>
      </c>
    </row>
    <row r="70" spans="1:14" x14ac:dyDescent="0.35">
      <c r="A70" t="s">
        <v>110</v>
      </c>
      <c r="B70" t="s">
        <v>46</v>
      </c>
      <c r="C70" s="1">
        <v>44345</v>
      </c>
      <c r="D70" s="25">
        <f>ROUNDUP(MONTH(Table1[[#This Row],[Date]])/3,0)</f>
        <v>2</v>
      </c>
      <c r="E70">
        <v>2021</v>
      </c>
      <c r="F70" t="s">
        <v>41</v>
      </c>
      <c r="G70" t="s">
        <v>29</v>
      </c>
      <c r="H70">
        <v>494</v>
      </c>
      <c r="I70" s="8">
        <v>29181.06</v>
      </c>
      <c r="J70" s="8">
        <v>2446.06</v>
      </c>
      <c r="K70" s="8">
        <f>Table1[[#This Row],[Profit Per unit]]*Table1[[#This Row],[Units Sold]]</f>
        <v>1208353.6399999999</v>
      </c>
      <c r="L70" s="8">
        <v>14415443.640000001</v>
      </c>
      <c r="M70" s="8">
        <f>Table1[[#This Row],[Revenue]]-Table1[[#This Row],[Total Profits]]</f>
        <v>13207090</v>
      </c>
      <c r="N70" t="s">
        <v>14</v>
      </c>
    </row>
    <row r="71" spans="1:14" x14ac:dyDescent="0.35">
      <c r="A71" t="s">
        <v>111</v>
      </c>
      <c r="B71" t="s">
        <v>46</v>
      </c>
      <c r="C71" s="1">
        <v>45058</v>
      </c>
      <c r="D71" s="25">
        <f>ROUNDUP(MONTH(Table1[[#This Row],[Date]])/3,0)</f>
        <v>2</v>
      </c>
      <c r="E71">
        <v>2023</v>
      </c>
      <c r="F71" t="s">
        <v>28</v>
      </c>
      <c r="G71" t="s">
        <v>18</v>
      </c>
      <c r="H71">
        <v>911</v>
      </c>
      <c r="I71" s="8">
        <v>24589.63</v>
      </c>
      <c r="J71" s="8">
        <v>5784.62</v>
      </c>
      <c r="K71" s="8">
        <f>Table1[[#This Row],[Profit Per unit]]*Table1[[#This Row],[Units Sold]]</f>
        <v>5269788.82</v>
      </c>
      <c r="L71" s="8">
        <v>22401152.93</v>
      </c>
      <c r="M71" s="8">
        <f>Table1[[#This Row],[Revenue]]-Table1[[#This Row],[Total Profits]]</f>
        <v>17131364.109999999</v>
      </c>
      <c r="N71" t="s">
        <v>21</v>
      </c>
    </row>
    <row r="72" spans="1:14" x14ac:dyDescent="0.35">
      <c r="A72" t="s">
        <v>112</v>
      </c>
      <c r="B72" t="s">
        <v>37</v>
      </c>
      <c r="C72" s="1">
        <v>44975</v>
      </c>
      <c r="D72" s="25">
        <f>ROUNDUP(MONTH(Table1[[#This Row],[Date]])/3,0)</f>
        <v>1</v>
      </c>
      <c r="E72">
        <v>2023</v>
      </c>
      <c r="F72" t="s">
        <v>63</v>
      </c>
      <c r="G72" t="s">
        <v>52</v>
      </c>
      <c r="H72">
        <v>172</v>
      </c>
      <c r="I72" s="8">
        <v>19594.66</v>
      </c>
      <c r="J72" s="8">
        <v>9712</v>
      </c>
      <c r="K72" s="8">
        <f>Table1[[#This Row],[Profit Per unit]]*Table1[[#This Row],[Units Sold]]</f>
        <v>1670464</v>
      </c>
      <c r="L72" s="8">
        <v>3370281.52</v>
      </c>
      <c r="M72" s="8">
        <f>Table1[[#This Row],[Revenue]]-Table1[[#This Row],[Total Profits]]</f>
        <v>1699817.52</v>
      </c>
      <c r="N72" t="s">
        <v>25</v>
      </c>
    </row>
    <row r="73" spans="1:14" x14ac:dyDescent="0.35">
      <c r="A73" t="s">
        <v>113</v>
      </c>
      <c r="B73" t="s">
        <v>11</v>
      </c>
      <c r="C73" s="1">
        <v>44356</v>
      </c>
      <c r="D73" s="25">
        <f>ROUNDUP(MONTH(Table1[[#This Row],[Date]])/3,0)</f>
        <v>2</v>
      </c>
      <c r="E73">
        <v>2021</v>
      </c>
      <c r="F73" t="s">
        <v>47</v>
      </c>
      <c r="G73" t="s">
        <v>39</v>
      </c>
      <c r="H73">
        <v>651</v>
      </c>
      <c r="I73" s="8">
        <v>10926.4</v>
      </c>
      <c r="J73" s="8">
        <v>2904.18</v>
      </c>
      <c r="K73" s="8">
        <f>Table1[[#This Row],[Profit Per unit]]*Table1[[#This Row],[Units Sold]]</f>
        <v>1890621.18</v>
      </c>
      <c r="L73" s="8">
        <v>7113086.4000000004</v>
      </c>
      <c r="M73" s="8">
        <f>Table1[[#This Row],[Revenue]]-Table1[[#This Row],[Total Profits]]</f>
        <v>5222465.2200000007</v>
      </c>
      <c r="N73" t="s">
        <v>25</v>
      </c>
    </row>
    <row r="74" spans="1:14" x14ac:dyDescent="0.35">
      <c r="A74" t="s">
        <v>114</v>
      </c>
      <c r="B74" t="s">
        <v>11</v>
      </c>
      <c r="C74" s="1">
        <v>44307</v>
      </c>
      <c r="D74" s="25">
        <f>ROUNDUP(MONTH(Table1[[#This Row],[Date]])/3,0)</f>
        <v>2</v>
      </c>
      <c r="E74">
        <v>2021</v>
      </c>
      <c r="F74" t="s">
        <v>41</v>
      </c>
      <c r="G74" t="s">
        <v>13</v>
      </c>
      <c r="H74">
        <v>238</v>
      </c>
      <c r="I74" s="8">
        <v>28152.42</v>
      </c>
      <c r="J74" s="8">
        <v>8234.85</v>
      </c>
      <c r="K74" s="8">
        <f>Table1[[#This Row],[Profit Per unit]]*Table1[[#This Row],[Units Sold]]</f>
        <v>1959894.3</v>
      </c>
      <c r="L74" s="8">
        <v>6700275.96</v>
      </c>
      <c r="M74" s="8">
        <f>Table1[[#This Row],[Revenue]]-Table1[[#This Row],[Total Profits]]</f>
        <v>4740381.66</v>
      </c>
      <c r="N74" t="s">
        <v>14</v>
      </c>
    </row>
    <row r="75" spans="1:14" x14ac:dyDescent="0.35">
      <c r="A75" t="s">
        <v>115</v>
      </c>
      <c r="B75" t="s">
        <v>46</v>
      </c>
      <c r="C75" s="1">
        <v>44341</v>
      </c>
      <c r="D75" s="25">
        <f>ROUNDUP(MONTH(Table1[[#This Row],[Date]])/3,0)</f>
        <v>2</v>
      </c>
      <c r="E75">
        <v>2021</v>
      </c>
      <c r="F75" t="s">
        <v>41</v>
      </c>
      <c r="G75" t="s">
        <v>29</v>
      </c>
      <c r="H75">
        <v>112</v>
      </c>
      <c r="I75" s="8">
        <v>37672.07</v>
      </c>
      <c r="J75" s="8">
        <v>5265.33</v>
      </c>
      <c r="K75" s="8">
        <f>Table1[[#This Row],[Profit Per unit]]*Table1[[#This Row],[Units Sold]]</f>
        <v>589716.96</v>
      </c>
      <c r="L75" s="8">
        <v>4219271.84</v>
      </c>
      <c r="M75" s="8">
        <f>Table1[[#This Row],[Revenue]]-Table1[[#This Row],[Total Profits]]</f>
        <v>3629554.88</v>
      </c>
      <c r="N75" t="s">
        <v>116</v>
      </c>
    </row>
    <row r="76" spans="1:14" x14ac:dyDescent="0.35">
      <c r="A76" t="s">
        <v>117</v>
      </c>
      <c r="B76" t="s">
        <v>23</v>
      </c>
      <c r="C76" s="1">
        <v>44074</v>
      </c>
      <c r="D76" s="25">
        <f>ROUNDUP(MONTH(Table1[[#This Row],[Date]])/3,0)</f>
        <v>3</v>
      </c>
      <c r="E76">
        <v>2020</v>
      </c>
      <c r="F76" t="s">
        <v>63</v>
      </c>
      <c r="G76" t="s">
        <v>18</v>
      </c>
      <c r="H76">
        <v>118</v>
      </c>
      <c r="I76" s="8">
        <v>22796.67</v>
      </c>
      <c r="J76" s="8">
        <v>4784.42</v>
      </c>
      <c r="K76" s="8">
        <f>Table1[[#This Row],[Profit Per unit]]*Table1[[#This Row],[Units Sold]]</f>
        <v>564561.56000000006</v>
      </c>
      <c r="L76" s="8">
        <v>2690007.06</v>
      </c>
      <c r="M76" s="8">
        <f>Table1[[#This Row],[Revenue]]-Table1[[#This Row],[Total Profits]]</f>
        <v>2125445.5</v>
      </c>
      <c r="N76" t="s">
        <v>14</v>
      </c>
    </row>
    <row r="77" spans="1:14" x14ac:dyDescent="0.35">
      <c r="A77" t="s">
        <v>118</v>
      </c>
      <c r="B77" t="s">
        <v>11</v>
      </c>
      <c r="C77" s="1">
        <v>44904</v>
      </c>
      <c r="D77" s="25">
        <f>ROUNDUP(MONTH(Table1[[#This Row],[Date]])/3,0)</f>
        <v>4</v>
      </c>
      <c r="E77">
        <v>2022</v>
      </c>
      <c r="F77" t="s">
        <v>47</v>
      </c>
      <c r="G77" t="s">
        <v>29</v>
      </c>
      <c r="H77">
        <v>115</v>
      </c>
      <c r="I77" s="8">
        <v>37857.65</v>
      </c>
      <c r="J77" s="8">
        <v>2928.51</v>
      </c>
      <c r="K77" s="8">
        <f>Table1[[#This Row],[Profit Per unit]]*Table1[[#This Row],[Units Sold]]</f>
        <v>336778.65</v>
      </c>
      <c r="L77" s="8">
        <v>4353629.75</v>
      </c>
      <c r="M77" s="8">
        <f>Table1[[#This Row],[Revenue]]-Table1[[#This Row],[Total Profits]]</f>
        <v>4016851.1</v>
      </c>
      <c r="N77" t="s">
        <v>58</v>
      </c>
    </row>
    <row r="78" spans="1:14" x14ac:dyDescent="0.35">
      <c r="A78" t="s">
        <v>119</v>
      </c>
      <c r="B78" t="s">
        <v>16</v>
      </c>
      <c r="C78" s="1">
        <v>44477</v>
      </c>
      <c r="D78" s="25">
        <f>ROUNDUP(MONTH(Table1[[#This Row],[Date]])/3,0)</f>
        <v>4</v>
      </c>
      <c r="E78">
        <v>2021</v>
      </c>
      <c r="F78" t="s">
        <v>54</v>
      </c>
      <c r="G78" t="s">
        <v>24</v>
      </c>
      <c r="H78">
        <v>999</v>
      </c>
      <c r="I78" s="8">
        <v>20493.759999999998</v>
      </c>
      <c r="J78" s="8">
        <v>8990.8700000000008</v>
      </c>
      <c r="K78" s="8">
        <f>Table1[[#This Row],[Profit Per unit]]*Table1[[#This Row],[Units Sold]]</f>
        <v>8981879.1300000008</v>
      </c>
      <c r="L78" s="8">
        <v>20473266.239999998</v>
      </c>
      <c r="M78" s="8">
        <f>Table1[[#This Row],[Revenue]]-Table1[[#This Row],[Total Profits]]</f>
        <v>11491387.109999998</v>
      </c>
      <c r="N78" t="s">
        <v>25</v>
      </c>
    </row>
    <row r="79" spans="1:14" x14ac:dyDescent="0.35">
      <c r="A79" t="s">
        <v>120</v>
      </c>
      <c r="B79" t="s">
        <v>16</v>
      </c>
      <c r="C79" s="1">
        <v>43844</v>
      </c>
      <c r="D79" s="25">
        <f>ROUNDUP(MONTH(Table1[[#This Row],[Date]])/3,0)</f>
        <v>1</v>
      </c>
      <c r="E79">
        <v>2020</v>
      </c>
      <c r="F79" t="s">
        <v>12</v>
      </c>
      <c r="G79" t="s">
        <v>29</v>
      </c>
      <c r="H79">
        <v>189</v>
      </c>
      <c r="I79" s="8">
        <v>32429.66</v>
      </c>
      <c r="J79" s="8">
        <v>5579.11</v>
      </c>
      <c r="K79" s="8">
        <f>Table1[[#This Row],[Profit Per unit]]*Table1[[#This Row],[Units Sold]]</f>
        <v>1054451.79</v>
      </c>
      <c r="L79" s="8">
        <v>6129205.7400000002</v>
      </c>
      <c r="M79" s="8">
        <f>Table1[[#This Row],[Revenue]]-Table1[[#This Row],[Total Profits]]</f>
        <v>5074753.95</v>
      </c>
      <c r="N79" t="s">
        <v>14</v>
      </c>
    </row>
    <row r="80" spans="1:14" x14ac:dyDescent="0.35">
      <c r="A80" t="s">
        <v>121</v>
      </c>
      <c r="B80" t="s">
        <v>51</v>
      </c>
      <c r="C80" s="1">
        <v>44010</v>
      </c>
      <c r="D80" s="25">
        <f>ROUNDUP(MONTH(Table1[[#This Row],[Date]])/3,0)</f>
        <v>2</v>
      </c>
      <c r="E80">
        <v>2020</v>
      </c>
      <c r="F80" t="s">
        <v>47</v>
      </c>
      <c r="G80" t="s">
        <v>13</v>
      </c>
      <c r="H80">
        <v>371</v>
      </c>
      <c r="I80" s="8">
        <v>15691.82</v>
      </c>
      <c r="J80" s="8">
        <v>6331.62</v>
      </c>
      <c r="K80" s="8">
        <f>Table1[[#This Row],[Profit Per unit]]*Table1[[#This Row],[Units Sold]]</f>
        <v>2349031.02</v>
      </c>
      <c r="L80" s="8">
        <v>5821665.2199999997</v>
      </c>
      <c r="M80" s="8">
        <f>Table1[[#This Row],[Revenue]]-Table1[[#This Row],[Total Profits]]</f>
        <v>3472634.1999999997</v>
      </c>
      <c r="N80" t="s">
        <v>14</v>
      </c>
    </row>
    <row r="81" spans="1:14" x14ac:dyDescent="0.35">
      <c r="A81" t="s">
        <v>122</v>
      </c>
      <c r="B81" t="s">
        <v>51</v>
      </c>
      <c r="C81" s="1">
        <v>44407</v>
      </c>
      <c r="D81" s="25">
        <f>ROUNDUP(MONTH(Table1[[#This Row],[Date]])/3,0)</f>
        <v>3</v>
      </c>
      <c r="E81">
        <v>2021</v>
      </c>
      <c r="F81" t="s">
        <v>17</v>
      </c>
      <c r="G81" t="s">
        <v>52</v>
      </c>
      <c r="H81">
        <v>367</v>
      </c>
      <c r="I81" s="8">
        <v>41045.83</v>
      </c>
      <c r="J81" s="8">
        <v>2057.84</v>
      </c>
      <c r="K81" s="8">
        <f>Table1[[#This Row],[Profit Per unit]]*Table1[[#This Row],[Units Sold]]</f>
        <v>755227.28</v>
      </c>
      <c r="L81" s="8">
        <v>15063819.609999999</v>
      </c>
      <c r="M81" s="8">
        <f>Table1[[#This Row],[Revenue]]-Table1[[#This Row],[Total Profits]]</f>
        <v>14308592.33</v>
      </c>
      <c r="N81" t="s">
        <v>58</v>
      </c>
    </row>
    <row r="82" spans="1:14" x14ac:dyDescent="0.35">
      <c r="A82" t="s">
        <v>123</v>
      </c>
      <c r="B82" t="s">
        <v>44</v>
      </c>
      <c r="C82" s="1">
        <v>44441</v>
      </c>
      <c r="D82" s="25">
        <f>ROUNDUP(MONTH(Table1[[#This Row],[Date]])/3,0)</f>
        <v>3</v>
      </c>
      <c r="E82">
        <v>2021</v>
      </c>
      <c r="F82" t="s">
        <v>28</v>
      </c>
      <c r="G82" t="s">
        <v>13</v>
      </c>
      <c r="H82">
        <v>284</v>
      </c>
      <c r="I82" s="8">
        <v>34203.29</v>
      </c>
      <c r="J82" s="8">
        <v>5562.73</v>
      </c>
      <c r="K82" s="8">
        <f>Table1[[#This Row],[Profit Per unit]]*Table1[[#This Row],[Units Sold]]</f>
        <v>1579815.3199999998</v>
      </c>
      <c r="L82" s="8">
        <v>9713734.3599999994</v>
      </c>
      <c r="M82" s="8">
        <f>Table1[[#This Row],[Revenue]]-Table1[[#This Row],[Total Profits]]</f>
        <v>8133919.0399999991</v>
      </c>
      <c r="N82" t="s">
        <v>14</v>
      </c>
    </row>
    <row r="83" spans="1:14" x14ac:dyDescent="0.35">
      <c r="A83" t="s">
        <v>124</v>
      </c>
      <c r="B83" t="s">
        <v>44</v>
      </c>
      <c r="C83" s="1">
        <v>44789</v>
      </c>
      <c r="D83" s="25">
        <f>ROUNDUP(MONTH(Table1[[#This Row],[Date]])/3,0)</f>
        <v>3</v>
      </c>
      <c r="E83">
        <v>2022</v>
      </c>
      <c r="F83" t="s">
        <v>28</v>
      </c>
      <c r="G83" t="s">
        <v>18</v>
      </c>
      <c r="H83">
        <v>484</v>
      </c>
      <c r="I83" s="8">
        <v>19067.8</v>
      </c>
      <c r="J83" s="8">
        <v>3327.57</v>
      </c>
      <c r="K83" s="8">
        <f>Table1[[#This Row],[Profit Per unit]]*Table1[[#This Row],[Units Sold]]</f>
        <v>1610543.8800000001</v>
      </c>
      <c r="L83" s="8">
        <v>9228815.1999999993</v>
      </c>
      <c r="M83" s="8">
        <f>Table1[[#This Row],[Revenue]]-Table1[[#This Row],[Total Profits]]</f>
        <v>7618271.3199999994</v>
      </c>
      <c r="N83" t="s">
        <v>21</v>
      </c>
    </row>
    <row r="84" spans="1:14" x14ac:dyDescent="0.35">
      <c r="A84" t="s">
        <v>125</v>
      </c>
      <c r="B84" t="s">
        <v>34</v>
      </c>
      <c r="C84" s="1">
        <v>45018</v>
      </c>
      <c r="D84" s="25">
        <f>ROUNDUP(MONTH(Table1[[#This Row],[Date]])/3,0)</f>
        <v>2</v>
      </c>
      <c r="E84">
        <v>2023</v>
      </c>
      <c r="F84" t="s">
        <v>47</v>
      </c>
      <c r="G84" t="s">
        <v>39</v>
      </c>
      <c r="H84">
        <v>671</v>
      </c>
      <c r="I84" s="8">
        <v>47059.63</v>
      </c>
      <c r="J84" s="8">
        <v>2744.68</v>
      </c>
      <c r="K84" s="8">
        <f>Table1[[#This Row],[Profit Per unit]]*Table1[[#This Row],[Units Sold]]</f>
        <v>1841680.2799999998</v>
      </c>
      <c r="L84" s="8">
        <v>31577011.73</v>
      </c>
      <c r="M84" s="8">
        <f>Table1[[#This Row],[Revenue]]-Table1[[#This Row],[Total Profits]]</f>
        <v>29735331.449999999</v>
      </c>
      <c r="N84" t="s">
        <v>58</v>
      </c>
    </row>
    <row r="85" spans="1:14" x14ac:dyDescent="0.35">
      <c r="A85" t="s">
        <v>126</v>
      </c>
      <c r="B85" t="s">
        <v>23</v>
      </c>
      <c r="C85" s="1">
        <v>44525</v>
      </c>
      <c r="D85" s="25">
        <f>ROUNDUP(MONTH(Table1[[#This Row],[Date]])/3,0)</f>
        <v>4</v>
      </c>
      <c r="E85">
        <v>2021</v>
      </c>
      <c r="F85" t="s">
        <v>12</v>
      </c>
      <c r="G85" t="s">
        <v>42</v>
      </c>
      <c r="H85">
        <v>671</v>
      </c>
      <c r="I85" s="8">
        <v>23316.71</v>
      </c>
      <c r="J85" s="8">
        <v>3376.13</v>
      </c>
      <c r="K85" s="8">
        <f>Table1[[#This Row],[Profit Per unit]]*Table1[[#This Row],[Units Sold]]</f>
        <v>2265383.23</v>
      </c>
      <c r="L85" s="8">
        <v>15645512.41</v>
      </c>
      <c r="M85" s="8">
        <f>Table1[[#This Row],[Revenue]]-Table1[[#This Row],[Total Profits]]</f>
        <v>13380129.18</v>
      </c>
      <c r="N85" t="s">
        <v>14</v>
      </c>
    </row>
    <row r="86" spans="1:14" x14ac:dyDescent="0.35">
      <c r="A86" t="s">
        <v>127</v>
      </c>
      <c r="B86" t="s">
        <v>46</v>
      </c>
      <c r="C86" s="1">
        <v>44079</v>
      </c>
      <c r="D86" s="25">
        <f>ROUNDUP(MONTH(Table1[[#This Row],[Date]])/3,0)</f>
        <v>3</v>
      </c>
      <c r="E86">
        <v>2020</v>
      </c>
      <c r="F86" t="s">
        <v>41</v>
      </c>
      <c r="G86" t="s">
        <v>29</v>
      </c>
      <c r="H86">
        <v>604</v>
      </c>
      <c r="I86" s="8">
        <v>26272.25</v>
      </c>
      <c r="J86" s="8">
        <v>3836.47</v>
      </c>
      <c r="K86" s="8">
        <f>Table1[[#This Row],[Profit Per unit]]*Table1[[#This Row],[Units Sold]]</f>
        <v>2317227.88</v>
      </c>
      <c r="L86" s="8">
        <v>15868439</v>
      </c>
      <c r="M86" s="8">
        <f>Table1[[#This Row],[Revenue]]-Table1[[#This Row],[Total Profits]]</f>
        <v>13551211.120000001</v>
      </c>
      <c r="N86" t="s">
        <v>14</v>
      </c>
    </row>
    <row r="87" spans="1:14" x14ac:dyDescent="0.35">
      <c r="A87" t="s">
        <v>128</v>
      </c>
      <c r="B87" t="s">
        <v>31</v>
      </c>
      <c r="C87" s="1">
        <v>44047</v>
      </c>
      <c r="D87" s="25">
        <f>ROUNDUP(MONTH(Table1[[#This Row],[Date]])/3,0)</f>
        <v>3</v>
      </c>
      <c r="E87">
        <v>2020</v>
      </c>
      <c r="F87" t="s">
        <v>17</v>
      </c>
      <c r="G87" t="s">
        <v>35</v>
      </c>
      <c r="H87">
        <v>390</v>
      </c>
      <c r="I87" s="8">
        <v>42865.760000000002</v>
      </c>
      <c r="J87" s="8">
        <v>8235.34</v>
      </c>
      <c r="K87" s="8">
        <f>Table1[[#This Row],[Profit Per unit]]*Table1[[#This Row],[Units Sold]]</f>
        <v>3211782.6</v>
      </c>
      <c r="L87" s="8">
        <v>16717646.4</v>
      </c>
      <c r="M87" s="8">
        <f>Table1[[#This Row],[Revenue]]-Table1[[#This Row],[Total Profits]]</f>
        <v>13505863.800000001</v>
      </c>
      <c r="N87" t="s">
        <v>14</v>
      </c>
    </row>
    <row r="88" spans="1:14" x14ac:dyDescent="0.35">
      <c r="A88" t="s">
        <v>129</v>
      </c>
      <c r="B88" t="s">
        <v>44</v>
      </c>
      <c r="C88" s="1">
        <v>43981</v>
      </c>
      <c r="D88" s="25">
        <f>ROUNDUP(MONTH(Table1[[#This Row],[Date]])/3,0)</f>
        <v>2</v>
      </c>
      <c r="E88">
        <v>2020</v>
      </c>
      <c r="F88" t="s">
        <v>41</v>
      </c>
      <c r="G88" t="s">
        <v>24</v>
      </c>
      <c r="H88">
        <v>444</v>
      </c>
      <c r="I88" s="8">
        <v>25730.68</v>
      </c>
      <c r="J88" s="8">
        <v>5539.83</v>
      </c>
      <c r="K88" s="8">
        <f>Table1[[#This Row],[Profit Per unit]]*Table1[[#This Row],[Units Sold]]</f>
        <v>2459684.52</v>
      </c>
      <c r="L88" s="8">
        <v>11424421.92</v>
      </c>
      <c r="M88" s="8">
        <f>Table1[[#This Row],[Revenue]]-Table1[[#This Row],[Total Profits]]</f>
        <v>8964737.4000000004</v>
      </c>
      <c r="N88" t="s">
        <v>14</v>
      </c>
    </row>
    <row r="89" spans="1:14" x14ac:dyDescent="0.35">
      <c r="A89" t="s">
        <v>130</v>
      </c>
      <c r="B89" t="s">
        <v>51</v>
      </c>
      <c r="C89" s="1">
        <v>45255</v>
      </c>
      <c r="D89" s="25">
        <f>ROUNDUP(MONTH(Table1[[#This Row],[Date]])/3,0)</f>
        <v>4</v>
      </c>
      <c r="E89">
        <v>2023</v>
      </c>
      <c r="F89" t="s">
        <v>28</v>
      </c>
      <c r="G89" t="s">
        <v>48</v>
      </c>
      <c r="H89">
        <v>667</v>
      </c>
      <c r="I89" s="8">
        <v>20963.97</v>
      </c>
      <c r="J89" s="8">
        <v>8605.9500000000007</v>
      </c>
      <c r="K89" s="8">
        <f>Table1[[#This Row],[Profit Per unit]]*Table1[[#This Row],[Units Sold]]</f>
        <v>5740168.6500000004</v>
      </c>
      <c r="L89" s="8">
        <v>13982967.99</v>
      </c>
      <c r="M89" s="8">
        <f>Table1[[#This Row],[Revenue]]-Table1[[#This Row],[Total Profits]]</f>
        <v>8242799.3399999999</v>
      </c>
      <c r="N89" t="s">
        <v>21</v>
      </c>
    </row>
    <row r="90" spans="1:14" x14ac:dyDescent="0.35">
      <c r="A90" t="s">
        <v>131</v>
      </c>
      <c r="B90" t="s">
        <v>46</v>
      </c>
      <c r="C90" s="1">
        <v>44755</v>
      </c>
      <c r="D90" s="25">
        <f>ROUNDUP(MONTH(Table1[[#This Row],[Date]])/3,0)</f>
        <v>3</v>
      </c>
      <c r="E90">
        <v>2022</v>
      </c>
      <c r="F90" t="s">
        <v>12</v>
      </c>
      <c r="G90" t="s">
        <v>48</v>
      </c>
      <c r="H90">
        <v>272</v>
      </c>
      <c r="I90" s="8">
        <v>13913.4</v>
      </c>
      <c r="J90" s="8">
        <v>8925.23</v>
      </c>
      <c r="K90" s="8">
        <f>Table1[[#This Row],[Profit Per unit]]*Table1[[#This Row],[Units Sold]]</f>
        <v>2427662.56</v>
      </c>
      <c r="L90" s="8">
        <v>3784444.8</v>
      </c>
      <c r="M90" s="8">
        <f>Table1[[#This Row],[Revenue]]-Table1[[#This Row],[Total Profits]]</f>
        <v>1356782.2399999998</v>
      </c>
      <c r="N90" t="s">
        <v>14</v>
      </c>
    </row>
    <row r="91" spans="1:14" x14ac:dyDescent="0.35">
      <c r="A91" t="s">
        <v>132</v>
      </c>
      <c r="B91" t="s">
        <v>51</v>
      </c>
      <c r="C91" s="1">
        <v>44643</v>
      </c>
      <c r="D91" s="25">
        <f>ROUNDUP(MONTH(Table1[[#This Row],[Date]])/3,0)</f>
        <v>1</v>
      </c>
      <c r="E91">
        <v>2022</v>
      </c>
      <c r="F91" t="s">
        <v>63</v>
      </c>
      <c r="G91" t="s">
        <v>13</v>
      </c>
      <c r="H91">
        <v>340</v>
      </c>
      <c r="I91" s="8">
        <v>26117.99</v>
      </c>
      <c r="J91" s="8">
        <v>2018.73</v>
      </c>
      <c r="K91" s="8">
        <f>Table1[[#This Row],[Profit Per unit]]*Table1[[#This Row],[Units Sold]]</f>
        <v>686368.2</v>
      </c>
      <c r="L91" s="8">
        <v>8880116.5999999996</v>
      </c>
      <c r="M91" s="8">
        <f>Table1[[#This Row],[Revenue]]-Table1[[#This Row],[Total Profits]]</f>
        <v>8193748.3999999994</v>
      </c>
      <c r="N91" t="s">
        <v>14</v>
      </c>
    </row>
    <row r="92" spans="1:14" x14ac:dyDescent="0.35">
      <c r="A92" t="s">
        <v>133</v>
      </c>
      <c r="B92" t="s">
        <v>34</v>
      </c>
      <c r="C92" s="1">
        <v>44806</v>
      </c>
      <c r="D92" s="25">
        <f>ROUNDUP(MONTH(Table1[[#This Row],[Date]])/3,0)</f>
        <v>3</v>
      </c>
      <c r="E92">
        <v>2022</v>
      </c>
      <c r="F92" t="s">
        <v>47</v>
      </c>
      <c r="G92" t="s">
        <v>52</v>
      </c>
      <c r="H92">
        <v>359</v>
      </c>
      <c r="I92" s="8">
        <v>39185.03</v>
      </c>
      <c r="J92" s="8">
        <v>5876.48</v>
      </c>
      <c r="K92" s="8">
        <f>Table1[[#This Row],[Profit Per unit]]*Table1[[#This Row],[Units Sold]]</f>
        <v>2109656.3199999998</v>
      </c>
      <c r="L92" s="8">
        <v>14067425.77</v>
      </c>
      <c r="M92" s="8">
        <f>Table1[[#This Row],[Revenue]]-Table1[[#This Row],[Total Profits]]</f>
        <v>11957769.449999999</v>
      </c>
      <c r="N92" t="s">
        <v>25</v>
      </c>
    </row>
    <row r="93" spans="1:14" x14ac:dyDescent="0.35">
      <c r="A93" t="s">
        <v>134</v>
      </c>
      <c r="B93" t="s">
        <v>46</v>
      </c>
      <c r="C93" s="1">
        <v>43964</v>
      </c>
      <c r="D93" s="25">
        <f>ROUNDUP(MONTH(Table1[[#This Row],[Date]])/3,0)</f>
        <v>2</v>
      </c>
      <c r="E93">
        <v>2020</v>
      </c>
      <c r="F93" t="s">
        <v>20</v>
      </c>
      <c r="G93" t="s">
        <v>39</v>
      </c>
      <c r="H93">
        <v>895</v>
      </c>
      <c r="I93" s="8">
        <v>44627.31</v>
      </c>
      <c r="J93" s="8">
        <v>6484.53</v>
      </c>
      <c r="K93" s="8">
        <f>Table1[[#This Row],[Profit Per unit]]*Table1[[#This Row],[Units Sold]]</f>
        <v>5803654.3499999996</v>
      </c>
      <c r="L93" s="8">
        <v>39941442.450000003</v>
      </c>
      <c r="M93" s="8">
        <f>Table1[[#This Row],[Revenue]]-Table1[[#This Row],[Total Profits]]</f>
        <v>34137788.100000001</v>
      </c>
      <c r="N93" t="s">
        <v>21</v>
      </c>
    </row>
    <row r="94" spans="1:14" x14ac:dyDescent="0.35">
      <c r="A94" t="s">
        <v>135</v>
      </c>
      <c r="B94" t="s">
        <v>31</v>
      </c>
      <c r="C94" s="1">
        <v>44799</v>
      </c>
      <c r="D94" s="25">
        <f>ROUNDUP(MONTH(Table1[[#This Row],[Date]])/3,0)</f>
        <v>3</v>
      </c>
      <c r="E94">
        <v>2022</v>
      </c>
      <c r="F94" t="s">
        <v>12</v>
      </c>
      <c r="G94" t="s">
        <v>52</v>
      </c>
      <c r="H94">
        <v>805</v>
      </c>
      <c r="I94" s="8">
        <v>18006.64</v>
      </c>
      <c r="J94" s="8">
        <v>5923.04</v>
      </c>
      <c r="K94" s="8">
        <f>Table1[[#This Row],[Profit Per unit]]*Table1[[#This Row],[Units Sold]]</f>
        <v>4768047.2</v>
      </c>
      <c r="L94" s="8">
        <v>14495345.199999999</v>
      </c>
      <c r="M94" s="8">
        <f>Table1[[#This Row],[Revenue]]-Table1[[#This Row],[Total Profits]]</f>
        <v>9727298</v>
      </c>
      <c r="N94" t="s">
        <v>58</v>
      </c>
    </row>
    <row r="95" spans="1:14" x14ac:dyDescent="0.35">
      <c r="A95" t="s">
        <v>136</v>
      </c>
      <c r="B95" t="s">
        <v>44</v>
      </c>
      <c r="C95" s="1">
        <v>44084</v>
      </c>
      <c r="D95" s="25">
        <f>ROUNDUP(MONTH(Table1[[#This Row],[Date]])/3,0)</f>
        <v>3</v>
      </c>
      <c r="E95">
        <v>2020</v>
      </c>
      <c r="F95" t="s">
        <v>20</v>
      </c>
      <c r="G95" t="s">
        <v>18</v>
      </c>
      <c r="H95">
        <v>711</v>
      </c>
      <c r="I95" s="8">
        <v>33178.93</v>
      </c>
      <c r="J95" s="8">
        <v>7017.84</v>
      </c>
      <c r="K95" s="8">
        <f>Table1[[#This Row],[Profit Per unit]]*Table1[[#This Row],[Units Sold]]</f>
        <v>4989684.24</v>
      </c>
      <c r="L95" s="8">
        <v>23590219.23</v>
      </c>
      <c r="M95" s="8">
        <f>Table1[[#This Row],[Revenue]]-Table1[[#This Row],[Total Profits]]</f>
        <v>18600534.990000002</v>
      </c>
      <c r="N95" t="s">
        <v>14</v>
      </c>
    </row>
    <row r="96" spans="1:14" x14ac:dyDescent="0.35">
      <c r="A96" t="s">
        <v>137</v>
      </c>
      <c r="B96" t="s">
        <v>31</v>
      </c>
      <c r="C96" s="1">
        <v>45142</v>
      </c>
      <c r="D96" s="25">
        <f>ROUNDUP(MONTH(Table1[[#This Row],[Date]])/3,0)</f>
        <v>3</v>
      </c>
      <c r="E96">
        <v>2023</v>
      </c>
      <c r="F96" t="s">
        <v>12</v>
      </c>
      <c r="G96" t="s">
        <v>13</v>
      </c>
      <c r="H96">
        <v>785</v>
      </c>
      <c r="I96" s="8">
        <v>19604</v>
      </c>
      <c r="J96" s="8">
        <v>4682.57</v>
      </c>
      <c r="K96" s="8">
        <f>Table1[[#This Row],[Profit Per unit]]*Table1[[#This Row],[Units Sold]]</f>
        <v>3675817.4499999997</v>
      </c>
      <c r="L96" s="8">
        <v>15389140</v>
      </c>
      <c r="M96" s="8">
        <f>Table1[[#This Row],[Revenue]]-Table1[[#This Row],[Total Profits]]</f>
        <v>11713322.550000001</v>
      </c>
      <c r="N96" t="s">
        <v>14</v>
      </c>
    </row>
    <row r="97" spans="1:14" x14ac:dyDescent="0.35">
      <c r="A97" t="s">
        <v>138</v>
      </c>
      <c r="B97" t="s">
        <v>16</v>
      </c>
      <c r="C97" s="1">
        <v>44671</v>
      </c>
      <c r="D97" s="25">
        <f>ROUNDUP(MONTH(Table1[[#This Row],[Date]])/3,0)</f>
        <v>2</v>
      </c>
      <c r="E97">
        <v>2022</v>
      </c>
      <c r="F97" t="s">
        <v>28</v>
      </c>
      <c r="G97" t="s">
        <v>18</v>
      </c>
      <c r="H97">
        <v>573</v>
      </c>
      <c r="I97" s="8">
        <v>25825.9</v>
      </c>
      <c r="J97" s="8">
        <v>5873.67</v>
      </c>
      <c r="K97" s="8">
        <f>Table1[[#This Row],[Profit Per unit]]*Table1[[#This Row],[Units Sold]]</f>
        <v>3365612.91</v>
      </c>
      <c r="L97" s="8">
        <v>14798240.699999999</v>
      </c>
      <c r="M97" s="8">
        <f>Table1[[#This Row],[Revenue]]-Table1[[#This Row],[Total Profits]]</f>
        <v>11432627.789999999</v>
      </c>
      <c r="N97" t="s">
        <v>14</v>
      </c>
    </row>
    <row r="98" spans="1:14" x14ac:dyDescent="0.35">
      <c r="A98" t="s">
        <v>139</v>
      </c>
      <c r="B98" t="s">
        <v>11</v>
      </c>
      <c r="C98" s="1">
        <v>44668</v>
      </c>
      <c r="D98" s="25">
        <f>ROUNDUP(MONTH(Table1[[#This Row],[Date]])/3,0)</f>
        <v>2</v>
      </c>
      <c r="E98">
        <v>2022</v>
      </c>
      <c r="F98" t="s">
        <v>47</v>
      </c>
      <c r="G98" t="s">
        <v>18</v>
      </c>
      <c r="H98">
        <v>329</v>
      </c>
      <c r="I98" s="8">
        <v>37602.339999999997</v>
      </c>
      <c r="J98" s="8">
        <v>5086.95</v>
      </c>
      <c r="K98" s="8">
        <f>Table1[[#This Row],[Profit Per unit]]*Table1[[#This Row],[Units Sold]]</f>
        <v>1673606.55</v>
      </c>
      <c r="L98" s="8">
        <v>12371169.859999999</v>
      </c>
      <c r="M98" s="8">
        <f>Table1[[#This Row],[Revenue]]-Table1[[#This Row],[Total Profits]]</f>
        <v>10697563.309999999</v>
      </c>
      <c r="N98" t="s">
        <v>14</v>
      </c>
    </row>
    <row r="99" spans="1:14" x14ac:dyDescent="0.35">
      <c r="A99" t="s">
        <v>140</v>
      </c>
      <c r="B99" t="s">
        <v>16</v>
      </c>
      <c r="C99" s="1">
        <v>43860</v>
      </c>
      <c r="D99" s="25">
        <f>ROUNDUP(MONTH(Table1[[#This Row],[Date]])/3,0)</f>
        <v>1</v>
      </c>
      <c r="E99">
        <v>2020</v>
      </c>
      <c r="F99" t="s">
        <v>12</v>
      </c>
      <c r="G99" t="s">
        <v>32</v>
      </c>
      <c r="H99">
        <v>547</v>
      </c>
      <c r="I99" s="8">
        <v>40318.720000000001</v>
      </c>
      <c r="J99" s="8">
        <v>3455.24</v>
      </c>
      <c r="K99" s="8">
        <f>Table1[[#This Row],[Profit Per unit]]*Table1[[#This Row],[Units Sold]]</f>
        <v>1890016.2799999998</v>
      </c>
      <c r="L99" s="8">
        <v>22054339.84</v>
      </c>
      <c r="M99" s="8">
        <f>Table1[[#This Row],[Revenue]]-Table1[[#This Row],[Total Profits]]</f>
        <v>20164323.559999999</v>
      </c>
      <c r="N99" t="s">
        <v>21</v>
      </c>
    </row>
    <row r="100" spans="1:14" x14ac:dyDescent="0.35">
      <c r="A100" t="s">
        <v>141</v>
      </c>
      <c r="B100" t="s">
        <v>23</v>
      </c>
      <c r="C100" s="1">
        <v>43870</v>
      </c>
      <c r="D100" s="25">
        <f>ROUNDUP(MONTH(Table1[[#This Row],[Date]])/3,0)</f>
        <v>1</v>
      </c>
      <c r="E100">
        <v>2020</v>
      </c>
      <c r="F100" t="s">
        <v>28</v>
      </c>
      <c r="G100" t="s">
        <v>29</v>
      </c>
      <c r="H100">
        <v>346</v>
      </c>
      <c r="I100" s="8">
        <v>45875.11</v>
      </c>
      <c r="J100" s="8">
        <v>3490.75</v>
      </c>
      <c r="K100" s="8">
        <f>Table1[[#This Row],[Profit Per unit]]*Table1[[#This Row],[Units Sold]]</f>
        <v>1207799.5</v>
      </c>
      <c r="L100" s="8">
        <v>15872788.060000001</v>
      </c>
      <c r="M100" s="8">
        <f>Table1[[#This Row],[Revenue]]-Table1[[#This Row],[Total Profits]]</f>
        <v>14664988.560000001</v>
      </c>
      <c r="N100" t="s">
        <v>14</v>
      </c>
    </row>
    <row r="101" spans="1:14" x14ac:dyDescent="0.35">
      <c r="A101" t="s">
        <v>142</v>
      </c>
      <c r="B101" t="s">
        <v>34</v>
      </c>
      <c r="C101" s="1">
        <v>44470</v>
      </c>
      <c r="D101" s="25">
        <f>ROUNDUP(MONTH(Table1[[#This Row],[Date]])/3,0)</f>
        <v>4</v>
      </c>
      <c r="E101">
        <v>2021</v>
      </c>
      <c r="F101" t="s">
        <v>63</v>
      </c>
      <c r="G101" t="s">
        <v>52</v>
      </c>
      <c r="H101">
        <v>815</v>
      </c>
      <c r="I101" s="8">
        <v>12663.48</v>
      </c>
      <c r="J101" s="8">
        <v>6749.3</v>
      </c>
      <c r="K101" s="8">
        <f>Table1[[#This Row],[Profit Per unit]]*Table1[[#This Row],[Units Sold]]</f>
        <v>5500679.5</v>
      </c>
      <c r="L101" s="8">
        <v>10320736.199999999</v>
      </c>
      <c r="M101" s="8">
        <f>Table1[[#This Row],[Revenue]]-Table1[[#This Row],[Total Profits]]</f>
        <v>4820056.6999999993</v>
      </c>
      <c r="N101" t="s">
        <v>58</v>
      </c>
    </row>
    <row r="102" spans="1:14" x14ac:dyDescent="0.35">
      <c r="A102" t="s">
        <v>143</v>
      </c>
      <c r="B102" t="s">
        <v>23</v>
      </c>
      <c r="C102" s="1">
        <v>44782</v>
      </c>
      <c r="D102" s="25">
        <f>ROUNDUP(MONTH(Table1[[#This Row],[Date]])/3,0)</f>
        <v>3</v>
      </c>
      <c r="E102">
        <v>2022</v>
      </c>
      <c r="F102" t="s">
        <v>54</v>
      </c>
      <c r="G102" t="s">
        <v>42</v>
      </c>
      <c r="H102">
        <v>386</v>
      </c>
      <c r="I102" s="8">
        <v>21185.94</v>
      </c>
      <c r="J102" s="8">
        <v>4796.95</v>
      </c>
      <c r="K102" s="8">
        <f>Table1[[#This Row],[Profit Per unit]]*Table1[[#This Row],[Units Sold]]</f>
        <v>1851622.7</v>
      </c>
      <c r="L102" s="8">
        <v>8177772.8399999999</v>
      </c>
      <c r="M102" s="8">
        <f>Table1[[#This Row],[Revenue]]-Table1[[#This Row],[Total Profits]]</f>
        <v>6326150.1399999997</v>
      </c>
      <c r="N102" t="s">
        <v>14</v>
      </c>
    </row>
    <row r="103" spans="1:14" x14ac:dyDescent="0.35">
      <c r="A103" t="s">
        <v>144</v>
      </c>
      <c r="B103" t="s">
        <v>23</v>
      </c>
      <c r="C103" s="1">
        <v>43905</v>
      </c>
      <c r="D103" s="25">
        <f>ROUNDUP(MONTH(Table1[[#This Row],[Date]])/3,0)</f>
        <v>1</v>
      </c>
      <c r="E103">
        <v>2020</v>
      </c>
      <c r="F103" t="s">
        <v>28</v>
      </c>
      <c r="G103" t="s">
        <v>48</v>
      </c>
      <c r="H103">
        <v>558</v>
      </c>
      <c r="I103" s="8">
        <v>42069.64</v>
      </c>
      <c r="J103" s="8">
        <v>4852.43</v>
      </c>
      <c r="K103" s="8">
        <f>Table1[[#This Row],[Profit Per unit]]*Table1[[#This Row],[Units Sold]]</f>
        <v>2707655.94</v>
      </c>
      <c r="L103" s="8">
        <v>23474859.120000001</v>
      </c>
      <c r="M103" s="8">
        <f>Table1[[#This Row],[Revenue]]-Table1[[#This Row],[Total Profits]]</f>
        <v>20767203.18</v>
      </c>
      <c r="N103" t="s">
        <v>14</v>
      </c>
    </row>
    <row r="104" spans="1:14" x14ac:dyDescent="0.35">
      <c r="A104" t="s">
        <v>145</v>
      </c>
      <c r="B104" t="s">
        <v>51</v>
      </c>
      <c r="C104" s="1">
        <v>44762</v>
      </c>
      <c r="D104" s="25">
        <f>ROUNDUP(MONTH(Table1[[#This Row],[Date]])/3,0)</f>
        <v>3</v>
      </c>
      <c r="E104">
        <v>2022</v>
      </c>
      <c r="F104" t="s">
        <v>41</v>
      </c>
      <c r="G104" t="s">
        <v>32</v>
      </c>
      <c r="H104">
        <v>275</v>
      </c>
      <c r="I104" s="8">
        <v>18649.39</v>
      </c>
      <c r="J104" s="8">
        <v>2111.9899999999998</v>
      </c>
      <c r="K104" s="8">
        <f>Table1[[#This Row],[Profit Per unit]]*Table1[[#This Row],[Units Sold]]</f>
        <v>580797.24999999988</v>
      </c>
      <c r="L104" s="8">
        <v>5128582.25</v>
      </c>
      <c r="M104" s="8">
        <f>Table1[[#This Row],[Revenue]]-Table1[[#This Row],[Total Profits]]</f>
        <v>4547785</v>
      </c>
      <c r="N104" t="s">
        <v>14</v>
      </c>
    </row>
    <row r="105" spans="1:14" x14ac:dyDescent="0.35">
      <c r="A105" t="s">
        <v>146</v>
      </c>
      <c r="B105" t="s">
        <v>37</v>
      </c>
      <c r="C105" s="1">
        <v>44342</v>
      </c>
      <c r="D105" s="25">
        <f>ROUNDUP(MONTH(Table1[[#This Row],[Date]])/3,0)</f>
        <v>2</v>
      </c>
      <c r="E105">
        <v>2021</v>
      </c>
      <c r="F105" t="s">
        <v>54</v>
      </c>
      <c r="G105" t="s">
        <v>39</v>
      </c>
      <c r="H105">
        <v>359</v>
      </c>
      <c r="I105" s="8">
        <v>38635.31</v>
      </c>
      <c r="J105" s="8">
        <v>6945.16</v>
      </c>
      <c r="K105" s="8">
        <f>Table1[[#This Row],[Profit Per unit]]*Table1[[#This Row],[Units Sold]]</f>
        <v>2493312.44</v>
      </c>
      <c r="L105" s="8">
        <v>13870076.289999999</v>
      </c>
      <c r="M105" s="8">
        <f>Table1[[#This Row],[Revenue]]-Table1[[#This Row],[Total Profits]]</f>
        <v>11376763.85</v>
      </c>
      <c r="N105" t="s">
        <v>14</v>
      </c>
    </row>
    <row r="106" spans="1:14" x14ac:dyDescent="0.35">
      <c r="A106" t="s">
        <v>147</v>
      </c>
      <c r="B106" t="s">
        <v>37</v>
      </c>
      <c r="C106" s="1">
        <v>45084</v>
      </c>
      <c r="D106" s="25">
        <f>ROUNDUP(MONTH(Table1[[#This Row],[Date]])/3,0)</f>
        <v>2</v>
      </c>
      <c r="E106">
        <v>2023</v>
      </c>
      <c r="F106" t="s">
        <v>63</v>
      </c>
      <c r="G106" t="s">
        <v>48</v>
      </c>
      <c r="H106">
        <v>540</v>
      </c>
      <c r="I106" s="8">
        <v>45317.85</v>
      </c>
      <c r="J106" s="8">
        <v>7712.76</v>
      </c>
      <c r="K106" s="8">
        <f>Table1[[#This Row],[Profit Per unit]]*Table1[[#This Row],[Units Sold]]</f>
        <v>4164890.4</v>
      </c>
      <c r="L106" s="8">
        <v>24471639</v>
      </c>
      <c r="M106" s="8">
        <f>Table1[[#This Row],[Revenue]]-Table1[[#This Row],[Total Profits]]</f>
        <v>20306748.600000001</v>
      </c>
      <c r="N106" t="s">
        <v>25</v>
      </c>
    </row>
    <row r="107" spans="1:14" x14ac:dyDescent="0.35">
      <c r="A107" t="s">
        <v>148</v>
      </c>
      <c r="B107" t="s">
        <v>34</v>
      </c>
      <c r="C107" s="1">
        <v>44950</v>
      </c>
      <c r="D107" s="25">
        <f>ROUNDUP(MONTH(Table1[[#This Row],[Date]])/3,0)</f>
        <v>1</v>
      </c>
      <c r="E107">
        <v>2023</v>
      </c>
      <c r="F107" t="s">
        <v>41</v>
      </c>
      <c r="G107" t="s">
        <v>24</v>
      </c>
      <c r="H107">
        <v>245</v>
      </c>
      <c r="I107" s="8">
        <v>22058.15</v>
      </c>
      <c r="J107" s="8">
        <v>9141.0499999999993</v>
      </c>
      <c r="K107" s="8">
        <f>Table1[[#This Row],[Profit Per unit]]*Table1[[#This Row],[Units Sold]]</f>
        <v>2239557.25</v>
      </c>
      <c r="L107" s="8">
        <v>5404246.75</v>
      </c>
      <c r="M107" s="8">
        <f>Table1[[#This Row],[Revenue]]-Table1[[#This Row],[Total Profits]]</f>
        <v>3164689.5</v>
      </c>
      <c r="N107" t="s">
        <v>58</v>
      </c>
    </row>
    <row r="108" spans="1:14" x14ac:dyDescent="0.35">
      <c r="A108" t="s">
        <v>149</v>
      </c>
      <c r="B108" t="s">
        <v>11</v>
      </c>
      <c r="C108" s="1">
        <v>45008</v>
      </c>
      <c r="D108" s="25">
        <f>ROUNDUP(MONTH(Table1[[#This Row],[Date]])/3,0)</f>
        <v>1</v>
      </c>
      <c r="E108">
        <v>2023</v>
      </c>
      <c r="F108" t="s">
        <v>54</v>
      </c>
      <c r="G108" t="s">
        <v>32</v>
      </c>
      <c r="H108">
        <v>151</v>
      </c>
      <c r="I108" s="8">
        <v>29521.86</v>
      </c>
      <c r="J108" s="8">
        <v>9423.51</v>
      </c>
      <c r="K108" s="8">
        <f>Table1[[#This Row],[Profit Per unit]]*Table1[[#This Row],[Units Sold]]</f>
        <v>1422950.01</v>
      </c>
      <c r="L108" s="8">
        <v>4457800.8600000003</v>
      </c>
      <c r="M108" s="8">
        <f>Table1[[#This Row],[Revenue]]-Table1[[#This Row],[Total Profits]]</f>
        <v>3034850.8500000006</v>
      </c>
      <c r="N108" t="s">
        <v>14</v>
      </c>
    </row>
    <row r="109" spans="1:14" x14ac:dyDescent="0.35">
      <c r="A109" t="s">
        <v>150</v>
      </c>
      <c r="B109" t="s">
        <v>37</v>
      </c>
      <c r="C109" s="1">
        <v>44350</v>
      </c>
      <c r="D109" s="25">
        <f>ROUNDUP(MONTH(Table1[[#This Row],[Date]])/3,0)</f>
        <v>2</v>
      </c>
      <c r="E109">
        <v>2021</v>
      </c>
      <c r="F109" t="s">
        <v>63</v>
      </c>
      <c r="G109" t="s">
        <v>18</v>
      </c>
      <c r="H109">
        <v>157</v>
      </c>
      <c r="I109" s="8">
        <v>11352.41</v>
      </c>
      <c r="J109" s="8">
        <v>6556.99</v>
      </c>
      <c r="K109" s="8">
        <f>Table1[[#This Row],[Profit Per unit]]*Table1[[#This Row],[Units Sold]]</f>
        <v>1029447.4299999999</v>
      </c>
      <c r="L109" s="8">
        <v>1782328.37</v>
      </c>
      <c r="M109" s="8">
        <f>Table1[[#This Row],[Revenue]]-Table1[[#This Row],[Total Profits]]</f>
        <v>752880.94000000018</v>
      </c>
      <c r="N109" t="s">
        <v>14</v>
      </c>
    </row>
    <row r="110" spans="1:14" x14ac:dyDescent="0.35">
      <c r="A110" t="s">
        <v>151</v>
      </c>
      <c r="B110" t="s">
        <v>46</v>
      </c>
      <c r="C110" s="1">
        <v>44259</v>
      </c>
      <c r="D110" s="25">
        <f>ROUNDUP(MONTH(Table1[[#This Row],[Date]])/3,0)</f>
        <v>1</v>
      </c>
      <c r="E110">
        <v>2021</v>
      </c>
      <c r="F110" t="s">
        <v>28</v>
      </c>
      <c r="G110" t="s">
        <v>39</v>
      </c>
      <c r="H110">
        <v>711</v>
      </c>
      <c r="I110" s="8">
        <v>30663.26</v>
      </c>
      <c r="J110" s="8">
        <v>3202.33</v>
      </c>
      <c r="K110" s="8">
        <f>Table1[[#This Row],[Profit Per unit]]*Table1[[#This Row],[Units Sold]]</f>
        <v>2276856.63</v>
      </c>
      <c r="L110" s="8">
        <v>21801577.859999999</v>
      </c>
      <c r="M110" s="8">
        <f>Table1[[#This Row],[Revenue]]-Table1[[#This Row],[Total Profits]]</f>
        <v>19524721.23</v>
      </c>
      <c r="N110" t="s">
        <v>14</v>
      </c>
    </row>
    <row r="111" spans="1:14" x14ac:dyDescent="0.35">
      <c r="A111" t="s">
        <v>152</v>
      </c>
      <c r="B111" t="s">
        <v>31</v>
      </c>
      <c r="C111" s="1">
        <v>43995</v>
      </c>
      <c r="D111" s="25">
        <f>ROUNDUP(MONTH(Table1[[#This Row],[Date]])/3,0)</f>
        <v>2</v>
      </c>
      <c r="E111">
        <v>2020</v>
      </c>
      <c r="F111" t="s">
        <v>12</v>
      </c>
      <c r="G111" t="s">
        <v>52</v>
      </c>
      <c r="H111">
        <v>340</v>
      </c>
      <c r="I111" s="8">
        <v>12752.48</v>
      </c>
      <c r="J111" s="8">
        <v>2678.21</v>
      </c>
      <c r="K111" s="8">
        <f>Table1[[#This Row],[Profit Per unit]]*Table1[[#This Row],[Units Sold]]</f>
        <v>910591.4</v>
      </c>
      <c r="L111" s="8">
        <v>4335843.2</v>
      </c>
      <c r="M111" s="8">
        <f>Table1[[#This Row],[Revenue]]-Table1[[#This Row],[Total Profits]]</f>
        <v>3425251.8000000003</v>
      </c>
      <c r="N111" t="s">
        <v>14</v>
      </c>
    </row>
    <row r="112" spans="1:14" x14ac:dyDescent="0.35">
      <c r="A112" t="s">
        <v>153</v>
      </c>
      <c r="B112" t="s">
        <v>46</v>
      </c>
      <c r="C112" s="1">
        <v>44994</v>
      </c>
      <c r="D112" s="25">
        <f>ROUNDUP(MONTH(Table1[[#This Row],[Date]])/3,0)</f>
        <v>1</v>
      </c>
      <c r="E112">
        <v>2023</v>
      </c>
      <c r="F112" t="s">
        <v>20</v>
      </c>
      <c r="G112" t="s">
        <v>13</v>
      </c>
      <c r="H112">
        <v>115</v>
      </c>
      <c r="I112" s="8">
        <v>45869.9</v>
      </c>
      <c r="J112" s="8">
        <v>7995.95</v>
      </c>
      <c r="K112" s="8">
        <f>Table1[[#This Row],[Profit Per unit]]*Table1[[#This Row],[Units Sold]]</f>
        <v>919534.25</v>
      </c>
      <c r="L112" s="8">
        <v>5275038.5</v>
      </c>
      <c r="M112" s="8">
        <f>Table1[[#This Row],[Revenue]]-Table1[[#This Row],[Total Profits]]</f>
        <v>4355504.25</v>
      </c>
      <c r="N112" t="s">
        <v>14</v>
      </c>
    </row>
    <row r="113" spans="1:14" x14ac:dyDescent="0.35">
      <c r="A113" t="s">
        <v>154</v>
      </c>
      <c r="B113" t="s">
        <v>23</v>
      </c>
      <c r="C113" s="1">
        <v>43921</v>
      </c>
      <c r="D113" s="25">
        <f>ROUNDUP(MONTH(Table1[[#This Row],[Date]])/3,0)</f>
        <v>1</v>
      </c>
      <c r="E113">
        <v>2020</v>
      </c>
      <c r="F113" t="s">
        <v>41</v>
      </c>
      <c r="G113" t="s">
        <v>29</v>
      </c>
      <c r="H113">
        <v>627</v>
      </c>
      <c r="I113" s="8">
        <v>34746.28</v>
      </c>
      <c r="J113" s="8">
        <v>9410.6200000000008</v>
      </c>
      <c r="K113" s="8">
        <f>Table1[[#This Row],[Profit Per unit]]*Table1[[#This Row],[Units Sold]]</f>
        <v>5900458.7400000002</v>
      </c>
      <c r="L113" s="8">
        <v>21785917.559999999</v>
      </c>
      <c r="M113" s="8">
        <f>Table1[[#This Row],[Revenue]]-Table1[[#This Row],[Total Profits]]</f>
        <v>15885458.819999998</v>
      </c>
      <c r="N113" t="s">
        <v>14</v>
      </c>
    </row>
    <row r="114" spans="1:14" x14ac:dyDescent="0.35">
      <c r="A114" t="s">
        <v>155</v>
      </c>
      <c r="B114" t="s">
        <v>44</v>
      </c>
      <c r="C114" s="1">
        <v>44068</v>
      </c>
      <c r="D114" s="25">
        <f>ROUNDUP(MONTH(Table1[[#This Row],[Date]])/3,0)</f>
        <v>3</v>
      </c>
      <c r="E114">
        <v>2020</v>
      </c>
      <c r="F114" t="s">
        <v>54</v>
      </c>
      <c r="G114" t="s">
        <v>52</v>
      </c>
      <c r="H114">
        <v>844</v>
      </c>
      <c r="I114" s="8">
        <v>34836.78</v>
      </c>
      <c r="J114" s="8">
        <v>2564.4299999999998</v>
      </c>
      <c r="K114" s="8">
        <f>Table1[[#This Row],[Profit Per unit]]*Table1[[#This Row],[Units Sold]]</f>
        <v>2164378.92</v>
      </c>
      <c r="L114" s="8">
        <v>29402242.32</v>
      </c>
      <c r="M114" s="8">
        <f>Table1[[#This Row],[Revenue]]-Table1[[#This Row],[Total Profits]]</f>
        <v>27237863.399999999</v>
      </c>
      <c r="N114" t="s">
        <v>14</v>
      </c>
    </row>
    <row r="115" spans="1:14" x14ac:dyDescent="0.35">
      <c r="A115" t="s">
        <v>156</v>
      </c>
      <c r="B115" t="s">
        <v>34</v>
      </c>
      <c r="C115" s="1">
        <v>45048</v>
      </c>
      <c r="D115" s="25">
        <f>ROUNDUP(MONTH(Table1[[#This Row],[Date]])/3,0)</f>
        <v>2</v>
      </c>
      <c r="E115">
        <v>2023</v>
      </c>
      <c r="F115" t="s">
        <v>12</v>
      </c>
      <c r="G115" t="s">
        <v>42</v>
      </c>
      <c r="H115">
        <v>476</v>
      </c>
      <c r="I115" s="8">
        <v>46857.65</v>
      </c>
      <c r="J115" s="8">
        <v>3468.63</v>
      </c>
      <c r="K115" s="8">
        <f>Table1[[#This Row],[Profit Per unit]]*Table1[[#This Row],[Units Sold]]</f>
        <v>1651067.8800000001</v>
      </c>
      <c r="L115" s="8">
        <v>22304241.399999999</v>
      </c>
      <c r="M115" s="8">
        <f>Table1[[#This Row],[Revenue]]-Table1[[#This Row],[Total Profits]]</f>
        <v>20653173.52</v>
      </c>
      <c r="N115" t="s">
        <v>14</v>
      </c>
    </row>
    <row r="116" spans="1:14" x14ac:dyDescent="0.35">
      <c r="A116" t="s">
        <v>157</v>
      </c>
      <c r="B116" t="s">
        <v>37</v>
      </c>
      <c r="C116" s="1">
        <v>44835</v>
      </c>
      <c r="D116" s="25">
        <f>ROUNDUP(MONTH(Table1[[#This Row],[Date]])/3,0)</f>
        <v>4</v>
      </c>
      <c r="E116">
        <v>2022</v>
      </c>
      <c r="F116" t="s">
        <v>63</v>
      </c>
      <c r="G116" t="s">
        <v>32</v>
      </c>
      <c r="H116">
        <v>199</v>
      </c>
      <c r="I116" s="8">
        <v>46862.07</v>
      </c>
      <c r="J116" s="8">
        <v>7340.8</v>
      </c>
      <c r="K116" s="8">
        <f>Table1[[#This Row],[Profit Per unit]]*Table1[[#This Row],[Units Sold]]</f>
        <v>1460819.2</v>
      </c>
      <c r="L116" s="8">
        <v>9325551.9299999997</v>
      </c>
      <c r="M116" s="8">
        <f>Table1[[#This Row],[Revenue]]-Table1[[#This Row],[Total Profits]]</f>
        <v>7864732.7299999995</v>
      </c>
      <c r="N116" t="s">
        <v>21</v>
      </c>
    </row>
    <row r="117" spans="1:14" x14ac:dyDescent="0.35">
      <c r="A117" t="s">
        <v>158</v>
      </c>
      <c r="B117" t="s">
        <v>27</v>
      </c>
      <c r="C117" s="1">
        <v>44554</v>
      </c>
      <c r="D117" s="25">
        <f>ROUNDUP(MONTH(Table1[[#This Row],[Date]])/3,0)</f>
        <v>4</v>
      </c>
      <c r="E117">
        <v>2021</v>
      </c>
      <c r="F117" t="s">
        <v>41</v>
      </c>
      <c r="G117" t="s">
        <v>18</v>
      </c>
      <c r="H117">
        <v>279</v>
      </c>
      <c r="I117" s="8">
        <v>13571.23</v>
      </c>
      <c r="J117" s="8">
        <v>9897.25</v>
      </c>
      <c r="K117" s="8">
        <f>Table1[[#This Row],[Profit Per unit]]*Table1[[#This Row],[Units Sold]]</f>
        <v>2761332.75</v>
      </c>
      <c r="L117" s="8">
        <v>3786373.17</v>
      </c>
      <c r="M117" s="8">
        <f>Table1[[#This Row],[Revenue]]-Table1[[#This Row],[Total Profits]]</f>
        <v>1025040.4199999999</v>
      </c>
      <c r="N117" t="s">
        <v>21</v>
      </c>
    </row>
    <row r="118" spans="1:14" x14ac:dyDescent="0.35">
      <c r="A118" t="s">
        <v>159</v>
      </c>
      <c r="B118" t="s">
        <v>46</v>
      </c>
      <c r="C118" s="1">
        <v>44179</v>
      </c>
      <c r="D118" s="25">
        <f>ROUNDUP(MONTH(Table1[[#This Row],[Date]])/3,0)</f>
        <v>4</v>
      </c>
      <c r="E118">
        <v>2020</v>
      </c>
      <c r="F118" t="s">
        <v>63</v>
      </c>
      <c r="G118" t="s">
        <v>48</v>
      </c>
      <c r="H118">
        <v>332</v>
      </c>
      <c r="I118" s="8">
        <v>42678.9</v>
      </c>
      <c r="J118" s="8">
        <v>2935.51</v>
      </c>
      <c r="K118" s="8">
        <f>Table1[[#This Row],[Profit Per unit]]*Table1[[#This Row],[Units Sold]]</f>
        <v>974589.32000000007</v>
      </c>
      <c r="L118" s="8">
        <v>14169394.800000001</v>
      </c>
      <c r="M118" s="8">
        <f>Table1[[#This Row],[Revenue]]-Table1[[#This Row],[Total Profits]]</f>
        <v>13194805.48</v>
      </c>
      <c r="N118" t="s">
        <v>14</v>
      </c>
    </row>
    <row r="119" spans="1:14" x14ac:dyDescent="0.35">
      <c r="A119" t="s">
        <v>160</v>
      </c>
      <c r="B119" t="s">
        <v>16</v>
      </c>
      <c r="C119" s="1">
        <v>45290</v>
      </c>
      <c r="D119" s="25">
        <f>ROUNDUP(MONTH(Table1[[#This Row],[Date]])/3,0)</f>
        <v>4</v>
      </c>
      <c r="E119">
        <v>2023</v>
      </c>
      <c r="F119" t="s">
        <v>20</v>
      </c>
      <c r="G119" t="s">
        <v>32</v>
      </c>
      <c r="H119">
        <v>769</v>
      </c>
      <c r="I119" s="8">
        <v>32821.57</v>
      </c>
      <c r="J119" s="8">
        <v>8150.57</v>
      </c>
      <c r="K119" s="8">
        <f>Table1[[#This Row],[Profit Per unit]]*Table1[[#This Row],[Units Sold]]</f>
        <v>6267788.3300000001</v>
      </c>
      <c r="L119" s="8">
        <v>25239787.329999998</v>
      </c>
      <c r="M119" s="8">
        <f>Table1[[#This Row],[Revenue]]-Table1[[#This Row],[Total Profits]]</f>
        <v>18971999</v>
      </c>
      <c r="N119" t="s">
        <v>14</v>
      </c>
    </row>
    <row r="120" spans="1:14" x14ac:dyDescent="0.35">
      <c r="A120" t="s">
        <v>161</v>
      </c>
      <c r="B120" t="s">
        <v>37</v>
      </c>
      <c r="C120" s="1">
        <v>44231</v>
      </c>
      <c r="D120" s="25">
        <f>ROUNDUP(MONTH(Table1[[#This Row],[Date]])/3,0)</f>
        <v>1</v>
      </c>
      <c r="E120">
        <v>2021</v>
      </c>
      <c r="F120" t="s">
        <v>12</v>
      </c>
      <c r="G120" t="s">
        <v>29</v>
      </c>
      <c r="H120">
        <v>413</v>
      </c>
      <c r="I120" s="8">
        <v>47019.51</v>
      </c>
      <c r="J120" s="8">
        <v>3971.94</v>
      </c>
      <c r="K120" s="8">
        <f>Table1[[#This Row],[Profit Per unit]]*Table1[[#This Row],[Units Sold]]</f>
        <v>1640411.22</v>
      </c>
      <c r="L120" s="8">
        <v>19419057.629999999</v>
      </c>
      <c r="M120" s="8">
        <f>Table1[[#This Row],[Revenue]]-Table1[[#This Row],[Total Profits]]</f>
        <v>17778646.41</v>
      </c>
      <c r="N120" t="s">
        <v>14</v>
      </c>
    </row>
    <row r="121" spans="1:14" x14ac:dyDescent="0.35">
      <c r="A121" t="s">
        <v>162</v>
      </c>
      <c r="B121" t="s">
        <v>44</v>
      </c>
      <c r="C121" s="1">
        <v>45069</v>
      </c>
      <c r="D121" s="25">
        <f>ROUNDUP(MONTH(Table1[[#This Row],[Date]])/3,0)</f>
        <v>2</v>
      </c>
      <c r="E121">
        <v>2023</v>
      </c>
      <c r="F121" t="s">
        <v>41</v>
      </c>
      <c r="G121" t="s">
        <v>32</v>
      </c>
      <c r="H121">
        <v>221</v>
      </c>
      <c r="I121" s="8">
        <v>49351.360000000001</v>
      </c>
      <c r="J121" s="8">
        <v>5461.08</v>
      </c>
      <c r="K121" s="8">
        <f>Table1[[#This Row],[Profit Per unit]]*Table1[[#This Row],[Units Sold]]</f>
        <v>1206898.68</v>
      </c>
      <c r="L121" s="8">
        <v>10906650.560000001</v>
      </c>
      <c r="M121" s="8">
        <f>Table1[[#This Row],[Revenue]]-Table1[[#This Row],[Total Profits]]</f>
        <v>9699751.8800000008</v>
      </c>
      <c r="N121" t="s">
        <v>14</v>
      </c>
    </row>
    <row r="122" spans="1:14" x14ac:dyDescent="0.35">
      <c r="A122" t="s">
        <v>163</v>
      </c>
      <c r="B122" t="s">
        <v>31</v>
      </c>
      <c r="C122" s="1">
        <v>44799</v>
      </c>
      <c r="D122" s="25">
        <f>ROUNDUP(MONTH(Table1[[#This Row],[Date]])/3,0)</f>
        <v>3</v>
      </c>
      <c r="E122">
        <v>2022</v>
      </c>
      <c r="F122" t="s">
        <v>54</v>
      </c>
      <c r="G122" t="s">
        <v>13</v>
      </c>
      <c r="H122">
        <v>103</v>
      </c>
      <c r="I122" s="8">
        <v>12852.2</v>
      </c>
      <c r="J122" s="8">
        <v>8992.5</v>
      </c>
      <c r="K122" s="8">
        <f>Table1[[#This Row],[Profit Per unit]]*Table1[[#This Row],[Units Sold]]</f>
        <v>926227.5</v>
      </c>
      <c r="L122" s="8">
        <v>1323776.6000000001</v>
      </c>
      <c r="M122" s="8">
        <f>Table1[[#This Row],[Revenue]]-Table1[[#This Row],[Total Profits]]</f>
        <v>397549.10000000009</v>
      </c>
      <c r="N122" t="s">
        <v>14</v>
      </c>
    </row>
    <row r="123" spans="1:14" x14ac:dyDescent="0.35">
      <c r="A123" t="s">
        <v>164</v>
      </c>
      <c r="B123" t="s">
        <v>23</v>
      </c>
      <c r="C123" s="1">
        <v>45247</v>
      </c>
      <c r="D123" s="25">
        <f>ROUNDUP(MONTH(Table1[[#This Row],[Date]])/3,0)</f>
        <v>4</v>
      </c>
      <c r="E123">
        <v>2023</v>
      </c>
      <c r="F123" t="s">
        <v>17</v>
      </c>
      <c r="G123" t="s">
        <v>39</v>
      </c>
      <c r="H123">
        <v>936</v>
      </c>
      <c r="I123" s="8">
        <v>17721.41</v>
      </c>
      <c r="J123" s="8">
        <v>9564.42</v>
      </c>
      <c r="K123" s="8">
        <f>Table1[[#This Row],[Profit Per unit]]*Table1[[#This Row],[Units Sold]]</f>
        <v>8952297.1199999992</v>
      </c>
      <c r="L123" s="8">
        <v>16587239.76</v>
      </c>
      <c r="M123" s="8">
        <f>Table1[[#This Row],[Revenue]]-Table1[[#This Row],[Total Profits]]</f>
        <v>7634942.6400000006</v>
      </c>
      <c r="N123" t="s">
        <v>14</v>
      </c>
    </row>
    <row r="124" spans="1:14" x14ac:dyDescent="0.35">
      <c r="A124" t="s">
        <v>165</v>
      </c>
      <c r="B124" t="s">
        <v>27</v>
      </c>
      <c r="C124" s="1">
        <v>44474</v>
      </c>
      <c r="D124" s="25">
        <f>ROUNDUP(MONTH(Table1[[#This Row],[Date]])/3,0)</f>
        <v>4</v>
      </c>
      <c r="E124">
        <v>2021</v>
      </c>
      <c r="F124" t="s">
        <v>28</v>
      </c>
      <c r="G124" t="s">
        <v>24</v>
      </c>
      <c r="H124">
        <v>762</v>
      </c>
      <c r="I124" s="8">
        <v>31063.94</v>
      </c>
      <c r="J124" s="8">
        <v>8486.77</v>
      </c>
      <c r="K124" s="8">
        <f>Table1[[#This Row],[Profit Per unit]]*Table1[[#This Row],[Units Sold]]</f>
        <v>6466918.7400000002</v>
      </c>
      <c r="L124" s="8">
        <v>23670722.280000001</v>
      </c>
      <c r="M124" s="8">
        <f>Table1[[#This Row],[Revenue]]-Table1[[#This Row],[Total Profits]]</f>
        <v>17203803.539999999</v>
      </c>
      <c r="N124" t="s">
        <v>14</v>
      </c>
    </row>
    <row r="125" spans="1:14" x14ac:dyDescent="0.35">
      <c r="A125" t="s">
        <v>166</v>
      </c>
      <c r="B125" t="s">
        <v>27</v>
      </c>
      <c r="C125" s="1">
        <v>44316</v>
      </c>
      <c r="D125" s="25">
        <f>ROUNDUP(MONTH(Table1[[#This Row],[Date]])/3,0)</f>
        <v>2</v>
      </c>
      <c r="E125">
        <v>2021</v>
      </c>
      <c r="F125" t="s">
        <v>20</v>
      </c>
      <c r="G125" t="s">
        <v>29</v>
      </c>
      <c r="H125">
        <v>377</v>
      </c>
      <c r="I125" s="8">
        <v>38436.410000000003</v>
      </c>
      <c r="J125" s="8">
        <v>7116.02</v>
      </c>
      <c r="K125" s="8">
        <f>Table1[[#This Row],[Profit Per unit]]*Table1[[#This Row],[Units Sold]]</f>
        <v>2682739.54</v>
      </c>
      <c r="L125" s="8">
        <v>14490526.57</v>
      </c>
      <c r="M125" s="8">
        <f>Table1[[#This Row],[Revenue]]-Table1[[#This Row],[Total Profits]]</f>
        <v>11807787.030000001</v>
      </c>
      <c r="N125" t="s">
        <v>14</v>
      </c>
    </row>
    <row r="126" spans="1:14" x14ac:dyDescent="0.35">
      <c r="A126" t="s">
        <v>167</v>
      </c>
      <c r="B126" t="s">
        <v>27</v>
      </c>
      <c r="C126" s="1">
        <v>44018</v>
      </c>
      <c r="D126" s="25">
        <f>ROUNDUP(MONTH(Table1[[#This Row],[Date]])/3,0)</f>
        <v>3</v>
      </c>
      <c r="E126">
        <v>2020</v>
      </c>
      <c r="F126" t="s">
        <v>41</v>
      </c>
      <c r="G126" t="s">
        <v>35</v>
      </c>
      <c r="H126">
        <v>396</v>
      </c>
      <c r="I126" s="8">
        <v>28963.42</v>
      </c>
      <c r="J126" s="8">
        <v>9765.76</v>
      </c>
      <c r="K126" s="8">
        <f>Table1[[#This Row],[Profit Per unit]]*Table1[[#This Row],[Units Sold]]</f>
        <v>3867240.96</v>
      </c>
      <c r="L126" s="8">
        <v>11469514.32</v>
      </c>
      <c r="M126" s="8">
        <f>Table1[[#This Row],[Revenue]]-Table1[[#This Row],[Total Profits]]</f>
        <v>7602273.3600000003</v>
      </c>
      <c r="N126" t="s">
        <v>21</v>
      </c>
    </row>
    <row r="127" spans="1:14" x14ac:dyDescent="0.35">
      <c r="A127" t="s">
        <v>168</v>
      </c>
      <c r="B127" t="s">
        <v>11</v>
      </c>
      <c r="C127" s="1">
        <v>45001</v>
      </c>
      <c r="D127" s="25">
        <f>ROUNDUP(MONTH(Table1[[#This Row],[Date]])/3,0)</f>
        <v>1</v>
      </c>
      <c r="E127">
        <v>2023</v>
      </c>
      <c r="F127" t="s">
        <v>28</v>
      </c>
      <c r="G127" t="s">
        <v>39</v>
      </c>
      <c r="H127">
        <v>810</v>
      </c>
      <c r="I127" s="8">
        <v>25588.62</v>
      </c>
      <c r="J127" s="8">
        <v>3915.42</v>
      </c>
      <c r="K127" s="8">
        <f>Table1[[#This Row],[Profit Per unit]]*Table1[[#This Row],[Units Sold]]</f>
        <v>3171490.2</v>
      </c>
      <c r="L127" s="8">
        <v>20726782.199999999</v>
      </c>
      <c r="M127" s="8">
        <f>Table1[[#This Row],[Revenue]]-Table1[[#This Row],[Total Profits]]</f>
        <v>17555292</v>
      </c>
      <c r="N127" t="s">
        <v>58</v>
      </c>
    </row>
    <row r="128" spans="1:14" x14ac:dyDescent="0.35">
      <c r="A128" t="s">
        <v>169</v>
      </c>
      <c r="B128" t="s">
        <v>37</v>
      </c>
      <c r="C128" s="1">
        <v>43996</v>
      </c>
      <c r="D128" s="25">
        <f>ROUNDUP(MONTH(Table1[[#This Row],[Date]])/3,0)</f>
        <v>2</v>
      </c>
      <c r="E128">
        <v>2020</v>
      </c>
      <c r="F128" t="s">
        <v>63</v>
      </c>
      <c r="G128" t="s">
        <v>52</v>
      </c>
      <c r="H128">
        <v>166</v>
      </c>
      <c r="I128" s="8">
        <v>33789.42</v>
      </c>
      <c r="J128" s="8">
        <v>7069.44</v>
      </c>
      <c r="K128" s="8">
        <f>Table1[[#This Row],[Profit Per unit]]*Table1[[#This Row],[Units Sold]]</f>
        <v>1173527.04</v>
      </c>
      <c r="L128" s="8">
        <v>5609043.7199999997</v>
      </c>
      <c r="M128" s="8">
        <f>Table1[[#This Row],[Revenue]]-Table1[[#This Row],[Total Profits]]</f>
        <v>4435516.68</v>
      </c>
      <c r="N128" t="s">
        <v>14</v>
      </c>
    </row>
    <row r="129" spans="1:14" x14ac:dyDescent="0.35">
      <c r="A129" t="s">
        <v>170</v>
      </c>
      <c r="B129" t="s">
        <v>23</v>
      </c>
      <c r="C129" s="1">
        <v>43886</v>
      </c>
      <c r="D129" s="25">
        <f>ROUNDUP(MONTH(Table1[[#This Row],[Date]])/3,0)</f>
        <v>1</v>
      </c>
      <c r="E129">
        <v>2020</v>
      </c>
      <c r="F129" t="s">
        <v>28</v>
      </c>
      <c r="G129" t="s">
        <v>39</v>
      </c>
      <c r="H129">
        <v>613</v>
      </c>
      <c r="I129" s="8">
        <v>24452.58</v>
      </c>
      <c r="J129" s="8">
        <v>6241.25</v>
      </c>
      <c r="K129" s="8">
        <f>Table1[[#This Row],[Profit Per unit]]*Table1[[#This Row],[Units Sold]]</f>
        <v>3825886.25</v>
      </c>
      <c r="L129" s="8">
        <v>14989431.539999999</v>
      </c>
      <c r="M129" s="8">
        <f>Table1[[#This Row],[Revenue]]-Table1[[#This Row],[Total Profits]]</f>
        <v>11163545.289999999</v>
      </c>
      <c r="N129" t="s">
        <v>14</v>
      </c>
    </row>
    <row r="130" spans="1:14" x14ac:dyDescent="0.35">
      <c r="A130" t="s">
        <v>171</v>
      </c>
      <c r="B130" t="s">
        <v>37</v>
      </c>
      <c r="C130" s="1">
        <v>44078</v>
      </c>
      <c r="D130" s="25">
        <f>ROUNDUP(MONTH(Table1[[#This Row],[Date]])/3,0)</f>
        <v>3</v>
      </c>
      <c r="E130">
        <v>2020</v>
      </c>
      <c r="F130" t="s">
        <v>12</v>
      </c>
      <c r="G130" t="s">
        <v>35</v>
      </c>
      <c r="H130">
        <v>567</v>
      </c>
      <c r="I130" s="8">
        <v>20951.060000000001</v>
      </c>
      <c r="J130" s="8">
        <v>4547.67</v>
      </c>
      <c r="K130" s="8">
        <f>Table1[[#This Row],[Profit Per unit]]*Table1[[#This Row],[Units Sold]]</f>
        <v>2578528.89</v>
      </c>
      <c r="L130" s="8">
        <v>11879251.02</v>
      </c>
      <c r="M130" s="8">
        <f>Table1[[#This Row],[Revenue]]-Table1[[#This Row],[Total Profits]]</f>
        <v>9300722.129999999</v>
      </c>
      <c r="N130" t="s">
        <v>14</v>
      </c>
    </row>
    <row r="131" spans="1:14" x14ac:dyDescent="0.35">
      <c r="A131" t="s">
        <v>172</v>
      </c>
      <c r="B131" t="s">
        <v>31</v>
      </c>
      <c r="C131" s="1">
        <v>44472</v>
      </c>
      <c r="D131" s="25">
        <f>ROUNDUP(MONTH(Table1[[#This Row],[Date]])/3,0)</f>
        <v>4</v>
      </c>
      <c r="E131">
        <v>2021</v>
      </c>
      <c r="F131" t="s">
        <v>54</v>
      </c>
      <c r="G131" t="s">
        <v>42</v>
      </c>
      <c r="H131">
        <v>630</v>
      </c>
      <c r="I131" s="8">
        <v>33495.61</v>
      </c>
      <c r="J131" s="8">
        <v>4141.3100000000004</v>
      </c>
      <c r="K131" s="8">
        <f>Table1[[#This Row],[Profit Per unit]]*Table1[[#This Row],[Units Sold]]</f>
        <v>2609025.3000000003</v>
      </c>
      <c r="L131" s="8">
        <v>21102234.300000001</v>
      </c>
      <c r="M131" s="8">
        <f>Table1[[#This Row],[Revenue]]-Table1[[#This Row],[Total Profits]]</f>
        <v>18493209</v>
      </c>
      <c r="N131" t="s">
        <v>14</v>
      </c>
    </row>
    <row r="132" spans="1:14" x14ac:dyDescent="0.35">
      <c r="A132" t="s">
        <v>173</v>
      </c>
      <c r="B132" t="s">
        <v>23</v>
      </c>
      <c r="C132" s="1">
        <v>44235</v>
      </c>
      <c r="D132" s="25">
        <f>ROUNDUP(MONTH(Table1[[#This Row],[Date]])/3,0)</f>
        <v>1</v>
      </c>
      <c r="E132">
        <v>2021</v>
      </c>
      <c r="F132" t="s">
        <v>41</v>
      </c>
      <c r="G132" t="s">
        <v>39</v>
      </c>
      <c r="H132">
        <v>779</v>
      </c>
      <c r="I132" s="8">
        <v>41434.9</v>
      </c>
      <c r="J132" s="8">
        <v>4902.3900000000003</v>
      </c>
      <c r="K132" s="8">
        <f>Table1[[#This Row],[Profit Per unit]]*Table1[[#This Row],[Units Sold]]</f>
        <v>3818961.81</v>
      </c>
      <c r="L132" s="8">
        <v>32277787.100000001</v>
      </c>
      <c r="M132" s="8">
        <f>Table1[[#This Row],[Revenue]]-Table1[[#This Row],[Total Profits]]</f>
        <v>28458825.290000003</v>
      </c>
      <c r="N132" t="s">
        <v>14</v>
      </c>
    </row>
    <row r="133" spans="1:14" x14ac:dyDescent="0.35">
      <c r="A133" t="s">
        <v>174</v>
      </c>
      <c r="B133" t="s">
        <v>31</v>
      </c>
      <c r="C133" s="1">
        <v>44471</v>
      </c>
      <c r="D133" s="25">
        <f>ROUNDUP(MONTH(Table1[[#This Row],[Date]])/3,0)</f>
        <v>4</v>
      </c>
      <c r="E133">
        <v>2021</v>
      </c>
      <c r="F133" t="s">
        <v>63</v>
      </c>
      <c r="G133" t="s">
        <v>13</v>
      </c>
      <c r="H133">
        <v>310</v>
      </c>
      <c r="I133" s="8">
        <v>27530.43</v>
      </c>
      <c r="J133" s="8">
        <v>2895.68</v>
      </c>
      <c r="K133" s="8">
        <f>Table1[[#This Row],[Profit Per unit]]*Table1[[#This Row],[Units Sold]]</f>
        <v>897660.79999999993</v>
      </c>
      <c r="L133" s="8">
        <v>8534433.3000000007</v>
      </c>
      <c r="M133" s="8">
        <f>Table1[[#This Row],[Revenue]]-Table1[[#This Row],[Total Profits]]</f>
        <v>7636772.5000000009</v>
      </c>
      <c r="N133" t="s">
        <v>14</v>
      </c>
    </row>
    <row r="134" spans="1:14" x14ac:dyDescent="0.35">
      <c r="A134" t="s">
        <v>175</v>
      </c>
      <c r="B134" t="s">
        <v>23</v>
      </c>
      <c r="C134" s="1">
        <v>45171</v>
      </c>
      <c r="D134" s="25">
        <f>ROUNDUP(MONTH(Table1[[#This Row],[Date]])/3,0)</f>
        <v>3</v>
      </c>
      <c r="E134">
        <v>2023</v>
      </c>
      <c r="F134" t="s">
        <v>54</v>
      </c>
      <c r="G134" t="s">
        <v>18</v>
      </c>
      <c r="H134">
        <v>755</v>
      </c>
      <c r="I134" s="8">
        <v>25170.32</v>
      </c>
      <c r="J134" s="8">
        <v>6920.42</v>
      </c>
      <c r="K134" s="8">
        <f>Table1[[#This Row],[Profit Per unit]]*Table1[[#This Row],[Units Sold]]</f>
        <v>5224917.0999999996</v>
      </c>
      <c r="L134" s="8">
        <v>19003591.600000001</v>
      </c>
      <c r="M134" s="8">
        <f>Table1[[#This Row],[Revenue]]-Table1[[#This Row],[Total Profits]]</f>
        <v>13778674.500000002</v>
      </c>
      <c r="N134" t="s">
        <v>14</v>
      </c>
    </row>
    <row r="135" spans="1:14" x14ac:dyDescent="0.35">
      <c r="A135" t="s">
        <v>176</v>
      </c>
      <c r="B135" t="s">
        <v>34</v>
      </c>
      <c r="C135" s="1">
        <v>44502</v>
      </c>
      <c r="D135" s="25">
        <f>ROUNDUP(MONTH(Table1[[#This Row],[Date]])/3,0)</f>
        <v>4</v>
      </c>
      <c r="E135">
        <v>2021</v>
      </c>
      <c r="F135" t="s">
        <v>47</v>
      </c>
      <c r="G135" t="s">
        <v>32</v>
      </c>
      <c r="H135">
        <v>775</v>
      </c>
      <c r="I135" s="8">
        <v>33127.43</v>
      </c>
      <c r="J135" s="8">
        <v>2179.1799999999998</v>
      </c>
      <c r="K135" s="8">
        <f>Table1[[#This Row],[Profit Per unit]]*Table1[[#This Row],[Units Sold]]</f>
        <v>1688864.4999999998</v>
      </c>
      <c r="L135" s="8">
        <v>25673758.25</v>
      </c>
      <c r="M135" s="8">
        <f>Table1[[#This Row],[Revenue]]-Table1[[#This Row],[Total Profits]]</f>
        <v>23984893.75</v>
      </c>
      <c r="N135" t="s">
        <v>58</v>
      </c>
    </row>
    <row r="136" spans="1:14" x14ac:dyDescent="0.35">
      <c r="A136" t="s">
        <v>177</v>
      </c>
      <c r="B136" t="s">
        <v>51</v>
      </c>
      <c r="C136" s="1">
        <v>44351</v>
      </c>
      <c r="D136" s="25">
        <f>ROUNDUP(MONTH(Table1[[#This Row],[Date]])/3,0)</f>
        <v>2</v>
      </c>
      <c r="E136">
        <v>2021</v>
      </c>
      <c r="F136" t="s">
        <v>54</v>
      </c>
      <c r="G136" t="s">
        <v>52</v>
      </c>
      <c r="H136">
        <v>474</v>
      </c>
      <c r="I136" s="8">
        <v>10811.43</v>
      </c>
      <c r="J136" s="8">
        <v>3362.61</v>
      </c>
      <c r="K136" s="8">
        <f>Table1[[#This Row],[Profit Per unit]]*Table1[[#This Row],[Units Sold]]</f>
        <v>1593877.1400000001</v>
      </c>
      <c r="L136" s="8">
        <v>5124617.82</v>
      </c>
      <c r="M136" s="8">
        <f>Table1[[#This Row],[Revenue]]-Table1[[#This Row],[Total Profits]]</f>
        <v>3530740.68</v>
      </c>
      <c r="N136" t="s">
        <v>14</v>
      </c>
    </row>
    <row r="137" spans="1:14" x14ac:dyDescent="0.35">
      <c r="A137" t="s">
        <v>178</v>
      </c>
      <c r="B137" t="s">
        <v>46</v>
      </c>
      <c r="C137" s="1">
        <v>45015</v>
      </c>
      <c r="D137" s="25">
        <f>ROUNDUP(MONTH(Table1[[#This Row],[Date]])/3,0)</f>
        <v>1</v>
      </c>
      <c r="E137">
        <v>2023</v>
      </c>
      <c r="F137" t="s">
        <v>17</v>
      </c>
      <c r="G137" t="s">
        <v>48</v>
      </c>
      <c r="H137">
        <v>147</v>
      </c>
      <c r="I137" s="8">
        <v>21580.37</v>
      </c>
      <c r="J137" s="8">
        <v>5867.99</v>
      </c>
      <c r="K137" s="8">
        <f>Table1[[#This Row],[Profit Per unit]]*Table1[[#This Row],[Units Sold]]</f>
        <v>862594.52999999991</v>
      </c>
      <c r="L137" s="8">
        <v>3172314.39</v>
      </c>
      <c r="M137" s="8">
        <f>Table1[[#This Row],[Revenue]]-Table1[[#This Row],[Total Profits]]</f>
        <v>2309719.8600000003</v>
      </c>
      <c r="N137" t="s">
        <v>14</v>
      </c>
    </row>
    <row r="138" spans="1:14" x14ac:dyDescent="0.35">
      <c r="A138" t="s">
        <v>179</v>
      </c>
      <c r="B138" t="s">
        <v>37</v>
      </c>
      <c r="C138" s="1">
        <v>43953</v>
      </c>
      <c r="D138" s="25">
        <f>ROUNDUP(MONTH(Table1[[#This Row],[Date]])/3,0)</f>
        <v>2</v>
      </c>
      <c r="E138">
        <v>2020</v>
      </c>
      <c r="F138" t="s">
        <v>20</v>
      </c>
      <c r="G138" t="s">
        <v>18</v>
      </c>
      <c r="H138">
        <v>662</v>
      </c>
      <c r="I138" s="8">
        <v>31310.98</v>
      </c>
      <c r="J138" s="8">
        <v>6516.4</v>
      </c>
      <c r="K138" s="8">
        <f>Table1[[#This Row],[Profit Per unit]]*Table1[[#This Row],[Units Sold]]</f>
        <v>4313856.8</v>
      </c>
      <c r="L138" s="8">
        <v>20727868.760000002</v>
      </c>
      <c r="M138" s="8">
        <f>Table1[[#This Row],[Revenue]]-Table1[[#This Row],[Total Profits]]</f>
        <v>16414011.960000001</v>
      </c>
      <c r="N138" t="s">
        <v>14</v>
      </c>
    </row>
    <row r="139" spans="1:14" x14ac:dyDescent="0.35">
      <c r="A139" t="s">
        <v>180</v>
      </c>
      <c r="B139" t="s">
        <v>23</v>
      </c>
      <c r="C139" s="1">
        <v>45136</v>
      </c>
      <c r="D139" s="25">
        <f>ROUNDUP(MONTH(Table1[[#This Row],[Date]])/3,0)</f>
        <v>3</v>
      </c>
      <c r="E139">
        <v>2023</v>
      </c>
      <c r="F139" t="s">
        <v>63</v>
      </c>
      <c r="G139" t="s">
        <v>39</v>
      </c>
      <c r="H139">
        <v>283</v>
      </c>
      <c r="I139" s="8">
        <v>24034.1</v>
      </c>
      <c r="J139" s="8">
        <v>8798.82</v>
      </c>
      <c r="K139" s="8">
        <f>Table1[[#This Row],[Profit Per unit]]*Table1[[#This Row],[Units Sold]]</f>
        <v>2490066.06</v>
      </c>
      <c r="L139" s="8">
        <v>6801650.2999999998</v>
      </c>
      <c r="M139" s="8">
        <f>Table1[[#This Row],[Revenue]]-Table1[[#This Row],[Total Profits]]</f>
        <v>4311584.24</v>
      </c>
      <c r="N139" t="s">
        <v>14</v>
      </c>
    </row>
    <row r="140" spans="1:14" x14ac:dyDescent="0.35">
      <c r="A140" t="s">
        <v>181</v>
      </c>
      <c r="B140" t="s">
        <v>37</v>
      </c>
      <c r="C140" s="1">
        <v>44258</v>
      </c>
      <c r="D140" s="25">
        <f>ROUNDUP(MONTH(Table1[[#This Row],[Date]])/3,0)</f>
        <v>1</v>
      </c>
      <c r="E140">
        <v>2021</v>
      </c>
      <c r="F140" t="s">
        <v>17</v>
      </c>
      <c r="G140" t="s">
        <v>18</v>
      </c>
      <c r="H140">
        <v>676</v>
      </c>
      <c r="I140" s="8">
        <v>22251.72</v>
      </c>
      <c r="J140" s="8">
        <v>5992.39</v>
      </c>
      <c r="K140" s="8">
        <f>Table1[[#This Row],[Profit Per unit]]*Table1[[#This Row],[Units Sold]]</f>
        <v>4050855.64</v>
      </c>
      <c r="L140" s="8">
        <v>15042162.720000001</v>
      </c>
      <c r="M140" s="8">
        <f>Table1[[#This Row],[Revenue]]-Table1[[#This Row],[Total Profits]]</f>
        <v>10991307.08</v>
      </c>
      <c r="N140" t="s">
        <v>14</v>
      </c>
    </row>
    <row r="141" spans="1:14" x14ac:dyDescent="0.35">
      <c r="A141" t="s">
        <v>182</v>
      </c>
      <c r="B141" t="s">
        <v>16</v>
      </c>
      <c r="C141" s="1">
        <v>45125</v>
      </c>
      <c r="D141" s="25">
        <f>ROUNDUP(MONTH(Table1[[#This Row],[Date]])/3,0)</f>
        <v>3</v>
      </c>
      <c r="E141">
        <v>2023</v>
      </c>
      <c r="F141" t="s">
        <v>63</v>
      </c>
      <c r="G141" t="s">
        <v>42</v>
      </c>
      <c r="H141">
        <v>948</v>
      </c>
      <c r="I141" s="8">
        <v>14062.61</v>
      </c>
      <c r="J141" s="8">
        <v>7842.17</v>
      </c>
      <c r="K141" s="8">
        <f>Table1[[#This Row],[Profit Per unit]]*Table1[[#This Row],[Units Sold]]</f>
        <v>7434377.1600000001</v>
      </c>
      <c r="L141" s="8">
        <v>13331354.279999999</v>
      </c>
      <c r="M141" s="8">
        <f>Table1[[#This Row],[Revenue]]-Table1[[#This Row],[Total Profits]]</f>
        <v>5896977.1199999992</v>
      </c>
      <c r="N141" t="s">
        <v>25</v>
      </c>
    </row>
    <row r="142" spans="1:14" x14ac:dyDescent="0.35">
      <c r="A142" s="2" t="s">
        <v>183</v>
      </c>
      <c r="B142" t="s">
        <v>31</v>
      </c>
      <c r="C142" s="1">
        <v>44054</v>
      </c>
      <c r="D142" s="25">
        <f>ROUNDUP(MONTH(Table1[[#This Row],[Date]])/3,0)</f>
        <v>3</v>
      </c>
      <c r="E142">
        <v>2020</v>
      </c>
      <c r="F142" t="s">
        <v>20</v>
      </c>
      <c r="G142" t="s">
        <v>18</v>
      </c>
      <c r="H142">
        <v>158</v>
      </c>
      <c r="I142" s="8">
        <v>24848.97</v>
      </c>
      <c r="J142" s="8">
        <v>5426.09</v>
      </c>
      <c r="K142" s="8">
        <f>Table1[[#This Row],[Profit Per unit]]*Table1[[#This Row],[Units Sold]]</f>
        <v>857322.22</v>
      </c>
      <c r="L142" s="8">
        <v>3926137.26</v>
      </c>
      <c r="M142" s="8">
        <f>Table1[[#This Row],[Revenue]]-Table1[[#This Row],[Total Profits]]</f>
        <v>3068815.04</v>
      </c>
      <c r="N142" t="s">
        <v>58</v>
      </c>
    </row>
    <row r="143" spans="1:14" x14ac:dyDescent="0.35">
      <c r="A143" t="s">
        <v>184</v>
      </c>
      <c r="B143" t="s">
        <v>16</v>
      </c>
      <c r="C143" s="1">
        <v>44629</v>
      </c>
      <c r="D143" s="25">
        <f>ROUNDUP(MONTH(Table1[[#This Row],[Date]])/3,0)</f>
        <v>1</v>
      </c>
      <c r="E143">
        <v>2022</v>
      </c>
      <c r="F143" t="s">
        <v>20</v>
      </c>
      <c r="G143" t="s">
        <v>13</v>
      </c>
      <c r="H143">
        <v>907</v>
      </c>
      <c r="I143" s="8">
        <v>17899.88</v>
      </c>
      <c r="J143" s="8">
        <v>6976.49</v>
      </c>
      <c r="K143" s="8">
        <f>Table1[[#This Row],[Profit Per unit]]*Table1[[#This Row],[Units Sold]]</f>
        <v>6327676.4299999997</v>
      </c>
      <c r="L143" s="8">
        <v>16235191.16</v>
      </c>
      <c r="M143" s="8">
        <f>Table1[[#This Row],[Revenue]]-Table1[[#This Row],[Total Profits]]</f>
        <v>9907514.7300000004</v>
      </c>
      <c r="N143" t="s">
        <v>14</v>
      </c>
    </row>
    <row r="144" spans="1:14" x14ac:dyDescent="0.35">
      <c r="A144" t="s">
        <v>185</v>
      </c>
      <c r="B144" t="s">
        <v>46</v>
      </c>
      <c r="C144" s="1">
        <v>45151</v>
      </c>
      <c r="D144" s="25">
        <f>ROUNDUP(MONTH(Table1[[#This Row],[Date]])/3,0)</f>
        <v>3</v>
      </c>
      <c r="E144">
        <v>2023</v>
      </c>
      <c r="F144" t="s">
        <v>28</v>
      </c>
      <c r="G144" t="s">
        <v>18</v>
      </c>
      <c r="H144">
        <v>737</v>
      </c>
      <c r="I144" s="8">
        <v>19643.3</v>
      </c>
      <c r="J144" s="8">
        <v>9374.93</v>
      </c>
      <c r="K144" s="8">
        <f>Table1[[#This Row],[Profit Per unit]]*Table1[[#This Row],[Units Sold]]</f>
        <v>6909323.4100000001</v>
      </c>
      <c r="L144" s="8">
        <v>14477112.1</v>
      </c>
      <c r="M144" s="8">
        <f>Table1[[#This Row],[Revenue]]-Table1[[#This Row],[Total Profits]]</f>
        <v>7567788.6899999995</v>
      </c>
      <c r="N144" t="s">
        <v>14</v>
      </c>
    </row>
    <row r="145" spans="1:14" x14ac:dyDescent="0.35">
      <c r="A145" t="s">
        <v>186</v>
      </c>
      <c r="B145" t="s">
        <v>27</v>
      </c>
      <c r="C145" s="1">
        <v>44053</v>
      </c>
      <c r="D145" s="25">
        <f>ROUNDUP(MONTH(Table1[[#This Row],[Date]])/3,0)</f>
        <v>3</v>
      </c>
      <c r="E145">
        <v>2020</v>
      </c>
      <c r="F145" t="s">
        <v>20</v>
      </c>
      <c r="G145" t="s">
        <v>39</v>
      </c>
      <c r="H145">
        <v>736</v>
      </c>
      <c r="I145" s="8">
        <v>19997.900000000001</v>
      </c>
      <c r="J145" s="8">
        <v>8920.82</v>
      </c>
      <c r="K145" s="8">
        <f>Table1[[#This Row],[Profit Per unit]]*Table1[[#This Row],[Units Sold]]</f>
        <v>6565723.5199999996</v>
      </c>
      <c r="L145" s="8">
        <v>14718454.4</v>
      </c>
      <c r="M145" s="8">
        <f>Table1[[#This Row],[Revenue]]-Table1[[#This Row],[Total Profits]]</f>
        <v>8152730.8800000008</v>
      </c>
      <c r="N145" t="s">
        <v>14</v>
      </c>
    </row>
    <row r="146" spans="1:14" x14ac:dyDescent="0.35">
      <c r="A146" t="s">
        <v>187</v>
      </c>
      <c r="B146" t="s">
        <v>23</v>
      </c>
      <c r="C146" s="1">
        <v>44060</v>
      </c>
      <c r="D146" s="25">
        <f>ROUNDUP(MONTH(Table1[[#This Row],[Date]])/3,0)</f>
        <v>3</v>
      </c>
      <c r="E146">
        <v>2020</v>
      </c>
      <c r="F146" t="s">
        <v>63</v>
      </c>
      <c r="G146" t="s">
        <v>42</v>
      </c>
      <c r="H146">
        <v>167</v>
      </c>
      <c r="I146" s="8">
        <v>24405.81</v>
      </c>
      <c r="J146" s="8">
        <v>5557.46</v>
      </c>
      <c r="K146" s="8">
        <f>Table1[[#This Row],[Profit Per unit]]*Table1[[#This Row],[Units Sold]]</f>
        <v>928095.82</v>
      </c>
      <c r="L146" s="8">
        <v>4075770.27</v>
      </c>
      <c r="M146" s="8">
        <f>Table1[[#This Row],[Revenue]]-Table1[[#This Row],[Total Profits]]</f>
        <v>3147674.45</v>
      </c>
      <c r="N146" t="s">
        <v>14</v>
      </c>
    </row>
    <row r="147" spans="1:14" x14ac:dyDescent="0.35">
      <c r="A147" t="s">
        <v>188</v>
      </c>
      <c r="B147" t="s">
        <v>11</v>
      </c>
      <c r="C147" s="1">
        <v>44698</v>
      </c>
      <c r="D147" s="25">
        <f>ROUNDUP(MONTH(Table1[[#This Row],[Date]])/3,0)</f>
        <v>2</v>
      </c>
      <c r="E147">
        <v>2022</v>
      </c>
      <c r="F147" t="s">
        <v>41</v>
      </c>
      <c r="G147" t="s">
        <v>18</v>
      </c>
      <c r="H147">
        <v>603</v>
      </c>
      <c r="I147" s="8">
        <v>25715.79</v>
      </c>
      <c r="J147" s="8">
        <v>9586.4599999999991</v>
      </c>
      <c r="K147" s="8">
        <f>Table1[[#This Row],[Profit Per unit]]*Table1[[#This Row],[Units Sold]]</f>
        <v>5780635.3799999999</v>
      </c>
      <c r="L147" s="8">
        <v>15506621.369999999</v>
      </c>
      <c r="M147" s="8">
        <f>Table1[[#This Row],[Revenue]]-Table1[[#This Row],[Total Profits]]</f>
        <v>9725985.9899999984</v>
      </c>
      <c r="N147" t="s">
        <v>58</v>
      </c>
    </row>
    <row r="148" spans="1:14" x14ac:dyDescent="0.35">
      <c r="A148" t="s">
        <v>189</v>
      </c>
      <c r="B148" t="s">
        <v>51</v>
      </c>
      <c r="C148" s="1">
        <v>45194</v>
      </c>
      <c r="D148" s="25">
        <f>ROUNDUP(MONTH(Table1[[#This Row],[Date]])/3,0)</f>
        <v>3</v>
      </c>
      <c r="E148">
        <v>2023</v>
      </c>
      <c r="F148" t="s">
        <v>12</v>
      </c>
      <c r="G148" t="s">
        <v>42</v>
      </c>
      <c r="H148">
        <v>576</v>
      </c>
      <c r="I148" s="8">
        <v>49473.14</v>
      </c>
      <c r="J148" s="8">
        <v>6506.39</v>
      </c>
      <c r="K148" s="8">
        <f>Table1[[#This Row],[Profit Per unit]]*Table1[[#This Row],[Units Sold]]</f>
        <v>3747680.64</v>
      </c>
      <c r="L148" s="8">
        <v>28496528.640000001</v>
      </c>
      <c r="M148" s="8">
        <f>Table1[[#This Row],[Revenue]]-Table1[[#This Row],[Total Profits]]</f>
        <v>24748848</v>
      </c>
      <c r="N148" t="s">
        <v>14</v>
      </c>
    </row>
    <row r="149" spans="1:14" x14ac:dyDescent="0.35">
      <c r="A149" t="s">
        <v>190</v>
      </c>
      <c r="B149" t="s">
        <v>46</v>
      </c>
      <c r="C149" s="1">
        <v>44403</v>
      </c>
      <c r="D149" s="25">
        <f>ROUNDUP(MONTH(Table1[[#This Row],[Date]])/3,0)</f>
        <v>3</v>
      </c>
      <c r="E149">
        <v>2021</v>
      </c>
      <c r="F149" t="s">
        <v>12</v>
      </c>
      <c r="G149" t="s">
        <v>52</v>
      </c>
      <c r="H149">
        <v>696</v>
      </c>
      <c r="I149" s="8">
        <v>40906.92</v>
      </c>
      <c r="J149" s="8">
        <v>5413.24</v>
      </c>
      <c r="K149" s="8">
        <f>Table1[[#This Row],[Profit Per unit]]*Table1[[#This Row],[Units Sold]]</f>
        <v>3767615.04</v>
      </c>
      <c r="L149" s="8">
        <v>28471216.32</v>
      </c>
      <c r="M149" s="8">
        <f>Table1[[#This Row],[Revenue]]-Table1[[#This Row],[Total Profits]]</f>
        <v>24703601.280000001</v>
      </c>
      <c r="N149" t="s">
        <v>14</v>
      </c>
    </row>
    <row r="150" spans="1:14" x14ac:dyDescent="0.35">
      <c r="A150" t="s">
        <v>191</v>
      </c>
      <c r="B150" t="s">
        <v>23</v>
      </c>
      <c r="C150" s="1">
        <v>43882</v>
      </c>
      <c r="D150" s="25">
        <f>ROUNDUP(MONTH(Table1[[#This Row],[Date]])/3,0)</f>
        <v>1</v>
      </c>
      <c r="E150">
        <v>2020</v>
      </c>
      <c r="F150" t="s">
        <v>20</v>
      </c>
      <c r="G150" t="s">
        <v>13</v>
      </c>
      <c r="H150">
        <v>312</v>
      </c>
      <c r="I150" s="8">
        <v>29465.29</v>
      </c>
      <c r="J150" s="8">
        <v>8310.14</v>
      </c>
      <c r="K150" s="8">
        <f>Table1[[#This Row],[Profit Per unit]]*Table1[[#This Row],[Units Sold]]</f>
        <v>2592763.6799999997</v>
      </c>
      <c r="L150" s="8">
        <v>9193170.4800000004</v>
      </c>
      <c r="M150" s="8">
        <f>Table1[[#This Row],[Revenue]]-Table1[[#This Row],[Total Profits]]</f>
        <v>6600406.8000000007</v>
      </c>
      <c r="N150" t="s">
        <v>14</v>
      </c>
    </row>
    <row r="151" spans="1:14" x14ac:dyDescent="0.35">
      <c r="A151" s="2" t="s">
        <v>192</v>
      </c>
      <c r="B151" t="s">
        <v>11</v>
      </c>
      <c r="C151" s="1">
        <v>44947</v>
      </c>
      <c r="D151" s="25">
        <f>ROUNDUP(MONTH(Table1[[#This Row],[Date]])/3,0)</f>
        <v>1</v>
      </c>
      <c r="E151">
        <v>2023</v>
      </c>
      <c r="F151" t="s">
        <v>63</v>
      </c>
      <c r="G151" t="s">
        <v>18</v>
      </c>
      <c r="H151">
        <v>906</v>
      </c>
      <c r="I151" s="8">
        <v>32575.54</v>
      </c>
      <c r="J151" s="8">
        <v>9617.59</v>
      </c>
      <c r="K151" s="8">
        <f>Table1[[#This Row],[Profit Per unit]]*Table1[[#This Row],[Units Sold]]</f>
        <v>8713536.540000001</v>
      </c>
      <c r="L151" s="8">
        <v>29513439.239999998</v>
      </c>
      <c r="M151" s="8">
        <f>Table1[[#This Row],[Revenue]]-Table1[[#This Row],[Total Profits]]</f>
        <v>20799902.699999996</v>
      </c>
      <c r="N151" t="s">
        <v>14</v>
      </c>
    </row>
    <row r="152" spans="1:14" x14ac:dyDescent="0.35">
      <c r="A152" t="s">
        <v>193</v>
      </c>
      <c r="B152" t="s">
        <v>51</v>
      </c>
      <c r="C152" s="1">
        <v>45078</v>
      </c>
      <c r="D152" s="25">
        <f>ROUNDUP(MONTH(Table1[[#This Row],[Date]])/3,0)</f>
        <v>2</v>
      </c>
      <c r="E152">
        <v>2023</v>
      </c>
      <c r="F152" t="s">
        <v>41</v>
      </c>
      <c r="G152" t="s">
        <v>35</v>
      </c>
      <c r="H152">
        <v>290</v>
      </c>
      <c r="I152" s="8">
        <v>40212.78</v>
      </c>
      <c r="J152" s="8">
        <v>6892.54</v>
      </c>
      <c r="K152" s="8">
        <f>Table1[[#This Row],[Profit Per unit]]*Table1[[#This Row],[Units Sold]]</f>
        <v>1998836.6</v>
      </c>
      <c r="L152" s="8">
        <v>11661706.199999999</v>
      </c>
      <c r="M152" s="8">
        <f>Table1[[#This Row],[Revenue]]-Table1[[#This Row],[Total Profits]]</f>
        <v>9662869.5999999996</v>
      </c>
      <c r="N152" t="s">
        <v>58</v>
      </c>
    </row>
    <row r="153" spans="1:14" x14ac:dyDescent="0.35">
      <c r="A153" t="s">
        <v>194</v>
      </c>
      <c r="B153" t="s">
        <v>11</v>
      </c>
      <c r="C153" s="1">
        <v>44245</v>
      </c>
      <c r="D153" s="25">
        <f>ROUNDUP(MONTH(Table1[[#This Row],[Date]])/3,0)</f>
        <v>1</v>
      </c>
      <c r="E153">
        <v>2021</v>
      </c>
      <c r="F153" t="s">
        <v>17</v>
      </c>
      <c r="G153" t="s">
        <v>35</v>
      </c>
      <c r="H153">
        <v>292</v>
      </c>
      <c r="I153" s="8">
        <v>27482.77</v>
      </c>
      <c r="J153" s="8">
        <v>3727.66</v>
      </c>
      <c r="K153" s="8">
        <f>Table1[[#This Row],[Profit Per unit]]*Table1[[#This Row],[Units Sold]]</f>
        <v>1088476.72</v>
      </c>
      <c r="L153" s="8">
        <v>8024968.8399999999</v>
      </c>
      <c r="M153" s="8">
        <f>Table1[[#This Row],[Revenue]]-Table1[[#This Row],[Total Profits]]</f>
        <v>6936492.1200000001</v>
      </c>
      <c r="N153" t="s">
        <v>14</v>
      </c>
    </row>
    <row r="154" spans="1:14" x14ac:dyDescent="0.35">
      <c r="A154" t="s">
        <v>195</v>
      </c>
      <c r="B154" t="s">
        <v>11</v>
      </c>
      <c r="C154" s="1">
        <v>44769</v>
      </c>
      <c r="D154" s="25">
        <f>ROUNDUP(MONTH(Table1[[#This Row],[Date]])/3,0)</f>
        <v>3</v>
      </c>
      <c r="E154">
        <v>2022</v>
      </c>
      <c r="F154" t="s">
        <v>28</v>
      </c>
      <c r="G154" t="s">
        <v>52</v>
      </c>
      <c r="H154">
        <v>615</v>
      </c>
      <c r="I154" s="8">
        <v>29388.41</v>
      </c>
      <c r="J154" s="8">
        <v>4431.2</v>
      </c>
      <c r="K154" s="8">
        <f>Table1[[#This Row],[Profit Per unit]]*Table1[[#This Row],[Units Sold]]</f>
        <v>2725188</v>
      </c>
      <c r="L154" s="8">
        <v>18073872.149999999</v>
      </c>
      <c r="M154" s="8">
        <f>Table1[[#This Row],[Revenue]]-Table1[[#This Row],[Total Profits]]</f>
        <v>15348684.149999999</v>
      </c>
      <c r="N154" t="s">
        <v>14</v>
      </c>
    </row>
    <row r="155" spans="1:14" x14ac:dyDescent="0.35">
      <c r="A155" t="s">
        <v>196</v>
      </c>
      <c r="B155" t="s">
        <v>44</v>
      </c>
      <c r="C155" s="1">
        <v>45153</v>
      </c>
      <c r="D155" s="25">
        <f>ROUNDUP(MONTH(Table1[[#This Row],[Date]])/3,0)</f>
        <v>3</v>
      </c>
      <c r="E155">
        <v>2023</v>
      </c>
      <c r="F155" t="s">
        <v>12</v>
      </c>
      <c r="G155" t="s">
        <v>13</v>
      </c>
      <c r="H155">
        <v>893</v>
      </c>
      <c r="I155" s="8">
        <v>13305.27</v>
      </c>
      <c r="J155" s="8">
        <v>7510.66</v>
      </c>
      <c r="K155" s="8">
        <f>Table1[[#This Row],[Profit Per unit]]*Table1[[#This Row],[Units Sold]]</f>
        <v>6707019.3799999999</v>
      </c>
      <c r="L155" s="8">
        <v>11881606.109999999</v>
      </c>
      <c r="M155" s="8">
        <f>Table1[[#This Row],[Revenue]]-Table1[[#This Row],[Total Profits]]</f>
        <v>5174586.7299999995</v>
      </c>
      <c r="N155" t="s">
        <v>25</v>
      </c>
    </row>
    <row r="156" spans="1:14" x14ac:dyDescent="0.35">
      <c r="A156" t="s">
        <v>197</v>
      </c>
      <c r="B156" t="s">
        <v>44</v>
      </c>
      <c r="C156" s="1">
        <v>44281</v>
      </c>
      <c r="D156" s="25">
        <f>ROUNDUP(MONTH(Table1[[#This Row],[Date]])/3,0)</f>
        <v>1</v>
      </c>
      <c r="E156">
        <v>2021</v>
      </c>
      <c r="F156" t="s">
        <v>20</v>
      </c>
      <c r="G156" t="s">
        <v>35</v>
      </c>
      <c r="H156">
        <v>304</v>
      </c>
      <c r="I156" s="8">
        <v>40982.46</v>
      </c>
      <c r="J156" s="8">
        <v>9884.64</v>
      </c>
      <c r="K156" s="8">
        <f>Table1[[#This Row],[Profit Per unit]]*Table1[[#This Row],[Units Sold]]</f>
        <v>3004930.5599999996</v>
      </c>
      <c r="L156" s="8">
        <v>12458667.84</v>
      </c>
      <c r="M156" s="8">
        <f>Table1[[#This Row],[Revenue]]-Table1[[#This Row],[Total Profits]]</f>
        <v>9453737.2800000012</v>
      </c>
      <c r="N156" t="s">
        <v>14</v>
      </c>
    </row>
    <row r="157" spans="1:14" x14ac:dyDescent="0.35">
      <c r="A157" t="s">
        <v>198</v>
      </c>
      <c r="B157" t="s">
        <v>27</v>
      </c>
      <c r="C157" s="1">
        <v>44790</v>
      </c>
      <c r="D157" s="25">
        <f>ROUNDUP(MONTH(Table1[[#This Row],[Date]])/3,0)</f>
        <v>3</v>
      </c>
      <c r="E157">
        <v>2022</v>
      </c>
      <c r="F157" t="s">
        <v>28</v>
      </c>
      <c r="G157" t="s">
        <v>42</v>
      </c>
      <c r="H157">
        <v>856</v>
      </c>
      <c r="I157" s="8">
        <v>38044.129999999997</v>
      </c>
      <c r="J157" s="8">
        <v>2728.58</v>
      </c>
      <c r="K157" s="8">
        <f>Table1[[#This Row],[Profit Per unit]]*Table1[[#This Row],[Units Sold]]</f>
        <v>2335664.48</v>
      </c>
      <c r="L157" s="8">
        <v>32565775.280000001</v>
      </c>
      <c r="M157" s="8">
        <f>Table1[[#This Row],[Revenue]]-Table1[[#This Row],[Total Profits]]</f>
        <v>30230110.800000001</v>
      </c>
      <c r="N157" t="s">
        <v>14</v>
      </c>
    </row>
    <row r="158" spans="1:14" x14ac:dyDescent="0.35">
      <c r="A158" t="s">
        <v>199</v>
      </c>
      <c r="B158" t="s">
        <v>31</v>
      </c>
      <c r="C158" s="1">
        <v>43860</v>
      </c>
      <c r="D158" s="25">
        <f>ROUNDUP(MONTH(Table1[[#This Row],[Date]])/3,0)</f>
        <v>1</v>
      </c>
      <c r="E158">
        <v>2020</v>
      </c>
      <c r="F158" t="s">
        <v>17</v>
      </c>
      <c r="G158" t="s">
        <v>52</v>
      </c>
      <c r="H158">
        <v>595</v>
      </c>
      <c r="I158" s="8">
        <v>30005.57</v>
      </c>
      <c r="J158" s="8">
        <v>7039.46</v>
      </c>
      <c r="K158" s="8">
        <f>Table1[[#This Row],[Profit Per unit]]*Table1[[#This Row],[Units Sold]]</f>
        <v>4188478.7</v>
      </c>
      <c r="L158" s="8">
        <v>17853314.149999999</v>
      </c>
      <c r="M158" s="8">
        <f>Table1[[#This Row],[Revenue]]-Table1[[#This Row],[Total Profits]]</f>
        <v>13664835.449999999</v>
      </c>
      <c r="N158" t="s">
        <v>14</v>
      </c>
    </row>
    <row r="159" spans="1:14" x14ac:dyDescent="0.35">
      <c r="A159" t="s">
        <v>200</v>
      </c>
      <c r="B159" t="s">
        <v>23</v>
      </c>
      <c r="C159" s="1">
        <v>44008</v>
      </c>
      <c r="D159" s="25">
        <f>ROUNDUP(MONTH(Table1[[#This Row],[Date]])/3,0)</f>
        <v>2</v>
      </c>
      <c r="E159">
        <v>2020</v>
      </c>
      <c r="F159" t="s">
        <v>20</v>
      </c>
      <c r="G159" t="s">
        <v>35</v>
      </c>
      <c r="H159">
        <v>442</v>
      </c>
      <c r="I159" s="8">
        <v>18782.89</v>
      </c>
      <c r="J159" s="8">
        <v>5559.47</v>
      </c>
      <c r="K159" s="8">
        <f>Table1[[#This Row],[Profit Per unit]]*Table1[[#This Row],[Units Sold]]</f>
        <v>2457285.7400000002</v>
      </c>
      <c r="L159" s="8">
        <v>8302037.3799999999</v>
      </c>
      <c r="M159" s="8">
        <f>Table1[[#This Row],[Revenue]]-Table1[[#This Row],[Total Profits]]</f>
        <v>5844751.6399999997</v>
      </c>
      <c r="N159" t="s">
        <v>58</v>
      </c>
    </row>
    <row r="160" spans="1:14" x14ac:dyDescent="0.35">
      <c r="A160" t="s">
        <v>201</v>
      </c>
      <c r="B160" t="s">
        <v>11</v>
      </c>
      <c r="C160" s="1">
        <v>44022</v>
      </c>
      <c r="D160" s="25">
        <f>ROUNDUP(MONTH(Table1[[#This Row],[Date]])/3,0)</f>
        <v>3</v>
      </c>
      <c r="E160">
        <v>2020</v>
      </c>
      <c r="F160" t="s">
        <v>28</v>
      </c>
      <c r="G160" t="s">
        <v>29</v>
      </c>
      <c r="H160">
        <v>223</v>
      </c>
      <c r="I160" s="8">
        <v>38450.54</v>
      </c>
      <c r="J160" s="8">
        <v>9971.93</v>
      </c>
      <c r="K160" s="8">
        <f>Table1[[#This Row],[Profit Per unit]]*Table1[[#This Row],[Units Sold]]</f>
        <v>2223740.39</v>
      </c>
      <c r="L160" s="8">
        <v>8574470.4199999999</v>
      </c>
      <c r="M160" s="8">
        <f>Table1[[#This Row],[Revenue]]-Table1[[#This Row],[Total Profits]]</f>
        <v>6350730.0299999993</v>
      </c>
      <c r="N160" t="s">
        <v>14</v>
      </c>
    </row>
    <row r="161" spans="1:14" x14ac:dyDescent="0.35">
      <c r="A161" t="s">
        <v>202</v>
      </c>
      <c r="B161" t="s">
        <v>31</v>
      </c>
      <c r="C161" s="1">
        <v>43971</v>
      </c>
      <c r="D161" s="25">
        <f>ROUNDUP(MONTH(Table1[[#This Row],[Date]])/3,0)</f>
        <v>2</v>
      </c>
      <c r="E161">
        <v>2020</v>
      </c>
      <c r="F161" t="s">
        <v>17</v>
      </c>
      <c r="G161" t="s">
        <v>39</v>
      </c>
      <c r="H161">
        <v>316</v>
      </c>
      <c r="I161" s="8">
        <v>17819.75</v>
      </c>
      <c r="J161" s="8">
        <v>9927.7999999999993</v>
      </c>
      <c r="K161" s="8">
        <f>Table1[[#This Row],[Profit Per unit]]*Table1[[#This Row],[Units Sold]]</f>
        <v>3137184.8</v>
      </c>
      <c r="L161" s="8">
        <v>5631041</v>
      </c>
      <c r="M161" s="8">
        <f>Table1[[#This Row],[Revenue]]-Table1[[#This Row],[Total Profits]]</f>
        <v>2493856.2000000002</v>
      </c>
      <c r="N161" t="s">
        <v>14</v>
      </c>
    </row>
    <row r="162" spans="1:14" x14ac:dyDescent="0.35">
      <c r="A162" t="s">
        <v>203</v>
      </c>
      <c r="B162" t="s">
        <v>16</v>
      </c>
      <c r="C162" s="1">
        <v>45017</v>
      </c>
      <c r="D162" s="25">
        <f>ROUNDUP(MONTH(Table1[[#This Row],[Date]])/3,0)</f>
        <v>2</v>
      </c>
      <c r="E162">
        <v>2023</v>
      </c>
      <c r="F162" t="s">
        <v>63</v>
      </c>
      <c r="G162" t="s">
        <v>48</v>
      </c>
      <c r="H162">
        <v>366</v>
      </c>
      <c r="I162" s="8">
        <v>37718.550000000003</v>
      </c>
      <c r="J162" s="8">
        <v>3056.13</v>
      </c>
      <c r="K162" s="8">
        <f>Table1[[#This Row],[Profit Per unit]]*Table1[[#This Row],[Units Sold]]</f>
        <v>1118543.58</v>
      </c>
      <c r="L162" s="8">
        <v>13804989.300000001</v>
      </c>
      <c r="M162" s="8">
        <f>Table1[[#This Row],[Revenue]]-Table1[[#This Row],[Total Profits]]</f>
        <v>12686445.720000001</v>
      </c>
      <c r="N162" t="s">
        <v>14</v>
      </c>
    </row>
    <row r="163" spans="1:14" x14ac:dyDescent="0.35">
      <c r="A163" t="s">
        <v>204</v>
      </c>
      <c r="B163" t="s">
        <v>37</v>
      </c>
      <c r="C163" s="1">
        <v>44962</v>
      </c>
      <c r="D163" s="25">
        <f>ROUNDUP(MONTH(Table1[[#This Row],[Date]])/3,0)</f>
        <v>1</v>
      </c>
      <c r="E163">
        <v>2023</v>
      </c>
      <c r="F163" t="s">
        <v>12</v>
      </c>
      <c r="G163" t="s">
        <v>24</v>
      </c>
      <c r="H163">
        <v>196</v>
      </c>
      <c r="I163" s="8">
        <v>39859.199999999997</v>
      </c>
      <c r="J163" s="8">
        <v>7877.05</v>
      </c>
      <c r="K163" s="8">
        <f>Table1[[#This Row],[Profit Per unit]]*Table1[[#This Row],[Units Sold]]</f>
        <v>1543901.8</v>
      </c>
      <c r="L163" s="8">
        <v>7812403.2000000002</v>
      </c>
      <c r="M163" s="8">
        <f>Table1[[#This Row],[Revenue]]-Table1[[#This Row],[Total Profits]]</f>
        <v>6268501.4000000004</v>
      </c>
      <c r="N163" t="s">
        <v>14</v>
      </c>
    </row>
    <row r="164" spans="1:14" x14ac:dyDescent="0.35">
      <c r="A164" t="s">
        <v>205</v>
      </c>
      <c r="B164" t="s">
        <v>51</v>
      </c>
      <c r="C164" s="1">
        <v>44415</v>
      </c>
      <c r="D164" s="25">
        <f>ROUNDUP(MONTH(Table1[[#This Row],[Date]])/3,0)</f>
        <v>3</v>
      </c>
      <c r="E164">
        <v>2021</v>
      </c>
      <c r="F164" t="s">
        <v>63</v>
      </c>
      <c r="G164" t="s">
        <v>32</v>
      </c>
      <c r="H164">
        <v>232</v>
      </c>
      <c r="I164" s="8">
        <v>40443.449999999997</v>
      </c>
      <c r="J164" s="8">
        <v>8390.75</v>
      </c>
      <c r="K164" s="8">
        <f>Table1[[#This Row],[Profit Per unit]]*Table1[[#This Row],[Units Sold]]</f>
        <v>1946654</v>
      </c>
      <c r="L164" s="8">
        <v>9382880.4000000004</v>
      </c>
      <c r="M164" s="8">
        <f>Table1[[#This Row],[Revenue]]-Table1[[#This Row],[Total Profits]]</f>
        <v>7436226.4000000004</v>
      </c>
      <c r="N164" t="s">
        <v>58</v>
      </c>
    </row>
    <row r="165" spans="1:14" x14ac:dyDescent="0.35">
      <c r="A165" t="s">
        <v>206</v>
      </c>
      <c r="B165" t="s">
        <v>27</v>
      </c>
      <c r="C165" s="1">
        <v>44133</v>
      </c>
      <c r="D165" s="25">
        <f>ROUNDUP(MONTH(Table1[[#This Row],[Date]])/3,0)</f>
        <v>4</v>
      </c>
      <c r="E165">
        <v>2020</v>
      </c>
      <c r="F165" t="s">
        <v>63</v>
      </c>
      <c r="G165" t="s">
        <v>13</v>
      </c>
      <c r="H165">
        <v>181</v>
      </c>
      <c r="I165" s="8">
        <v>42649.85</v>
      </c>
      <c r="J165" s="8">
        <v>4580.5200000000004</v>
      </c>
      <c r="K165" s="8">
        <f>Table1[[#This Row],[Profit Per unit]]*Table1[[#This Row],[Units Sold]]</f>
        <v>829074.12000000011</v>
      </c>
      <c r="L165" s="8">
        <v>7719622.8499999996</v>
      </c>
      <c r="M165" s="8">
        <f>Table1[[#This Row],[Revenue]]-Table1[[#This Row],[Total Profits]]</f>
        <v>6890548.7299999995</v>
      </c>
      <c r="N165" t="s">
        <v>14</v>
      </c>
    </row>
    <row r="166" spans="1:14" x14ac:dyDescent="0.35">
      <c r="A166" t="s">
        <v>207</v>
      </c>
      <c r="B166" t="s">
        <v>37</v>
      </c>
      <c r="C166" s="1">
        <v>43864</v>
      </c>
      <c r="D166" s="25">
        <f>ROUNDUP(MONTH(Table1[[#This Row],[Date]])/3,0)</f>
        <v>1</v>
      </c>
      <c r="E166">
        <v>2020</v>
      </c>
      <c r="F166" t="s">
        <v>63</v>
      </c>
      <c r="G166" t="s">
        <v>39</v>
      </c>
      <c r="H166">
        <v>990</v>
      </c>
      <c r="I166" s="8">
        <v>36777.32</v>
      </c>
      <c r="J166" s="8">
        <v>8027.19</v>
      </c>
      <c r="K166" s="8">
        <f>Table1[[#This Row],[Profit Per unit]]*Table1[[#This Row],[Units Sold]]</f>
        <v>7946918.0999999996</v>
      </c>
      <c r="L166" s="8">
        <v>36409546.799999997</v>
      </c>
      <c r="M166" s="8">
        <f>Table1[[#This Row],[Revenue]]-Table1[[#This Row],[Total Profits]]</f>
        <v>28462628.699999996</v>
      </c>
      <c r="N166" t="s">
        <v>14</v>
      </c>
    </row>
    <row r="167" spans="1:14" x14ac:dyDescent="0.35">
      <c r="A167" t="s">
        <v>208</v>
      </c>
      <c r="B167" t="s">
        <v>46</v>
      </c>
      <c r="C167" s="1">
        <v>45030</v>
      </c>
      <c r="D167" s="25">
        <f>ROUNDUP(MONTH(Table1[[#This Row],[Date]])/3,0)</f>
        <v>2</v>
      </c>
      <c r="E167">
        <v>2023</v>
      </c>
      <c r="F167" t="s">
        <v>20</v>
      </c>
      <c r="G167" t="s">
        <v>52</v>
      </c>
      <c r="H167">
        <v>401</v>
      </c>
      <c r="I167" s="8">
        <v>29722.65</v>
      </c>
      <c r="J167" s="8">
        <v>9701.73</v>
      </c>
      <c r="K167" s="8">
        <f>Table1[[#This Row],[Profit Per unit]]*Table1[[#This Row],[Units Sold]]</f>
        <v>3890393.73</v>
      </c>
      <c r="L167" s="8">
        <v>11918782.65</v>
      </c>
      <c r="M167" s="8">
        <f>Table1[[#This Row],[Revenue]]-Table1[[#This Row],[Total Profits]]</f>
        <v>8028388.9199999999</v>
      </c>
      <c r="N167" t="s">
        <v>14</v>
      </c>
    </row>
    <row r="168" spans="1:14" x14ac:dyDescent="0.35">
      <c r="A168" t="s">
        <v>209</v>
      </c>
      <c r="B168" t="s">
        <v>51</v>
      </c>
      <c r="C168" s="1">
        <v>44383</v>
      </c>
      <c r="D168" s="25">
        <f>ROUNDUP(MONTH(Table1[[#This Row],[Date]])/3,0)</f>
        <v>3</v>
      </c>
      <c r="E168">
        <v>2021</v>
      </c>
      <c r="F168" t="s">
        <v>47</v>
      </c>
      <c r="G168" t="s">
        <v>48</v>
      </c>
      <c r="H168">
        <v>631</v>
      </c>
      <c r="I168" s="8">
        <v>13405.98</v>
      </c>
      <c r="J168" s="8">
        <v>9333.15</v>
      </c>
      <c r="K168" s="8">
        <f>Table1[[#This Row],[Profit Per unit]]*Table1[[#This Row],[Units Sold]]</f>
        <v>5889217.6499999994</v>
      </c>
      <c r="L168" s="8">
        <v>8459173.3800000008</v>
      </c>
      <c r="M168" s="8">
        <f>Table1[[#This Row],[Revenue]]-Table1[[#This Row],[Total Profits]]</f>
        <v>2569955.7300000014</v>
      </c>
      <c r="N168" t="s">
        <v>14</v>
      </c>
    </row>
    <row r="169" spans="1:14" x14ac:dyDescent="0.35">
      <c r="A169" t="s">
        <v>210</v>
      </c>
      <c r="B169" t="s">
        <v>44</v>
      </c>
      <c r="C169" s="1">
        <v>43936</v>
      </c>
      <c r="D169" s="25">
        <f>ROUNDUP(MONTH(Table1[[#This Row],[Date]])/3,0)</f>
        <v>2</v>
      </c>
      <c r="E169">
        <v>2020</v>
      </c>
      <c r="F169" t="s">
        <v>47</v>
      </c>
      <c r="G169" t="s">
        <v>32</v>
      </c>
      <c r="H169">
        <v>175</v>
      </c>
      <c r="I169" s="8">
        <v>15018.73</v>
      </c>
      <c r="J169" s="8">
        <v>9030.94</v>
      </c>
      <c r="K169" s="8">
        <f>Table1[[#This Row],[Profit Per unit]]*Table1[[#This Row],[Units Sold]]</f>
        <v>1580414.5</v>
      </c>
      <c r="L169" s="8">
        <v>2628277.75</v>
      </c>
      <c r="M169" s="8">
        <f>Table1[[#This Row],[Revenue]]-Table1[[#This Row],[Total Profits]]</f>
        <v>1047863.25</v>
      </c>
      <c r="N169" t="s">
        <v>14</v>
      </c>
    </row>
    <row r="170" spans="1:14" x14ac:dyDescent="0.35">
      <c r="A170" t="s">
        <v>211</v>
      </c>
      <c r="B170" t="s">
        <v>46</v>
      </c>
      <c r="C170" s="1">
        <v>44721</v>
      </c>
      <c r="D170" s="25">
        <f>ROUNDUP(MONTH(Table1[[#This Row],[Date]])/3,0)</f>
        <v>2</v>
      </c>
      <c r="E170">
        <v>2022</v>
      </c>
      <c r="F170" t="s">
        <v>12</v>
      </c>
      <c r="G170" t="s">
        <v>39</v>
      </c>
      <c r="H170">
        <v>737</v>
      </c>
      <c r="I170" s="8">
        <v>43567.37</v>
      </c>
      <c r="J170" s="8">
        <v>9198.56</v>
      </c>
      <c r="K170" s="8">
        <f>Table1[[#This Row],[Profit Per unit]]*Table1[[#This Row],[Units Sold]]</f>
        <v>6779338.7199999997</v>
      </c>
      <c r="L170" s="8">
        <v>32109151.690000001</v>
      </c>
      <c r="M170" s="8">
        <f>Table1[[#This Row],[Revenue]]-Table1[[#This Row],[Total Profits]]</f>
        <v>25329812.970000003</v>
      </c>
      <c r="N170" t="s">
        <v>25</v>
      </c>
    </row>
    <row r="171" spans="1:14" x14ac:dyDescent="0.35">
      <c r="A171" t="s">
        <v>212</v>
      </c>
      <c r="B171" t="s">
        <v>31</v>
      </c>
      <c r="C171" s="1">
        <v>44024</v>
      </c>
      <c r="D171" s="25">
        <f>ROUNDUP(MONTH(Table1[[#This Row],[Date]])/3,0)</f>
        <v>3</v>
      </c>
      <c r="E171">
        <v>2020</v>
      </c>
      <c r="F171" t="s">
        <v>28</v>
      </c>
      <c r="G171" t="s">
        <v>35</v>
      </c>
      <c r="H171">
        <v>268</v>
      </c>
      <c r="I171" s="8">
        <v>41452.959999999999</v>
      </c>
      <c r="J171" s="8">
        <v>9960.67</v>
      </c>
      <c r="K171" s="8">
        <f>Table1[[#This Row],[Profit Per unit]]*Table1[[#This Row],[Units Sold]]</f>
        <v>2669459.56</v>
      </c>
      <c r="L171" s="8">
        <v>11109393.279999999</v>
      </c>
      <c r="M171" s="8">
        <f>Table1[[#This Row],[Revenue]]-Table1[[#This Row],[Total Profits]]</f>
        <v>8439933.7199999988</v>
      </c>
      <c r="N171" t="s">
        <v>58</v>
      </c>
    </row>
    <row r="172" spans="1:14" x14ac:dyDescent="0.35">
      <c r="A172" t="s">
        <v>213</v>
      </c>
      <c r="B172" t="s">
        <v>34</v>
      </c>
      <c r="C172" s="1">
        <v>45010</v>
      </c>
      <c r="D172" s="25">
        <f>ROUNDUP(MONTH(Table1[[#This Row],[Date]])/3,0)</f>
        <v>1</v>
      </c>
      <c r="E172">
        <v>2023</v>
      </c>
      <c r="F172" t="s">
        <v>12</v>
      </c>
      <c r="G172" t="s">
        <v>48</v>
      </c>
      <c r="H172">
        <v>661</v>
      </c>
      <c r="I172" s="8">
        <v>39910.720000000001</v>
      </c>
      <c r="J172" s="8">
        <v>6227.46</v>
      </c>
      <c r="K172" s="8">
        <f>Table1[[#This Row],[Profit Per unit]]*Table1[[#This Row],[Units Sold]]</f>
        <v>4116351.06</v>
      </c>
      <c r="L172" s="8">
        <v>26380985.920000002</v>
      </c>
      <c r="M172" s="8">
        <f>Table1[[#This Row],[Revenue]]-Table1[[#This Row],[Total Profits]]</f>
        <v>22264634.860000003</v>
      </c>
      <c r="N172" t="s">
        <v>21</v>
      </c>
    </row>
    <row r="173" spans="1:14" x14ac:dyDescent="0.35">
      <c r="A173" t="s">
        <v>214</v>
      </c>
      <c r="B173" t="s">
        <v>44</v>
      </c>
      <c r="C173" s="1">
        <v>45187</v>
      </c>
      <c r="D173" s="25">
        <f>ROUNDUP(MONTH(Table1[[#This Row],[Date]])/3,0)</f>
        <v>3</v>
      </c>
      <c r="E173">
        <v>2023</v>
      </c>
      <c r="F173" t="s">
        <v>28</v>
      </c>
      <c r="G173" t="s">
        <v>52</v>
      </c>
      <c r="H173">
        <v>907</v>
      </c>
      <c r="I173" s="8">
        <v>42974.87</v>
      </c>
      <c r="J173" s="8">
        <v>3303.73</v>
      </c>
      <c r="K173" s="8">
        <f>Table1[[#This Row],[Profit Per unit]]*Table1[[#This Row],[Units Sold]]</f>
        <v>2996483.11</v>
      </c>
      <c r="L173" s="8">
        <v>38978207.090000004</v>
      </c>
      <c r="M173" s="8">
        <f>Table1[[#This Row],[Revenue]]-Table1[[#This Row],[Total Profits]]</f>
        <v>35981723.980000004</v>
      </c>
      <c r="N173" t="s">
        <v>14</v>
      </c>
    </row>
    <row r="174" spans="1:14" x14ac:dyDescent="0.35">
      <c r="A174" t="s">
        <v>215</v>
      </c>
      <c r="B174" t="s">
        <v>27</v>
      </c>
      <c r="C174" s="1">
        <v>44843</v>
      </c>
      <c r="D174" s="25">
        <f>ROUNDUP(MONTH(Table1[[#This Row],[Date]])/3,0)</f>
        <v>4</v>
      </c>
      <c r="E174">
        <v>2022</v>
      </c>
      <c r="F174" t="s">
        <v>20</v>
      </c>
      <c r="G174" t="s">
        <v>52</v>
      </c>
      <c r="H174">
        <v>738</v>
      </c>
      <c r="I174" s="8">
        <v>39223.54</v>
      </c>
      <c r="J174" s="8">
        <v>9221.4500000000007</v>
      </c>
      <c r="K174" s="8">
        <f>Table1[[#This Row],[Profit Per unit]]*Table1[[#This Row],[Units Sold]]</f>
        <v>6805430.1000000006</v>
      </c>
      <c r="L174" s="8">
        <v>28946972.52</v>
      </c>
      <c r="M174" s="8">
        <f>Table1[[#This Row],[Revenue]]-Table1[[#This Row],[Total Profits]]</f>
        <v>22141542.419999998</v>
      </c>
      <c r="N174" t="s">
        <v>25</v>
      </c>
    </row>
    <row r="175" spans="1:14" x14ac:dyDescent="0.35">
      <c r="A175" t="s">
        <v>216</v>
      </c>
      <c r="B175" t="s">
        <v>34</v>
      </c>
      <c r="C175" s="1">
        <v>43839</v>
      </c>
      <c r="D175" s="25">
        <f>ROUNDUP(MONTH(Table1[[#This Row],[Date]])/3,0)</f>
        <v>1</v>
      </c>
      <c r="E175">
        <v>2020</v>
      </c>
      <c r="F175" t="s">
        <v>41</v>
      </c>
      <c r="G175" t="s">
        <v>42</v>
      </c>
      <c r="H175">
        <v>151</v>
      </c>
      <c r="I175" s="8">
        <v>15679.05</v>
      </c>
      <c r="J175" s="8">
        <v>8708.7099999999991</v>
      </c>
      <c r="K175" s="8">
        <f>Table1[[#This Row],[Profit Per unit]]*Table1[[#This Row],[Units Sold]]</f>
        <v>1315015.21</v>
      </c>
      <c r="L175" s="8">
        <v>2367536.5499999998</v>
      </c>
      <c r="M175" s="8">
        <f>Table1[[#This Row],[Revenue]]-Table1[[#This Row],[Total Profits]]</f>
        <v>1052521.3399999999</v>
      </c>
      <c r="N175" t="s">
        <v>25</v>
      </c>
    </row>
    <row r="176" spans="1:14" x14ac:dyDescent="0.35">
      <c r="A176" t="s">
        <v>217</v>
      </c>
      <c r="B176" t="s">
        <v>31</v>
      </c>
      <c r="C176" s="1">
        <v>44286</v>
      </c>
      <c r="D176" s="25">
        <f>ROUNDUP(MONTH(Table1[[#This Row],[Date]])/3,0)</f>
        <v>1</v>
      </c>
      <c r="E176">
        <v>2021</v>
      </c>
      <c r="F176" t="s">
        <v>12</v>
      </c>
      <c r="G176" t="s">
        <v>39</v>
      </c>
      <c r="H176">
        <v>804</v>
      </c>
      <c r="I176" s="8">
        <v>28787.91</v>
      </c>
      <c r="J176" s="8">
        <v>8809.98</v>
      </c>
      <c r="K176" s="8">
        <f>Table1[[#This Row],[Profit Per unit]]*Table1[[#This Row],[Units Sold]]</f>
        <v>7083223.9199999999</v>
      </c>
      <c r="L176" s="8">
        <v>23145479.640000001</v>
      </c>
      <c r="M176" s="8">
        <f>Table1[[#This Row],[Revenue]]-Table1[[#This Row],[Total Profits]]</f>
        <v>16062255.720000001</v>
      </c>
      <c r="N176" t="s">
        <v>25</v>
      </c>
    </row>
    <row r="177" spans="1:14" x14ac:dyDescent="0.35">
      <c r="A177" t="s">
        <v>218</v>
      </c>
      <c r="B177" t="s">
        <v>51</v>
      </c>
      <c r="C177" s="1">
        <v>44557</v>
      </c>
      <c r="D177" s="25">
        <f>ROUNDUP(MONTH(Table1[[#This Row],[Date]])/3,0)</f>
        <v>4</v>
      </c>
      <c r="E177">
        <v>2021</v>
      </c>
      <c r="F177" t="s">
        <v>20</v>
      </c>
      <c r="G177" t="s">
        <v>42</v>
      </c>
      <c r="H177">
        <v>881</v>
      </c>
      <c r="I177" s="8">
        <v>47757.87</v>
      </c>
      <c r="J177" s="8">
        <v>6806.86</v>
      </c>
      <c r="K177" s="8">
        <f>Table1[[#This Row],[Profit Per unit]]*Table1[[#This Row],[Units Sold]]</f>
        <v>5996843.6600000001</v>
      </c>
      <c r="L177" s="8">
        <v>42074683.469999999</v>
      </c>
      <c r="M177" s="8">
        <f>Table1[[#This Row],[Revenue]]-Table1[[#This Row],[Total Profits]]</f>
        <v>36077839.810000002</v>
      </c>
      <c r="N177" t="s">
        <v>58</v>
      </c>
    </row>
    <row r="178" spans="1:14" x14ac:dyDescent="0.35">
      <c r="A178" t="s">
        <v>219</v>
      </c>
      <c r="B178" t="s">
        <v>44</v>
      </c>
      <c r="C178" s="1">
        <v>44620</v>
      </c>
      <c r="D178" s="25">
        <f>ROUNDUP(MONTH(Table1[[#This Row],[Date]])/3,0)</f>
        <v>1</v>
      </c>
      <c r="E178">
        <v>2022</v>
      </c>
      <c r="F178" t="s">
        <v>12</v>
      </c>
      <c r="G178" t="s">
        <v>29</v>
      </c>
      <c r="H178">
        <v>141</v>
      </c>
      <c r="I178" s="8">
        <v>44054.32</v>
      </c>
      <c r="J178" s="8">
        <v>9201.08</v>
      </c>
      <c r="K178" s="8">
        <f>Table1[[#This Row],[Profit Per unit]]*Table1[[#This Row],[Units Sold]]</f>
        <v>1297352.28</v>
      </c>
      <c r="L178" s="8">
        <v>6211659.1200000001</v>
      </c>
      <c r="M178" s="8">
        <f>Table1[[#This Row],[Revenue]]-Table1[[#This Row],[Total Profits]]</f>
        <v>4914306.84</v>
      </c>
      <c r="N178" t="s">
        <v>14</v>
      </c>
    </row>
    <row r="179" spans="1:14" x14ac:dyDescent="0.35">
      <c r="A179" t="s">
        <v>220</v>
      </c>
      <c r="B179" t="s">
        <v>27</v>
      </c>
      <c r="C179" s="1">
        <v>44408</v>
      </c>
      <c r="D179" s="25">
        <f>ROUNDUP(MONTH(Table1[[#This Row],[Date]])/3,0)</f>
        <v>3</v>
      </c>
      <c r="E179">
        <v>2021</v>
      </c>
      <c r="F179" t="s">
        <v>17</v>
      </c>
      <c r="G179" t="s">
        <v>39</v>
      </c>
      <c r="H179">
        <v>407</v>
      </c>
      <c r="I179" s="8">
        <v>46822.22</v>
      </c>
      <c r="J179" s="8">
        <v>6834.45</v>
      </c>
      <c r="K179" s="8">
        <f>Table1[[#This Row],[Profit Per unit]]*Table1[[#This Row],[Units Sold]]</f>
        <v>2781621.15</v>
      </c>
      <c r="L179" s="8">
        <v>19056643.539999999</v>
      </c>
      <c r="M179" s="8">
        <f>Table1[[#This Row],[Revenue]]-Table1[[#This Row],[Total Profits]]</f>
        <v>16275022.389999999</v>
      </c>
      <c r="N179" t="s">
        <v>21</v>
      </c>
    </row>
    <row r="180" spans="1:14" x14ac:dyDescent="0.35">
      <c r="A180" t="s">
        <v>221</v>
      </c>
      <c r="B180" t="s">
        <v>46</v>
      </c>
      <c r="C180" s="1">
        <v>45143</v>
      </c>
      <c r="D180" s="25">
        <f>ROUNDUP(MONTH(Table1[[#This Row],[Date]])/3,0)</f>
        <v>3</v>
      </c>
      <c r="E180">
        <v>2023</v>
      </c>
      <c r="F180" t="s">
        <v>28</v>
      </c>
      <c r="G180" t="s">
        <v>42</v>
      </c>
      <c r="H180">
        <v>864</v>
      </c>
      <c r="I180" s="8">
        <v>37353.61</v>
      </c>
      <c r="J180" s="8">
        <v>9363.41</v>
      </c>
      <c r="K180" s="8">
        <f>Table1[[#This Row],[Profit Per unit]]*Table1[[#This Row],[Units Sold]]</f>
        <v>8089986.2400000002</v>
      </c>
      <c r="L180" s="8">
        <v>32273519.039999999</v>
      </c>
      <c r="M180" s="8">
        <f>Table1[[#This Row],[Revenue]]-Table1[[#This Row],[Total Profits]]</f>
        <v>24183532.799999997</v>
      </c>
      <c r="N180" t="s">
        <v>21</v>
      </c>
    </row>
    <row r="181" spans="1:14" x14ac:dyDescent="0.35">
      <c r="A181" t="s">
        <v>222</v>
      </c>
      <c r="B181" t="s">
        <v>16</v>
      </c>
      <c r="C181" s="1">
        <v>44872</v>
      </c>
      <c r="D181" s="25">
        <f>ROUNDUP(MONTH(Table1[[#This Row],[Date]])/3,0)</f>
        <v>4</v>
      </c>
      <c r="E181">
        <v>2022</v>
      </c>
      <c r="F181" t="s">
        <v>17</v>
      </c>
      <c r="G181" t="s">
        <v>39</v>
      </c>
      <c r="H181">
        <v>184</v>
      </c>
      <c r="I181" s="8">
        <v>13442.51</v>
      </c>
      <c r="J181" s="8">
        <v>6666.22</v>
      </c>
      <c r="K181" s="8">
        <f>Table1[[#This Row],[Profit Per unit]]*Table1[[#This Row],[Units Sold]]</f>
        <v>1226584.48</v>
      </c>
      <c r="L181" s="8">
        <v>2473421.84</v>
      </c>
      <c r="M181" s="8">
        <f>Table1[[#This Row],[Revenue]]-Table1[[#This Row],[Total Profits]]</f>
        <v>1246837.3599999999</v>
      </c>
      <c r="N181" t="s">
        <v>14</v>
      </c>
    </row>
    <row r="182" spans="1:14" x14ac:dyDescent="0.35">
      <c r="A182" t="s">
        <v>223</v>
      </c>
      <c r="B182" t="s">
        <v>44</v>
      </c>
      <c r="C182" s="1">
        <v>43976</v>
      </c>
      <c r="D182" s="25">
        <f>ROUNDUP(MONTH(Table1[[#This Row],[Date]])/3,0)</f>
        <v>2</v>
      </c>
      <c r="E182">
        <v>2020</v>
      </c>
      <c r="F182" t="s">
        <v>41</v>
      </c>
      <c r="G182" t="s">
        <v>48</v>
      </c>
      <c r="H182">
        <v>890</v>
      </c>
      <c r="I182" s="8">
        <v>20914.84</v>
      </c>
      <c r="J182" s="8">
        <v>7851.32</v>
      </c>
      <c r="K182" s="8">
        <f>Table1[[#This Row],[Profit Per unit]]*Table1[[#This Row],[Units Sold]]</f>
        <v>6987674.7999999998</v>
      </c>
      <c r="L182" s="8">
        <v>18614207.600000001</v>
      </c>
      <c r="M182" s="8">
        <f>Table1[[#This Row],[Revenue]]-Table1[[#This Row],[Total Profits]]</f>
        <v>11626532.800000001</v>
      </c>
      <c r="N182" t="s">
        <v>14</v>
      </c>
    </row>
    <row r="183" spans="1:14" x14ac:dyDescent="0.35">
      <c r="A183" t="s">
        <v>224</v>
      </c>
      <c r="B183" t="s">
        <v>46</v>
      </c>
      <c r="C183" s="1">
        <v>44030</v>
      </c>
      <c r="D183" s="25">
        <f>ROUNDUP(MONTH(Table1[[#This Row],[Date]])/3,0)</f>
        <v>3</v>
      </c>
      <c r="E183">
        <v>2020</v>
      </c>
      <c r="F183" t="s">
        <v>17</v>
      </c>
      <c r="G183" t="s">
        <v>32</v>
      </c>
      <c r="H183">
        <v>814</v>
      </c>
      <c r="I183" s="8">
        <v>45418.18</v>
      </c>
      <c r="J183" s="8">
        <v>2352.81</v>
      </c>
      <c r="K183" s="8">
        <f>Table1[[#This Row],[Profit Per unit]]*Table1[[#This Row],[Units Sold]]</f>
        <v>1915187.3399999999</v>
      </c>
      <c r="L183" s="8">
        <v>36970398.520000003</v>
      </c>
      <c r="M183" s="8">
        <f>Table1[[#This Row],[Revenue]]-Table1[[#This Row],[Total Profits]]</f>
        <v>35055211.180000007</v>
      </c>
      <c r="N183" t="s">
        <v>14</v>
      </c>
    </row>
    <row r="184" spans="1:14" x14ac:dyDescent="0.35">
      <c r="A184" t="s">
        <v>225</v>
      </c>
      <c r="B184" t="s">
        <v>11</v>
      </c>
      <c r="C184" s="1">
        <v>44390</v>
      </c>
      <c r="D184" s="25">
        <f>ROUNDUP(MONTH(Table1[[#This Row],[Date]])/3,0)</f>
        <v>3</v>
      </c>
      <c r="E184">
        <v>2021</v>
      </c>
      <c r="F184" t="s">
        <v>47</v>
      </c>
      <c r="G184" t="s">
        <v>42</v>
      </c>
      <c r="H184">
        <v>999</v>
      </c>
      <c r="I184" s="8">
        <v>16092.91</v>
      </c>
      <c r="J184" s="8">
        <v>5565.11</v>
      </c>
      <c r="K184" s="8">
        <f>Table1[[#This Row],[Profit Per unit]]*Table1[[#This Row],[Units Sold]]</f>
        <v>5559544.8899999997</v>
      </c>
      <c r="L184" s="8">
        <v>16076817.09</v>
      </c>
      <c r="M184" s="8">
        <f>Table1[[#This Row],[Revenue]]-Table1[[#This Row],[Total Profits]]</f>
        <v>10517272.199999999</v>
      </c>
      <c r="N184" t="s">
        <v>25</v>
      </c>
    </row>
    <row r="185" spans="1:14" x14ac:dyDescent="0.35">
      <c r="A185" t="s">
        <v>226</v>
      </c>
      <c r="B185" t="s">
        <v>23</v>
      </c>
      <c r="C185" s="1">
        <v>45111</v>
      </c>
      <c r="D185" s="25">
        <f>ROUNDUP(MONTH(Table1[[#This Row],[Date]])/3,0)</f>
        <v>3</v>
      </c>
      <c r="E185">
        <v>2023</v>
      </c>
      <c r="F185" t="s">
        <v>17</v>
      </c>
      <c r="G185" t="s">
        <v>13</v>
      </c>
      <c r="H185">
        <v>278</v>
      </c>
      <c r="I185" s="8">
        <v>20419.169999999998</v>
      </c>
      <c r="J185" s="8">
        <v>5664.55</v>
      </c>
      <c r="K185" s="8">
        <f>Table1[[#This Row],[Profit Per unit]]*Table1[[#This Row],[Units Sold]]</f>
        <v>1574744.9000000001</v>
      </c>
      <c r="L185" s="8">
        <v>5676529.2599999998</v>
      </c>
      <c r="M185" s="8">
        <f>Table1[[#This Row],[Revenue]]-Table1[[#This Row],[Total Profits]]</f>
        <v>4101784.3599999994</v>
      </c>
      <c r="N185" t="s">
        <v>25</v>
      </c>
    </row>
    <row r="186" spans="1:14" x14ac:dyDescent="0.35">
      <c r="A186" t="s">
        <v>227</v>
      </c>
      <c r="B186" t="s">
        <v>44</v>
      </c>
      <c r="C186" s="1">
        <v>44475</v>
      </c>
      <c r="D186" s="25">
        <f>ROUNDUP(MONTH(Table1[[#This Row],[Date]])/3,0)</f>
        <v>4</v>
      </c>
      <c r="E186">
        <v>2021</v>
      </c>
      <c r="F186" t="s">
        <v>12</v>
      </c>
      <c r="G186" t="s">
        <v>48</v>
      </c>
      <c r="H186">
        <v>267</v>
      </c>
      <c r="I186" s="8">
        <v>17307.3</v>
      </c>
      <c r="J186" s="8">
        <v>9600.9599999999991</v>
      </c>
      <c r="K186" s="8">
        <f>Table1[[#This Row],[Profit Per unit]]*Table1[[#This Row],[Units Sold]]</f>
        <v>2563456.3199999998</v>
      </c>
      <c r="L186" s="8">
        <v>4621049.0999999996</v>
      </c>
      <c r="M186" s="8">
        <f>Table1[[#This Row],[Revenue]]-Table1[[#This Row],[Total Profits]]</f>
        <v>2057592.7799999998</v>
      </c>
      <c r="N186" t="s">
        <v>21</v>
      </c>
    </row>
    <row r="187" spans="1:14" x14ac:dyDescent="0.35">
      <c r="A187" t="s">
        <v>228</v>
      </c>
      <c r="B187" t="s">
        <v>11</v>
      </c>
      <c r="C187" s="1">
        <v>44382</v>
      </c>
      <c r="D187" s="25">
        <f>ROUNDUP(MONTH(Table1[[#This Row],[Date]])/3,0)</f>
        <v>3</v>
      </c>
      <c r="E187">
        <v>2021</v>
      </c>
      <c r="F187" t="s">
        <v>20</v>
      </c>
      <c r="G187" t="s">
        <v>42</v>
      </c>
      <c r="H187">
        <v>805</v>
      </c>
      <c r="I187" s="8">
        <v>40476.83</v>
      </c>
      <c r="J187" s="8">
        <v>9454.84</v>
      </c>
      <c r="K187" s="8">
        <f>Table1[[#This Row],[Profit Per unit]]*Table1[[#This Row],[Units Sold]]</f>
        <v>7611146.2000000002</v>
      </c>
      <c r="L187" s="8">
        <v>32583848.149999999</v>
      </c>
      <c r="M187" s="8">
        <f>Table1[[#This Row],[Revenue]]-Table1[[#This Row],[Total Profits]]</f>
        <v>24972701.949999999</v>
      </c>
      <c r="N187" t="s">
        <v>58</v>
      </c>
    </row>
    <row r="188" spans="1:14" x14ac:dyDescent="0.35">
      <c r="A188" t="s">
        <v>229</v>
      </c>
      <c r="B188" t="s">
        <v>51</v>
      </c>
      <c r="C188" s="1">
        <v>44177</v>
      </c>
      <c r="D188" s="25">
        <f>ROUNDUP(MONTH(Table1[[#This Row],[Date]])/3,0)</f>
        <v>4</v>
      </c>
      <c r="E188">
        <v>2020</v>
      </c>
      <c r="F188" t="s">
        <v>47</v>
      </c>
      <c r="G188" t="s">
        <v>48</v>
      </c>
      <c r="H188">
        <v>568</v>
      </c>
      <c r="I188" s="8">
        <v>39056.870000000003</v>
      </c>
      <c r="J188" s="8">
        <v>7655.01</v>
      </c>
      <c r="K188" s="8">
        <f>Table1[[#This Row],[Profit Per unit]]*Table1[[#This Row],[Units Sold]]</f>
        <v>4348045.68</v>
      </c>
      <c r="L188" s="8">
        <v>22184302.16</v>
      </c>
      <c r="M188" s="8">
        <f>Table1[[#This Row],[Revenue]]-Table1[[#This Row],[Total Profits]]</f>
        <v>17836256.48</v>
      </c>
      <c r="N188" t="s">
        <v>14</v>
      </c>
    </row>
    <row r="189" spans="1:14" x14ac:dyDescent="0.35">
      <c r="A189" t="s">
        <v>230</v>
      </c>
      <c r="B189" t="s">
        <v>34</v>
      </c>
      <c r="C189" s="1">
        <v>43977</v>
      </c>
      <c r="D189" s="25">
        <f>ROUNDUP(MONTH(Table1[[#This Row],[Date]])/3,0)</f>
        <v>2</v>
      </c>
      <c r="E189">
        <v>2020</v>
      </c>
      <c r="F189" t="s">
        <v>63</v>
      </c>
      <c r="G189" t="s">
        <v>39</v>
      </c>
      <c r="H189">
        <v>798</v>
      </c>
      <c r="I189" s="8">
        <v>43030.42</v>
      </c>
      <c r="J189" s="8">
        <v>5718.02</v>
      </c>
      <c r="K189" s="8">
        <f>Table1[[#This Row],[Profit Per unit]]*Table1[[#This Row],[Units Sold]]</f>
        <v>4562979.96</v>
      </c>
      <c r="L189" s="8">
        <v>34338275.159999996</v>
      </c>
      <c r="M189" s="8">
        <f>Table1[[#This Row],[Revenue]]-Table1[[#This Row],[Total Profits]]</f>
        <v>29775295.199999996</v>
      </c>
      <c r="N189" t="s">
        <v>58</v>
      </c>
    </row>
    <row r="190" spans="1:14" x14ac:dyDescent="0.35">
      <c r="A190" s="2" t="s">
        <v>231</v>
      </c>
      <c r="B190" t="s">
        <v>46</v>
      </c>
      <c r="C190" s="1">
        <v>44118</v>
      </c>
      <c r="D190" s="25">
        <f>ROUNDUP(MONTH(Table1[[#This Row],[Date]])/3,0)</f>
        <v>4</v>
      </c>
      <c r="E190">
        <v>2020</v>
      </c>
      <c r="F190" t="s">
        <v>20</v>
      </c>
      <c r="G190" t="s">
        <v>18</v>
      </c>
      <c r="H190">
        <v>405</v>
      </c>
      <c r="I190" s="8">
        <v>49485.77</v>
      </c>
      <c r="J190" s="8">
        <v>8763.98</v>
      </c>
      <c r="K190" s="8">
        <f>Table1[[#This Row],[Profit Per unit]]*Table1[[#This Row],[Units Sold]]</f>
        <v>3549411.9</v>
      </c>
      <c r="L190" s="8">
        <v>20041736.850000001</v>
      </c>
      <c r="M190" s="8">
        <f>Table1[[#This Row],[Revenue]]-Table1[[#This Row],[Total Profits]]</f>
        <v>16492324.950000001</v>
      </c>
      <c r="N190" t="s">
        <v>25</v>
      </c>
    </row>
    <row r="191" spans="1:14" x14ac:dyDescent="0.35">
      <c r="A191" t="s">
        <v>232</v>
      </c>
      <c r="B191" t="s">
        <v>27</v>
      </c>
      <c r="C191" s="1">
        <v>45021</v>
      </c>
      <c r="D191" s="25">
        <f>ROUNDUP(MONTH(Table1[[#This Row],[Date]])/3,0)</f>
        <v>2</v>
      </c>
      <c r="E191">
        <v>2023</v>
      </c>
      <c r="F191" t="s">
        <v>47</v>
      </c>
      <c r="G191" t="s">
        <v>35</v>
      </c>
      <c r="H191">
        <v>347</v>
      </c>
      <c r="I191" s="8">
        <v>17266.349999999999</v>
      </c>
      <c r="J191" s="8">
        <v>8076.81</v>
      </c>
      <c r="K191" s="8">
        <f>Table1[[#This Row],[Profit Per unit]]*Table1[[#This Row],[Units Sold]]</f>
        <v>2802653.0700000003</v>
      </c>
      <c r="L191" s="8">
        <v>5991423.4500000002</v>
      </c>
      <c r="M191" s="8">
        <f>Table1[[#This Row],[Revenue]]-Table1[[#This Row],[Total Profits]]</f>
        <v>3188770.38</v>
      </c>
      <c r="N191" t="s">
        <v>21</v>
      </c>
    </row>
    <row r="192" spans="1:14" x14ac:dyDescent="0.35">
      <c r="A192" t="s">
        <v>233</v>
      </c>
      <c r="B192" t="s">
        <v>27</v>
      </c>
      <c r="C192" s="1">
        <v>44792</v>
      </c>
      <c r="D192" s="25">
        <f>ROUNDUP(MONTH(Table1[[#This Row],[Date]])/3,0)</f>
        <v>3</v>
      </c>
      <c r="E192">
        <v>2022</v>
      </c>
      <c r="F192" t="s">
        <v>54</v>
      </c>
      <c r="G192" t="s">
        <v>52</v>
      </c>
      <c r="H192">
        <v>346</v>
      </c>
      <c r="I192" s="8">
        <v>43082.11</v>
      </c>
      <c r="J192" s="8">
        <v>9731.66</v>
      </c>
      <c r="K192" s="8">
        <f>Table1[[#This Row],[Profit Per unit]]*Table1[[#This Row],[Units Sold]]</f>
        <v>3367154.36</v>
      </c>
      <c r="L192" s="8">
        <v>14906410.060000001</v>
      </c>
      <c r="M192" s="8">
        <f>Table1[[#This Row],[Revenue]]-Table1[[#This Row],[Total Profits]]</f>
        <v>11539255.700000001</v>
      </c>
      <c r="N192" t="s">
        <v>14</v>
      </c>
    </row>
    <row r="193" spans="1:14" x14ac:dyDescent="0.35">
      <c r="A193" t="s">
        <v>234</v>
      </c>
      <c r="B193" t="s">
        <v>23</v>
      </c>
      <c r="C193" s="1">
        <v>45155</v>
      </c>
      <c r="D193" s="25">
        <f>ROUNDUP(MONTH(Table1[[#This Row],[Date]])/3,0)</f>
        <v>3</v>
      </c>
      <c r="E193">
        <v>2023</v>
      </c>
      <c r="F193" t="s">
        <v>28</v>
      </c>
      <c r="G193" t="s">
        <v>24</v>
      </c>
      <c r="H193">
        <v>478</v>
      </c>
      <c r="I193" s="8">
        <v>15759.34</v>
      </c>
      <c r="J193" s="8">
        <v>9407.02</v>
      </c>
      <c r="K193" s="8">
        <f>Table1[[#This Row],[Profit Per unit]]*Table1[[#This Row],[Units Sold]]</f>
        <v>4496555.5600000005</v>
      </c>
      <c r="L193" s="8">
        <v>7532964.5199999996</v>
      </c>
      <c r="M193" s="8">
        <f>Table1[[#This Row],[Revenue]]-Table1[[#This Row],[Total Profits]]</f>
        <v>3036408.959999999</v>
      </c>
      <c r="N193" t="s">
        <v>14</v>
      </c>
    </row>
    <row r="194" spans="1:14" x14ac:dyDescent="0.35">
      <c r="A194" t="s">
        <v>235</v>
      </c>
      <c r="B194" t="s">
        <v>51</v>
      </c>
      <c r="C194" s="1">
        <v>44941</v>
      </c>
      <c r="D194" s="25">
        <f>ROUNDUP(MONTH(Table1[[#This Row],[Date]])/3,0)</f>
        <v>1</v>
      </c>
      <c r="E194">
        <v>2023</v>
      </c>
      <c r="F194" t="s">
        <v>28</v>
      </c>
      <c r="G194" t="s">
        <v>42</v>
      </c>
      <c r="H194">
        <v>406</v>
      </c>
      <c r="I194" s="8">
        <v>39603.82</v>
      </c>
      <c r="J194" s="8">
        <v>5227.59</v>
      </c>
      <c r="K194" s="8">
        <f>Table1[[#This Row],[Profit Per unit]]*Table1[[#This Row],[Units Sold]]</f>
        <v>2122401.54</v>
      </c>
      <c r="L194" s="8">
        <v>16079150.92</v>
      </c>
      <c r="M194" s="8">
        <f>Table1[[#This Row],[Revenue]]-Table1[[#This Row],[Total Profits]]</f>
        <v>13956749.379999999</v>
      </c>
      <c r="N194" t="s">
        <v>14</v>
      </c>
    </row>
    <row r="195" spans="1:14" x14ac:dyDescent="0.35">
      <c r="A195" t="s">
        <v>236</v>
      </c>
      <c r="B195" t="s">
        <v>16</v>
      </c>
      <c r="C195" s="1">
        <v>44594</v>
      </c>
      <c r="D195" s="25">
        <f>ROUNDUP(MONTH(Table1[[#This Row],[Date]])/3,0)</f>
        <v>1</v>
      </c>
      <c r="E195">
        <v>2022</v>
      </c>
      <c r="F195" t="s">
        <v>47</v>
      </c>
      <c r="G195" t="s">
        <v>13</v>
      </c>
      <c r="H195">
        <v>306</v>
      </c>
      <c r="I195" s="8">
        <v>28489.69</v>
      </c>
      <c r="J195" s="8">
        <v>5983.88</v>
      </c>
      <c r="K195" s="8">
        <f>Table1[[#This Row],[Profit Per unit]]*Table1[[#This Row],[Units Sold]]</f>
        <v>1831067.28</v>
      </c>
      <c r="L195" s="8">
        <v>8717845.1400000006</v>
      </c>
      <c r="M195" s="8">
        <f>Table1[[#This Row],[Revenue]]-Table1[[#This Row],[Total Profits]]</f>
        <v>6886777.8600000003</v>
      </c>
      <c r="N195" t="s">
        <v>14</v>
      </c>
    </row>
    <row r="196" spans="1:14" x14ac:dyDescent="0.35">
      <c r="A196" t="s">
        <v>237</v>
      </c>
      <c r="B196" t="s">
        <v>51</v>
      </c>
      <c r="C196" s="1">
        <v>43993</v>
      </c>
      <c r="D196" s="25">
        <f>ROUNDUP(MONTH(Table1[[#This Row],[Date]])/3,0)</f>
        <v>2</v>
      </c>
      <c r="E196">
        <v>2020</v>
      </c>
      <c r="F196" t="s">
        <v>12</v>
      </c>
      <c r="G196" t="s">
        <v>13</v>
      </c>
      <c r="H196">
        <v>673</v>
      </c>
      <c r="I196" s="8">
        <v>20247.87</v>
      </c>
      <c r="J196" s="8">
        <v>6035.27</v>
      </c>
      <c r="K196" s="8">
        <f>Table1[[#This Row],[Profit Per unit]]*Table1[[#This Row],[Units Sold]]</f>
        <v>4061736.7100000004</v>
      </c>
      <c r="L196" s="8">
        <v>13626816.51</v>
      </c>
      <c r="M196" s="8">
        <f>Table1[[#This Row],[Revenue]]-Table1[[#This Row],[Total Profits]]</f>
        <v>9565079.7999999989</v>
      </c>
      <c r="N196" t="s">
        <v>25</v>
      </c>
    </row>
    <row r="197" spans="1:14" x14ac:dyDescent="0.35">
      <c r="A197" t="s">
        <v>238</v>
      </c>
      <c r="B197" t="s">
        <v>51</v>
      </c>
      <c r="C197" s="1">
        <v>44476</v>
      </c>
      <c r="D197" s="25">
        <f>ROUNDUP(MONTH(Table1[[#This Row],[Date]])/3,0)</f>
        <v>4</v>
      </c>
      <c r="E197">
        <v>2021</v>
      </c>
      <c r="F197" t="s">
        <v>17</v>
      </c>
      <c r="G197" t="s">
        <v>39</v>
      </c>
      <c r="H197">
        <v>795</v>
      </c>
      <c r="I197" s="8">
        <v>39866.44</v>
      </c>
      <c r="J197" s="8">
        <v>8970.09</v>
      </c>
      <c r="K197" s="8">
        <f>Table1[[#This Row],[Profit Per unit]]*Table1[[#This Row],[Units Sold]]</f>
        <v>7131221.5499999998</v>
      </c>
      <c r="L197" s="8">
        <v>31693819.800000001</v>
      </c>
      <c r="M197" s="8">
        <f>Table1[[#This Row],[Revenue]]-Table1[[#This Row],[Total Profits]]</f>
        <v>24562598.25</v>
      </c>
      <c r="N197" t="s">
        <v>58</v>
      </c>
    </row>
    <row r="198" spans="1:14" x14ac:dyDescent="0.35">
      <c r="A198" t="s">
        <v>239</v>
      </c>
      <c r="B198" t="s">
        <v>31</v>
      </c>
      <c r="C198" s="1">
        <v>44425</v>
      </c>
      <c r="D198" s="25">
        <f>ROUNDUP(MONTH(Table1[[#This Row],[Date]])/3,0)</f>
        <v>3</v>
      </c>
      <c r="E198">
        <v>2021</v>
      </c>
      <c r="F198" t="s">
        <v>41</v>
      </c>
      <c r="G198" t="s">
        <v>39</v>
      </c>
      <c r="H198">
        <v>293</v>
      </c>
      <c r="I198" s="8">
        <v>35250.959999999999</v>
      </c>
      <c r="J198" s="8">
        <v>4432.8900000000003</v>
      </c>
      <c r="K198" s="8">
        <f>Table1[[#This Row],[Profit Per unit]]*Table1[[#This Row],[Units Sold]]</f>
        <v>1298836.77</v>
      </c>
      <c r="L198" s="8">
        <v>10328531.279999999</v>
      </c>
      <c r="M198" s="8">
        <f>Table1[[#This Row],[Revenue]]-Table1[[#This Row],[Total Profits]]</f>
        <v>9029694.5099999998</v>
      </c>
      <c r="N198" t="s">
        <v>14</v>
      </c>
    </row>
    <row r="199" spans="1:14" x14ac:dyDescent="0.35">
      <c r="A199" t="s">
        <v>240</v>
      </c>
      <c r="B199" t="s">
        <v>34</v>
      </c>
      <c r="C199" s="1">
        <v>44611</v>
      </c>
      <c r="D199" s="25">
        <f>ROUNDUP(MONTH(Table1[[#This Row],[Date]])/3,0)</f>
        <v>1</v>
      </c>
      <c r="E199">
        <v>2022</v>
      </c>
      <c r="F199" t="s">
        <v>28</v>
      </c>
      <c r="G199" t="s">
        <v>42</v>
      </c>
      <c r="H199">
        <v>679</v>
      </c>
      <c r="I199" s="8">
        <v>35641.08</v>
      </c>
      <c r="J199" s="8">
        <v>6425.87</v>
      </c>
      <c r="K199" s="8">
        <f>Table1[[#This Row],[Profit Per unit]]*Table1[[#This Row],[Units Sold]]</f>
        <v>4363165.7299999995</v>
      </c>
      <c r="L199" s="8">
        <v>24200293.32</v>
      </c>
      <c r="M199" s="8">
        <f>Table1[[#This Row],[Revenue]]-Table1[[#This Row],[Total Profits]]</f>
        <v>19837127.59</v>
      </c>
      <c r="N199" t="s">
        <v>25</v>
      </c>
    </row>
    <row r="200" spans="1:14" x14ac:dyDescent="0.35">
      <c r="A200" t="s">
        <v>241</v>
      </c>
      <c r="B200" t="s">
        <v>23</v>
      </c>
      <c r="C200" s="1">
        <v>44613</v>
      </c>
      <c r="D200" s="25">
        <f>ROUNDUP(MONTH(Table1[[#This Row],[Date]])/3,0)</f>
        <v>1</v>
      </c>
      <c r="E200">
        <v>2022</v>
      </c>
      <c r="F200" t="s">
        <v>47</v>
      </c>
      <c r="G200" t="s">
        <v>24</v>
      </c>
      <c r="H200">
        <v>331</v>
      </c>
      <c r="I200" s="8">
        <v>27941.06</v>
      </c>
      <c r="J200" s="8">
        <v>2011.49</v>
      </c>
      <c r="K200" s="8">
        <f>Table1[[#This Row],[Profit Per unit]]*Table1[[#This Row],[Units Sold]]</f>
        <v>665803.19000000006</v>
      </c>
      <c r="L200" s="8">
        <v>9248490.8599999994</v>
      </c>
      <c r="M200" s="8">
        <f>Table1[[#This Row],[Revenue]]-Table1[[#This Row],[Total Profits]]</f>
        <v>8582687.6699999999</v>
      </c>
      <c r="N200" t="s">
        <v>58</v>
      </c>
    </row>
    <row r="201" spans="1:14" x14ac:dyDescent="0.35">
      <c r="A201" t="s">
        <v>242</v>
      </c>
      <c r="B201" t="s">
        <v>16</v>
      </c>
      <c r="C201" s="1">
        <v>44683</v>
      </c>
      <c r="D201" s="25">
        <f>ROUNDUP(MONTH(Table1[[#This Row],[Date]])/3,0)</f>
        <v>2</v>
      </c>
      <c r="E201">
        <v>2022</v>
      </c>
      <c r="F201" t="s">
        <v>20</v>
      </c>
      <c r="G201" t="s">
        <v>42</v>
      </c>
      <c r="H201">
        <v>928</v>
      </c>
      <c r="I201" s="8">
        <v>22893.46</v>
      </c>
      <c r="J201" s="8">
        <v>4425.03</v>
      </c>
      <c r="K201" s="8">
        <f>Table1[[#This Row],[Profit Per unit]]*Table1[[#This Row],[Units Sold]]</f>
        <v>4106427.84</v>
      </c>
      <c r="L201" s="8">
        <v>21245130.879999999</v>
      </c>
      <c r="M201" s="8">
        <f>Table1[[#This Row],[Revenue]]-Table1[[#This Row],[Total Profits]]</f>
        <v>17138703.039999999</v>
      </c>
      <c r="N201" t="s">
        <v>14</v>
      </c>
    </row>
    <row r="202" spans="1:14" x14ac:dyDescent="0.35">
      <c r="A202" t="s">
        <v>243</v>
      </c>
      <c r="B202" t="s">
        <v>44</v>
      </c>
      <c r="C202" s="1">
        <v>44156</v>
      </c>
      <c r="D202" s="25">
        <f>ROUNDUP(MONTH(Table1[[#This Row],[Date]])/3,0)</f>
        <v>4</v>
      </c>
      <c r="E202">
        <v>2020</v>
      </c>
      <c r="F202" t="s">
        <v>41</v>
      </c>
      <c r="G202" t="s">
        <v>18</v>
      </c>
      <c r="H202">
        <v>706</v>
      </c>
      <c r="I202" s="8">
        <v>35409.89</v>
      </c>
      <c r="J202" s="8">
        <v>6520</v>
      </c>
      <c r="K202" s="8">
        <f>Table1[[#This Row],[Profit Per unit]]*Table1[[#This Row],[Units Sold]]</f>
        <v>4603120</v>
      </c>
      <c r="L202" s="8">
        <v>24999382.34</v>
      </c>
      <c r="M202" s="8">
        <f>Table1[[#This Row],[Revenue]]-Table1[[#This Row],[Total Profits]]</f>
        <v>20396262.34</v>
      </c>
      <c r="N202" t="s">
        <v>58</v>
      </c>
    </row>
    <row r="203" spans="1:14" x14ac:dyDescent="0.35">
      <c r="A203" t="s">
        <v>244</v>
      </c>
      <c r="B203" t="s">
        <v>23</v>
      </c>
      <c r="C203" s="1">
        <v>44603</v>
      </c>
      <c r="D203" s="25">
        <f>ROUNDUP(MONTH(Table1[[#This Row],[Date]])/3,0)</f>
        <v>1</v>
      </c>
      <c r="E203">
        <v>2022</v>
      </c>
      <c r="F203" t="s">
        <v>12</v>
      </c>
      <c r="G203" t="s">
        <v>35</v>
      </c>
      <c r="H203">
        <v>877</v>
      </c>
      <c r="I203" s="8">
        <v>36520.61</v>
      </c>
      <c r="J203" s="8">
        <v>6211.19</v>
      </c>
      <c r="K203" s="8">
        <f>Table1[[#This Row],[Profit Per unit]]*Table1[[#This Row],[Units Sold]]</f>
        <v>5447213.6299999999</v>
      </c>
      <c r="L203" s="8">
        <v>32028574.969999999</v>
      </c>
      <c r="M203" s="8">
        <f>Table1[[#This Row],[Revenue]]-Table1[[#This Row],[Total Profits]]</f>
        <v>26581361.34</v>
      </c>
      <c r="N203" t="s">
        <v>14</v>
      </c>
    </row>
    <row r="204" spans="1:14" x14ac:dyDescent="0.35">
      <c r="A204" t="s">
        <v>245</v>
      </c>
      <c r="B204" t="s">
        <v>34</v>
      </c>
      <c r="C204" s="1">
        <v>44236</v>
      </c>
      <c r="D204" s="25">
        <f>ROUNDUP(MONTH(Table1[[#This Row],[Date]])/3,0)</f>
        <v>1</v>
      </c>
      <c r="E204">
        <v>2021</v>
      </c>
      <c r="F204" t="s">
        <v>12</v>
      </c>
      <c r="G204" t="s">
        <v>35</v>
      </c>
      <c r="H204">
        <v>957</v>
      </c>
      <c r="I204" s="8">
        <v>27374.69</v>
      </c>
      <c r="J204" s="8">
        <v>9259.27</v>
      </c>
      <c r="K204" s="8">
        <f>Table1[[#This Row],[Profit Per unit]]*Table1[[#This Row],[Units Sold]]</f>
        <v>8861121.3900000006</v>
      </c>
      <c r="L204" s="8">
        <v>26197578.329999998</v>
      </c>
      <c r="M204" s="8">
        <f>Table1[[#This Row],[Revenue]]-Table1[[#This Row],[Total Profits]]</f>
        <v>17336456.939999998</v>
      </c>
      <c r="N204" t="s">
        <v>21</v>
      </c>
    </row>
    <row r="205" spans="1:14" x14ac:dyDescent="0.35">
      <c r="A205" t="s">
        <v>246</v>
      </c>
      <c r="B205" t="s">
        <v>23</v>
      </c>
      <c r="C205" s="1">
        <v>44216</v>
      </c>
      <c r="D205" s="25">
        <f>ROUNDUP(MONTH(Table1[[#This Row],[Date]])/3,0)</f>
        <v>1</v>
      </c>
      <c r="E205">
        <v>2021</v>
      </c>
      <c r="F205" t="s">
        <v>20</v>
      </c>
      <c r="G205" t="s">
        <v>42</v>
      </c>
      <c r="H205">
        <v>766</v>
      </c>
      <c r="I205" s="8">
        <v>13513.38</v>
      </c>
      <c r="J205" s="8">
        <v>4155</v>
      </c>
      <c r="K205" s="8">
        <f>Table1[[#This Row],[Profit Per unit]]*Table1[[#This Row],[Units Sold]]</f>
        <v>3182730</v>
      </c>
      <c r="L205" s="8">
        <v>10351249.08</v>
      </c>
      <c r="M205" s="8">
        <f>Table1[[#This Row],[Revenue]]-Table1[[#This Row],[Total Profits]]</f>
        <v>7168519.0800000001</v>
      </c>
      <c r="N205" t="s">
        <v>14</v>
      </c>
    </row>
    <row r="206" spans="1:14" x14ac:dyDescent="0.35">
      <c r="A206" t="s">
        <v>247</v>
      </c>
      <c r="B206" t="s">
        <v>37</v>
      </c>
      <c r="C206" s="1">
        <v>44573</v>
      </c>
      <c r="D206" s="25">
        <f>ROUNDUP(MONTH(Table1[[#This Row],[Date]])/3,0)</f>
        <v>1</v>
      </c>
      <c r="E206">
        <v>2022</v>
      </c>
      <c r="F206" t="s">
        <v>41</v>
      </c>
      <c r="G206" t="s">
        <v>29</v>
      </c>
      <c r="H206">
        <v>223</v>
      </c>
      <c r="I206" s="8">
        <v>41689.96</v>
      </c>
      <c r="J206" s="8">
        <v>7172.86</v>
      </c>
      <c r="K206" s="8">
        <f>Table1[[#This Row],[Profit Per unit]]*Table1[[#This Row],[Units Sold]]</f>
        <v>1599547.78</v>
      </c>
      <c r="L206" s="8">
        <v>9296861.0800000001</v>
      </c>
      <c r="M206" s="8">
        <f>Table1[[#This Row],[Revenue]]-Table1[[#This Row],[Total Profits]]</f>
        <v>7697313.2999999998</v>
      </c>
      <c r="N206" t="s">
        <v>14</v>
      </c>
    </row>
    <row r="207" spans="1:14" x14ac:dyDescent="0.35">
      <c r="A207" t="s">
        <v>248</v>
      </c>
      <c r="B207" t="s">
        <v>16</v>
      </c>
      <c r="C207" s="1">
        <v>44965</v>
      </c>
      <c r="D207" s="25">
        <f>ROUNDUP(MONTH(Table1[[#This Row],[Date]])/3,0)</f>
        <v>1</v>
      </c>
      <c r="E207">
        <v>2023</v>
      </c>
      <c r="F207" t="s">
        <v>41</v>
      </c>
      <c r="G207" t="s">
        <v>42</v>
      </c>
      <c r="H207">
        <v>998</v>
      </c>
      <c r="I207" s="8">
        <v>30576.799999999999</v>
      </c>
      <c r="J207" s="8">
        <v>2142.19</v>
      </c>
      <c r="K207" s="8">
        <f>Table1[[#This Row],[Profit Per unit]]*Table1[[#This Row],[Units Sold]]</f>
        <v>2137905.62</v>
      </c>
      <c r="L207" s="8">
        <v>30515646.399999999</v>
      </c>
      <c r="M207" s="8">
        <f>Table1[[#This Row],[Revenue]]-Table1[[#This Row],[Total Profits]]</f>
        <v>28377740.779999997</v>
      </c>
      <c r="N207" t="s">
        <v>14</v>
      </c>
    </row>
    <row r="208" spans="1:14" x14ac:dyDescent="0.35">
      <c r="A208" t="s">
        <v>249</v>
      </c>
      <c r="B208" t="s">
        <v>11</v>
      </c>
      <c r="C208" s="1">
        <v>44858</v>
      </c>
      <c r="D208" s="25">
        <f>ROUNDUP(MONTH(Table1[[#This Row],[Date]])/3,0)</f>
        <v>4</v>
      </c>
      <c r="E208">
        <v>2022</v>
      </c>
      <c r="F208" t="s">
        <v>17</v>
      </c>
      <c r="G208" t="s">
        <v>35</v>
      </c>
      <c r="H208">
        <v>301</v>
      </c>
      <c r="I208" s="8">
        <v>15004.45</v>
      </c>
      <c r="J208" s="8">
        <v>9281.36</v>
      </c>
      <c r="K208" s="8">
        <f>Table1[[#This Row],[Profit Per unit]]*Table1[[#This Row],[Units Sold]]</f>
        <v>2793689.3600000003</v>
      </c>
      <c r="L208" s="8">
        <v>4516339.45</v>
      </c>
      <c r="M208" s="8">
        <f>Table1[[#This Row],[Revenue]]-Table1[[#This Row],[Total Profits]]</f>
        <v>1722650.0899999999</v>
      </c>
      <c r="N208" t="s">
        <v>14</v>
      </c>
    </row>
    <row r="209" spans="1:14" x14ac:dyDescent="0.35">
      <c r="A209" t="s">
        <v>250</v>
      </c>
      <c r="B209" t="s">
        <v>37</v>
      </c>
      <c r="C209" s="1">
        <v>44623</v>
      </c>
      <c r="D209" s="25">
        <f>ROUNDUP(MONTH(Table1[[#This Row],[Date]])/3,0)</f>
        <v>1</v>
      </c>
      <c r="E209">
        <v>2022</v>
      </c>
      <c r="F209" t="s">
        <v>28</v>
      </c>
      <c r="G209" t="s">
        <v>39</v>
      </c>
      <c r="H209">
        <v>757</v>
      </c>
      <c r="I209" s="8">
        <v>33275.53</v>
      </c>
      <c r="J209" s="8">
        <v>8144.09</v>
      </c>
      <c r="K209" s="8">
        <f>Table1[[#This Row],[Profit Per unit]]*Table1[[#This Row],[Units Sold]]</f>
        <v>6165076.1299999999</v>
      </c>
      <c r="L209" s="8">
        <v>25189576.210000001</v>
      </c>
      <c r="M209" s="8">
        <f>Table1[[#This Row],[Revenue]]-Table1[[#This Row],[Total Profits]]</f>
        <v>19024500.080000002</v>
      </c>
      <c r="N209" t="s">
        <v>14</v>
      </c>
    </row>
    <row r="210" spans="1:14" x14ac:dyDescent="0.35">
      <c r="A210" t="s">
        <v>251</v>
      </c>
      <c r="B210" t="s">
        <v>16</v>
      </c>
      <c r="C210" s="1">
        <v>44636</v>
      </c>
      <c r="D210" s="25">
        <f>ROUNDUP(MONTH(Table1[[#This Row],[Date]])/3,0)</f>
        <v>1</v>
      </c>
      <c r="E210">
        <v>2022</v>
      </c>
      <c r="F210" t="s">
        <v>20</v>
      </c>
      <c r="G210" t="s">
        <v>32</v>
      </c>
      <c r="H210">
        <v>967</v>
      </c>
      <c r="I210" s="8">
        <v>17287.05</v>
      </c>
      <c r="J210" s="8">
        <v>9822.65</v>
      </c>
      <c r="K210" s="8">
        <f>Table1[[#This Row],[Profit Per unit]]*Table1[[#This Row],[Units Sold]]</f>
        <v>9498502.5499999989</v>
      </c>
      <c r="L210" s="8">
        <v>16716577.35</v>
      </c>
      <c r="M210" s="8">
        <f>Table1[[#This Row],[Revenue]]-Table1[[#This Row],[Total Profits]]</f>
        <v>7218074.8000000007</v>
      </c>
      <c r="N210" t="s">
        <v>14</v>
      </c>
    </row>
    <row r="211" spans="1:14" x14ac:dyDescent="0.35">
      <c r="A211" t="s">
        <v>252</v>
      </c>
      <c r="B211" t="s">
        <v>16</v>
      </c>
      <c r="C211" s="1">
        <v>43874</v>
      </c>
      <c r="D211" s="25">
        <f>ROUNDUP(MONTH(Table1[[#This Row],[Date]])/3,0)</f>
        <v>1</v>
      </c>
      <c r="E211">
        <v>2020</v>
      </c>
      <c r="F211" t="s">
        <v>20</v>
      </c>
      <c r="G211" t="s">
        <v>35</v>
      </c>
      <c r="H211">
        <v>531</v>
      </c>
      <c r="I211" s="8">
        <v>16488.41</v>
      </c>
      <c r="J211" s="8">
        <v>7791.27</v>
      </c>
      <c r="K211" s="8">
        <f>Table1[[#This Row],[Profit Per unit]]*Table1[[#This Row],[Units Sold]]</f>
        <v>4137164.37</v>
      </c>
      <c r="L211" s="8">
        <v>8755345.7100000009</v>
      </c>
      <c r="M211" s="8">
        <f>Table1[[#This Row],[Revenue]]-Table1[[#This Row],[Total Profits]]</f>
        <v>4618181.3400000008</v>
      </c>
      <c r="N211" t="s">
        <v>25</v>
      </c>
    </row>
    <row r="212" spans="1:14" x14ac:dyDescent="0.35">
      <c r="A212" t="s">
        <v>253</v>
      </c>
      <c r="B212" t="s">
        <v>37</v>
      </c>
      <c r="C212" s="1">
        <v>44630</v>
      </c>
      <c r="D212" s="25">
        <f>ROUNDUP(MONTH(Table1[[#This Row],[Date]])/3,0)</f>
        <v>1</v>
      </c>
      <c r="E212">
        <v>2022</v>
      </c>
      <c r="F212" t="s">
        <v>41</v>
      </c>
      <c r="G212" t="s">
        <v>52</v>
      </c>
      <c r="H212">
        <v>228</v>
      </c>
      <c r="I212" s="8">
        <v>27992.79</v>
      </c>
      <c r="J212" s="8">
        <v>4627.45</v>
      </c>
      <c r="K212" s="8">
        <f>Table1[[#This Row],[Profit Per unit]]*Table1[[#This Row],[Units Sold]]</f>
        <v>1055058.5999999999</v>
      </c>
      <c r="L212" s="8">
        <v>6382356.1200000001</v>
      </c>
      <c r="M212" s="8">
        <f>Table1[[#This Row],[Revenue]]-Table1[[#This Row],[Total Profits]]</f>
        <v>5327297.5200000005</v>
      </c>
      <c r="N212" t="s">
        <v>21</v>
      </c>
    </row>
    <row r="213" spans="1:14" x14ac:dyDescent="0.35">
      <c r="A213" t="s">
        <v>254</v>
      </c>
      <c r="B213" t="s">
        <v>46</v>
      </c>
      <c r="C213" s="1">
        <v>44541</v>
      </c>
      <c r="D213" s="25">
        <f>ROUNDUP(MONTH(Table1[[#This Row],[Date]])/3,0)</f>
        <v>4</v>
      </c>
      <c r="E213">
        <v>2021</v>
      </c>
      <c r="F213" t="s">
        <v>28</v>
      </c>
      <c r="G213" t="s">
        <v>39</v>
      </c>
      <c r="H213">
        <v>846</v>
      </c>
      <c r="I213" s="8">
        <v>35637.29</v>
      </c>
      <c r="J213" s="8">
        <v>4083.88</v>
      </c>
      <c r="K213" s="8">
        <f>Table1[[#This Row],[Profit Per unit]]*Table1[[#This Row],[Units Sold]]</f>
        <v>3454962.48</v>
      </c>
      <c r="L213" s="8">
        <v>30149147.34</v>
      </c>
      <c r="M213" s="8">
        <f>Table1[[#This Row],[Revenue]]-Table1[[#This Row],[Total Profits]]</f>
        <v>26694184.859999999</v>
      </c>
      <c r="N213" t="s">
        <v>58</v>
      </c>
    </row>
    <row r="214" spans="1:14" x14ac:dyDescent="0.35">
      <c r="A214" t="s">
        <v>255</v>
      </c>
      <c r="B214" t="s">
        <v>16</v>
      </c>
      <c r="C214" s="1">
        <v>43976</v>
      </c>
      <c r="D214" s="25">
        <f>ROUNDUP(MONTH(Table1[[#This Row],[Date]])/3,0)</f>
        <v>2</v>
      </c>
      <c r="E214">
        <v>2020</v>
      </c>
      <c r="F214" t="s">
        <v>17</v>
      </c>
      <c r="G214" t="s">
        <v>52</v>
      </c>
      <c r="H214">
        <v>246</v>
      </c>
      <c r="I214" s="8">
        <v>28229.09</v>
      </c>
      <c r="J214" s="8">
        <v>2527.7600000000002</v>
      </c>
      <c r="K214" s="8">
        <f>Table1[[#This Row],[Profit Per unit]]*Table1[[#This Row],[Units Sold]]</f>
        <v>621828.96000000008</v>
      </c>
      <c r="L214" s="8">
        <v>6944356.1399999997</v>
      </c>
      <c r="M214" s="8">
        <f>Table1[[#This Row],[Revenue]]-Table1[[#This Row],[Total Profits]]</f>
        <v>6322527.1799999997</v>
      </c>
      <c r="N214" t="s">
        <v>14</v>
      </c>
    </row>
    <row r="215" spans="1:14" x14ac:dyDescent="0.35">
      <c r="A215" t="s">
        <v>256</v>
      </c>
      <c r="B215" t="s">
        <v>31</v>
      </c>
      <c r="C215" s="1">
        <v>44624</v>
      </c>
      <c r="D215" s="25">
        <f>ROUNDUP(MONTH(Table1[[#This Row],[Date]])/3,0)</f>
        <v>1</v>
      </c>
      <c r="E215">
        <v>2022</v>
      </c>
      <c r="F215" t="s">
        <v>20</v>
      </c>
      <c r="G215" t="s">
        <v>35</v>
      </c>
      <c r="H215">
        <v>500</v>
      </c>
      <c r="I215" s="8">
        <v>48937.95</v>
      </c>
      <c r="J215" s="8">
        <v>2835.78</v>
      </c>
      <c r="K215" s="8">
        <f>Table1[[#This Row],[Profit Per unit]]*Table1[[#This Row],[Units Sold]]</f>
        <v>1417890</v>
      </c>
      <c r="L215" s="8">
        <v>24468975</v>
      </c>
      <c r="M215" s="8">
        <f>Table1[[#This Row],[Revenue]]-Table1[[#This Row],[Total Profits]]</f>
        <v>23051085</v>
      </c>
      <c r="N215" t="s">
        <v>14</v>
      </c>
    </row>
    <row r="216" spans="1:14" x14ac:dyDescent="0.35">
      <c r="A216" t="s">
        <v>257</v>
      </c>
      <c r="B216" t="s">
        <v>46</v>
      </c>
      <c r="C216" s="1">
        <v>45181</v>
      </c>
      <c r="D216" s="25">
        <f>ROUNDUP(MONTH(Table1[[#This Row],[Date]])/3,0)</f>
        <v>3</v>
      </c>
      <c r="E216">
        <v>2023</v>
      </c>
      <c r="F216" t="s">
        <v>28</v>
      </c>
      <c r="G216" t="s">
        <v>18</v>
      </c>
      <c r="H216">
        <v>662</v>
      </c>
      <c r="I216" s="8">
        <v>39462.230000000003</v>
      </c>
      <c r="J216" s="8">
        <v>2455.1799999999998</v>
      </c>
      <c r="K216" s="8">
        <f>Table1[[#This Row],[Profit Per unit]]*Table1[[#This Row],[Units Sold]]</f>
        <v>1625329.16</v>
      </c>
      <c r="L216" s="8">
        <v>26123996.260000002</v>
      </c>
      <c r="M216" s="8">
        <f>Table1[[#This Row],[Revenue]]-Table1[[#This Row],[Total Profits]]</f>
        <v>24498667.100000001</v>
      </c>
      <c r="N216" t="s">
        <v>58</v>
      </c>
    </row>
    <row r="217" spans="1:14" x14ac:dyDescent="0.35">
      <c r="A217" s="2" t="s">
        <v>258</v>
      </c>
      <c r="B217" t="s">
        <v>16</v>
      </c>
      <c r="C217" s="1">
        <v>45030</v>
      </c>
      <c r="D217" s="25">
        <f>ROUNDUP(MONTH(Table1[[#This Row],[Date]])/3,0)</f>
        <v>2</v>
      </c>
      <c r="E217">
        <v>2023</v>
      </c>
      <c r="F217" t="s">
        <v>63</v>
      </c>
      <c r="G217" t="s">
        <v>13</v>
      </c>
      <c r="H217">
        <v>166</v>
      </c>
      <c r="I217" s="8">
        <v>21132.81</v>
      </c>
      <c r="J217" s="8">
        <v>7252.84</v>
      </c>
      <c r="K217" s="8">
        <f>Table1[[#This Row],[Profit Per unit]]*Table1[[#This Row],[Units Sold]]</f>
        <v>1203971.44</v>
      </c>
      <c r="L217" s="8">
        <v>3508046.46</v>
      </c>
      <c r="M217" s="8">
        <f>Table1[[#This Row],[Revenue]]-Table1[[#This Row],[Total Profits]]</f>
        <v>2304075.02</v>
      </c>
      <c r="N217" t="s">
        <v>14</v>
      </c>
    </row>
    <row r="218" spans="1:14" x14ac:dyDescent="0.35">
      <c r="A218" t="s">
        <v>259</v>
      </c>
      <c r="B218" t="s">
        <v>37</v>
      </c>
      <c r="C218" s="1">
        <v>44634</v>
      </c>
      <c r="D218" s="25">
        <f>ROUNDUP(MONTH(Table1[[#This Row],[Date]])/3,0)</f>
        <v>1</v>
      </c>
      <c r="E218">
        <v>2022</v>
      </c>
      <c r="F218" t="s">
        <v>28</v>
      </c>
      <c r="G218" t="s">
        <v>18</v>
      </c>
      <c r="H218">
        <v>113</v>
      </c>
      <c r="I218" s="8">
        <v>44959.45</v>
      </c>
      <c r="J218" s="8">
        <v>6092.14</v>
      </c>
      <c r="K218" s="8">
        <f>Table1[[#This Row],[Profit Per unit]]*Table1[[#This Row],[Units Sold]]</f>
        <v>688411.82000000007</v>
      </c>
      <c r="L218" s="8">
        <v>5080417.8499999996</v>
      </c>
      <c r="M218" s="8">
        <f>Table1[[#This Row],[Revenue]]-Table1[[#This Row],[Total Profits]]</f>
        <v>4392006.0299999993</v>
      </c>
      <c r="N218" t="s">
        <v>14</v>
      </c>
    </row>
    <row r="219" spans="1:14" x14ac:dyDescent="0.35">
      <c r="A219" t="s">
        <v>260</v>
      </c>
      <c r="B219" t="s">
        <v>44</v>
      </c>
      <c r="C219" s="1">
        <v>45288</v>
      </c>
      <c r="D219" s="25">
        <f>ROUNDUP(MONTH(Table1[[#This Row],[Date]])/3,0)</f>
        <v>4</v>
      </c>
      <c r="E219">
        <v>2023</v>
      </c>
      <c r="F219" t="s">
        <v>12</v>
      </c>
      <c r="G219" t="s">
        <v>24</v>
      </c>
      <c r="H219">
        <v>763</v>
      </c>
      <c r="I219" s="8">
        <v>44083.97</v>
      </c>
      <c r="J219" s="8">
        <v>2597.65</v>
      </c>
      <c r="K219" s="8">
        <f>Table1[[#This Row],[Profit Per unit]]*Table1[[#This Row],[Units Sold]]</f>
        <v>1982006.95</v>
      </c>
      <c r="L219" s="8">
        <v>33636069.109999999</v>
      </c>
      <c r="M219" s="8">
        <f>Table1[[#This Row],[Revenue]]-Table1[[#This Row],[Total Profits]]</f>
        <v>31654062.16</v>
      </c>
      <c r="N219" t="s">
        <v>25</v>
      </c>
    </row>
    <row r="220" spans="1:14" x14ac:dyDescent="0.35">
      <c r="A220" t="s">
        <v>261</v>
      </c>
      <c r="B220" t="s">
        <v>37</v>
      </c>
      <c r="C220" s="1">
        <v>44395</v>
      </c>
      <c r="D220" s="25">
        <f>ROUNDUP(MONTH(Table1[[#This Row],[Date]])/3,0)</f>
        <v>3</v>
      </c>
      <c r="E220">
        <v>2021</v>
      </c>
      <c r="F220" t="s">
        <v>41</v>
      </c>
      <c r="G220" t="s">
        <v>39</v>
      </c>
      <c r="H220">
        <v>319</v>
      </c>
      <c r="I220" s="8">
        <v>26580.33</v>
      </c>
      <c r="J220" s="8">
        <v>9531.2000000000007</v>
      </c>
      <c r="K220" s="8">
        <f>Table1[[#This Row],[Profit Per unit]]*Table1[[#This Row],[Units Sold]]</f>
        <v>3040452.8000000003</v>
      </c>
      <c r="L220" s="8">
        <v>8479125.2699999996</v>
      </c>
      <c r="M220" s="8">
        <f>Table1[[#This Row],[Revenue]]-Table1[[#This Row],[Total Profits]]</f>
        <v>5438672.4699999988</v>
      </c>
      <c r="N220" t="s">
        <v>14</v>
      </c>
    </row>
    <row r="221" spans="1:14" x14ac:dyDescent="0.35">
      <c r="A221" t="s">
        <v>262</v>
      </c>
      <c r="B221" t="s">
        <v>31</v>
      </c>
      <c r="C221" s="1">
        <v>44879</v>
      </c>
      <c r="D221" s="25">
        <f>ROUNDUP(MONTH(Table1[[#This Row],[Date]])/3,0)</f>
        <v>4</v>
      </c>
      <c r="E221">
        <v>2022</v>
      </c>
      <c r="F221" t="s">
        <v>54</v>
      </c>
      <c r="G221" t="s">
        <v>29</v>
      </c>
      <c r="H221">
        <v>167</v>
      </c>
      <c r="I221" s="8">
        <v>22070.13</v>
      </c>
      <c r="J221" s="8">
        <v>2572.19</v>
      </c>
      <c r="K221" s="8">
        <f>Table1[[#This Row],[Profit Per unit]]*Table1[[#This Row],[Units Sold]]</f>
        <v>429555.73</v>
      </c>
      <c r="L221" s="8">
        <v>3685711.71</v>
      </c>
      <c r="M221" s="8">
        <f>Table1[[#This Row],[Revenue]]-Table1[[#This Row],[Total Profits]]</f>
        <v>3256155.98</v>
      </c>
      <c r="N221" t="s">
        <v>21</v>
      </c>
    </row>
    <row r="222" spans="1:14" x14ac:dyDescent="0.35">
      <c r="A222" t="s">
        <v>263</v>
      </c>
      <c r="B222" t="s">
        <v>11</v>
      </c>
      <c r="C222" s="1">
        <v>44643</v>
      </c>
      <c r="D222" s="25">
        <f>ROUNDUP(MONTH(Table1[[#This Row],[Date]])/3,0)</f>
        <v>1</v>
      </c>
      <c r="E222">
        <v>2022</v>
      </c>
      <c r="F222" t="s">
        <v>20</v>
      </c>
      <c r="G222" t="s">
        <v>29</v>
      </c>
      <c r="H222">
        <v>554</v>
      </c>
      <c r="I222" s="8">
        <v>12910.73</v>
      </c>
      <c r="J222" s="8">
        <v>6115.26</v>
      </c>
      <c r="K222" s="8">
        <f>Table1[[#This Row],[Profit Per unit]]*Table1[[#This Row],[Units Sold]]</f>
        <v>3387854.04</v>
      </c>
      <c r="L222" s="8">
        <v>7152544.4199999999</v>
      </c>
      <c r="M222" s="8">
        <f>Table1[[#This Row],[Revenue]]-Table1[[#This Row],[Total Profits]]</f>
        <v>3764690.38</v>
      </c>
      <c r="N222" t="s">
        <v>14</v>
      </c>
    </row>
    <row r="223" spans="1:14" x14ac:dyDescent="0.35">
      <c r="A223" t="s">
        <v>264</v>
      </c>
      <c r="B223" t="s">
        <v>44</v>
      </c>
      <c r="C223" s="1">
        <v>45012</v>
      </c>
      <c r="D223" s="25">
        <f>ROUNDUP(MONTH(Table1[[#This Row],[Date]])/3,0)</f>
        <v>1</v>
      </c>
      <c r="E223">
        <v>2023</v>
      </c>
      <c r="F223" t="s">
        <v>54</v>
      </c>
      <c r="G223" t="s">
        <v>48</v>
      </c>
      <c r="H223">
        <v>684</v>
      </c>
      <c r="I223" s="8">
        <v>42655.08</v>
      </c>
      <c r="J223" s="8">
        <v>4144.3999999999996</v>
      </c>
      <c r="K223" s="8">
        <f>Table1[[#This Row],[Profit Per unit]]*Table1[[#This Row],[Units Sold]]</f>
        <v>2834769.5999999996</v>
      </c>
      <c r="L223" s="8">
        <v>29176074.719999999</v>
      </c>
      <c r="M223" s="8">
        <f>Table1[[#This Row],[Revenue]]-Table1[[#This Row],[Total Profits]]</f>
        <v>26341305.119999997</v>
      </c>
      <c r="N223" t="s">
        <v>14</v>
      </c>
    </row>
    <row r="224" spans="1:14" x14ac:dyDescent="0.35">
      <c r="A224" t="s">
        <v>265</v>
      </c>
      <c r="B224" t="s">
        <v>51</v>
      </c>
      <c r="C224" s="1">
        <v>43909</v>
      </c>
      <c r="D224" s="25">
        <f>ROUNDUP(MONTH(Table1[[#This Row],[Date]])/3,0)</f>
        <v>1</v>
      </c>
      <c r="E224">
        <v>2020</v>
      </c>
      <c r="F224" t="s">
        <v>28</v>
      </c>
      <c r="G224" t="s">
        <v>48</v>
      </c>
      <c r="H224">
        <v>619</v>
      </c>
      <c r="I224" s="8">
        <v>40038.51</v>
      </c>
      <c r="J224" s="8">
        <v>7040.64</v>
      </c>
      <c r="K224" s="8">
        <f>Table1[[#This Row],[Profit Per unit]]*Table1[[#This Row],[Units Sold]]</f>
        <v>4358156.16</v>
      </c>
      <c r="L224" s="8">
        <v>24783837.690000001</v>
      </c>
      <c r="M224" s="8">
        <f>Table1[[#This Row],[Revenue]]-Table1[[#This Row],[Total Profits]]</f>
        <v>20425681.530000001</v>
      </c>
      <c r="N224" t="s">
        <v>58</v>
      </c>
    </row>
    <row r="225" spans="1:14" x14ac:dyDescent="0.35">
      <c r="A225" t="s">
        <v>266</v>
      </c>
      <c r="B225" t="s">
        <v>11</v>
      </c>
      <c r="C225" s="1">
        <v>44242</v>
      </c>
      <c r="D225" s="25">
        <f>ROUNDUP(MONTH(Table1[[#This Row],[Date]])/3,0)</f>
        <v>1</v>
      </c>
      <c r="E225">
        <v>2021</v>
      </c>
      <c r="F225" t="s">
        <v>63</v>
      </c>
      <c r="G225" t="s">
        <v>48</v>
      </c>
      <c r="H225">
        <v>520</v>
      </c>
      <c r="I225" s="8">
        <v>25128.16</v>
      </c>
      <c r="J225" s="8">
        <v>3894.72</v>
      </c>
      <c r="K225" s="8">
        <f>Table1[[#This Row],[Profit Per unit]]*Table1[[#This Row],[Units Sold]]</f>
        <v>2025254.4</v>
      </c>
      <c r="L225" s="8">
        <v>13066643.199999999</v>
      </c>
      <c r="M225" s="8">
        <f>Table1[[#This Row],[Revenue]]-Table1[[#This Row],[Total Profits]]</f>
        <v>11041388.799999999</v>
      </c>
      <c r="N225" t="s">
        <v>14</v>
      </c>
    </row>
    <row r="226" spans="1:14" x14ac:dyDescent="0.35">
      <c r="A226" t="s">
        <v>267</v>
      </c>
      <c r="B226" t="s">
        <v>44</v>
      </c>
      <c r="C226" s="1">
        <v>44685</v>
      </c>
      <c r="D226" s="25">
        <f>ROUNDUP(MONTH(Table1[[#This Row],[Date]])/3,0)</f>
        <v>2</v>
      </c>
      <c r="E226">
        <v>2022</v>
      </c>
      <c r="F226" t="s">
        <v>47</v>
      </c>
      <c r="G226" t="s">
        <v>13</v>
      </c>
      <c r="H226">
        <v>899</v>
      </c>
      <c r="I226" s="8">
        <v>27430.43</v>
      </c>
      <c r="J226" s="8">
        <v>9404.06</v>
      </c>
      <c r="K226" s="8">
        <f>Table1[[#This Row],[Profit Per unit]]*Table1[[#This Row],[Units Sold]]</f>
        <v>8454249.9399999995</v>
      </c>
      <c r="L226" s="8">
        <v>24659956.57</v>
      </c>
      <c r="M226" s="8">
        <f>Table1[[#This Row],[Revenue]]-Table1[[#This Row],[Total Profits]]</f>
        <v>16205706.630000001</v>
      </c>
      <c r="N226" t="s">
        <v>21</v>
      </c>
    </row>
    <row r="227" spans="1:14" x14ac:dyDescent="0.35">
      <c r="A227" t="s">
        <v>268</v>
      </c>
      <c r="B227" t="s">
        <v>23</v>
      </c>
      <c r="C227" s="1">
        <v>44675</v>
      </c>
      <c r="D227" s="25">
        <f>ROUNDUP(MONTH(Table1[[#This Row],[Date]])/3,0)</f>
        <v>2</v>
      </c>
      <c r="E227">
        <v>2022</v>
      </c>
      <c r="F227" t="s">
        <v>41</v>
      </c>
      <c r="G227" t="s">
        <v>39</v>
      </c>
      <c r="H227">
        <v>179</v>
      </c>
      <c r="I227" s="8">
        <v>11948.5</v>
      </c>
      <c r="J227" s="8">
        <v>8565.61</v>
      </c>
      <c r="K227" s="8">
        <f>Table1[[#This Row],[Profit Per unit]]*Table1[[#This Row],[Units Sold]]</f>
        <v>1533244.1900000002</v>
      </c>
      <c r="L227" s="8">
        <v>2138781.5</v>
      </c>
      <c r="M227" s="8">
        <f>Table1[[#This Row],[Revenue]]-Table1[[#This Row],[Total Profits]]</f>
        <v>605537.30999999982</v>
      </c>
      <c r="N227" t="s">
        <v>14</v>
      </c>
    </row>
    <row r="228" spans="1:14" x14ac:dyDescent="0.35">
      <c r="A228" t="s">
        <v>269</v>
      </c>
      <c r="B228" t="s">
        <v>11</v>
      </c>
      <c r="C228" s="1">
        <v>44085</v>
      </c>
      <c r="D228" s="25">
        <f>ROUNDUP(MONTH(Table1[[#This Row],[Date]])/3,0)</f>
        <v>3</v>
      </c>
      <c r="E228">
        <v>2020</v>
      </c>
      <c r="F228" t="s">
        <v>41</v>
      </c>
      <c r="G228" t="s">
        <v>39</v>
      </c>
      <c r="H228">
        <v>481</v>
      </c>
      <c r="I228" s="8">
        <v>28731.34</v>
      </c>
      <c r="J228" s="8">
        <v>7792.24</v>
      </c>
      <c r="K228" s="8">
        <f>Table1[[#This Row],[Profit Per unit]]*Table1[[#This Row],[Units Sold]]</f>
        <v>3748067.44</v>
      </c>
      <c r="L228" s="8">
        <v>13819774.539999999</v>
      </c>
      <c r="M228" s="8">
        <f>Table1[[#This Row],[Revenue]]-Table1[[#This Row],[Total Profits]]</f>
        <v>10071707.1</v>
      </c>
      <c r="N228" t="s">
        <v>58</v>
      </c>
    </row>
    <row r="229" spans="1:14" x14ac:dyDescent="0.35">
      <c r="A229" t="s">
        <v>270</v>
      </c>
      <c r="B229" t="s">
        <v>46</v>
      </c>
      <c r="C229" s="1">
        <v>43903</v>
      </c>
      <c r="D229" s="25">
        <f>ROUNDUP(MONTH(Table1[[#This Row],[Date]])/3,0)</f>
        <v>1</v>
      </c>
      <c r="E229">
        <v>2020</v>
      </c>
      <c r="F229" t="s">
        <v>41</v>
      </c>
      <c r="G229" t="s">
        <v>42</v>
      </c>
      <c r="H229">
        <v>592</v>
      </c>
      <c r="I229" s="8">
        <v>10021.32</v>
      </c>
      <c r="J229" s="8">
        <v>7255.38</v>
      </c>
      <c r="K229" s="8">
        <f>Table1[[#This Row],[Profit Per unit]]*Table1[[#This Row],[Units Sold]]</f>
        <v>4295184.96</v>
      </c>
      <c r="L229" s="8">
        <v>5932621.4400000004</v>
      </c>
      <c r="M229" s="8">
        <f>Table1[[#This Row],[Revenue]]-Table1[[#This Row],[Total Profits]]</f>
        <v>1637436.4800000004</v>
      </c>
      <c r="N229" t="s">
        <v>14</v>
      </c>
    </row>
    <row r="230" spans="1:14" x14ac:dyDescent="0.35">
      <c r="A230" t="s">
        <v>271</v>
      </c>
      <c r="B230" t="s">
        <v>31</v>
      </c>
      <c r="C230" s="1">
        <v>44680</v>
      </c>
      <c r="D230" s="25">
        <f>ROUNDUP(MONTH(Table1[[#This Row],[Date]])/3,0)</f>
        <v>2</v>
      </c>
      <c r="E230">
        <v>2022</v>
      </c>
      <c r="F230" t="s">
        <v>63</v>
      </c>
      <c r="G230" t="s">
        <v>13</v>
      </c>
      <c r="H230">
        <v>339</v>
      </c>
      <c r="I230" s="8">
        <v>45625.14</v>
      </c>
      <c r="J230" s="8">
        <v>4973.87</v>
      </c>
      <c r="K230" s="8">
        <f>Table1[[#This Row],[Profit Per unit]]*Table1[[#This Row],[Units Sold]]</f>
        <v>1686141.93</v>
      </c>
      <c r="L230" s="8">
        <v>15466922.460000001</v>
      </c>
      <c r="M230" s="8">
        <f>Table1[[#This Row],[Revenue]]-Table1[[#This Row],[Total Profits]]</f>
        <v>13780780.530000001</v>
      </c>
      <c r="N230" t="s">
        <v>14</v>
      </c>
    </row>
    <row r="231" spans="1:14" x14ac:dyDescent="0.35">
      <c r="A231" t="s">
        <v>272</v>
      </c>
      <c r="B231" t="s">
        <v>46</v>
      </c>
      <c r="C231" s="1">
        <v>44119</v>
      </c>
      <c r="D231" s="25">
        <f>ROUNDUP(MONTH(Table1[[#This Row],[Date]])/3,0)</f>
        <v>4</v>
      </c>
      <c r="E231">
        <v>2020</v>
      </c>
      <c r="F231" t="s">
        <v>47</v>
      </c>
      <c r="G231" t="s">
        <v>39</v>
      </c>
      <c r="H231">
        <v>686</v>
      </c>
      <c r="I231" s="8">
        <v>20272.96</v>
      </c>
      <c r="J231" s="8">
        <v>8833.6299999999992</v>
      </c>
      <c r="K231" s="8">
        <f>Table1[[#This Row],[Profit Per unit]]*Table1[[#This Row],[Units Sold]]</f>
        <v>6059870.1799999997</v>
      </c>
      <c r="L231" s="8">
        <v>13907250.560000001</v>
      </c>
      <c r="M231" s="8">
        <f>Table1[[#This Row],[Revenue]]-Table1[[#This Row],[Total Profits]]</f>
        <v>7847380.3800000008</v>
      </c>
      <c r="N231" t="s">
        <v>14</v>
      </c>
    </row>
    <row r="232" spans="1:14" x14ac:dyDescent="0.35">
      <c r="A232" t="s">
        <v>273</v>
      </c>
      <c r="B232" t="s">
        <v>37</v>
      </c>
      <c r="C232" s="1">
        <v>44939</v>
      </c>
      <c r="D232" s="25">
        <f>ROUNDUP(MONTH(Table1[[#This Row],[Date]])/3,0)</f>
        <v>1</v>
      </c>
      <c r="E232">
        <v>2023</v>
      </c>
      <c r="F232" t="s">
        <v>20</v>
      </c>
      <c r="G232" t="s">
        <v>29</v>
      </c>
      <c r="H232">
        <v>787</v>
      </c>
      <c r="I232" s="8">
        <v>28262.15</v>
      </c>
      <c r="J232" s="8">
        <v>4658.3</v>
      </c>
      <c r="K232" s="8">
        <f>Table1[[#This Row],[Profit Per unit]]*Table1[[#This Row],[Units Sold]]</f>
        <v>3666082.1</v>
      </c>
      <c r="L232" s="8">
        <v>22242312.050000001</v>
      </c>
      <c r="M232" s="8">
        <f>Table1[[#This Row],[Revenue]]-Table1[[#This Row],[Total Profits]]</f>
        <v>18576229.949999999</v>
      </c>
      <c r="N232" t="s">
        <v>14</v>
      </c>
    </row>
    <row r="233" spans="1:14" x14ac:dyDescent="0.35">
      <c r="A233" t="s">
        <v>274</v>
      </c>
      <c r="B233" t="s">
        <v>31</v>
      </c>
      <c r="C233" s="1">
        <v>44487</v>
      </c>
      <c r="D233" s="25">
        <f>ROUNDUP(MONTH(Table1[[#This Row],[Date]])/3,0)</f>
        <v>4</v>
      </c>
      <c r="E233">
        <v>2021</v>
      </c>
      <c r="F233" t="s">
        <v>28</v>
      </c>
      <c r="G233" t="s">
        <v>48</v>
      </c>
      <c r="H233">
        <v>807</v>
      </c>
      <c r="I233" s="8">
        <v>18090.87</v>
      </c>
      <c r="J233" s="8">
        <v>7265.71</v>
      </c>
      <c r="K233" s="8">
        <f>Table1[[#This Row],[Profit Per unit]]*Table1[[#This Row],[Units Sold]]</f>
        <v>5863427.9699999997</v>
      </c>
      <c r="L233" s="8">
        <v>14599332.09</v>
      </c>
      <c r="M233" s="8">
        <f>Table1[[#This Row],[Revenue]]-Table1[[#This Row],[Total Profits]]</f>
        <v>8735904.120000001</v>
      </c>
      <c r="N233" t="s">
        <v>14</v>
      </c>
    </row>
    <row r="234" spans="1:14" x14ac:dyDescent="0.35">
      <c r="A234" t="s">
        <v>275</v>
      </c>
      <c r="B234" t="s">
        <v>46</v>
      </c>
      <c r="C234" s="1">
        <v>45015</v>
      </c>
      <c r="D234" s="25">
        <f>ROUNDUP(MONTH(Table1[[#This Row],[Date]])/3,0)</f>
        <v>1</v>
      </c>
      <c r="E234">
        <v>2023</v>
      </c>
      <c r="F234" t="s">
        <v>28</v>
      </c>
      <c r="G234" t="s">
        <v>42</v>
      </c>
      <c r="H234">
        <v>663</v>
      </c>
      <c r="I234" s="8">
        <v>30675.14</v>
      </c>
      <c r="J234" s="8">
        <v>2723.64</v>
      </c>
      <c r="K234" s="8">
        <f>Table1[[#This Row],[Profit Per unit]]*Table1[[#This Row],[Units Sold]]</f>
        <v>1805773.3199999998</v>
      </c>
      <c r="L234" s="8">
        <v>20337617.82</v>
      </c>
      <c r="M234" s="8">
        <f>Table1[[#This Row],[Revenue]]-Table1[[#This Row],[Total Profits]]</f>
        <v>18531844.5</v>
      </c>
      <c r="N234" t="s">
        <v>58</v>
      </c>
    </row>
    <row r="235" spans="1:14" x14ac:dyDescent="0.35">
      <c r="A235" t="s">
        <v>276</v>
      </c>
      <c r="B235" t="s">
        <v>31</v>
      </c>
      <c r="C235" s="1">
        <v>45209</v>
      </c>
      <c r="D235" s="25">
        <f>ROUNDUP(MONTH(Table1[[#This Row],[Date]])/3,0)</f>
        <v>4</v>
      </c>
      <c r="E235">
        <v>2023</v>
      </c>
      <c r="F235" t="s">
        <v>41</v>
      </c>
      <c r="G235" t="s">
        <v>32</v>
      </c>
      <c r="H235">
        <v>561</v>
      </c>
      <c r="I235" s="8">
        <v>12953.71</v>
      </c>
      <c r="J235" s="8">
        <v>2565.69</v>
      </c>
      <c r="K235" s="8">
        <f>Table1[[#This Row],[Profit Per unit]]*Table1[[#This Row],[Units Sold]]</f>
        <v>1439352.09</v>
      </c>
      <c r="L235" s="8">
        <v>7267031.3099999996</v>
      </c>
      <c r="M235" s="8">
        <f>Table1[[#This Row],[Revenue]]-Table1[[#This Row],[Total Profits]]</f>
        <v>5827679.2199999997</v>
      </c>
      <c r="N235" t="s">
        <v>14</v>
      </c>
    </row>
    <row r="236" spans="1:14" x14ac:dyDescent="0.35">
      <c r="A236" t="s">
        <v>277</v>
      </c>
      <c r="B236" t="s">
        <v>23</v>
      </c>
      <c r="C236" s="1">
        <v>44635</v>
      </c>
      <c r="D236" s="25">
        <f>ROUNDUP(MONTH(Table1[[#This Row],[Date]])/3,0)</f>
        <v>1</v>
      </c>
      <c r="E236">
        <v>2022</v>
      </c>
      <c r="F236" t="s">
        <v>20</v>
      </c>
      <c r="G236" t="s">
        <v>29</v>
      </c>
      <c r="H236">
        <v>163</v>
      </c>
      <c r="I236" s="8">
        <v>16244.54</v>
      </c>
      <c r="J236" s="8">
        <v>9874.64</v>
      </c>
      <c r="K236" s="8">
        <f>Table1[[#This Row],[Profit Per unit]]*Table1[[#This Row],[Units Sold]]</f>
        <v>1609566.3199999998</v>
      </c>
      <c r="L236" s="8">
        <v>2647860.02</v>
      </c>
      <c r="M236" s="8">
        <f>Table1[[#This Row],[Revenue]]-Table1[[#This Row],[Total Profits]]</f>
        <v>1038293.7000000002</v>
      </c>
      <c r="N236" t="s">
        <v>14</v>
      </c>
    </row>
    <row r="237" spans="1:14" x14ac:dyDescent="0.35">
      <c r="A237" t="s">
        <v>278</v>
      </c>
      <c r="B237" t="s">
        <v>51</v>
      </c>
      <c r="C237" s="1">
        <v>44054</v>
      </c>
      <c r="D237" s="25">
        <f>ROUNDUP(MONTH(Table1[[#This Row],[Date]])/3,0)</f>
        <v>3</v>
      </c>
      <c r="E237">
        <v>2020</v>
      </c>
      <c r="F237" t="s">
        <v>47</v>
      </c>
      <c r="G237" t="s">
        <v>39</v>
      </c>
      <c r="H237">
        <v>467</v>
      </c>
      <c r="I237" s="8">
        <v>17621.38</v>
      </c>
      <c r="J237" s="8">
        <v>4867.75</v>
      </c>
      <c r="K237" s="8">
        <f>Table1[[#This Row],[Profit Per unit]]*Table1[[#This Row],[Units Sold]]</f>
        <v>2273239.25</v>
      </c>
      <c r="L237" s="8">
        <v>8229184.46</v>
      </c>
      <c r="M237" s="8">
        <f>Table1[[#This Row],[Revenue]]-Table1[[#This Row],[Total Profits]]</f>
        <v>5955945.21</v>
      </c>
      <c r="N237" t="s">
        <v>14</v>
      </c>
    </row>
    <row r="238" spans="1:14" x14ac:dyDescent="0.35">
      <c r="A238" t="s">
        <v>279</v>
      </c>
      <c r="B238" t="s">
        <v>34</v>
      </c>
      <c r="C238" s="1">
        <v>45091</v>
      </c>
      <c r="D238" s="25">
        <f>ROUNDUP(MONTH(Table1[[#This Row],[Date]])/3,0)</f>
        <v>2</v>
      </c>
      <c r="E238">
        <v>2023</v>
      </c>
      <c r="F238" t="s">
        <v>17</v>
      </c>
      <c r="G238" t="s">
        <v>39</v>
      </c>
      <c r="H238">
        <v>211</v>
      </c>
      <c r="I238" s="8">
        <v>16085.4</v>
      </c>
      <c r="J238" s="8">
        <v>7668.27</v>
      </c>
      <c r="K238" s="8">
        <f>Table1[[#This Row],[Profit Per unit]]*Table1[[#This Row],[Units Sold]]</f>
        <v>1618004.9700000002</v>
      </c>
      <c r="L238" s="8">
        <v>3394019.4</v>
      </c>
      <c r="M238" s="8">
        <f>Table1[[#This Row],[Revenue]]-Table1[[#This Row],[Total Profits]]</f>
        <v>1776014.4299999997</v>
      </c>
      <c r="N238" t="s">
        <v>58</v>
      </c>
    </row>
    <row r="239" spans="1:14" x14ac:dyDescent="0.35">
      <c r="A239" t="s">
        <v>280</v>
      </c>
      <c r="B239" t="s">
        <v>34</v>
      </c>
      <c r="C239" s="1">
        <v>44671</v>
      </c>
      <c r="D239" s="25">
        <f>ROUNDUP(MONTH(Table1[[#This Row],[Date]])/3,0)</f>
        <v>2</v>
      </c>
      <c r="E239">
        <v>2022</v>
      </c>
      <c r="F239" t="s">
        <v>28</v>
      </c>
      <c r="G239" t="s">
        <v>39</v>
      </c>
      <c r="H239">
        <v>674</v>
      </c>
      <c r="I239" s="8">
        <v>31768.74</v>
      </c>
      <c r="J239" s="8">
        <v>3973.93</v>
      </c>
      <c r="K239" s="8">
        <f>Table1[[#This Row],[Profit Per unit]]*Table1[[#This Row],[Units Sold]]</f>
        <v>2678428.8199999998</v>
      </c>
      <c r="L239" s="8">
        <v>21412130.760000002</v>
      </c>
      <c r="M239" s="8">
        <f>Table1[[#This Row],[Revenue]]-Table1[[#This Row],[Total Profits]]</f>
        <v>18733701.940000001</v>
      </c>
      <c r="N239" t="s">
        <v>14</v>
      </c>
    </row>
    <row r="240" spans="1:14" x14ac:dyDescent="0.35">
      <c r="A240" t="s">
        <v>281</v>
      </c>
      <c r="B240" t="s">
        <v>46</v>
      </c>
      <c r="C240" s="1">
        <v>44543</v>
      </c>
      <c r="D240" s="25">
        <f>ROUNDUP(MONTH(Table1[[#This Row],[Date]])/3,0)</f>
        <v>4</v>
      </c>
      <c r="E240">
        <v>2021</v>
      </c>
      <c r="F240" t="s">
        <v>63</v>
      </c>
      <c r="G240" t="s">
        <v>48</v>
      </c>
      <c r="H240">
        <v>564</v>
      </c>
      <c r="I240" s="8">
        <v>18024.78</v>
      </c>
      <c r="J240" s="8">
        <v>9857.8700000000008</v>
      </c>
      <c r="K240" s="8">
        <f>Table1[[#This Row],[Profit Per unit]]*Table1[[#This Row],[Units Sold]]</f>
        <v>5559838.6800000006</v>
      </c>
      <c r="L240" s="8">
        <v>10165975.92</v>
      </c>
      <c r="M240" s="8">
        <f>Table1[[#This Row],[Revenue]]-Table1[[#This Row],[Total Profits]]</f>
        <v>4606137.2399999993</v>
      </c>
      <c r="N240" t="s">
        <v>14</v>
      </c>
    </row>
    <row r="241" spans="1:14" x14ac:dyDescent="0.35">
      <c r="A241" t="s">
        <v>282</v>
      </c>
      <c r="B241" t="s">
        <v>34</v>
      </c>
      <c r="C241" s="1">
        <v>45277</v>
      </c>
      <c r="D241" s="25">
        <f>ROUNDUP(MONTH(Table1[[#This Row],[Date]])/3,0)</f>
        <v>4</v>
      </c>
      <c r="E241">
        <v>2023</v>
      </c>
      <c r="F241" t="s">
        <v>63</v>
      </c>
      <c r="G241" t="s">
        <v>42</v>
      </c>
      <c r="H241">
        <v>856</v>
      </c>
      <c r="I241" s="8">
        <v>25955.18</v>
      </c>
      <c r="J241" s="8">
        <v>8075.39</v>
      </c>
      <c r="K241" s="8">
        <f>Table1[[#This Row],[Profit Per unit]]*Table1[[#This Row],[Units Sold]]</f>
        <v>6912533.8399999999</v>
      </c>
      <c r="L241" s="8">
        <v>22217634.079999998</v>
      </c>
      <c r="M241" s="8">
        <f>Table1[[#This Row],[Revenue]]-Table1[[#This Row],[Total Profits]]</f>
        <v>15305100.239999998</v>
      </c>
      <c r="N241" t="s">
        <v>25</v>
      </c>
    </row>
    <row r="242" spans="1:14" x14ac:dyDescent="0.35">
      <c r="A242" t="s">
        <v>283</v>
      </c>
      <c r="B242" t="s">
        <v>44</v>
      </c>
      <c r="C242" s="1">
        <v>45085</v>
      </c>
      <c r="D242" s="25">
        <f>ROUNDUP(MONTH(Table1[[#This Row],[Date]])/3,0)</f>
        <v>2</v>
      </c>
      <c r="E242">
        <v>2023</v>
      </c>
      <c r="F242" t="s">
        <v>28</v>
      </c>
      <c r="G242" t="s">
        <v>39</v>
      </c>
      <c r="H242">
        <v>228</v>
      </c>
      <c r="I242" s="8">
        <v>18716.18</v>
      </c>
      <c r="J242" s="8">
        <v>5460.56</v>
      </c>
      <c r="K242" s="8">
        <f>Table1[[#This Row],[Profit Per unit]]*Table1[[#This Row],[Units Sold]]</f>
        <v>1245007.6800000002</v>
      </c>
      <c r="L242" s="8">
        <v>4267289.04</v>
      </c>
      <c r="M242" s="8">
        <f>Table1[[#This Row],[Revenue]]-Table1[[#This Row],[Total Profits]]</f>
        <v>3022281.36</v>
      </c>
      <c r="N242" t="s">
        <v>21</v>
      </c>
    </row>
    <row r="243" spans="1:14" x14ac:dyDescent="0.35">
      <c r="A243" t="s">
        <v>284</v>
      </c>
      <c r="B243" t="s">
        <v>51</v>
      </c>
      <c r="C243" s="1">
        <v>45264</v>
      </c>
      <c r="D243" s="25">
        <f>ROUNDUP(MONTH(Table1[[#This Row],[Date]])/3,0)</f>
        <v>4</v>
      </c>
      <c r="E243">
        <v>2023</v>
      </c>
      <c r="F243" t="s">
        <v>41</v>
      </c>
      <c r="G243" t="s">
        <v>39</v>
      </c>
      <c r="H243">
        <v>413</v>
      </c>
      <c r="I243" s="8">
        <v>13305.43</v>
      </c>
      <c r="J243" s="8">
        <v>7780.18</v>
      </c>
      <c r="K243" s="8">
        <f>Table1[[#This Row],[Profit Per unit]]*Table1[[#This Row],[Units Sold]]</f>
        <v>3213214.3400000003</v>
      </c>
      <c r="L243" s="8">
        <v>5495142.5899999999</v>
      </c>
      <c r="M243" s="8">
        <f>Table1[[#This Row],[Revenue]]-Table1[[#This Row],[Total Profits]]</f>
        <v>2281928.2499999995</v>
      </c>
      <c r="N243" t="s">
        <v>58</v>
      </c>
    </row>
    <row r="244" spans="1:14" x14ac:dyDescent="0.35">
      <c r="A244" t="s">
        <v>285</v>
      </c>
      <c r="B244" t="s">
        <v>44</v>
      </c>
      <c r="C244" s="1">
        <v>44784</v>
      </c>
      <c r="D244" s="25">
        <f>ROUNDUP(MONTH(Table1[[#This Row],[Date]])/3,0)</f>
        <v>3</v>
      </c>
      <c r="E244">
        <v>2022</v>
      </c>
      <c r="F244" t="s">
        <v>54</v>
      </c>
      <c r="G244" t="s">
        <v>42</v>
      </c>
      <c r="H244">
        <v>780</v>
      </c>
      <c r="I244" s="8">
        <v>16243.24</v>
      </c>
      <c r="J244" s="8">
        <v>7099.21</v>
      </c>
      <c r="K244" s="8">
        <f>Table1[[#This Row],[Profit Per unit]]*Table1[[#This Row],[Units Sold]]</f>
        <v>5537383.7999999998</v>
      </c>
      <c r="L244" s="8">
        <v>12669727.199999999</v>
      </c>
      <c r="M244" s="8">
        <f>Table1[[#This Row],[Revenue]]-Table1[[#This Row],[Total Profits]]</f>
        <v>7132343.3999999994</v>
      </c>
      <c r="N244" t="s">
        <v>58</v>
      </c>
    </row>
    <row r="245" spans="1:14" x14ac:dyDescent="0.35">
      <c r="A245" t="s">
        <v>286</v>
      </c>
      <c r="B245" t="s">
        <v>46</v>
      </c>
      <c r="C245" s="1">
        <v>44832</v>
      </c>
      <c r="D245" s="25">
        <f>ROUNDUP(MONTH(Table1[[#This Row],[Date]])/3,0)</f>
        <v>3</v>
      </c>
      <c r="E245">
        <v>2022</v>
      </c>
      <c r="F245" t="s">
        <v>12</v>
      </c>
      <c r="G245" t="s">
        <v>29</v>
      </c>
      <c r="H245">
        <v>951</v>
      </c>
      <c r="I245" s="8">
        <v>18275.439999999999</v>
      </c>
      <c r="J245" s="8">
        <v>8704.65</v>
      </c>
      <c r="K245" s="8">
        <f>Table1[[#This Row],[Profit Per unit]]*Table1[[#This Row],[Units Sold]]</f>
        <v>8278122.1499999994</v>
      </c>
      <c r="L245" s="8">
        <v>17379943.440000001</v>
      </c>
      <c r="M245" s="8">
        <f>Table1[[#This Row],[Revenue]]-Table1[[#This Row],[Total Profits]]</f>
        <v>9101821.2900000028</v>
      </c>
      <c r="N245" t="s">
        <v>14</v>
      </c>
    </row>
    <row r="246" spans="1:14" x14ac:dyDescent="0.35">
      <c r="A246" t="s">
        <v>287</v>
      </c>
      <c r="B246" t="s">
        <v>27</v>
      </c>
      <c r="C246" s="1">
        <v>43866</v>
      </c>
      <c r="D246" s="25">
        <f>ROUNDUP(MONTH(Table1[[#This Row],[Date]])/3,0)</f>
        <v>1</v>
      </c>
      <c r="E246">
        <v>2020</v>
      </c>
      <c r="F246" t="s">
        <v>20</v>
      </c>
      <c r="G246" t="s">
        <v>29</v>
      </c>
      <c r="H246">
        <v>385</v>
      </c>
      <c r="I246" s="8">
        <v>49366.58</v>
      </c>
      <c r="J246" s="8">
        <v>9252.64</v>
      </c>
      <c r="K246" s="8">
        <f>Table1[[#This Row],[Profit Per unit]]*Table1[[#This Row],[Units Sold]]</f>
        <v>3562266.4</v>
      </c>
      <c r="L246" s="8">
        <v>19006133.300000001</v>
      </c>
      <c r="M246" s="8">
        <f>Table1[[#This Row],[Revenue]]-Table1[[#This Row],[Total Profits]]</f>
        <v>15443866.9</v>
      </c>
      <c r="N246" t="s">
        <v>21</v>
      </c>
    </row>
    <row r="247" spans="1:14" x14ac:dyDescent="0.35">
      <c r="A247" t="s">
        <v>288</v>
      </c>
      <c r="B247" t="s">
        <v>44</v>
      </c>
      <c r="C247" s="1">
        <v>44393</v>
      </c>
      <c r="D247" s="25">
        <f>ROUNDUP(MONTH(Table1[[#This Row],[Date]])/3,0)</f>
        <v>3</v>
      </c>
      <c r="E247">
        <v>2021</v>
      </c>
      <c r="F247" t="s">
        <v>20</v>
      </c>
      <c r="G247" t="s">
        <v>39</v>
      </c>
      <c r="H247">
        <v>182</v>
      </c>
      <c r="I247" s="8">
        <v>11360.04</v>
      </c>
      <c r="J247" s="8">
        <v>3424.28</v>
      </c>
      <c r="K247" s="8">
        <f>Table1[[#This Row],[Profit Per unit]]*Table1[[#This Row],[Units Sold]]</f>
        <v>623218.96000000008</v>
      </c>
      <c r="L247" s="8">
        <v>2067527.28</v>
      </c>
      <c r="M247" s="8">
        <f>Table1[[#This Row],[Revenue]]-Table1[[#This Row],[Total Profits]]</f>
        <v>1444308.3199999998</v>
      </c>
      <c r="N247" t="s">
        <v>21</v>
      </c>
    </row>
    <row r="248" spans="1:14" x14ac:dyDescent="0.35">
      <c r="A248" t="s">
        <v>289</v>
      </c>
      <c r="B248" t="s">
        <v>31</v>
      </c>
      <c r="C248" s="1">
        <v>43879</v>
      </c>
      <c r="D248" s="25">
        <f>ROUNDUP(MONTH(Table1[[#This Row],[Date]])/3,0)</f>
        <v>1</v>
      </c>
      <c r="E248">
        <v>2020</v>
      </c>
      <c r="F248" t="s">
        <v>17</v>
      </c>
      <c r="G248" t="s">
        <v>39</v>
      </c>
      <c r="H248">
        <v>322</v>
      </c>
      <c r="I248" s="8">
        <v>44206.36</v>
      </c>
      <c r="J248" s="8">
        <v>2884.76</v>
      </c>
      <c r="K248" s="8">
        <f>Table1[[#This Row],[Profit Per unit]]*Table1[[#This Row],[Units Sold]]</f>
        <v>928892.72000000009</v>
      </c>
      <c r="L248" s="8">
        <v>14234447.92</v>
      </c>
      <c r="M248" s="8">
        <f>Table1[[#This Row],[Revenue]]-Table1[[#This Row],[Total Profits]]</f>
        <v>13305555.199999999</v>
      </c>
      <c r="N248" t="s">
        <v>14</v>
      </c>
    </row>
    <row r="249" spans="1:14" x14ac:dyDescent="0.35">
      <c r="A249" t="s">
        <v>290</v>
      </c>
      <c r="B249" t="s">
        <v>37</v>
      </c>
      <c r="C249" s="1">
        <v>44738</v>
      </c>
      <c r="D249" s="25">
        <f>ROUNDUP(MONTH(Table1[[#This Row],[Date]])/3,0)</f>
        <v>2</v>
      </c>
      <c r="E249">
        <v>2022</v>
      </c>
      <c r="F249" t="s">
        <v>54</v>
      </c>
      <c r="G249" t="s">
        <v>13</v>
      </c>
      <c r="H249">
        <v>486</v>
      </c>
      <c r="I249" s="8">
        <v>38153.089999999997</v>
      </c>
      <c r="J249" s="8">
        <v>9878.35</v>
      </c>
      <c r="K249" s="8">
        <f>Table1[[#This Row],[Profit Per unit]]*Table1[[#This Row],[Units Sold]]</f>
        <v>4800878.1000000006</v>
      </c>
      <c r="L249" s="8">
        <v>18542401.739999998</v>
      </c>
      <c r="M249" s="8">
        <f>Table1[[#This Row],[Revenue]]-Table1[[#This Row],[Total Profits]]</f>
        <v>13741523.639999997</v>
      </c>
      <c r="N249" t="s">
        <v>25</v>
      </c>
    </row>
    <row r="250" spans="1:14" x14ac:dyDescent="0.35">
      <c r="A250" t="s">
        <v>291</v>
      </c>
      <c r="B250" t="s">
        <v>27</v>
      </c>
      <c r="C250" s="1">
        <v>45052</v>
      </c>
      <c r="D250" s="25">
        <f>ROUNDUP(MONTH(Table1[[#This Row],[Date]])/3,0)</f>
        <v>2</v>
      </c>
      <c r="E250">
        <v>2023</v>
      </c>
      <c r="F250" t="s">
        <v>54</v>
      </c>
      <c r="G250" t="s">
        <v>42</v>
      </c>
      <c r="H250">
        <v>460</v>
      </c>
      <c r="I250" s="8">
        <v>42176.76</v>
      </c>
      <c r="J250" s="8">
        <v>2762.91</v>
      </c>
      <c r="K250" s="8">
        <f>Table1[[#This Row],[Profit Per unit]]*Table1[[#This Row],[Units Sold]]</f>
        <v>1270938.5999999999</v>
      </c>
      <c r="L250" s="8">
        <v>19401309.600000001</v>
      </c>
      <c r="M250" s="8">
        <f>Table1[[#This Row],[Revenue]]-Table1[[#This Row],[Total Profits]]</f>
        <v>18130371</v>
      </c>
      <c r="N250" t="s">
        <v>14</v>
      </c>
    </row>
    <row r="251" spans="1:14" x14ac:dyDescent="0.35">
      <c r="A251" t="s">
        <v>292</v>
      </c>
      <c r="B251" t="s">
        <v>37</v>
      </c>
      <c r="C251" s="1">
        <v>44618</v>
      </c>
      <c r="D251" s="25">
        <f>ROUNDUP(MONTH(Table1[[#This Row],[Date]])/3,0)</f>
        <v>1</v>
      </c>
      <c r="E251">
        <v>2022</v>
      </c>
      <c r="F251" t="s">
        <v>12</v>
      </c>
      <c r="G251" t="s">
        <v>32</v>
      </c>
      <c r="H251">
        <v>450</v>
      </c>
      <c r="I251" s="8">
        <v>47731.6</v>
      </c>
      <c r="J251" s="8">
        <v>3122.51</v>
      </c>
      <c r="K251" s="8">
        <f>Table1[[#This Row],[Profit Per unit]]*Table1[[#This Row],[Units Sold]]</f>
        <v>1405129.5</v>
      </c>
      <c r="L251" s="8">
        <v>21479220</v>
      </c>
      <c r="M251" s="8">
        <f>Table1[[#This Row],[Revenue]]-Table1[[#This Row],[Total Profits]]</f>
        <v>20074090.5</v>
      </c>
      <c r="N251" t="s">
        <v>14</v>
      </c>
    </row>
    <row r="252" spans="1:14" x14ac:dyDescent="0.35">
      <c r="A252" t="s">
        <v>293</v>
      </c>
      <c r="B252" t="s">
        <v>44</v>
      </c>
      <c r="C252" s="1">
        <v>45228</v>
      </c>
      <c r="D252" s="25">
        <f>ROUNDUP(MONTH(Table1[[#This Row],[Date]])/3,0)</f>
        <v>4</v>
      </c>
      <c r="E252">
        <v>2023</v>
      </c>
      <c r="F252" t="s">
        <v>47</v>
      </c>
      <c r="G252" t="s">
        <v>48</v>
      </c>
      <c r="H252">
        <v>931</v>
      </c>
      <c r="I252" s="8">
        <v>44314.68</v>
      </c>
      <c r="J252" s="8">
        <v>7504.88</v>
      </c>
      <c r="K252" s="8">
        <f>Table1[[#This Row],[Profit Per unit]]*Table1[[#This Row],[Units Sold]]</f>
        <v>6987043.2800000003</v>
      </c>
      <c r="L252" s="8">
        <v>41256967.079999998</v>
      </c>
      <c r="M252" s="8">
        <f>Table1[[#This Row],[Revenue]]-Table1[[#This Row],[Total Profits]]</f>
        <v>34269923.799999997</v>
      </c>
      <c r="N252" t="s">
        <v>14</v>
      </c>
    </row>
    <row r="253" spans="1:14" x14ac:dyDescent="0.35">
      <c r="A253" t="s">
        <v>294</v>
      </c>
      <c r="B253" t="s">
        <v>51</v>
      </c>
      <c r="C253" s="1">
        <v>44926</v>
      </c>
      <c r="D253" s="25">
        <f>ROUNDUP(MONTH(Table1[[#This Row],[Date]])/3,0)</f>
        <v>4</v>
      </c>
      <c r="E253">
        <v>2022</v>
      </c>
      <c r="F253" t="s">
        <v>12</v>
      </c>
      <c r="G253" t="s">
        <v>52</v>
      </c>
      <c r="H253">
        <v>383</v>
      </c>
      <c r="I253" s="8">
        <v>22247.16</v>
      </c>
      <c r="J253" s="8">
        <v>2470.1799999999998</v>
      </c>
      <c r="K253" s="8">
        <f>Table1[[#This Row],[Profit Per unit]]*Table1[[#This Row],[Units Sold]]</f>
        <v>946078.94</v>
      </c>
      <c r="L253" s="8">
        <v>8520662.2799999993</v>
      </c>
      <c r="M253" s="8">
        <f>Table1[[#This Row],[Revenue]]-Table1[[#This Row],[Total Profits]]</f>
        <v>7574583.3399999999</v>
      </c>
      <c r="N253" t="s">
        <v>14</v>
      </c>
    </row>
    <row r="254" spans="1:14" x14ac:dyDescent="0.35">
      <c r="A254" t="s">
        <v>295</v>
      </c>
      <c r="B254" t="s">
        <v>44</v>
      </c>
      <c r="C254" s="1">
        <v>44715</v>
      </c>
      <c r="D254" s="25">
        <f>ROUNDUP(MONTH(Table1[[#This Row],[Date]])/3,0)</f>
        <v>2</v>
      </c>
      <c r="E254">
        <v>2022</v>
      </c>
      <c r="F254" t="s">
        <v>17</v>
      </c>
      <c r="G254" t="s">
        <v>24</v>
      </c>
      <c r="H254">
        <v>229</v>
      </c>
      <c r="I254" s="8">
        <v>10532.67</v>
      </c>
      <c r="J254" s="8">
        <v>8592.31</v>
      </c>
      <c r="K254" s="8">
        <f>Table1[[#This Row],[Profit Per unit]]*Table1[[#This Row],[Units Sold]]</f>
        <v>1967638.99</v>
      </c>
      <c r="L254" s="8">
        <v>2411981.4300000002</v>
      </c>
      <c r="M254" s="8">
        <f>Table1[[#This Row],[Revenue]]-Table1[[#This Row],[Total Profits]]</f>
        <v>444342.44000000018</v>
      </c>
      <c r="N254" t="s">
        <v>14</v>
      </c>
    </row>
    <row r="255" spans="1:14" x14ac:dyDescent="0.35">
      <c r="A255" t="s">
        <v>296</v>
      </c>
      <c r="B255" t="s">
        <v>27</v>
      </c>
      <c r="C255" s="1">
        <v>44298</v>
      </c>
      <c r="D255" s="25">
        <f>ROUNDUP(MONTH(Table1[[#This Row],[Date]])/3,0)</f>
        <v>2</v>
      </c>
      <c r="E255">
        <v>2021</v>
      </c>
      <c r="F255" t="s">
        <v>41</v>
      </c>
      <c r="G255" t="s">
        <v>24</v>
      </c>
      <c r="H255">
        <v>777</v>
      </c>
      <c r="I255" s="8">
        <v>30049.86</v>
      </c>
      <c r="J255" s="8">
        <v>4993.55</v>
      </c>
      <c r="K255" s="8">
        <f>Table1[[#This Row],[Profit Per unit]]*Table1[[#This Row],[Units Sold]]</f>
        <v>3879988.35</v>
      </c>
      <c r="L255" s="8">
        <v>23348741.219999999</v>
      </c>
      <c r="M255" s="8">
        <f>Table1[[#This Row],[Revenue]]-Table1[[#This Row],[Total Profits]]</f>
        <v>19468752.869999997</v>
      </c>
      <c r="N255" t="s">
        <v>21</v>
      </c>
    </row>
    <row r="256" spans="1:14" x14ac:dyDescent="0.35">
      <c r="A256" t="s">
        <v>297</v>
      </c>
      <c r="B256" t="s">
        <v>34</v>
      </c>
      <c r="C256" s="1">
        <v>44251</v>
      </c>
      <c r="D256" s="25">
        <f>ROUNDUP(MONTH(Table1[[#This Row],[Date]])/3,0)</f>
        <v>1</v>
      </c>
      <c r="E256">
        <v>2021</v>
      </c>
      <c r="F256" t="s">
        <v>41</v>
      </c>
      <c r="G256" t="s">
        <v>35</v>
      </c>
      <c r="H256">
        <v>973</v>
      </c>
      <c r="I256" s="8">
        <v>13019.66</v>
      </c>
      <c r="J256" s="8">
        <v>7802.91</v>
      </c>
      <c r="K256" s="8">
        <f>Table1[[#This Row],[Profit Per unit]]*Table1[[#This Row],[Units Sold]]</f>
        <v>7592231.4299999997</v>
      </c>
      <c r="L256" s="8">
        <v>12668129.18</v>
      </c>
      <c r="M256" s="8">
        <f>Table1[[#This Row],[Revenue]]-Table1[[#This Row],[Total Profits]]</f>
        <v>5075897.75</v>
      </c>
      <c r="N256" t="s">
        <v>14</v>
      </c>
    </row>
    <row r="257" spans="1:14" x14ac:dyDescent="0.35">
      <c r="A257" t="s">
        <v>298</v>
      </c>
      <c r="B257" t="s">
        <v>34</v>
      </c>
      <c r="C257" s="1">
        <v>44188</v>
      </c>
      <c r="D257" s="25">
        <f>ROUNDUP(MONTH(Table1[[#This Row],[Date]])/3,0)</f>
        <v>4</v>
      </c>
      <c r="E257">
        <v>2020</v>
      </c>
      <c r="F257" t="s">
        <v>20</v>
      </c>
      <c r="G257" t="s">
        <v>35</v>
      </c>
      <c r="H257">
        <v>395</v>
      </c>
      <c r="I257" s="8">
        <v>10195.24</v>
      </c>
      <c r="J257" s="8">
        <v>6032.84</v>
      </c>
      <c r="K257" s="8">
        <f>Table1[[#This Row],[Profit Per unit]]*Table1[[#This Row],[Units Sold]]</f>
        <v>2382971.8000000003</v>
      </c>
      <c r="L257" s="8">
        <v>4027119.8</v>
      </c>
      <c r="M257" s="8">
        <f>Table1[[#This Row],[Revenue]]-Table1[[#This Row],[Total Profits]]</f>
        <v>1644147.9999999995</v>
      </c>
      <c r="N257" t="s">
        <v>21</v>
      </c>
    </row>
    <row r="258" spans="1:14" x14ac:dyDescent="0.35">
      <c r="A258" t="s">
        <v>299</v>
      </c>
      <c r="B258" t="s">
        <v>34</v>
      </c>
      <c r="C258" s="1">
        <v>44038</v>
      </c>
      <c r="D258" s="25">
        <f>ROUNDUP(MONTH(Table1[[#This Row],[Date]])/3,0)</f>
        <v>3</v>
      </c>
      <c r="E258">
        <v>2020</v>
      </c>
      <c r="F258" t="s">
        <v>17</v>
      </c>
      <c r="G258" t="s">
        <v>35</v>
      </c>
      <c r="H258">
        <v>663</v>
      </c>
      <c r="I258" s="8">
        <v>11700.02</v>
      </c>
      <c r="J258" s="8">
        <v>5979.08</v>
      </c>
      <c r="K258" s="8">
        <f>Table1[[#This Row],[Profit Per unit]]*Table1[[#This Row],[Units Sold]]</f>
        <v>3964130.04</v>
      </c>
      <c r="L258" s="8">
        <v>7757113.2599999998</v>
      </c>
      <c r="M258" s="8">
        <f>Table1[[#This Row],[Revenue]]-Table1[[#This Row],[Total Profits]]</f>
        <v>3792983.2199999997</v>
      </c>
      <c r="N258" t="s">
        <v>58</v>
      </c>
    </row>
    <row r="259" spans="1:14" x14ac:dyDescent="0.35">
      <c r="A259" t="s">
        <v>300</v>
      </c>
      <c r="B259" t="s">
        <v>44</v>
      </c>
      <c r="C259" s="1">
        <v>44156</v>
      </c>
      <c r="D259" s="25">
        <f>ROUNDUP(MONTH(Table1[[#This Row],[Date]])/3,0)</f>
        <v>4</v>
      </c>
      <c r="E259">
        <v>2020</v>
      </c>
      <c r="F259" t="s">
        <v>12</v>
      </c>
      <c r="G259" t="s">
        <v>52</v>
      </c>
      <c r="H259">
        <v>504</v>
      </c>
      <c r="I259" s="8">
        <v>37053.01</v>
      </c>
      <c r="J259" s="8">
        <v>4393.6499999999996</v>
      </c>
      <c r="K259" s="8">
        <f>Table1[[#This Row],[Profit Per unit]]*Table1[[#This Row],[Units Sold]]</f>
        <v>2214399.5999999996</v>
      </c>
      <c r="L259" s="8">
        <v>18674717.039999999</v>
      </c>
      <c r="M259" s="8">
        <f>Table1[[#This Row],[Revenue]]-Table1[[#This Row],[Total Profits]]</f>
        <v>16460317.439999999</v>
      </c>
      <c r="N259" t="s">
        <v>14</v>
      </c>
    </row>
    <row r="260" spans="1:14" x14ac:dyDescent="0.35">
      <c r="A260" t="s">
        <v>301</v>
      </c>
      <c r="B260" t="s">
        <v>27</v>
      </c>
      <c r="C260" s="1">
        <v>44569</v>
      </c>
      <c r="D260" s="25">
        <f>ROUNDUP(MONTH(Table1[[#This Row],[Date]])/3,0)</f>
        <v>1</v>
      </c>
      <c r="E260">
        <v>2022</v>
      </c>
      <c r="F260" t="s">
        <v>17</v>
      </c>
      <c r="G260" t="s">
        <v>24</v>
      </c>
      <c r="H260">
        <v>461</v>
      </c>
      <c r="I260" s="8">
        <v>17111.71</v>
      </c>
      <c r="J260" s="8">
        <v>4498.67</v>
      </c>
      <c r="K260" s="8">
        <f>Table1[[#This Row],[Profit Per unit]]*Table1[[#This Row],[Units Sold]]</f>
        <v>2073886.87</v>
      </c>
      <c r="L260" s="8">
        <v>7888498.3099999996</v>
      </c>
      <c r="M260" s="8">
        <f>Table1[[#This Row],[Revenue]]-Table1[[#This Row],[Total Profits]]</f>
        <v>5814611.4399999995</v>
      </c>
      <c r="N260" t="s">
        <v>14</v>
      </c>
    </row>
    <row r="261" spans="1:14" x14ac:dyDescent="0.35">
      <c r="A261" t="s">
        <v>302</v>
      </c>
      <c r="B261" t="s">
        <v>51</v>
      </c>
      <c r="C261" s="1">
        <v>45256</v>
      </c>
      <c r="D261" s="25">
        <f>ROUNDUP(MONTH(Table1[[#This Row],[Date]])/3,0)</f>
        <v>4</v>
      </c>
      <c r="E261">
        <v>2023</v>
      </c>
      <c r="F261" t="s">
        <v>28</v>
      </c>
      <c r="G261" t="s">
        <v>24</v>
      </c>
      <c r="H261">
        <v>964</v>
      </c>
      <c r="I261" s="8">
        <v>19492.46</v>
      </c>
      <c r="J261" s="8">
        <v>7012.52</v>
      </c>
      <c r="K261" s="8">
        <f>Table1[[#This Row],[Profit Per unit]]*Table1[[#This Row],[Units Sold]]</f>
        <v>6760069.2800000003</v>
      </c>
      <c r="L261" s="8">
        <v>18790731.440000001</v>
      </c>
      <c r="M261" s="8">
        <f>Table1[[#This Row],[Revenue]]-Table1[[#This Row],[Total Profits]]</f>
        <v>12030662.16</v>
      </c>
      <c r="N261" t="s">
        <v>25</v>
      </c>
    </row>
    <row r="262" spans="1:14" x14ac:dyDescent="0.35">
      <c r="A262" t="s">
        <v>303</v>
      </c>
      <c r="B262" t="s">
        <v>11</v>
      </c>
      <c r="C262" s="1">
        <v>45034</v>
      </c>
      <c r="D262" s="25">
        <f>ROUNDUP(MONTH(Table1[[#This Row],[Date]])/3,0)</f>
        <v>2</v>
      </c>
      <c r="E262">
        <v>2023</v>
      </c>
      <c r="F262" t="s">
        <v>54</v>
      </c>
      <c r="G262" t="s">
        <v>18</v>
      </c>
      <c r="H262">
        <v>464</v>
      </c>
      <c r="I262" s="8">
        <v>46932.39</v>
      </c>
      <c r="J262" s="8">
        <v>8782.0400000000009</v>
      </c>
      <c r="K262" s="8">
        <f>Table1[[#This Row],[Profit Per unit]]*Table1[[#This Row],[Units Sold]]</f>
        <v>4074866.5600000005</v>
      </c>
      <c r="L262" s="8">
        <v>21776628.960000001</v>
      </c>
      <c r="M262" s="8">
        <f>Table1[[#This Row],[Revenue]]-Table1[[#This Row],[Total Profits]]</f>
        <v>17701762.399999999</v>
      </c>
      <c r="N262" t="s">
        <v>14</v>
      </c>
    </row>
    <row r="263" spans="1:14" x14ac:dyDescent="0.35">
      <c r="A263" t="s">
        <v>304</v>
      </c>
      <c r="B263" t="s">
        <v>51</v>
      </c>
      <c r="C263" s="1">
        <v>44655</v>
      </c>
      <c r="D263" s="25">
        <f>ROUNDUP(MONTH(Table1[[#This Row],[Date]])/3,0)</f>
        <v>2</v>
      </c>
      <c r="E263">
        <v>2022</v>
      </c>
      <c r="F263" t="s">
        <v>47</v>
      </c>
      <c r="G263" t="s">
        <v>42</v>
      </c>
      <c r="H263">
        <v>296</v>
      </c>
      <c r="I263" s="8">
        <v>10142.15</v>
      </c>
      <c r="J263" s="8">
        <v>6846.41</v>
      </c>
      <c r="K263" s="8">
        <f>Table1[[#This Row],[Profit Per unit]]*Table1[[#This Row],[Units Sold]]</f>
        <v>2026537.3599999999</v>
      </c>
      <c r="L263" s="8">
        <v>3002076.4</v>
      </c>
      <c r="M263" s="8">
        <f>Table1[[#This Row],[Revenue]]-Table1[[#This Row],[Total Profits]]</f>
        <v>975539.04</v>
      </c>
      <c r="N263" t="s">
        <v>14</v>
      </c>
    </row>
    <row r="264" spans="1:14" x14ac:dyDescent="0.35">
      <c r="A264" t="s">
        <v>305</v>
      </c>
      <c r="B264" t="s">
        <v>16</v>
      </c>
      <c r="C264" s="1">
        <v>44221</v>
      </c>
      <c r="D264" s="25">
        <f>ROUNDUP(MONTH(Table1[[#This Row],[Date]])/3,0)</f>
        <v>1</v>
      </c>
      <c r="E264">
        <v>2021</v>
      </c>
      <c r="F264" t="s">
        <v>12</v>
      </c>
      <c r="G264" t="s">
        <v>42</v>
      </c>
      <c r="H264">
        <v>371</v>
      </c>
      <c r="I264" s="8">
        <v>12445.21</v>
      </c>
      <c r="J264" s="8">
        <v>5153.7700000000004</v>
      </c>
      <c r="K264" s="8">
        <f>Table1[[#This Row],[Profit Per unit]]*Table1[[#This Row],[Units Sold]]</f>
        <v>1912048.6700000002</v>
      </c>
      <c r="L264" s="8">
        <v>4617172.91</v>
      </c>
      <c r="M264" s="8">
        <f>Table1[[#This Row],[Revenue]]-Table1[[#This Row],[Total Profits]]</f>
        <v>2705124.24</v>
      </c>
      <c r="N264" t="s">
        <v>21</v>
      </c>
    </row>
    <row r="265" spans="1:14" x14ac:dyDescent="0.35">
      <c r="A265" t="s">
        <v>306</v>
      </c>
      <c r="B265" t="s">
        <v>46</v>
      </c>
      <c r="C265" s="1">
        <v>45053</v>
      </c>
      <c r="D265" s="25">
        <f>ROUNDUP(MONTH(Table1[[#This Row],[Date]])/3,0)</f>
        <v>2</v>
      </c>
      <c r="E265">
        <v>2023</v>
      </c>
      <c r="F265" t="s">
        <v>17</v>
      </c>
      <c r="G265" t="s">
        <v>35</v>
      </c>
      <c r="H265">
        <v>883</v>
      </c>
      <c r="I265" s="8">
        <v>14518.98</v>
      </c>
      <c r="J265" s="8">
        <v>2316.41</v>
      </c>
      <c r="K265" s="8">
        <f>Table1[[#This Row],[Profit Per unit]]*Table1[[#This Row],[Units Sold]]</f>
        <v>2045390.0299999998</v>
      </c>
      <c r="L265" s="8">
        <v>12820259.34</v>
      </c>
      <c r="M265" s="8">
        <f>Table1[[#This Row],[Revenue]]-Table1[[#This Row],[Total Profits]]</f>
        <v>10774869.310000001</v>
      </c>
      <c r="N265" t="s">
        <v>25</v>
      </c>
    </row>
    <row r="266" spans="1:14" x14ac:dyDescent="0.35">
      <c r="A266" t="s">
        <v>307</v>
      </c>
      <c r="B266" t="s">
        <v>23</v>
      </c>
      <c r="C266" s="1">
        <v>44090</v>
      </c>
      <c r="D266" s="25">
        <f>ROUNDUP(MONTH(Table1[[#This Row],[Date]])/3,0)</f>
        <v>3</v>
      </c>
      <c r="E266">
        <v>2020</v>
      </c>
      <c r="F266" t="s">
        <v>41</v>
      </c>
      <c r="G266" t="s">
        <v>13</v>
      </c>
      <c r="H266">
        <v>158</v>
      </c>
      <c r="I266" s="8">
        <v>33199.440000000002</v>
      </c>
      <c r="J266" s="8">
        <v>5295.09</v>
      </c>
      <c r="K266" s="8">
        <f>Table1[[#This Row],[Profit Per unit]]*Table1[[#This Row],[Units Sold]]</f>
        <v>836624.22</v>
      </c>
      <c r="L266" s="8">
        <v>5245511.5199999996</v>
      </c>
      <c r="M266" s="8">
        <f>Table1[[#This Row],[Revenue]]-Table1[[#This Row],[Total Profits]]</f>
        <v>4408887.3</v>
      </c>
      <c r="N266" t="s">
        <v>14</v>
      </c>
    </row>
    <row r="267" spans="1:14" x14ac:dyDescent="0.35">
      <c r="A267" t="s">
        <v>308</v>
      </c>
      <c r="B267" t="s">
        <v>23</v>
      </c>
      <c r="C267" s="1">
        <v>44146</v>
      </c>
      <c r="D267" s="25">
        <f>ROUNDUP(MONTH(Table1[[#This Row],[Date]])/3,0)</f>
        <v>4</v>
      </c>
      <c r="E267">
        <v>2020</v>
      </c>
      <c r="F267" t="s">
        <v>63</v>
      </c>
      <c r="G267" t="s">
        <v>13</v>
      </c>
      <c r="H267">
        <v>839</v>
      </c>
      <c r="I267" s="8">
        <v>20194.91</v>
      </c>
      <c r="J267" s="8">
        <v>4050.93</v>
      </c>
      <c r="K267" s="8">
        <f>Table1[[#This Row],[Profit Per unit]]*Table1[[#This Row],[Units Sold]]</f>
        <v>3398730.27</v>
      </c>
      <c r="L267" s="8">
        <v>16943529.489999998</v>
      </c>
      <c r="M267" s="8">
        <f>Table1[[#This Row],[Revenue]]-Table1[[#This Row],[Total Profits]]</f>
        <v>13544799.219999999</v>
      </c>
      <c r="N267" t="s">
        <v>58</v>
      </c>
    </row>
    <row r="268" spans="1:14" x14ac:dyDescent="0.35">
      <c r="A268" t="s">
        <v>309</v>
      </c>
      <c r="B268" t="s">
        <v>37</v>
      </c>
      <c r="C268" s="1">
        <v>44810</v>
      </c>
      <c r="D268" s="25">
        <f>ROUNDUP(MONTH(Table1[[#This Row],[Date]])/3,0)</f>
        <v>3</v>
      </c>
      <c r="E268">
        <v>2022</v>
      </c>
      <c r="F268" t="s">
        <v>63</v>
      </c>
      <c r="G268" t="s">
        <v>35</v>
      </c>
      <c r="H268">
        <v>752</v>
      </c>
      <c r="I268" s="8">
        <v>33682.199999999997</v>
      </c>
      <c r="J268" s="8">
        <v>2116.71</v>
      </c>
      <c r="K268" s="8">
        <f>Table1[[#This Row],[Profit Per unit]]*Table1[[#This Row],[Units Sold]]</f>
        <v>1591765.92</v>
      </c>
      <c r="L268" s="8">
        <v>25329014.399999999</v>
      </c>
      <c r="M268" s="8">
        <f>Table1[[#This Row],[Revenue]]-Table1[[#This Row],[Total Profits]]</f>
        <v>23737248.479999997</v>
      </c>
      <c r="N268" t="s">
        <v>14</v>
      </c>
    </row>
    <row r="269" spans="1:14" x14ac:dyDescent="0.35">
      <c r="A269" t="s">
        <v>310</v>
      </c>
      <c r="B269" t="s">
        <v>34</v>
      </c>
      <c r="C269" s="1">
        <v>45167</v>
      </c>
      <c r="D269" s="25">
        <f>ROUNDUP(MONTH(Table1[[#This Row],[Date]])/3,0)</f>
        <v>3</v>
      </c>
      <c r="E269">
        <v>2023</v>
      </c>
      <c r="F269" t="s">
        <v>41</v>
      </c>
      <c r="G269" t="s">
        <v>48</v>
      </c>
      <c r="H269">
        <v>296</v>
      </c>
      <c r="I269" s="8">
        <v>28499.89</v>
      </c>
      <c r="J269" s="8">
        <v>4918.3100000000004</v>
      </c>
      <c r="K269" s="8">
        <f>Table1[[#This Row],[Profit Per unit]]*Table1[[#This Row],[Units Sold]]</f>
        <v>1455819.76</v>
      </c>
      <c r="L269" s="8">
        <v>8435967.4399999995</v>
      </c>
      <c r="M269" s="8">
        <f>Table1[[#This Row],[Revenue]]-Table1[[#This Row],[Total Profits]]</f>
        <v>6980147.6799999997</v>
      </c>
      <c r="N269" t="s">
        <v>21</v>
      </c>
    </row>
    <row r="270" spans="1:14" x14ac:dyDescent="0.35">
      <c r="A270" t="s">
        <v>311</v>
      </c>
      <c r="B270" t="s">
        <v>27</v>
      </c>
      <c r="C270" s="1">
        <v>45260</v>
      </c>
      <c r="D270" s="25">
        <f>ROUNDUP(MONTH(Table1[[#This Row],[Date]])/3,0)</f>
        <v>4</v>
      </c>
      <c r="E270">
        <v>2023</v>
      </c>
      <c r="F270" t="s">
        <v>63</v>
      </c>
      <c r="G270" t="s">
        <v>35</v>
      </c>
      <c r="H270">
        <v>896</v>
      </c>
      <c r="I270" s="8">
        <v>37856.44</v>
      </c>
      <c r="J270" s="8">
        <v>8880.76</v>
      </c>
      <c r="K270" s="8">
        <f>Table1[[#This Row],[Profit Per unit]]*Table1[[#This Row],[Units Sold]]</f>
        <v>7957160.96</v>
      </c>
      <c r="L270" s="8">
        <v>33919370.240000002</v>
      </c>
      <c r="M270" s="8">
        <f>Table1[[#This Row],[Revenue]]-Table1[[#This Row],[Total Profits]]</f>
        <v>25962209.280000001</v>
      </c>
      <c r="N270" t="s">
        <v>14</v>
      </c>
    </row>
    <row r="271" spans="1:14" x14ac:dyDescent="0.35">
      <c r="A271" t="s">
        <v>312</v>
      </c>
      <c r="B271" t="s">
        <v>34</v>
      </c>
      <c r="C271" s="1">
        <v>44254</v>
      </c>
      <c r="D271" s="25">
        <f>ROUNDUP(MONTH(Table1[[#This Row],[Date]])/3,0)</f>
        <v>1</v>
      </c>
      <c r="E271">
        <v>2021</v>
      </c>
      <c r="F271" t="s">
        <v>17</v>
      </c>
      <c r="G271" t="s">
        <v>52</v>
      </c>
      <c r="H271">
        <v>919</v>
      </c>
      <c r="I271" s="8">
        <v>12736.81</v>
      </c>
      <c r="J271" s="8">
        <v>5369.17</v>
      </c>
      <c r="K271" s="8">
        <f>Table1[[#This Row],[Profit Per unit]]*Table1[[#This Row],[Units Sold]]</f>
        <v>4934267.2300000004</v>
      </c>
      <c r="L271" s="8">
        <v>11705128.390000001</v>
      </c>
      <c r="M271" s="8">
        <f>Table1[[#This Row],[Revenue]]-Table1[[#This Row],[Total Profits]]</f>
        <v>6770861.1600000001</v>
      </c>
      <c r="N271" t="s">
        <v>14</v>
      </c>
    </row>
    <row r="272" spans="1:14" x14ac:dyDescent="0.35">
      <c r="A272" t="s">
        <v>313</v>
      </c>
      <c r="B272" t="s">
        <v>46</v>
      </c>
      <c r="C272" s="1">
        <v>43938</v>
      </c>
      <c r="D272" s="25">
        <f>ROUNDUP(MONTH(Table1[[#This Row],[Date]])/3,0)</f>
        <v>2</v>
      </c>
      <c r="E272">
        <v>2020</v>
      </c>
      <c r="F272" t="s">
        <v>12</v>
      </c>
      <c r="G272" t="s">
        <v>29</v>
      </c>
      <c r="H272">
        <v>824</v>
      </c>
      <c r="I272" s="8">
        <v>10293.39</v>
      </c>
      <c r="J272" s="8">
        <v>3434.07</v>
      </c>
      <c r="K272" s="8">
        <f>Table1[[#This Row],[Profit Per unit]]*Table1[[#This Row],[Units Sold]]</f>
        <v>2829673.68</v>
      </c>
      <c r="L272" s="8">
        <v>8481753.3599999994</v>
      </c>
      <c r="M272" s="8">
        <f>Table1[[#This Row],[Revenue]]-Table1[[#This Row],[Total Profits]]</f>
        <v>5652079.6799999997</v>
      </c>
      <c r="N272" t="s">
        <v>14</v>
      </c>
    </row>
    <row r="273" spans="1:14" x14ac:dyDescent="0.35">
      <c r="A273" t="s">
        <v>314</v>
      </c>
      <c r="B273" t="s">
        <v>34</v>
      </c>
      <c r="C273" s="1">
        <v>45230</v>
      </c>
      <c r="D273" s="25">
        <f>ROUNDUP(MONTH(Table1[[#This Row],[Date]])/3,0)</f>
        <v>4</v>
      </c>
      <c r="E273">
        <v>2023</v>
      </c>
      <c r="F273" t="s">
        <v>47</v>
      </c>
      <c r="G273" t="s">
        <v>35</v>
      </c>
      <c r="H273">
        <v>912</v>
      </c>
      <c r="I273" s="8">
        <v>36518.14</v>
      </c>
      <c r="J273" s="8">
        <v>7764.13</v>
      </c>
      <c r="K273" s="8">
        <f>Table1[[#This Row],[Profit Per unit]]*Table1[[#This Row],[Units Sold]]</f>
        <v>7080886.5600000005</v>
      </c>
      <c r="L273" s="8">
        <v>33304543.68</v>
      </c>
      <c r="M273" s="8">
        <f>Table1[[#This Row],[Revenue]]-Table1[[#This Row],[Total Profits]]</f>
        <v>26223657.119999997</v>
      </c>
      <c r="N273" t="s">
        <v>14</v>
      </c>
    </row>
    <row r="274" spans="1:14" x14ac:dyDescent="0.35">
      <c r="A274" t="s">
        <v>315</v>
      </c>
      <c r="B274" t="s">
        <v>11</v>
      </c>
      <c r="C274" s="1">
        <v>45073</v>
      </c>
      <c r="D274" s="25">
        <f>ROUNDUP(MONTH(Table1[[#This Row],[Date]])/3,0)</f>
        <v>2</v>
      </c>
      <c r="E274">
        <v>2023</v>
      </c>
      <c r="F274" t="s">
        <v>41</v>
      </c>
      <c r="G274" t="s">
        <v>32</v>
      </c>
      <c r="H274">
        <v>296</v>
      </c>
      <c r="I274" s="8">
        <v>12168.22</v>
      </c>
      <c r="J274" s="8">
        <v>6858.4</v>
      </c>
      <c r="K274" s="8">
        <f>Table1[[#This Row],[Profit Per unit]]*Table1[[#This Row],[Units Sold]]</f>
        <v>2030086.4</v>
      </c>
      <c r="L274" s="8">
        <v>3601793.12</v>
      </c>
      <c r="M274" s="8">
        <f>Table1[[#This Row],[Revenue]]-Table1[[#This Row],[Total Profits]]</f>
        <v>1571706.7200000002</v>
      </c>
      <c r="N274" t="s">
        <v>14</v>
      </c>
    </row>
    <row r="275" spans="1:14" x14ac:dyDescent="0.35">
      <c r="A275" t="s">
        <v>316</v>
      </c>
      <c r="B275" t="s">
        <v>23</v>
      </c>
      <c r="C275" s="1">
        <v>44384</v>
      </c>
      <c r="D275" s="25">
        <f>ROUNDUP(MONTH(Table1[[#This Row],[Date]])/3,0)</f>
        <v>3</v>
      </c>
      <c r="E275">
        <v>2021</v>
      </c>
      <c r="F275" t="s">
        <v>63</v>
      </c>
      <c r="G275" t="s">
        <v>29</v>
      </c>
      <c r="H275">
        <v>571</v>
      </c>
      <c r="I275" s="8">
        <v>27712.14</v>
      </c>
      <c r="J275" s="8">
        <v>6221.24</v>
      </c>
      <c r="K275" s="8">
        <f>Table1[[#This Row],[Profit Per unit]]*Table1[[#This Row],[Units Sold]]</f>
        <v>3552328.04</v>
      </c>
      <c r="L275" s="8">
        <v>15823631.939999999</v>
      </c>
      <c r="M275" s="8">
        <f>Table1[[#This Row],[Revenue]]-Table1[[#This Row],[Total Profits]]</f>
        <v>12271303.899999999</v>
      </c>
      <c r="N275" t="s">
        <v>14</v>
      </c>
    </row>
    <row r="276" spans="1:14" x14ac:dyDescent="0.35">
      <c r="A276" t="s">
        <v>317</v>
      </c>
      <c r="B276" t="s">
        <v>31</v>
      </c>
      <c r="C276" s="1">
        <v>44253</v>
      </c>
      <c r="D276" s="25">
        <f>ROUNDUP(MONTH(Table1[[#This Row],[Date]])/3,0)</f>
        <v>1</v>
      </c>
      <c r="E276">
        <v>2021</v>
      </c>
      <c r="F276" t="s">
        <v>63</v>
      </c>
      <c r="G276" t="s">
        <v>42</v>
      </c>
      <c r="H276">
        <v>999</v>
      </c>
      <c r="I276" s="8">
        <v>35396.620000000003</v>
      </c>
      <c r="J276" s="8">
        <v>6036.55</v>
      </c>
      <c r="K276" s="8">
        <f>Table1[[#This Row],[Profit Per unit]]*Table1[[#This Row],[Units Sold]]</f>
        <v>6030513.4500000002</v>
      </c>
      <c r="L276" s="8">
        <v>35361223.380000003</v>
      </c>
      <c r="M276" s="8">
        <f>Table1[[#This Row],[Revenue]]-Table1[[#This Row],[Total Profits]]</f>
        <v>29330709.930000003</v>
      </c>
      <c r="N276" t="s">
        <v>25</v>
      </c>
    </row>
    <row r="277" spans="1:14" x14ac:dyDescent="0.35">
      <c r="A277" t="s">
        <v>318</v>
      </c>
      <c r="B277" t="s">
        <v>44</v>
      </c>
      <c r="C277" s="1">
        <v>44041</v>
      </c>
      <c r="D277" s="25">
        <f>ROUNDUP(MONTH(Table1[[#This Row],[Date]])/3,0)</f>
        <v>3</v>
      </c>
      <c r="E277">
        <v>2020</v>
      </c>
      <c r="F277" t="s">
        <v>63</v>
      </c>
      <c r="G277" t="s">
        <v>48</v>
      </c>
      <c r="H277">
        <v>355</v>
      </c>
      <c r="I277" s="8">
        <v>19246.61</v>
      </c>
      <c r="J277" s="8">
        <v>2599.13</v>
      </c>
      <c r="K277" s="8">
        <f>Table1[[#This Row],[Profit Per unit]]*Table1[[#This Row],[Units Sold]]</f>
        <v>922691.15</v>
      </c>
      <c r="L277" s="8">
        <v>6832546.5499999998</v>
      </c>
      <c r="M277" s="8">
        <f>Table1[[#This Row],[Revenue]]-Table1[[#This Row],[Total Profits]]</f>
        <v>5909855.3999999994</v>
      </c>
      <c r="N277" t="s">
        <v>14</v>
      </c>
    </row>
    <row r="278" spans="1:14" x14ac:dyDescent="0.35">
      <c r="A278" t="s">
        <v>319</v>
      </c>
      <c r="B278" t="s">
        <v>46</v>
      </c>
      <c r="C278" s="1">
        <v>43896</v>
      </c>
      <c r="D278" s="25">
        <f>ROUNDUP(MONTH(Table1[[#This Row],[Date]])/3,0)</f>
        <v>1</v>
      </c>
      <c r="E278">
        <v>2020</v>
      </c>
      <c r="F278" t="s">
        <v>54</v>
      </c>
      <c r="G278" t="s">
        <v>52</v>
      </c>
      <c r="H278">
        <v>368</v>
      </c>
      <c r="I278" s="8">
        <v>30048.91</v>
      </c>
      <c r="J278" s="8">
        <v>2336.56</v>
      </c>
      <c r="K278" s="8">
        <f>Table1[[#This Row],[Profit Per unit]]*Table1[[#This Row],[Units Sold]]</f>
        <v>859854.08</v>
      </c>
      <c r="L278" s="8">
        <v>11057998.880000001</v>
      </c>
      <c r="M278" s="8">
        <f>Table1[[#This Row],[Revenue]]-Table1[[#This Row],[Total Profits]]</f>
        <v>10198144.800000001</v>
      </c>
      <c r="N278" t="s">
        <v>14</v>
      </c>
    </row>
    <row r="279" spans="1:14" x14ac:dyDescent="0.35">
      <c r="A279" t="s">
        <v>320</v>
      </c>
      <c r="B279" t="s">
        <v>31</v>
      </c>
      <c r="C279" s="1">
        <v>43993</v>
      </c>
      <c r="D279" s="25">
        <f>ROUNDUP(MONTH(Table1[[#This Row],[Date]])/3,0)</f>
        <v>2</v>
      </c>
      <c r="E279">
        <v>2020</v>
      </c>
      <c r="F279" t="s">
        <v>12</v>
      </c>
      <c r="G279" t="s">
        <v>42</v>
      </c>
      <c r="H279">
        <v>794</v>
      </c>
      <c r="I279" s="8">
        <v>34804.99</v>
      </c>
      <c r="J279" s="8">
        <v>8456.36</v>
      </c>
      <c r="K279" s="8">
        <f>Table1[[#This Row],[Profit Per unit]]*Table1[[#This Row],[Units Sold]]</f>
        <v>6714349.8400000008</v>
      </c>
      <c r="L279" s="8">
        <v>27635162.059999999</v>
      </c>
      <c r="M279" s="8">
        <f>Table1[[#This Row],[Revenue]]-Table1[[#This Row],[Total Profits]]</f>
        <v>20920812.219999999</v>
      </c>
      <c r="N279" t="s">
        <v>21</v>
      </c>
    </row>
    <row r="280" spans="1:14" x14ac:dyDescent="0.35">
      <c r="A280" t="s">
        <v>321</v>
      </c>
      <c r="B280" t="s">
        <v>27</v>
      </c>
      <c r="C280" s="1">
        <v>44625</v>
      </c>
      <c r="D280" s="25">
        <f>ROUNDUP(MONTH(Table1[[#This Row],[Date]])/3,0)</f>
        <v>1</v>
      </c>
      <c r="E280">
        <v>2022</v>
      </c>
      <c r="F280" t="s">
        <v>54</v>
      </c>
      <c r="G280" t="s">
        <v>24</v>
      </c>
      <c r="H280">
        <v>426</v>
      </c>
      <c r="I280" s="8">
        <v>27262.69</v>
      </c>
      <c r="J280" s="8">
        <v>8439.65</v>
      </c>
      <c r="K280" s="8">
        <f>Table1[[#This Row],[Profit Per unit]]*Table1[[#This Row],[Units Sold]]</f>
        <v>3595290.9</v>
      </c>
      <c r="L280" s="8">
        <v>11613905.939999999</v>
      </c>
      <c r="M280" s="8">
        <f>Table1[[#This Row],[Revenue]]-Table1[[#This Row],[Total Profits]]</f>
        <v>8018615.0399999991</v>
      </c>
      <c r="N280" t="s">
        <v>14</v>
      </c>
    </row>
    <row r="281" spans="1:14" x14ac:dyDescent="0.35">
      <c r="A281" t="s">
        <v>322</v>
      </c>
      <c r="B281" t="s">
        <v>11</v>
      </c>
      <c r="C281" s="1">
        <v>44656</v>
      </c>
      <c r="D281" s="25">
        <f>ROUNDUP(MONTH(Table1[[#This Row],[Date]])/3,0)</f>
        <v>2</v>
      </c>
      <c r="E281">
        <v>2022</v>
      </c>
      <c r="F281" t="s">
        <v>41</v>
      </c>
      <c r="G281" t="s">
        <v>32</v>
      </c>
      <c r="H281">
        <v>318</v>
      </c>
      <c r="I281" s="8">
        <v>24796.29</v>
      </c>
      <c r="J281" s="8">
        <v>9931.61</v>
      </c>
      <c r="K281" s="8">
        <f>Table1[[#This Row],[Profit Per unit]]*Table1[[#This Row],[Units Sold]]</f>
        <v>3158251.98</v>
      </c>
      <c r="L281" s="8">
        <v>7885220.2199999997</v>
      </c>
      <c r="M281" s="8">
        <f>Table1[[#This Row],[Revenue]]-Table1[[#This Row],[Total Profits]]</f>
        <v>4726968.24</v>
      </c>
      <c r="N281" t="s">
        <v>58</v>
      </c>
    </row>
    <row r="282" spans="1:14" x14ac:dyDescent="0.35">
      <c r="A282" t="s">
        <v>323</v>
      </c>
      <c r="B282" t="s">
        <v>16</v>
      </c>
      <c r="C282" s="1">
        <v>44994</v>
      </c>
      <c r="D282" s="25">
        <f>ROUNDUP(MONTH(Table1[[#This Row],[Date]])/3,0)</f>
        <v>1</v>
      </c>
      <c r="E282">
        <v>2023</v>
      </c>
      <c r="F282" t="s">
        <v>20</v>
      </c>
      <c r="G282" t="s">
        <v>39</v>
      </c>
      <c r="H282">
        <v>553</v>
      </c>
      <c r="I282" s="8">
        <v>25956.06</v>
      </c>
      <c r="J282" s="8">
        <v>4281.7700000000004</v>
      </c>
      <c r="K282" s="8">
        <f>Table1[[#This Row],[Profit Per unit]]*Table1[[#This Row],[Units Sold]]</f>
        <v>2367818.81</v>
      </c>
      <c r="L282" s="8">
        <v>14353701.18</v>
      </c>
      <c r="M282" s="8">
        <f>Table1[[#This Row],[Revenue]]-Table1[[#This Row],[Total Profits]]</f>
        <v>11985882.369999999</v>
      </c>
      <c r="N282" t="s">
        <v>14</v>
      </c>
    </row>
    <row r="283" spans="1:14" x14ac:dyDescent="0.35">
      <c r="A283" t="s">
        <v>324</v>
      </c>
      <c r="B283" t="s">
        <v>27</v>
      </c>
      <c r="C283" s="1">
        <v>43990</v>
      </c>
      <c r="D283" s="25">
        <f>ROUNDUP(MONTH(Table1[[#This Row],[Date]])/3,0)</f>
        <v>2</v>
      </c>
      <c r="E283">
        <v>2020</v>
      </c>
      <c r="F283" t="s">
        <v>12</v>
      </c>
      <c r="G283" t="s">
        <v>13</v>
      </c>
      <c r="H283">
        <v>133</v>
      </c>
      <c r="I283" s="8">
        <v>10598.63</v>
      </c>
      <c r="J283" s="8">
        <v>2227.19</v>
      </c>
      <c r="K283" s="8">
        <f>Table1[[#This Row],[Profit Per unit]]*Table1[[#This Row],[Units Sold]]</f>
        <v>296216.27</v>
      </c>
      <c r="L283" s="8">
        <v>1409617.79</v>
      </c>
      <c r="M283" s="8">
        <f>Table1[[#This Row],[Revenue]]-Table1[[#This Row],[Total Profits]]</f>
        <v>1113401.52</v>
      </c>
      <c r="N283" t="s">
        <v>58</v>
      </c>
    </row>
    <row r="284" spans="1:14" x14ac:dyDescent="0.35">
      <c r="A284" t="s">
        <v>325</v>
      </c>
      <c r="B284" t="s">
        <v>11</v>
      </c>
      <c r="C284" s="1">
        <v>44030</v>
      </c>
      <c r="D284" s="25">
        <f>ROUNDUP(MONTH(Table1[[#This Row],[Date]])/3,0)</f>
        <v>3</v>
      </c>
      <c r="E284">
        <v>2020</v>
      </c>
      <c r="F284" t="s">
        <v>47</v>
      </c>
      <c r="G284" t="s">
        <v>48</v>
      </c>
      <c r="H284">
        <v>361</v>
      </c>
      <c r="I284" s="8">
        <v>23661.98</v>
      </c>
      <c r="J284" s="8">
        <v>2145.5700000000002</v>
      </c>
      <c r="K284" s="8">
        <f>Table1[[#This Row],[Profit Per unit]]*Table1[[#This Row],[Units Sold]]</f>
        <v>774550.77</v>
      </c>
      <c r="L284" s="8">
        <v>8541974.7799999993</v>
      </c>
      <c r="M284" s="8">
        <f>Table1[[#This Row],[Revenue]]-Table1[[#This Row],[Total Profits]]</f>
        <v>7767424.0099999998</v>
      </c>
      <c r="N284" t="s">
        <v>14</v>
      </c>
    </row>
    <row r="285" spans="1:14" x14ac:dyDescent="0.35">
      <c r="A285" t="s">
        <v>326</v>
      </c>
      <c r="B285" t="s">
        <v>23</v>
      </c>
      <c r="C285" s="1">
        <v>44516</v>
      </c>
      <c r="D285" s="25">
        <f>ROUNDUP(MONTH(Table1[[#This Row],[Date]])/3,0)</f>
        <v>4</v>
      </c>
      <c r="E285">
        <v>2021</v>
      </c>
      <c r="F285" t="s">
        <v>41</v>
      </c>
      <c r="G285" t="s">
        <v>24</v>
      </c>
      <c r="H285">
        <v>810</v>
      </c>
      <c r="I285" s="8">
        <v>37294.980000000003</v>
      </c>
      <c r="J285" s="8">
        <v>9804.7000000000007</v>
      </c>
      <c r="K285" s="8">
        <f>Table1[[#This Row],[Profit Per unit]]*Table1[[#This Row],[Units Sold]]</f>
        <v>7941807.0000000009</v>
      </c>
      <c r="L285" s="8">
        <v>30208933.800000001</v>
      </c>
      <c r="M285" s="8">
        <f>Table1[[#This Row],[Revenue]]-Table1[[#This Row],[Total Profits]]</f>
        <v>22267126.800000001</v>
      </c>
      <c r="N285" t="s">
        <v>14</v>
      </c>
    </row>
    <row r="286" spans="1:14" x14ac:dyDescent="0.35">
      <c r="A286" t="s">
        <v>327</v>
      </c>
      <c r="B286" t="s">
        <v>34</v>
      </c>
      <c r="C286" s="1">
        <v>45177</v>
      </c>
      <c r="D286" s="25">
        <f>ROUNDUP(MONTH(Table1[[#This Row],[Date]])/3,0)</f>
        <v>3</v>
      </c>
      <c r="E286">
        <v>2023</v>
      </c>
      <c r="F286" t="s">
        <v>20</v>
      </c>
      <c r="G286" t="s">
        <v>18</v>
      </c>
      <c r="H286">
        <v>205</v>
      </c>
      <c r="I286" s="8">
        <v>26036.36</v>
      </c>
      <c r="J286" s="8">
        <v>8100.15</v>
      </c>
      <c r="K286" s="8">
        <f>Table1[[#This Row],[Profit Per unit]]*Table1[[#This Row],[Units Sold]]</f>
        <v>1660530.75</v>
      </c>
      <c r="L286" s="8">
        <v>5337453.8</v>
      </c>
      <c r="M286" s="8">
        <f>Table1[[#This Row],[Revenue]]-Table1[[#This Row],[Total Profits]]</f>
        <v>3676923.05</v>
      </c>
      <c r="N286" t="s">
        <v>21</v>
      </c>
    </row>
    <row r="287" spans="1:14" x14ac:dyDescent="0.35">
      <c r="A287" t="s">
        <v>328</v>
      </c>
      <c r="B287" t="s">
        <v>11</v>
      </c>
      <c r="C287" s="1">
        <v>44382</v>
      </c>
      <c r="D287" s="25">
        <f>ROUNDUP(MONTH(Table1[[#This Row],[Date]])/3,0)</f>
        <v>3</v>
      </c>
      <c r="E287">
        <v>2021</v>
      </c>
      <c r="F287" t="s">
        <v>41</v>
      </c>
      <c r="G287" t="s">
        <v>29</v>
      </c>
      <c r="H287">
        <v>305</v>
      </c>
      <c r="I287" s="8">
        <v>18218.73</v>
      </c>
      <c r="J287" s="8">
        <v>9792.49</v>
      </c>
      <c r="K287" s="8">
        <f>Table1[[#This Row],[Profit Per unit]]*Table1[[#This Row],[Units Sold]]</f>
        <v>2986709.4499999997</v>
      </c>
      <c r="L287" s="8">
        <v>5556712.6500000004</v>
      </c>
      <c r="M287" s="8">
        <f>Table1[[#This Row],[Revenue]]-Table1[[#This Row],[Total Profits]]</f>
        <v>2570003.2000000007</v>
      </c>
      <c r="N287" t="s">
        <v>14</v>
      </c>
    </row>
    <row r="288" spans="1:14" x14ac:dyDescent="0.35">
      <c r="A288" t="s">
        <v>329</v>
      </c>
      <c r="B288" t="s">
        <v>16</v>
      </c>
      <c r="C288" s="1">
        <v>44365</v>
      </c>
      <c r="D288" s="25">
        <f>ROUNDUP(MONTH(Table1[[#This Row],[Date]])/3,0)</f>
        <v>2</v>
      </c>
      <c r="E288">
        <v>2021</v>
      </c>
      <c r="F288" t="s">
        <v>47</v>
      </c>
      <c r="G288" t="s">
        <v>13</v>
      </c>
      <c r="H288">
        <v>892</v>
      </c>
      <c r="I288" s="8">
        <v>30720.69</v>
      </c>
      <c r="J288" s="8">
        <v>8022.12</v>
      </c>
      <c r="K288" s="8">
        <f>Table1[[#This Row],[Profit Per unit]]*Table1[[#This Row],[Units Sold]]</f>
        <v>7155731.04</v>
      </c>
      <c r="L288" s="8">
        <v>27402855.48</v>
      </c>
      <c r="M288" s="8">
        <f>Table1[[#This Row],[Revenue]]-Table1[[#This Row],[Total Profits]]</f>
        <v>20247124.440000001</v>
      </c>
      <c r="N288" t="s">
        <v>25</v>
      </c>
    </row>
    <row r="289" spans="1:14" x14ac:dyDescent="0.35">
      <c r="A289" t="s">
        <v>330</v>
      </c>
      <c r="B289" t="s">
        <v>31</v>
      </c>
      <c r="C289" s="1">
        <v>44767</v>
      </c>
      <c r="D289" s="25">
        <f>ROUNDUP(MONTH(Table1[[#This Row],[Date]])/3,0)</f>
        <v>3</v>
      </c>
      <c r="E289">
        <v>2022</v>
      </c>
      <c r="F289" t="s">
        <v>54</v>
      </c>
      <c r="G289" t="s">
        <v>35</v>
      </c>
      <c r="H289">
        <v>933</v>
      </c>
      <c r="I289" s="8">
        <v>18835.79</v>
      </c>
      <c r="J289" s="8">
        <v>6247.48</v>
      </c>
      <c r="K289" s="8">
        <f>Table1[[#This Row],[Profit Per unit]]*Table1[[#This Row],[Units Sold]]</f>
        <v>5828898.8399999999</v>
      </c>
      <c r="L289" s="8">
        <v>17573792.07</v>
      </c>
      <c r="M289" s="8">
        <f>Table1[[#This Row],[Revenue]]-Table1[[#This Row],[Total Profits]]</f>
        <v>11744893.23</v>
      </c>
      <c r="N289" t="s">
        <v>25</v>
      </c>
    </row>
    <row r="290" spans="1:14" x14ac:dyDescent="0.35">
      <c r="A290" t="s">
        <v>331</v>
      </c>
      <c r="B290" t="s">
        <v>27</v>
      </c>
      <c r="C290" s="1">
        <v>44489</v>
      </c>
      <c r="D290" s="25">
        <f>ROUNDUP(MONTH(Table1[[#This Row],[Date]])/3,0)</f>
        <v>4</v>
      </c>
      <c r="E290">
        <v>2021</v>
      </c>
      <c r="F290" t="s">
        <v>12</v>
      </c>
      <c r="G290" t="s">
        <v>13</v>
      </c>
      <c r="H290">
        <v>608</v>
      </c>
      <c r="I290" s="8">
        <v>24486.35</v>
      </c>
      <c r="J290" s="8">
        <v>2380.14</v>
      </c>
      <c r="K290" s="8">
        <f>Table1[[#This Row],[Profit Per unit]]*Table1[[#This Row],[Units Sold]]</f>
        <v>1447125.1199999999</v>
      </c>
      <c r="L290" s="8">
        <v>14887700.800000001</v>
      </c>
      <c r="M290" s="8">
        <f>Table1[[#This Row],[Revenue]]-Table1[[#This Row],[Total Profits]]</f>
        <v>13440575.680000002</v>
      </c>
      <c r="N290" t="s">
        <v>14</v>
      </c>
    </row>
    <row r="291" spans="1:14" x14ac:dyDescent="0.35">
      <c r="A291" t="s">
        <v>332</v>
      </c>
      <c r="B291" t="s">
        <v>31</v>
      </c>
      <c r="C291" s="1">
        <v>45005</v>
      </c>
      <c r="D291" s="25">
        <f>ROUNDUP(MONTH(Table1[[#This Row],[Date]])/3,0)</f>
        <v>1</v>
      </c>
      <c r="E291">
        <v>2023</v>
      </c>
      <c r="F291" t="s">
        <v>63</v>
      </c>
      <c r="G291" t="s">
        <v>18</v>
      </c>
      <c r="H291">
        <v>383</v>
      </c>
      <c r="I291" s="8">
        <v>10974.92</v>
      </c>
      <c r="J291" s="8">
        <v>2308.7800000000002</v>
      </c>
      <c r="K291" s="8">
        <f>Table1[[#This Row],[Profit Per unit]]*Table1[[#This Row],[Units Sold]]</f>
        <v>884262.74000000011</v>
      </c>
      <c r="L291" s="8">
        <v>4203394.3600000003</v>
      </c>
      <c r="M291" s="8">
        <f>Table1[[#This Row],[Revenue]]-Table1[[#This Row],[Total Profits]]</f>
        <v>3319131.62</v>
      </c>
      <c r="N291" t="s">
        <v>25</v>
      </c>
    </row>
    <row r="292" spans="1:14" x14ac:dyDescent="0.35">
      <c r="A292" t="s">
        <v>333</v>
      </c>
      <c r="B292" t="s">
        <v>46</v>
      </c>
      <c r="C292" s="1">
        <v>44247</v>
      </c>
      <c r="D292" s="25">
        <f>ROUNDUP(MONTH(Table1[[#This Row],[Date]])/3,0)</f>
        <v>1</v>
      </c>
      <c r="E292">
        <v>2021</v>
      </c>
      <c r="F292" t="s">
        <v>54</v>
      </c>
      <c r="G292" t="s">
        <v>48</v>
      </c>
      <c r="H292">
        <v>662</v>
      </c>
      <c r="I292" s="8">
        <v>48735.7</v>
      </c>
      <c r="J292" s="8">
        <v>3116.32</v>
      </c>
      <c r="K292" s="8">
        <f>Table1[[#This Row],[Profit Per unit]]*Table1[[#This Row],[Units Sold]]</f>
        <v>2063003.84</v>
      </c>
      <c r="L292" s="8">
        <v>32263033.399999999</v>
      </c>
      <c r="M292" s="8">
        <f>Table1[[#This Row],[Revenue]]-Table1[[#This Row],[Total Profits]]</f>
        <v>30200029.559999999</v>
      </c>
      <c r="N292" t="s">
        <v>25</v>
      </c>
    </row>
    <row r="293" spans="1:14" x14ac:dyDescent="0.35">
      <c r="A293" t="s">
        <v>334</v>
      </c>
      <c r="B293" t="s">
        <v>44</v>
      </c>
      <c r="C293" s="1">
        <v>43958</v>
      </c>
      <c r="D293" s="25">
        <f>ROUNDUP(MONTH(Table1[[#This Row],[Date]])/3,0)</f>
        <v>2</v>
      </c>
      <c r="E293">
        <v>2020</v>
      </c>
      <c r="F293" t="s">
        <v>28</v>
      </c>
      <c r="G293" t="s">
        <v>42</v>
      </c>
      <c r="H293">
        <v>995</v>
      </c>
      <c r="I293" s="8">
        <v>23095.37</v>
      </c>
      <c r="J293" s="8">
        <v>8369.26</v>
      </c>
      <c r="K293" s="8">
        <f>Table1[[#This Row],[Profit Per unit]]*Table1[[#This Row],[Units Sold]]</f>
        <v>8327413.7000000002</v>
      </c>
      <c r="L293" s="8">
        <v>22979893.149999999</v>
      </c>
      <c r="M293" s="8">
        <f>Table1[[#This Row],[Revenue]]-Table1[[#This Row],[Total Profits]]</f>
        <v>14652479.449999999</v>
      </c>
      <c r="N293" t="s">
        <v>14</v>
      </c>
    </row>
    <row r="294" spans="1:14" x14ac:dyDescent="0.35">
      <c r="A294" t="s">
        <v>335</v>
      </c>
      <c r="B294" t="s">
        <v>16</v>
      </c>
      <c r="C294" s="1">
        <v>44517</v>
      </c>
      <c r="D294" s="25">
        <f>ROUNDUP(MONTH(Table1[[#This Row],[Date]])/3,0)</f>
        <v>4</v>
      </c>
      <c r="E294">
        <v>2021</v>
      </c>
      <c r="F294" t="s">
        <v>54</v>
      </c>
      <c r="G294" t="s">
        <v>48</v>
      </c>
      <c r="H294">
        <v>914</v>
      </c>
      <c r="I294" s="8">
        <v>34678.879999999997</v>
      </c>
      <c r="J294" s="8">
        <v>3227.13</v>
      </c>
      <c r="K294" s="8">
        <f>Table1[[#This Row],[Profit Per unit]]*Table1[[#This Row],[Units Sold]]</f>
        <v>2949596.8200000003</v>
      </c>
      <c r="L294" s="8">
        <v>31696496.32</v>
      </c>
      <c r="M294" s="8">
        <f>Table1[[#This Row],[Revenue]]-Table1[[#This Row],[Total Profits]]</f>
        <v>28746899.5</v>
      </c>
      <c r="N294" t="s">
        <v>14</v>
      </c>
    </row>
    <row r="295" spans="1:14" x14ac:dyDescent="0.35">
      <c r="A295" t="s">
        <v>336</v>
      </c>
      <c r="B295" t="s">
        <v>46</v>
      </c>
      <c r="C295" s="1">
        <v>44144</v>
      </c>
      <c r="D295" s="25">
        <f>ROUNDUP(MONTH(Table1[[#This Row],[Date]])/3,0)</f>
        <v>4</v>
      </c>
      <c r="E295">
        <v>2020</v>
      </c>
      <c r="F295" t="s">
        <v>28</v>
      </c>
      <c r="G295" t="s">
        <v>24</v>
      </c>
      <c r="H295">
        <v>109</v>
      </c>
      <c r="I295" s="8">
        <v>26372.46</v>
      </c>
      <c r="J295" s="8">
        <v>8505.26</v>
      </c>
      <c r="K295" s="8">
        <f>Table1[[#This Row],[Profit Per unit]]*Table1[[#This Row],[Units Sold]]</f>
        <v>927073.34</v>
      </c>
      <c r="L295" s="8">
        <v>2874598.14</v>
      </c>
      <c r="M295" s="8">
        <f>Table1[[#This Row],[Revenue]]-Table1[[#This Row],[Total Profits]]</f>
        <v>1947524.8000000003</v>
      </c>
      <c r="N295" t="s">
        <v>14</v>
      </c>
    </row>
    <row r="296" spans="1:14" x14ac:dyDescent="0.35">
      <c r="A296" t="s">
        <v>337</v>
      </c>
      <c r="B296" t="s">
        <v>16</v>
      </c>
      <c r="C296" s="1">
        <v>44675</v>
      </c>
      <c r="D296" s="25">
        <f>ROUNDUP(MONTH(Table1[[#This Row],[Date]])/3,0)</f>
        <v>2</v>
      </c>
      <c r="E296">
        <v>2022</v>
      </c>
      <c r="F296" t="s">
        <v>47</v>
      </c>
      <c r="G296" t="s">
        <v>32</v>
      </c>
      <c r="H296">
        <v>706</v>
      </c>
      <c r="I296" s="8">
        <v>47962.400000000001</v>
      </c>
      <c r="J296" s="8">
        <v>8161.97</v>
      </c>
      <c r="K296" s="8">
        <f>Table1[[#This Row],[Profit Per unit]]*Table1[[#This Row],[Units Sold]]</f>
        <v>5762350.8200000003</v>
      </c>
      <c r="L296" s="8">
        <v>33861454.399999999</v>
      </c>
      <c r="M296" s="8">
        <f>Table1[[#This Row],[Revenue]]-Table1[[#This Row],[Total Profits]]</f>
        <v>28099103.579999998</v>
      </c>
      <c r="N296" t="s">
        <v>58</v>
      </c>
    </row>
    <row r="297" spans="1:14" x14ac:dyDescent="0.35">
      <c r="A297" t="s">
        <v>338</v>
      </c>
      <c r="B297" t="s">
        <v>11</v>
      </c>
      <c r="C297" s="1">
        <v>44617</v>
      </c>
      <c r="D297" s="25">
        <f>ROUNDUP(MONTH(Table1[[#This Row],[Date]])/3,0)</f>
        <v>1</v>
      </c>
      <c r="E297">
        <v>2022</v>
      </c>
      <c r="F297" t="s">
        <v>41</v>
      </c>
      <c r="G297" t="s">
        <v>24</v>
      </c>
      <c r="H297">
        <v>928</v>
      </c>
      <c r="I297" s="8">
        <v>43869.35</v>
      </c>
      <c r="J297" s="8">
        <v>7665.68</v>
      </c>
      <c r="K297" s="8">
        <f>Table1[[#This Row],[Profit Per unit]]*Table1[[#This Row],[Units Sold]]</f>
        <v>7113751.04</v>
      </c>
      <c r="L297" s="8">
        <v>40710756.799999997</v>
      </c>
      <c r="M297" s="8">
        <f>Table1[[#This Row],[Revenue]]-Table1[[#This Row],[Total Profits]]</f>
        <v>33597005.759999998</v>
      </c>
      <c r="N297" t="s">
        <v>14</v>
      </c>
    </row>
    <row r="298" spans="1:14" x14ac:dyDescent="0.35">
      <c r="A298" t="s">
        <v>339</v>
      </c>
      <c r="B298" t="s">
        <v>27</v>
      </c>
      <c r="C298" s="1">
        <v>44473</v>
      </c>
      <c r="D298" s="25">
        <f>ROUNDUP(MONTH(Table1[[#This Row],[Date]])/3,0)</f>
        <v>4</v>
      </c>
      <c r="E298">
        <v>2021</v>
      </c>
      <c r="F298" t="s">
        <v>17</v>
      </c>
      <c r="G298" t="s">
        <v>24</v>
      </c>
      <c r="H298">
        <v>535</v>
      </c>
      <c r="I298" s="8">
        <v>48301.99</v>
      </c>
      <c r="J298" s="8">
        <v>9496.39</v>
      </c>
      <c r="K298" s="8">
        <f>Table1[[#This Row],[Profit Per unit]]*Table1[[#This Row],[Units Sold]]</f>
        <v>5080568.6499999994</v>
      </c>
      <c r="L298" s="8">
        <v>25841564.649999999</v>
      </c>
      <c r="M298" s="8">
        <f>Table1[[#This Row],[Revenue]]-Table1[[#This Row],[Total Profits]]</f>
        <v>20760996</v>
      </c>
      <c r="N298" t="s">
        <v>21</v>
      </c>
    </row>
    <row r="299" spans="1:14" x14ac:dyDescent="0.35">
      <c r="A299" t="s">
        <v>340</v>
      </c>
      <c r="B299" t="s">
        <v>37</v>
      </c>
      <c r="C299" s="1">
        <v>44141</v>
      </c>
      <c r="D299" s="25">
        <f>ROUNDUP(MONTH(Table1[[#This Row],[Date]])/3,0)</f>
        <v>4</v>
      </c>
      <c r="E299">
        <v>2020</v>
      </c>
      <c r="F299" t="s">
        <v>41</v>
      </c>
      <c r="G299" t="s">
        <v>35</v>
      </c>
      <c r="H299">
        <v>413</v>
      </c>
      <c r="I299" s="8">
        <v>28753.55</v>
      </c>
      <c r="J299" s="8">
        <v>6243.28</v>
      </c>
      <c r="K299" s="8">
        <f>Table1[[#This Row],[Profit Per unit]]*Table1[[#This Row],[Units Sold]]</f>
        <v>2578474.6399999997</v>
      </c>
      <c r="L299" s="8">
        <v>11875216.15</v>
      </c>
      <c r="M299" s="8">
        <f>Table1[[#This Row],[Revenue]]-Table1[[#This Row],[Total Profits]]</f>
        <v>9296741.5100000016</v>
      </c>
      <c r="N299" t="s">
        <v>14</v>
      </c>
    </row>
    <row r="300" spans="1:14" x14ac:dyDescent="0.35">
      <c r="A300" t="s">
        <v>341</v>
      </c>
      <c r="B300" t="s">
        <v>11</v>
      </c>
      <c r="C300" s="1">
        <v>44133</v>
      </c>
      <c r="D300" s="25">
        <f>ROUNDUP(MONTH(Table1[[#This Row],[Date]])/3,0)</f>
        <v>4</v>
      </c>
      <c r="E300">
        <v>2020</v>
      </c>
      <c r="F300" t="s">
        <v>63</v>
      </c>
      <c r="G300" t="s">
        <v>18</v>
      </c>
      <c r="H300">
        <v>953</v>
      </c>
      <c r="I300" s="8">
        <v>30715.74</v>
      </c>
      <c r="J300" s="8">
        <v>7323.65</v>
      </c>
      <c r="K300" s="8">
        <f>Table1[[#This Row],[Profit Per unit]]*Table1[[#This Row],[Units Sold]]</f>
        <v>6979438.4499999993</v>
      </c>
      <c r="L300" s="8">
        <v>29272100.219999999</v>
      </c>
      <c r="M300" s="8">
        <f>Table1[[#This Row],[Revenue]]-Table1[[#This Row],[Total Profits]]</f>
        <v>22292661.77</v>
      </c>
      <c r="N300" t="s">
        <v>25</v>
      </c>
    </row>
    <row r="301" spans="1:14" x14ac:dyDescent="0.35">
      <c r="A301" s="2" t="s">
        <v>342</v>
      </c>
      <c r="B301" t="s">
        <v>37</v>
      </c>
      <c r="C301" s="1">
        <v>44666</v>
      </c>
      <c r="D301" s="25">
        <f>ROUNDUP(MONTH(Table1[[#This Row],[Date]])/3,0)</f>
        <v>2</v>
      </c>
      <c r="E301">
        <v>2022</v>
      </c>
      <c r="F301" t="s">
        <v>54</v>
      </c>
      <c r="G301" t="s">
        <v>32</v>
      </c>
      <c r="H301">
        <v>926</v>
      </c>
      <c r="I301" s="8">
        <v>24045.41</v>
      </c>
      <c r="J301" s="8">
        <v>4426.1400000000003</v>
      </c>
      <c r="K301" s="8">
        <f>Table1[[#This Row],[Profit Per unit]]*Table1[[#This Row],[Units Sold]]</f>
        <v>4098605.64</v>
      </c>
      <c r="L301" s="8">
        <v>22266049.66</v>
      </c>
      <c r="M301" s="8">
        <f>Table1[[#This Row],[Revenue]]-Table1[[#This Row],[Total Profits]]</f>
        <v>18167444.02</v>
      </c>
      <c r="N301" t="s">
        <v>21</v>
      </c>
    </row>
    <row r="302" spans="1:14" x14ac:dyDescent="0.35">
      <c r="A302" t="s">
        <v>343</v>
      </c>
      <c r="B302" t="s">
        <v>51</v>
      </c>
      <c r="C302" s="1">
        <v>45120</v>
      </c>
      <c r="D302" s="25">
        <f>ROUNDUP(MONTH(Table1[[#This Row],[Date]])/3,0)</f>
        <v>3</v>
      </c>
      <c r="E302">
        <v>2023</v>
      </c>
      <c r="F302" t="s">
        <v>54</v>
      </c>
      <c r="G302" t="s">
        <v>42</v>
      </c>
      <c r="H302">
        <v>951</v>
      </c>
      <c r="I302" s="8">
        <v>30767.55</v>
      </c>
      <c r="J302" s="8">
        <v>2982.69</v>
      </c>
      <c r="K302" s="8">
        <f>Table1[[#This Row],[Profit Per unit]]*Table1[[#This Row],[Units Sold]]</f>
        <v>2836538.19</v>
      </c>
      <c r="L302" s="8">
        <v>29259940.050000001</v>
      </c>
      <c r="M302" s="8">
        <f>Table1[[#This Row],[Revenue]]-Table1[[#This Row],[Total Profits]]</f>
        <v>26423401.859999999</v>
      </c>
      <c r="N302" t="s">
        <v>14</v>
      </c>
    </row>
    <row r="303" spans="1:14" x14ac:dyDescent="0.35">
      <c r="A303" t="s">
        <v>344</v>
      </c>
      <c r="B303" t="s">
        <v>46</v>
      </c>
      <c r="C303" s="1">
        <v>44287</v>
      </c>
      <c r="D303" s="25">
        <f>ROUNDUP(MONTH(Table1[[#This Row],[Date]])/3,0)</f>
        <v>2</v>
      </c>
      <c r="E303">
        <v>2021</v>
      </c>
      <c r="F303" t="s">
        <v>41</v>
      </c>
      <c r="G303" t="s">
        <v>18</v>
      </c>
      <c r="H303">
        <v>394</v>
      </c>
      <c r="I303" s="8">
        <v>47388.5</v>
      </c>
      <c r="J303" s="8">
        <v>9454.0300000000007</v>
      </c>
      <c r="K303" s="8">
        <f>Table1[[#This Row],[Profit Per unit]]*Table1[[#This Row],[Units Sold]]</f>
        <v>3724887.8200000003</v>
      </c>
      <c r="L303" s="8">
        <v>18671069</v>
      </c>
      <c r="M303" s="8">
        <f>Table1[[#This Row],[Revenue]]-Table1[[#This Row],[Total Profits]]</f>
        <v>14946181.18</v>
      </c>
      <c r="N303" t="s">
        <v>14</v>
      </c>
    </row>
    <row r="304" spans="1:14" x14ac:dyDescent="0.35">
      <c r="A304" t="s">
        <v>345</v>
      </c>
      <c r="B304" t="s">
        <v>23</v>
      </c>
      <c r="C304" s="1">
        <v>44742</v>
      </c>
      <c r="D304" s="25">
        <f>ROUNDUP(MONTH(Table1[[#This Row],[Date]])/3,0)</f>
        <v>2</v>
      </c>
      <c r="E304">
        <v>2022</v>
      </c>
      <c r="F304" t="s">
        <v>12</v>
      </c>
      <c r="G304" t="s">
        <v>24</v>
      </c>
      <c r="H304">
        <v>317</v>
      </c>
      <c r="I304" s="8">
        <v>15822.44</v>
      </c>
      <c r="J304" s="8">
        <v>8639.1200000000008</v>
      </c>
      <c r="K304" s="8">
        <f>Table1[[#This Row],[Profit Per unit]]*Table1[[#This Row],[Units Sold]]</f>
        <v>2738601.04</v>
      </c>
      <c r="L304" s="8">
        <v>5015713.4800000004</v>
      </c>
      <c r="M304" s="8">
        <f>Table1[[#This Row],[Revenue]]-Table1[[#This Row],[Total Profits]]</f>
        <v>2277112.4400000004</v>
      </c>
      <c r="N304" t="s">
        <v>14</v>
      </c>
    </row>
    <row r="305" spans="1:14" x14ac:dyDescent="0.35">
      <c r="A305" t="s">
        <v>346</v>
      </c>
      <c r="B305" t="s">
        <v>23</v>
      </c>
      <c r="C305" s="1">
        <v>44736</v>
      </c>
      <c r="D305" s="25">
        <f>ROUNDUP(MONTH(Table1[[#This Row],[Date]])/3,0)</f>
        <v>2</v>
      </c>
      <c r="E305">
        <v>2022</v>
      </c>
      <c r="F305" t="s">
        <v>12</v>
      </c>
      <c r="G305" t="s">
        <v>48</v>
      </c>
      <c r="H305">
        <v>987</v>
      </c>
      <c r="I305" s="8">
        <v>22652.61</v>
      </c>
      <c r="J305" s="8">
        <v>3695.28</v>
      </c>
      <c r="K305" s="8">
        <f>Table1[[#This Row],[Profit Per unit]]*Table1[[#This Row],[Units Sold]]</f>
        <v>3647241.3600000003</v>
      </c>
      <c r="L305" s="8">
        <v>22358126.07</v>
      </c>
      <c r="M305" s="8">
        <f>Table1[[#This Row],[Revenue]]-Table1[[#This Row],[Total Profits]]</f>
        <v>18710884.710000001</v>
      </c>
      <c r="N305" t="s">
        <v>14</v>
      </c>
    </row>
    <row r="306" spans="1:14" x14ac:dyDescent="0.35">
      <c r="A306" t="s">
        <v>347</v>
      </c>
      <c r="B306" t="s">
        <v>44</v>
      </c>
      <c r="C306" s="1">
        <v>44010</v>
      </c>
      <c r="D306" s="25">
        <f>ROUNDUP(MONTH(Table1[[#This Row],[Date]])/3,0)</f>
        <v>2</v>
      </c>
      <c r="E306">
        <v>2020</v>
      </c>
      <c r="F306" t="s">
        <v>20</v>
      </c>
      <c r="G306" t="s">
        <v>29</v>
      </c>
      <c r="H306">
        <v>427</v>
      </c>
      <c r="I306" s="8">
        <v>29828.71</v>
      </c>
      <c r="J306" s="8">
        <v>2279.98</v>
      </c>
      <c r="K306" s="8">
        <f>Table1[[#This Row],[Profit Per unit]]*Table1[[#This Row],[Units Sold]]</f>
        <v>973551.46</v>
      </c>
      <c r="L306" s="8">
        <v>12736859.17</v>
      </c>
      <c r="M306" s="8">
        <f>Table1[[#This Row],[Revenue]]-Table1[[#This Row],[Total Profits]]</f>
        <v>11763307.710000001</v>
      </c>
      <c r="N306" t="s">
        <v>14</v>
      </c>
    </row>
    <row r="307" spans="1:14" x14ac:dyDescent="0.35">
      <c r="A307" t="s">
        <v>348</v>
      </c>
      <c r="B307" t="s">
        <v>34</v>
      </c>
      <c r="C307" s="1">
        <v>44913</v>
      </c>
      <c r="D307" s="25">
        <f>ROUNDUP(MONTH(Table1[[#This Row],[Date]])/3,0)</f>
        <v>4</v>
      </c>
      <c r="E307">
        <v>2022</v>
      </c>
      <c r="F307" t="s">
        <v>17</v>
      </c>
      <c r="G307" t="s">
        <v>42</v>
      </c>
      <c r="H307">
        <v>357</v>
      </c>
      <c r="I307" s="8">
        <v>18747.68</v>
      </c>
      <c r="J307" s="8">
        <v>6313.93</v>
      </c>
      <c r="K307" s="8">
        <f>Table1[[#This Row],[Profit Per unit]]*Table1[[#This Row],[Units Sold]]</f>
        <v>2254073.0100000002</v>
      </c>
      <c r="L307" s="8">
        <v>6692921.7599999998</v>
      </c>
      <c r="M307" s="8">
        <f>Table1[[#This Row],[Revenue]]-Table1[[#This Row],[Total Profits]]</f>
        <v>4438848.75</v>
      </c>
      <c r="N307" t="s">
        <v>14</v>
      </c>
    </row>
    <row r="308" spans="1:14" x14ac:dyDescent="0.35">
      <c r="A308" t="s">
        <v>349</v>
      </c>
      <c r="B308" t="s">
        <v>11</v>
      </c>
      <c r="C308" s="1">
        <v>44145</v>
      </c>
      <c r="D308" s="25">
        <f>ROUNDUP(MONTH(Table1[[#This Row],[Date]])/3,0)</f>
        <v>4</v>
      </c>
      <c r="E308">
        <v>2020</v>
      </c>
      <c r="F308" t="s">
        <v>17</v>
      </c>
      <c r="G308" t="s">
        <v>42</v>
      </c>
      <c r="H308">
        <v>596</v>
      </c>
      <c r="I308" s="8">
        <v>30068.44</v>
      </c>
      <c r="J308" s="8">
        <v>2819.55</v>
      </c>
      <c r="K308" s="8">
        <f>Table1[[#This Row],[Profit Per unit]]*Table1[[#This Row],[Units Sold]]</f>
        <v>1680451.8</v>
      </c>
      <c r="L308" s="8">
        <v>17920790.239999998</v>
      </c>
      <c r="M308" s="8">
        <f>Table1[[#This Row],[Revenue]]-Table1[[#This Row],[Total Profits]]</f>
        <v>16240338.439999998</v>
      </c>
      <c r="N308" t="s">
        <v>14</v>
      </c>
    </row>
    <row r="309" spans="1:14" x14ac:dyDescent="0.35">
      <c r="A309" t="s">
        <v>350</v>
      </c>
      <c r="B309" t="s">
        <v>46</v>
      </c>
      <c r="C309" s="1">
        <v>45020</v>
      </c>
      <c r="D309" s="25">
        <f>ROUNDUP(MONTH(Table1[[#This Row],[Date]])/3,0)</f>
        <v>2</v>
      </c>
      <c r="E309">
        <v>2023</v>
      </c>
      <c r="F309" t="s">
        <v>17</v>
      </c>
      <c r="G309" t="s">
        <v>29</v>
      </c>
      <c r="H309">
        <v>671</v>
      </c>
      <c r="I309" s="8">
        <v>28843.84</v>
      </c>
      <c r="J309" s="8">
        <v>8442.44</v>
      </c>
      <c r="K309" s="8">
        <f>Table1[[#This Row],[Profit Per unit]]*Table1[[#This Row],[Units Sold]]</f>
        <v>5664877.2400000002</v>
      </c>
      <c r="L309" s="8">
        <v>19354216.640000001</v>
      </c>
      <c r="M309" s="8">
        <f>Table1[[#This Row],[Revenue]]-Table1[[#This Row],[Total Profits]]</f>
        <v>13689339.4</v>
      </c>
      <c r="N309" t="s">
        <v>14</v>
      </c>
    </row>
    <row r="310" spans="1:14" x14ac:dyDescent="0.35">
      <c r="A310" t="s">
        <v>351</v>
      </c>
      <c r="B310" t="s">
        <v>46</v>
      </c>
      <c r="C310" s="1">
        <v>44475</v>
      </c>
      <c r="D310" s="25">
        <f>ROUNDUP(MONTH(Table1[[#This Row],[Date]])/3,0)</f>
        <v>4</v>
      </c>
      <c r="E310">
        <v>2021</v>
      </c>
      <c r="F310" t="s">
        <v>63</v>
      </c>
      <c r="G310" t="s">
        <v>39</v>
      </c>
      <c r="H310">
        <v>660</v>
      </c>
      <c r="I310" s="8">
        <v>29898.29</v>
      </c>
      <c r="J310" s="8">
        <v>3852.77</v>
      </c>
      <c r="K310" s="8">
        <f>Table1[[#This Row],[Profit Per unit]]*Table1[[#This Row],[Units Sold]]</f>
        <v>2542828.2000000002</v>
      </c>
      <c r="L310" s="8">
        <v>19732871.399999999</v>
      </c>
      <c r="M310" s="8">
        <f>Table1[[#This Row],[Revenue]]-Table1[[#This Row],[Total Profits]]</f>
        <v>17190043.199999999</v>
      </c>
      <c r="N310" t="s">
        <v>14</v>
      </c>
    </row>
    <row r="311" spans="1:14" x14ac:dyDescent="0.35">
      <c r="A311" t="s">
        <v>352</v>
      </c>
      <c r="B311" t="s">
        <v>16</v>
      </c>
      <c r="C311" s="1">
        <v>44196</v>
      </c>
      <c r="D311" s="25">
        <f>ROUNDUP(MONTH(Table1[[#This Row],[Date]])/3,0)</f>
        <v>4</v>
      </c>
      <c r="E311">
        <v>2020</v>
      </c>
      <c r="F311" t="s">
        <v>12</v>
      </c>
      <c r="G311" t="s">
        <v>32</v>
      </c>
      <c r="H311">
        <v>374</v>
      </c>
      <c r="I311" s="8">
        <v>46332.41</v>
      </c>
      <c r="J311" s="8">
        <v>6794.61</v>
      </c>
      <c r="K311" s="8">
        <f>Table1[[#This Row],[Profit Per unit]]*Table1[[#This Row],[Units Sold]]</f>
        <v>2541184.1399999997</v>
      </c>
      <c r="L311" s="8">
        <v>17328321.34</v>
      </c>
      <c r="M311" s="8">
        <f>Table1[[#This Row],[Revenue]]-Table1[[#This Row],[Total Profits]]</f>
        <v>14787137.199999999</v>
      </c>
      <c r="N311" t="s">
        <v>14</v>
      </c>
    </row>
    <row r="312" spans="1:14" x14ac:dyDescent="0.35">
      <c r="A312" t="s">
        <v>353</v>
      </c>
      <c r="B312" t="s">
        <v>16</v>
      </c>
      <c r="C312" s="1">
        <v>44816</v>
      </c>
      <c r="D312" s="25">
        <f>ROUNDUP(MONTH(Table1[[#This Row],[Date]])/3,0)</f>
        <v>3</v>
      </c>
      <c r="E312">
        <v>2022</v>
      </c>
      <c r="F312" t="s">
        <v>47</v>
      </c>
      <c r="G312" t="s">
        <v>24</v>
      </c>
      <c r="H312">
        <v>471</v>
      </c>
      <c r="I312" s="8">
        <v>11415.43</v>
      </c>
      <c r="J312" s="8">
        <v>8345.6</v>
      </c>
      <c r="K312" s="8">
        <f>Table1[[#This Row],[Profit Per unit]]*Table1[[#This Row],[Units Sold]]</f>
        <v>3930777.6000000001</v>
      </c>
      <c r="L312" s="8">
        <v>5376667.5300000003</v>
      </c>
      <c r="M312" s="8">
        <f>Table1[[#This Row],[Revenue]]-Table1[[#This Row],[Total Profits]]</f>
        <v>1445889.9300000002</v>
      </c>
      <c r="N312" t="s">
        <v>14</v>
      </c>
    </row>
    <row r="313" spans="1:14" x14ac:dyDescent="0.35">
      <c r="A313" t="s">
        <v>354</v>
      </c>
      <c r="B313" t="s">
        <v>44</v>
      </c>
      <c r="C313" s="1">
        <v>44615</v>
      </c>
      <c r="D313" s="25">
        <f>ROUNDUP(MONTH(Table1[[#This Row],[Date]])/3,0)</f>
        <v>1</v>
      </c>
      <c r="E313">
        <v>2022</v>
      </c>
      <c r="F313" t="s">
        <v>28</v>
      </c>
      <c r="G313" t="s">
        <v>39</v>
      </c>
      <c r="H313">
        <v>109</v>
      </c>
      <c r="I313" s="8">
        <v>30617.79</v>
      </c>
      <c r="J313" s="8">
        <v>6262.87</v>
      </c>
      <c r="K313" s="8">
        <f>Table1[[#This Row],[Profit Per unit]]*Table1[[#This Row],[Units Sold]]</f>
        <v>682652.83</v>
      </c>
      <c r="L313" s="8">
        <v>3337339.11</v>
      </c>
      <c r="M313" s="8">
        <f>Table1[[#This Row],[Revenue]]-Table1[[#This Row],[Total Profits]]</f>
        <v>2654686.2799999998</v>
      </c>
      <c r="N313" t="s">
        <v>25</v>
      </c>
    </row>
    <row r="314" spans="1:14" x14ac:dyDescent="0.35">
      <c r="A314" t="s">
        <v>355</v>
      </c>
      <c r="B314" t="s">
        <v>34</v>
      </c>
      <c r="C314" s="1">
        <v>44571</v>
      </c>
      <c r="D314" s="25">
        <f>ROUNDUP(MONTH(Table1[[#This Row],[Date]])/3,0)</f>
        <v>1</v>
      </c>
      <c r="E314">
        <v>2022</v>
      </c>
      <c r="F314" t="s">
        <v>54</v>
      </c>
      <c r="G314" t="s">
        <v>48</v>
      </c>
      <c r="H314">
        <v>643</v>
      </c>
      <c r="I314" s="8">
        <v>49198.6</v>
      </c>
      <c r="J314" s="8">
        <v>9700.9500000000007</v>
      </c>
      <c r="K314" s="8">
        <f>Table1[[#This Row],[Profit Per unit]]*Table1[[#This Row],[Units Sold]]</f>
        <v>6237710.8500000006</v>
      </c>
      <c r="L314" s="8">
        <v>31634699.800000001</v>
      </c>
      <c r="M314" s="8">
        <f>Table1[[#This Row],[Revenue]]-Table1[[#This Row],[Total Profits]]</f>
        <v>25396988.949999999</v>
      </c>
      <c r="N314" t="s">
        <v>21</v>
      </c>
    </row>
    <row r="315" spans="1:14" x14ac:dyDescent="0.35">
      <c r="A315" t="s">
        <v>356</v>
      </c>
      <c r="B315" t="s">
        <v>31</v>
      </c>
      <c r="C315" s="1">
        <v>45179</v>
      </c>
      <c r="D315" s="25">
        <f>ROUNDUP(MONTH(Table1[[#This Row],[Date]])/3,0)</f>
        <v>3</v>
      </c>
      <c r="E315">
        <v>2023</v>
      </c>
      <c r="F315" t="s">
        <v>20</v>
      </c>
      <c r="G315" t="s">
        <v>32</v>
      </c>
      <c r="H315">
        <v>415</v>
      </c>
      <c r="I315" s="8">
        <v>43916.15</v>
      </c>
      <c r="J315" s="8">
        <v>2860.69</v>
      </c>
      <c r="K315" s="8">
        <f>Table1[[#This Row],[Profit Per unit]]*Table1[[#This Row],[Units Sold]]</f>
        <v>1187186.3500000001</v>
      </c>
      <c r="L315" s="8">
        <v>18225202.25</v>
      </c>
      <c r="M315" s="8">
        <f>Table1[[#This Row],[Revenue]]-Table1[[#This Row],[Total Profits]]</f>
        <v>17038015.899999999</v>
      </c>
      <c r="N315" t="s">
        <v>14</v>
      </c>
    </row>
    <row r="316" spans="1:14" x14ac:dyDescent="0.35">
      <c r="A316" t="s">
        <v>357</v>
      </c>
      <c r="B316" t="s">
        <v>27</v>
      </c>
      <c r="C316" s="1">
        <v>44944</v>
      </c>
      <c r="D316" s="25">
        <f>ROUNDUP(MONTH(Table1[[#This Row],[Date]])/3,0)</f>
        <v>1</v>
      </c>
      <c r="E316">
        <v>2023</v>
      </c>
      <c r="F316" t="s">
        <v>63</v>
      </c>
      <c r="G316" t="s">
        <v>48</v>
      </c>
      <c r="H316">
        <v>507</v>
      </c>
      <c r="I316" s="8">
        <v>25077</v>
      </c>
      <c r="J316" s="8">
        <v>4342.1899999999996</v>
      </c>
      <c r="K316" s="8">
        <f>Table1[[#This Row],[Profit Per unit]]*Table1[[#This Row],[Units Sold]]</f>
        <v>2201490.3299999996</v>
      </c>
      <c r="L316" s="8">
        <v>12714039</v>
      </c>
      <c r="M316" s="8">
        <f>Table1[[#This Row],[Revenue]]-Table1[[#This Row],[Total Profits]]</f>
        <v>10512548.67</v>
      </c>
      <c r="N316" t="s">
        <v>21</v>
      </c>
    </row>
    <row r="317" spans="1:14" x14ac:dyDescent="0.35">
      <c r="A317" t="s">
        <v>358</v>
      </c>
      <c r="B317" t="s">
        <v>37</v>
      </c>
      <c r="C317" s="1">
        <v>45016</v>
      </c>
      <c r="D317" s="25">
        <f>ROUNDUP(MONTH(Table1[[#This Row],[Date]])/3,0)</f>
        <v>1</v>
      </c>
      <c r="E317">
        <v>2023</v>
      </c>
      <c r="F317" t="s">
        <v>47</v>
      </c>
      <c r="G317" t="s">
        <v>52</v>
      </c>
      <c r="H317">
        <v>132</v>
      </c>
      <c r="I317" s="8">
        <v>19176.7</v>
      </c>
      <c r="J317" s="8">
        <v>2330.1799999999998</v>
      </c>
      <c r="K317" s="8">
        <f>Table1[[#This Row],[Profit Per unit]]*Table1[[#This Row],[Units Sold]]</f>
        <v>307583.75999999995</v>
      </c>
      <c r="L317" s="8">
        <v>2531324.4</v>
      </c>
      <c r="M317" s="8">
        <f>Table1[[#This Row],[Revenue]]-Table1[[#This Row],[Total Profits]]</f>
        <v>2223740.64</v>
      </c>
      <c r="N317" t="s">
        <v>14</v>
      </c>
    </row>
    <row r="318" spans="1:14" x14ac:dyDescent="0.35">
      <c r="A318" t="s">
        <v>359</v>
      </c>
      <c r="B318" t="s">
        <v>37</v>
      </c>
      <c r="C318" s="1">
        <v>43940</v>
      </c>
      <c r="D318" s="25">
        <f>ROUNDUP(MONTH(Table1[[#This Row],[Date]])/3,0)</f>
        <v>2</v>
      </c>
      <c r="E318">
        <v>2020</v>
      </c>
      <c r="F318" t="s">
        <v>41</v>
      </c>
      <c r="G318" t="s">
        <v>24</v>
      </c>
      <c r="H318">
        <v>636</v>
      </c>
      <c r="I318" s="8">
        <v>18138.259999999998</v>
      </c>
      <c r="J318" s="8">
        <v>6241.93</v>
      </c>
      <c r="K318" s="8">
        <f>Table1[[#This Row],[Profit Per unit]]*Table1[[#This Row],[Units Sold]]</f>
        <v>3969867.48</v>
      </c>
      <c r="L318" s="8">
        <v>11535933.359999999</v>
      </c>
      <c r="M318" s="8">
        <f>Table1[[#This Row],[Revenue]]-Table1[[#This Row],[Total Profits]]</f>
        <v>7566065.879999999</v>
      </c>
      <c r="N318" t="s">
        <v>14</v>
      </c>
    </row>
    <row r="319" spans="1:14" x14ac:dyDescent="0.35">
      <c r="A319" t="s">
        <v>360</v>
      </c>
      <c r="B319" t="s">
        <v>51</v>
      </c>
      <c r="C319" s="1">
        <v>43945</v>
      </c>
      <c r="D319" s="25">
        <f>ROUNDUP(MONTH(Table1[[#This Row],[Date]])/3,0)</f>
        <v>2</v>
      </c>
      <c r="E319">
        <v>2020</v>
      </c>
      <c r="F319" t="s">
        <v>54</v>
      </c>
      <c r="G319" t="s">
        <v>29</v>
      </c>
      <c r="H319">
        <v>298</v>
      </c>
      <c r="I319" s="8">
        <v>48711.59</v>
      </c>
      <c r="J319" s="8">
        <v>8683.01</v>
      </c>
      <c r="K319" s="8">
        <f>Table1[[#This Row],[Profit Per unit]]*Table1[[#This Row],[Units Sold]]</f>
        <v>2587536.98</v>
      </c>
      <c r="L319" s="8">
        <v>14516053.82</v>
      </c>
      <c r="M319" s="8">
        <f>Table1[[#This Row],[Revenue]]-Table1[[#This Row],[Total Profits]]</f>
        <v>11928516.84</v>
      </c>
      <c r="N319" t="s">
        <v>25</v>
      </c>
    </row>
    <row r="320" spans="1:14" x14ac:dyDescent="0.35">
      <c r="A320" t="s">
        <v>361</v>
      </c>
      <c r="B320" t="s">
        <v>16</v>
      </c>
      <c r="C320" s="1">
        <v>44106</v>
      </c>
      <c r="D320" s="25">
        <f>ROUNDUP(MONTH(Table1[[#This Row],[Date]])/3,0)</f>
        <v>4</v>
      </c>
      <c r="E320">
        <v>2020</v>
      </c>
      <c r="F320" t="s">
        <v>12</v>
      </c>
      <c r="G320" t="s">
        <v>13</v>
      </c>
      <c r="H320">
        <v>405</v>
      </c>
      <c r="I320" s="8">
        <v>46606.43</v>
      </c>
      <c r="J320" s="8">
        <v>5181.2299999999996</v>
      </c>
      <c r="K320" s="8">
        <f>Table1[[#This Row],[Profit Per unit]]*Table1[[#This Row],[Units Sold]]</f>
        <v>2098398.15</v>
      </c>
      <c r="L320" s="8">
        <v>18875604.149999999</v>
      </c>
      <c r="M320" s="8">
        <f>Table1[[#This Row],[Revenue]]-Table1[[#This Row],[Total Profits]]</f>
        <v>16777205.999999998</v>
      </c>
      <c r="N320" t="s">
        <v>21</v>
      </c>
    </row>
    <row r="321" spans="1:14" x14ac:dyDescent="0.35">
      <c r="A321" t="s">
        <v>362</v>
      </c>
      <c r="B321" t="s">
        <v>23</v>
      </c>
      <c r="C321" s="1">
        <v>44711</v>
      </c>
      <c r="D321" s="25">
        <f>ROUNDUP(MONTH(Table1[[#This Row],[Date]])/3,0)</f>
        <v>2</v>
      </c>
      <c r="E321">
        <v>2022</v>
      </c>
      <c r="F321" t="s">
        <v>47</v>
      </c>
      <c r="G321" t="s">
        <v>52</v>
      </c>
      <c r="H321">
        <v>115</v>
      </c>
      <c r="I321" s="8">
        <v>20772.650000000001</v>
      </c>
      <c r="J321" s="8">
        <v>2751.58</v>
      </c>
      <c r="K321" s="8">
        <f>Table1[[#This Row],[Profit Per unit]]*Table1[[#This Row],[Units Sold]]</f>
        <v>316431.7</v>
      </c>
      <c r="L321" s="8">
        <v>2388854.75</v>
      </c>
      <c r="M321" s="8">
        <f>Table1[[#This Row],[Revenue]]-Table1[[#This Row],[Total Profits]]</f>
        <v>2072423.05</v>
      </c>
      <c r="N321" t="s">
        <v>58</v>
      </c>
    </row>
    <row r="322" spans="1:14" x14ac:dyDescent="0.35">
      <c r="A322" t="s">
        <v>363</v>
      </c>
      <c r="B322" t="s">
        <v>23</v>
      </c>
      <c r="C322" s="1">
        <v>44735</v>
      </c>
      <c r="D322" s="25">
        <f>ROUNDUP(MONTH(Table1[[#This Row],[Date]])/3,0)</f>
        <v>2</v>
      </c>
      <c r="E322">
        <v>2022</v>
      </c>
      <c r="F322" t="s">
        <v>54</v>
      </c>
      <c r="G322" t="s">
        <v>13</v>
      </c>
      <c r="H322">
        <v>883</v>
      </c>
      <c r="I322" s="8">
        <v>28437.69</v>
      </c>
      <c r="J322" s="8">
        <v>8368.84</v>
      </c>
      <c r="K322" s="8">
        <f>Table1[[#This Row],[Profit Per unit]]*Table1[[#This Row],[Units Sold]]</f>
        <v>7389685.7199999997</v>
      </c>
      <c r="L322" s="8">
        <v>25110480.27</v>
      </c>
      <c r="M322" s="8">
        <f>Table1[[#This Row],[Revenue]]-Table1[[#This Row],[Total Profits]]</f>
        <v>17720794.550000001</v>
      </c>
      <c r="N322" t="s">
        <v>14</v>
      </c>
    </row>
    <row r="323" spans="1:14" x14ac:dyDescent="0.35">
      <c r="A323" t="s">
        <v>364</v>
      </c>
      <c r="B323" t="s">
        <v>44</v>
      </c>
      <c r="C323" s="1">
        <v>44863</v>
      </c>
      <c r="D323" s="25">
        <f>ROUNDUP(MONTH(Table1[[#This Row],[Date]])/3,0)</f>
        <v>4</v>
      </c>
      <c r="E323">
        <v>2022</v>
      </c>
      <c r="F323" t="s">
        <v>12</v>
      </c>
      <c r="G323" t="s">
        <v>42</v>
      </c>
      <c r="H323">
        <v>616</v>
      </c>
      <c r="I323" s="8">
        <v>33656.080000000002</v>
      </c>
      <c r="J323" s="8">
        <v>6167.99</v>
      </c>
      <c r="K323" s="8">
        <f>Table1[[#This Row],[Profit Per unit]]*Table1[[#This Row],[Units Sold]]</f>
        <v>3799481.84</v>
      </c>
      <c r="L323" s="8">
        <v>20732145.280000001</v>
      </c>
      <c r="M323" s="8">
        <f>Table1[[#This Row],[Revenue]]-Table1[[#This Row],[Total Profits]]</f>
        <v>16932663.440000001</v>
      </c>
      <c r="N323" t="s">
        <v>14</v>
      </c>
    </row>
    <row r="324" spans="1:14" x14ac:dyDescent="0.35">
      <c r="A324" t="s">
        <v>365</v>
      </c>
      <c r="B324" t="s">
        <v>27</v>
      </c>
      <c r="C324" s="1">
        <v>44074</v>
      </c>
      <c r="D324" s="25">
        <f>ROUNDUP(MONTH(Table1[[#This Row],[Date]])/3,0)</f>
        <v>3</v>
      </c>
      <c r="E324">
        <v>2020</v>
      </c>
      <c r="F324" t="s">
        <v>28</v>
      </c>
      <c r="G324" t="s">
        <v>24</v>
      </c>
      <c r="H324">
        <v>895</v>
      </c>
      <c r="I324" s="8">
        <v>43973.47</v>
      </c>
      <c r="J324" s="8">
        <v>2448.0500000000002</v>
      </c>
      <c r="K324" s="8">
        <f>Table1[[#This Row],[Profit Per unit]]*Table1[[#This Row],[Units Sold]]</f>
        <v>2191004.75</v>
      </c>
      <c r="L324" s="8">
        <v>39356255.649999999</v>
      </c>
      <c r="M324" s="8">
        <f>Table1[[#This Row],[Revenue]]-Table1[[#This Row],[Total Profits]]</f>
        <v>37165250.899999999</v>
      </c>
      <c r="N324" t="s">
        <v>58</v>
      </c>
    </row>
    <row r="325" spans="1:14" x14ac:dyDescent="0.35">
      <c r="A325" t="s">
        <v>366</v>
      </c>
      <c r="B325" t="s">
        <v>44</v>
      </c>
      <c r="C325" s="1">
        <v>44443</v>
      </c>
      <c r="D325" s="25">
        <f>ROUNDUP(MONTH(Table1[[#This Row],[Date]])/3,0)</f>
        <v>3</v>
      </c>
      <c r="E325">
        <v>2021</v>
      </c>
      <c r="F325" t="s">
        <v>41</v>
      </c>
      <c r="G325" t="s">
        <v>24</v>
      </c>
      <c r="H325">
        <v>369</v>
      </c>
      <c r="I325" s="8">
        <v>13952.52</v>
      </c>
      <c r="J325" s="8">
        <v>6188.94</v>
      </c>
      <c r="K325" s="8">
        <f>Table1[[#This Row],[Profit Per unit]]*Table1[[#This Row],[Units Sold]]</f>
        <v>2283718.86</v>
      </c>
      <c r="L325" s="8">
        <v>5148479.88</v>
      </c>
      <c r="M325" s="8">
        <f>Table1[[#This Row],[Revenue]]-Table1[[#This Row],[Total Profits]]</f>
        <v>2864761.02</v>
      </c>
      <c r="N325" t="s">
        <v>14</v>
      </c>
    </row>
    <row r="326" spans="1:14" x14ac:dyDescent="0.35">
      <c r="A326" t="s">
        <v>367</v>
      </c>
      <c r="B326" t="s">
        <v>31</v>
      </c>
      <c r="C326" s="1">
        <v>45277</v>
      </c>
      <c r="D326" s="25">
        <f>ROUNDUP(MONTH(Table1[[#This Row],[Date]])/3,0)</f>
        <v>4</v>
      </c>
      <c r="E326">
        <v>2023</v>
      </c>
      <c r="F326" t="s">
        <v>41</v>
      </c>
      <c r="G326" t="s">
        <v>29</v>
      </c>
      <c r="H326">
        <v>506</v>
      </c>
      <c r="I326" s="8">
        <v>49365.93</v>
      </c>
      <c r="J326" s="8">
        <v>8498.57</v>
      </c>
      <c r="K326" s="8">
        <f>Table1[[#This Row],[Profit Per unit]]*Table1[[#This Row],[Units Sold]]</f>
        <v>4300276.42</v>
      </c>
      <c r="L326" s="8">
        <v>24979160.579999998</v>
      </c>
      <c r="M326" s="8">
        <f>Table1[[#This Row],[Revenue]]-Table1[[#This Row],[Total Profits]]</f>
        <v>20678884.159999996</v>
      </c>
      <c r="N326" t="s">
        <v>14</v>
      </c>
    </row>
    <row r="327" spans="1:14" x14ac:dyDescent="0.35">
      <c r="A327" t="s">
        <v>368</v>
      </c>
      <c r="B327" t="s">
        <v>46</v>
      </c>
      <c r="C327" s="1">
        <v>44620</v>
      </c>
      <c r="D327" s="25">
        <f>ROUNDUP(MONTH(Table1[[#This Row],[Date]])/3,0)</f>
        <v>1</v>
      </c>
      <c r="E327">
        <v>2022</v>
      </c>
      <c r="F327" t="s">
        <v>12</v>
      </c>
      <c r="G327" t="s">
        <v>42</v>
      </c>
      <c r="H327">
        <v>379</v>
      </c>
      <c r="I327" s="8">
        <v>12061.24</v>
      </c>
      <c r="J327" s="8">
        <v>8671.99</v>
      </c>
      <c r="K327" s="8">
        <f>Table1[[#This Row],[Profit Per unit]]*Table1[[#This Row],[Units Sold]]</f>
        <v>3286684.21</v>
      </c>
      <c r="L327" s="8">
        <v>4571209.96</v>
      </c>
      <c r="M327" s="8">
        <f>Table1[[#This Row],[Revenue]]-Table1[[#This Row],[Total Profits]]</f>
        <v>1284525.75</v>
      </c>
      <c r="N327" t="s">
        <v>58</v>
      </c>
    </row>
    <row r="328" spans="1:14" x14ac:dyDescent="0.35">
      <c r="A328" t="s">
        <v>369</v>
      </c>
      <c r="B328" t="s">
        <v>27</v>
      </c>
      <c r="C328" s="1">
        <v>44838</v>
      </c>
      <c r="D328" s="25">
        <f>ROUNDUP(MONTH(Table1[[#This Row],[Date]])/3,0)</f>
        <v>4</v>
      </c>
      <c r="E328">
        <v>2022</v>
      </c>
      <c r="F328" t="s">
        <v>20</v>
      </c>
      <c r="G328" t="s">
        <v>35</v>
      </c>
      <c r="H328">
        <v>269</v>
      </c>
      <c r="I328" s="8">
        <v>28501.42</v>
      </c>
      <c r="J328" s="8">
        <v>4486.79</v>
      </c>
      <c r="K328" s="8">
        <f>Table1[[#This Row],[Profit Per unit]]*Table1[[#This Row],[Units Sold]]</f>
        <v>1206946.51</v>
      </c>
      <c r="L328" s="8">
        <v>7666881.9800000004</v>
      </c>
      <c r="M328" s="8">
        <f>Table1[[#This Row],[Revenue]]-Table1[[#This Row],[Total Profits]]</f>
        <v>6459935.4700000007</v>
      </c>
      <c r="N328" t="s">
        <v>14</v>
      </c>
    </row>
    <row r="329" spans="1:14" x14ac:dyDescent="0.35">
      <c r="A329" t="s">
        <v>370</v>
      </c>
      <c r="B329" t="s">
        <v>31</v>
      </c>
      <c r="C329" s="1">
        <v>43915</v>
      </c>
      <c r="D329" s="25">
        <f>ROUNDUP(MONTH(Table1[[#This Row],[Date]])/3,0)</f>
        <v>1</v>
      </c>
      <c r="E329">
        <v>2020</v>
      </c>
      <c r="F329" t="s">
        <v>47</v>
      </c>
      <c r="G329" t="s">
        <v>39</v>
      </c>
      <c r="H329">
        <v>372</v>
      </c>
      <c r="I329" s="8">
        <v>20678.919999999998</v>
      </c>
      <c r="J329" s="8">
        <v>6836.12</v>
      </c>
      <c r="K329" s="8">
        <f>Table1[[#This Row],[Profit Per unit]]*Table1[[#This Row],[Units Sold]]</f>
        <v>2543036.64</v>
      </c>
      <c r="L329" s="8">
        <v>7692558.2400000002</v>
      </c>
      <c r="M329" s="8">
        <f>Table1[[#This Row],[Revenue]]-Table1[[#This Row],[Total Profits]]</f>
        <v>5149521.5999999996</v>
      </c>
      <c r="N329" t="s">
        <v>25</v>
      </c>
    </row>
    <row r="330" spans="1:14" x14ac:dyDescent="0.35">
      <c r="A330" t="s">
        <v>371</v>
      </c>
      <c r="B330" t="s">
        <v>27</v>
      </c>
      <c r="C330" s="1">
        <v>44481</v>
      </c>
      <c r="D330" s="25">
        <f>ROUNDUP(MONTH(Table1[[#This Row],[Date]])/3,0)</f>
        <v>4</v>
      </c>
      <c r="E330">
        <v>2021</v>
      </c>
      <c r="F330" t="s">
        <v>12</v>
      </c>
      <c r="G330" t="s">
        <v>32</v>
      </c>
      <c r="H330">
        <v>182</v>
      </c>
      <c r="I330" s="8">
        <v>28119.02</v>
      </c>
      <c r="J330" s="8">
        <v>4905.9399999999996</v>
      </c>
      <c r="K330" s="8">
        <f>Table1[[#This Row],[Profit Per unit]]*Table1[[#This Row],[Units Sold]]</f>
        <v>892881.08</v>
      </c>
      <c r="L330" s="8">
        <v>5117661.6399999997</v>
      </c>
      <c r="M330" s="8">
        <f>Table1[[#This Row],[Revenue]]-Table1[[#This Row],[Total Profits]]</f>
        <v>4224780.5599999996</v>
      </c>
      <c r="N330" t="s">
        <v>25</v>
      </c>
    </row>
    <row r="331" spans="1:14" x14ac:dyDescent="0.35">
      <c r="A331" t="s">
        <v>372</v>
      </c>
      <c r="B331" t="s">
        <v>37</v>
      </c>
      <c r="C331" s="1">
        <v>45225</v>
      </c>
      <c r="D331" s="25">
        <f>ROUNDUP(MONTH(Table1[[#This Row],[Date]])/3,0)</f>
        <v>4</v>
      </c>
      <c r="E331">
        <v>2023</v>
      </c>
      <c r="F331" t="s">
        <v>54</v>
      </c>
      <c r="G331" t="s">
        <v>48</v>
      </c>
      <c r="H331">
        <v>127</v>
      </c>
      <c r="I331" s="8">
        <v>35665.11</v>
      </c>
      <c r="J331" s="8">
        <v>9712.9699999999993</v>
      </c>
      <c r="K331" s="8">
        <f>Table1[[#This Row],[Profit Per unit]]*Table1[[#This Row],[Units Sold]]</f>
        <v>1233547.19</v>
      </c>
      <c r="L331" s="8">
        <v>4529468.97</v>
      </c>
      <c r="M331" s="8">
        <f>Table1[[#This Row],[Revenue]]-Table1[[#This Row],[Total Profits]]</f>
        <v>3295921.78</v>
      </c>
      <c r="N331" t="s">
        <v>14</v>
      </c>
    </row>
    <row r="332" spans="1:14" x14ac:dyDescent="0.35">
      <c r="A332" t="s">
        <v>373</v>
      </c>
      <c r="B332" t="s">
        <v>34</v>
      </c>
      <c r="C332" s="1">
        <v>44931</v>
      </c>
      <c r="D332" s="25">
        <f>ROUNDUP(MONTH(Table1[[#This Row],[Date]])/3,0)</f>
        <v>1</v>
      </c>
      <c r="E332">
        <v>2023</v>
      </c>
      <c r="F332" t="s">
        <v>63</v>
      </c>
      <c r="G332" t="s">
        <v>39</v>
      </c>
      <c r="H332">
        <v>639</v>
      </c>
      <c r="I332" s="8">
        <v>46793.26</v>
      </c>
      <c r="J332" s="8">
        <v>2626.29</v>
      </c>
      <c r="K332" s="8">
        <f>Table1[[#This Row],[Profit Per unit]]*Table1[[#This Row],[Units Sold]]</f>
        <v>1678199.31</v>
      </c>
      <c r="L332" s="8">
        <v>29900893.140000001</v>
      </c>
      <c r="M332" s="8">
        <f>Table1[[#This Row],[Revenue]]-Table1[[#This Row],[Total Profits]]</f>
        <v>28222693.830000002</v>
      </c>
      <c r="N332" t="s">
        <v>21</v>
      </c>
    </row>
    <row r="333" spans="1:14" x14ac:dyDescent="0.35">
      <c r="A333" t="s">
        <v>374</v>
      </c>
      <c r="B333" t="s">
        <v>37</v>
      </c>
      <c r="C333" s="1">
        <v>44863</v>
      </c>
      <c r="D333" s="25">
        <f>ROUNDUP(MONTH(Table1[[#This Row],[Date]])/3,0)</f>
        <v>4</v>
      </c>
      <c r="E333">
        <v>2022</v>
      </c>
      <c r="F333" t="s">
        <v>54</v>
      </c>
      <c r="G333" t="s">
        <v>52</v>
      </c>
      <c r="H333">
        <v>151</v>
      </c>
      <c r="I333" s="8">
        <v>11379.89</v>
      </c>
      <c r="J333" s="8">
        <v>7761.71</v>
      </c>
      <c r="K333" s="8">
        <f>Table1[[#This Row],[Profit Per unit]]*Table1[[#This Row],[Units Sold]]</f>
        <v>1172018.21</v>
      </c>
      <c r="L333" s="8">
        <v>1718363.39</v>
      </c>
      <c r="M333" s="8">
        <f>Table1[[#This Row],[Revenue]]-Table1[[#This Row],[Total Profits]]</f>
        <v>546345.17999999993</v>
      </c>
      <c r="N333" t="s">
        <v>14</v>
      </c>
    </row>
    <row r="334" spans="1:14" x14ac:dyDescent="0.35">
      <c r="A334" t="s">
        <v>375</v>
      </c>
      <c r="B334" t="s">
        <v>37</v>
      </c>
      <c r="C334" s="1">
        <v>45242</v>
      </c>
      <c r="D334" s="25">
        <f>ROUNDUP(MONTH(Table1[[#This Row],[Date]])/3,0)</f>
        <v>4</v>
      </c>
      <c r="E334">
        <v>2023</v>
      </c>
      <c r="F334" t="s">
        <v>20</v>
      </c>
      <c r="G334" t="s">
        <v>39</v>
      </c>
      <c r="H334">
        <v>748</v>
      </c>
      <c r="I334" s="8">
        <v>25065.32</v>
      </c>
      <c r="J334" s="8">
        <v>7742.48</v>
      </c>
      <c r="K334" s="8">
        <f>Table1[[#This Row],[Profit Per unit]]*Table1[[#This Row],[Units Sold]]</f>
        <v>5791375.04</v>
      </c>
      <c r="L334" s="8">
        <v>18748859.359999999</v>
      </c>
      <c r="M334" s="8">
        <f>Table1[[#This Row],[Revenue]]-Table1[[#This Row],[Total Profits]]</f>
        <v>12957484.32</v>
      </c>
      <c r="N334" t="s">
        <v>14</v>
      </c>
    </row>
    <row r="335" spans="1:14" x14ac:dyDescent="0.35">
      <c r="A335" t="s">
        <v>376</v>
      </c>
      <c r="B335" t="s">
        <v>44</v>
      </c>
      <c r="C335" s="1">
        <v>45174</v>
      </c>
      <c r="D335" s="25">
        <f>ROUNDUP(MONTH(Table1[[#This Row],[Date]])/3,0)</f>
        <v>3</v>
      </c>
      <c r="E335">
        <v>2023</v>
      </c>
      <c r="F335" t="s">
        <v>12</v>
      </c>
      <c r="G335" t="s">
        <v>29</v>
      </c>
      <c r="H335">
        <v>238</v>
      </c>
      <c r="I335" s="8">
        <v>11883</v>
      </c>
      <c r="J335" s="8">
        <v>2853.43</v>
      </c>
      <c r="K335" s="8">
        <f>Table1[[#This Row],[Profit Per unit]]*Table1[[#This Row],[Units Sold]]</f>
        <v>679116.34</v>
      </c>
      <c r="L335" s="8">
        <v>2828154</v>
      </c>
      <c r="M335" s="8">
        <f>Table1[[#This Row],[Revenue]]-Table1[[#This Row],[Total Profits]]</f>
        <v>2149037.66</v>
      </c>
      <c r="N335" t="s">
        <v>14</v>
      </c>
    </row>
    <row r="336" spans="1:14" x14ac:dyDescent="0.35">
      <c r="A336" t="s">
        <v>377</v>
      </c>
      <c r="B336" t="s">
        <v>27</v>
      </c>
      <c r="C336" s="1">
        <v>45105</v>
      </c>
      <c r="D336" s="25">
        <f>ROUNDUP(MONTH(Table1[[#This Row],[Date]])/3,0)</f>
        <v>2</v>
      </c>
      <c r="E336">
        <v>2023</v>
      </c>
      <c r="F336" t="s">
        <v>20</v>
      </c>
      <c r="G336" t="s">
        <v>48</v>
      </c>
      <c r="H336">
        <v>778</v>
      </c>
      <c r="I336" s="8">
        <v>15017.53</v>
      </c>
      <c r="J336" s="8">
        <v>9283.59</v>
      </c>
      <c r="K336" s="8">
        <f>Table1[[#This Row],[Profit Per unit]]*Table1[[#This Row],[Units Sold]]</f>
        <v>7222633.0200000005</v>
      </c>
      <c r="L336" s="8">
        <v>11683638.34</v>
      </c>
      <c r="M336" s="8">
        <f>Table1[[#This Row],[Revenue]]-Table1[[#This Row],[Total Profits]]</f>
        <v>4461005.3199999994</v>
      </c>
      <c r="N336" t="s">
        <v>58</v>
      </c>
    </row>
    <row r="337" spans="1:14" x14ac:dyDescent="0.35">
      <c r="A337" t="s">
        <v>378</v>
      </c>
      <c r="B337" t="s">
        <v>23</v>
      </c>
      <c r="C337" s="1">
        <v>45186</v>
      </c>
      <c r="D337" s="25">
        <f>ROUNDUP(MONTH(Table1[[#This Row],[Date]])/3,0)</f>
        <v>3</v>
      </c>
      <c r="E337">
        <v>2023</v>
      </c>
      <c r="F337" t="s">
        <v>28</v>
      </c>
      <c r="G337" t="s">
        <v>24</v>
      </c>
      <c r="H337">
        <v>466</v>
      </c>
      <c r="I337" s="8">
        <v>40846.78</v>
      </c>
      <c r="J337" s="8">
        <v>8081.57</v>
      </c>
      <c r="K337" s="8">
        <f>Table1[[#This Row],[Profit Per unit]]*Table1[[#This Row],[Units Sold]]</f>
        <v>3766011.6199999996</v>
      </c>
      <c r="L337" s="8">
        <v>19034599.48</v>
      </c>
      <c r="M337" s="8">
        <f>Table1[[#This Row],[Revenue]]-Table1[[#This Row],[Total Profits]]</f>
        <v>15268587.860000001</v>
      </c>
      <c r="N337" t="s">
        <v>21</v>
      </c>
    </row>
    <row r="338" spans="1:14" x14ac:dyDescent="0.35">
      <c r="A338" t="s">
        <v>379</v>
      </c>
      <c r="B338" t="s">
        <v>44</v>
      </c>
      <c r="C338" s="1">
        <v>45073</v>
      </c>
      <c r="D338" s="25">
        <f>ROUNDUP(MONTH(Table1[[#This Row],[Date]])/3,0)</f>
        <v>2</v>
      </c>
      <c r="E338">
        <v>2023</v>
      </c>
      <c r="F338" t="s">
        <v>54</v>
      </c>
      <c r="G338" t="s">
        <v>42</v>
      </c>
      <c r="H338">
        <v>837</v>
      </c>
      <c r="I338" s="8">
        <v>16079.55</v>
      </c>
      <c r="J338" s="8">
        <v>8183.76</v>
      </c>
      <c r="K338" s="8">
        <f>Table1[[#This Row],[Profit Per unit]]*Table1[[#This Row],[Units Sold]]</f>
        <v>6849807.1200000001</v>
      </c>
      <c r="L338" s="8">
        <v>13458583.35</v>
      </c>
      <c r="M338" s="8">
        <f>Table1[[#This Row],[Revenue]]-Table1[[#This Row],[Total Profits]]</f>
        <v>6608776.2299999995</v>
      </c>
      <c r="N338" t="s">
        <v>14</v>
      </c>
    </row>
    <row r="339" spans="1:14" x14ac:dyDescent="0.35">
      <c r="A339" t="s">
        <v>380</v>
      </c>
      <c r="B339" t="s">
        <v>27</v>
      </c>
      <c r="C339" s="1">
        <v>44322</v>
      </c>
      <c r="D339" s="25">
        <f>ROUNDUP(MONTH(Table1[[#This Row],[Date]])/3,0)</f>
        <v>2</v>
      </c>
      <c r="E339">
        <v>2021</v>
      </c>
      <c r="F339" t="s">
        <v>47</v>
      </c>
      <c r="G339" t="s">
        <v>39</v>
      </c>
      <c r="H339">
        <v>727</v>
      </c>
      <c r="I339" s="8">
        <v>21997.05</v>
      </c>
      <c r="J339" s="8">
        <v>7782.56</v>
      </c>
      <c r="K339" s="8">
        <f>Table1[[#This Row],[Profit Per unit]]*Table1[[#This Row],[Units Sold]]</f>
        <v>5657921.1200000001</v>
      </c>
      <c r="L339" s="8">
        <v>15991855.35</v>
      </c>
      <c r="M339" s="8">
        <f>Table1[[#This Row],[Revenue]]-Table1[[#This Row],[Total Profits]]</f>
        <v>10333934.23</v>
      </c>
      <c r="N339" t="s">
        <v>14</v>
      </c>
    </row>
    <row r="340" spans="1:14" x14ac:dyDescent="0.35">
      <c r="A340" t="s">
        <v>381</v>
      </c>
      <c r="B340" t="s">
        <v>44</v>
      </c>
      <c r="C340" s="1">
        <v>44136</v>
      </c>
      <c r="D340" s="25">
        <f>ROUNDUP(MONTH(Table1[[#This Row],[Date]])/3,0)</f>
        <v>4</v>
      </c>
      <c r="E340">
        <v>2020</v>
      </c>
      <c r="F340" t="s">
        <v>41</v>
      </c>
      <c r="G340" t="s">
        <v>48</v>
      </c>
      <c r="H340">
        <v>618</v>
      </c>
      <c r="I340" s="8">
        <v>34261.660000000003</v>
      </c>
      <c r="J340" s="8">
        <v>9850.59</v>
      </c>
      <c r="K340" s="8">
        <f>Table1[[#This Row],[Profit Per unit]]*Table1[[#This Row],[Units Sold]]</f>
        <v>6087664.6200000001</v>
      </c>
      <c r="L340" s="8">
        <v>21173705.879999999</v>
      </c>
      <c r="M340" s="8">
        <f>Table1[[#This Row],[Revenue]]-Table1[[#This Row],[Total Profits]]</f>
        <v>15086041.259999998</v>
      </c>
      <c r="N340" t="s">
        <v>14</v>
      </c>
    </row>
    <row r="341" spans="1:14" x14ac:dyDescent="0.35">
      <c r="A341" t="s">
        <v>382</v>
      </c>
      <c r="B341" t="s">
        <v>37</v>
      </c>
      <c r="C341" s="1">
        <v>44402</v>
      </c>
      <c r="D341" s="25">
        <f>ROUNDUP(MONTH(Table1[[#This Row],[Date]])/3,0)</f>
        <v>3</v>
      </c>
      <c r="E341">
        <v>2021</v>
      </c>
      <c r="F341" t="s">
        <v>12</v>
      </c>
      <c r="G341" t="s">
        <v>48</v>
      </c>
      <c r="H341">
        <v>405</v>
      </c>
      <c r="I341" s="8">
        <v>13582.18</v>
      </c>
      <c r="J341" s="8">
        <v>5894.22</v>
      </c>
      <c r="K341" s="8">
        <f>Table1[[#This Row],[Profit Per unit]]*Table1[[#This Row],[Units Sold]]</f>
        <v>2387159.1</v>
      </c>
      <c r="L341" s="8">
        <v>5500782.9000000004</v>
      </c>
      <c r="M341" s="8">
        <f>Table1[[#This Row],[Revenue]]-Table1[[#This Row],[Total Profits]]</f>
        <v>3113623.8000000003</v>
      </c>
      <c r="N341" t="s">
        <v>25</v>
      </c>
    </row>
    <row r="342" spans="1:14" x14ac:dyDescent="0.35">
      <c r="A342" t="s">
        <v>383</v>
      </c>
      <c r="B342" t="s">
        <v>37</v>
      </c>
      <c r="C342" s="1">
        <v>44036</v>
      </c>
      <c r="D342" s="25">
        <f>ROUNDUP(MONTH(Table1[[#This Row],[Date]])/3,0)</f>
        <v>3</v>
      </c>
      <c r="E342">
        <v>2020</v>
      </c>
      <c r="F342" t="s">
        <v>54</v>
      </c>
      <c r="G342" t="s">
        <v>48</v>
      </c>
      <c r="H342">
        <v>498</v>
      </c>
      <c r="I342" s="8">
        <v>15043.56</v>
      </c>
      <c r="J342" s="8">
        <v>2367.6</v>
      </c>
      <c r="K342" s="8">
        <f>Table1[[#This Row],[Profit Per unit]]*Table1[[#This Row],[Units Sold]]</f>
        <v>1179064.8</v>
      </c>
      <c r="L342" s="8">
        <v>7491692.8799999999</v>
      </c>
      <c r="M342" s="8">
        <f>Table1[[#This Row],[Revenue]]-Table1[[#This Row],[Total Profits]]</f>
        <v>6312628.0800000001</v>
      </c>
      <c r="N342" t="s">
        <v>14</v>
      </c>
    </row>
    <row r="343" spans="1:14" x14ac:dyDescent="0.35">
      <c r="A343" t="s">
        <v>384</v>
      </c>
      <c r="B343" t="s">
        <v>34</v>
      </c>
      <c r="C343" s="1">
        <v>44074</v>
      </c>
      <c r="D343" s="25">
        <f>ROUNDUP(MONTH(Table1[[#This Row],[Date]])/3,0)</f>
        <v>3</v>
      </c>
      <c r="E343">
        <v>2020</v>
      </c>
      <c r="F343" t="s">
        <v>28</v>
      </c>
      <c r="G343" t="s">
        <v>48</v>
      </c>
      <c r="H343">
        <v>775</v>
      </c>
      <c r="I343" s="8">
        <v>17452.740000000002</v>
      </c>
      <c r="J343" s="8">
        <v>2686.62</v>
      </c>
      <c r="K343" s="8">
        <f>Table1[[#This Row],[Profit Per unit]]*Table1[[#This Row],[Units Sold]]</f>
        <v>2082130.5</v>
      </c>
      <c r="L343" s="8">
        <v>13525873.5</v>
      </c>
      <c r="M343" s="8">
        <f>Table1[[#This Row],[Revenue]]-Table1[[#This Row],[Total Profits]]</f>
        <v>11443743</v>
      </c>
      <c r="N343" t="s">
        <v>58</v>
      </c>
    </row>
    <row r="344" spans="1:14" x14ac:dyDescent="0.35">
      <c r="A344" t="s">
        <v>385</v>
      </c>
      <c r="B344" t="s">
        <v>51</v>
      </c>
      <c r="C344" s="1">
        <v>44232</v>
      </c>
      <c r="D344" s="25">
        <f>ROUNDUP(MONTH(Table1[[#This Row],[Date]])/3,0)</f>
        <v>1</v>
      </c>
      <c r="E344">
        <v>2021</v>
      </c>
      <c r="F344" t="s">
        <v>54</v>
      </c>
      <c r="G344" t="s">
        <v>48</v>
      </c>
      <c r="H344">
        <v>617</v>
      </c>
      <c r="I344" s="8">
        <v>12552.78</v>
      </c>
      <c r="J344" s="8">
        <v>3859.98</v>
      </c>
      <c r="K344" s="8">
        <f>Table1[[#This Row],[Profit Per unit]]*Table1[[#This Row],[Units Sold]]</f>
        <v>2381607.66</v>
      </c>
      <c r="L344" s="8">
        <v>7745065.2599999998</v>
      </c>
      <c r="M344" s="8">
        <f>Table1[[#This Row],[Revenue]]-Table1[[#This Row],[Total Profits]]</f>
        <v>5363457.5999999996</v>
      </c>
      <c r="N344" t="s">
        <v>58</v>
      </c>
    </row>
    <row r="345" spans="1:14" x14ac:dyDescent="0.35">
      <c r="A345" t="s">
        <v>386</v>
      </c>
      <c r="B345" t="s">
        <v>16</v>
      </c>
      <c r="C345" s="1">
        <v>45016</v>
      </c>
      <c r="D345" s="25">
        <f>ROUNDUP(MONTH(Table1[[#This Row],[Date]])/3,0)</f>
        <v>1</v>
      </c>
      <c r="E345">
        <v>2023</v>
      </c>
      <c r="F345" t="s">
        <v>41</v>
      </c>
      <c r="G345" t="s">
        <v>32</v>
      </c>
      <c r="H345">
        <v>278</v>
      </c>
      <c r="I345" s="8">
        <v>28564.880000000001</v>
      </c>
      <c r="J345" s="8">
        <v>8098.26</v>
      </c>
      <c r="K345" s="8">
        <f>Table1[[#This Row],[Profit Per unit]]*Table1[[#This Row],[Units Sold]]</f>
        <v>2251316.2800000003</v>
      </c>
      <c r="L345" s="8">
        <v>7941036.6399999997</v>
      </c>
      <c r="M345" s="8">
        <f>Table1[[#This Row],[Revenue]]-Table1[[#This Row],[Total Profits]]</f>
        <v>5689720.3599999994</v>
      </c>
      <c r="N345" t="s">
        <v>14</v>
      </c>
    </row>
    <row r="346" spans="1:14" x14ac:dyDescent="0.35">
      <c r="A346" t="s">
        <v>387</v>
      </c>
      <c r="B346" t="s">
        <v>27</v>
      </c>
      <c r="C346" s="1">
        <v>43942</v>
      </c>
      <c r="D346" s="25">
        <f>ROUNDUP(MONTH(Table1[[#This Row],[Date]])/3,0)</f>
        <v>2</v>
      </c>
      <c r="E346">
        <v>2020</v>
      </c>
      <c r="F346" t="s">
        <v>41</v>
      </c>
      <c r="G346" t="s">
        <v>18</v>
      </c>
      <c r="H346">
        <v>123</v>
      </c>
      <c r="I346" s="8">
        <v>28223.94</v>
      </c>
      <c r="J346" s="8">
        <v>4207.7299999999996</v>
      </c>
      <c r="K346" s="8">
        <f>Table1[[#This Row],[Profit Per unit]]*Table1[[#This Row],[Units Sold]]</f>
        <v>517550.78999999992</v>
      </c>
      <c r="L346" s="8">
        <v>3471544.62</v>
      </c>
      <c r="M346" s="8">
        <f>Table1[[#This Row],[Revenue]]-Table1[[#This Row],[Total Profits]]</f>
        <v>2953993.83</v>
      </c>
      <c r="N346" t="s">
        <v>14</v>
      </c>
    </row>
    <row r="347" spans="1:14" x14ac:dyDescent="0.35">
      <c r="A347" t="s">
        <v>388</v>
      </c>
      <c r="B347" t="s">
        <v>31</v>
      </c>
      <c r="C347" s="1">
        <v>44371</v>
      </c>
      <c r="D347" s="25">
        <f>ROUNDUP(MONTH(Table1[[#This Row],[Date]])/3,0)</f>
        <v>2</v>
      </c>
      <c r="E347">
        <v>2021</v>
      </c>
      <c r="F347" t="s">
        <v>41</v>
      </c>
      <c r="G347" t="s">
        <v>29</v>
      </c>
      <c r="H347">
        <v>670</v>
      </c>
      <c r="I347" s="8">
        <v>29082.54</v>
      </c>
      <c r="J347" s="8">
        <v>4982.72</v>
      </c>
      <c r="K347" s="8">
        <f>Table1[[#This Row],[Profit Per unit]]*Table1[[#This Row],[Units Sold]]</f>
        <v>3338422.4000000004</v>
      </c>
      <c r="L347" s="8">
        <v>19485301.800000001</v>
      </c>
      <c r="M347" s="8">
        <f>Table1[[#This Row],[Revenue]]-Table1[[#This Row],[Total Profits]]</f>
        <v>16146879.4</v>
      </c>
      <c r="N347" t="s">
        <v>21</v>
      </c>
    </row>
    <row r="348" spans="1:14" x14ac:dyDescent="0.35">
      <c r="A348" t="s">
        <v>389</v>
      </c>
      <c r="B348" t="s">
        <v>31</v>
      </c>
      <c r="C348" s="1">
        <v>44760</v>
      </c>
      <c r="D348" s="25">
        <f>ROUNDUP(MONTH(Table1[[#This Row],[Date]])/3,0)</f>
        <v>3</v>
      </c>
      <c r="E348">
        <v>2022</v>
      </c>
      <c r="F348" t="s">
        <v>54</v>
      </c>
      <c r="G348" t="s">
        <v>32</v>
      </c>
      <c r="H348">
        <v>779</v>
      </c>
      <c r="I348" s="8">
        <v>26423.8</v>
      </c>
      <c r="J348" s="8">
        <v>2626.87</v>
      </c>
      <c r="K348" s="8">
        <f>Table1[[#This Row],[Profit Per unit]]*Table1[[#This Row],[Units Sold]]</f>
        <v>2046331.73</v>
      </c>
      <c r="L348" s="8">
        <v>20584140.199999999</v>
      </c>
      <c r="M348" s="8">
        <f>Table1[[#This Row],[Revenue]]-Table1[[#This Row],[Total Profits]]</f>
        <v>18537808.469999999</v>
      </c>
      <c r="N348" t="s">
        <v>14</v>
      </c>
    </row>
    <row r="349" spans="1:14" x14ac:dyDescent="0.35">
      <c r="A349" t="s">
        <v>390</v>
      </c>
      <c r="B349" t="s">
        <v>27</v>
      </c>
      <c r="C349" s="1">
        <v>44760</v>
      </c>
      <c r="D349" s="25">
        <f>ROUNDUP(MONTH(Table1[[#This Row],[Date]])/3,0)</f>
        <v>3</v>
      </c>
      <c r="E349">
        <v>2022</v>
      </c>
      <c r="F349" t="s">
        <v>63</v>
      </c>
      <c r="G349" t="s">
        <v>32</v>
      </c>
      <c r="H349">
        <v>945</v>
      </c>
      <c r="I349" s="8">
        <v>32510.05</v>
      </c>
      <c r="J349" s="8">
        <v>5669.22</v>
      </c>
      <c r="K349" s="8">
        <f>Table1[[#This Row],[Profit Per unit]]*Table1[[#This Row],[Units Sold]]</f>
        <v>5357412.9000000004</v>
      </c>
      <c r="L349" s="8">
        <v>30721997.25</v>
      </c>
      <c r="M349" s="8">
        <f>Table1[[#This Row],[Revenue]]-Table1[[#This Row],[Total Profits]]</f>
        <v>25364584.350000001</v>
      </c>
      <c r="N349" t="s">
        <v>25</v>
      </c>
    </row>
    <row r="350" spans="1:14" x14ac:dyDescent="0.35">
      <c r="A350" t="s">
        <v>391</v>
      </c>
      <c r="B350" t="s">
        <v>31</v>
      </c>
      <c r="C350" s="1">
        <v>44573</v>
      </c>
      <c r="D350" s="25">
        <f>ROUNDUP(MONTH(Table1[[#This Row],[Date]])/3,0)</f>
        <v>1</v>
      </c>
      <c r="E350">
        <v>2022</v>
      </c>
      <c r="F350" t="s">
        <v>47</v>
      </c>
      <c r="G350" t="s">
        <v>18</v>
      </c>
      <c r="H350">
        <v>740</v>
      </c>
      <c r="I350" s="8">
        <v>49218.64</v>
      </c>
      <c r="J350" s="8">
        <v>3231.87</v>
      </c>
      <c r="K350" s="8">
        <f>Table1[[#This Row],[Profit Per unit]]*Table1[[#This Row],[Units Sold]]</f>
        <v>2391583.7999999998</v>
      </c>
      <c r="L350" s="8">
        <v>36421793.600000001</v>
      </c>
      <c r="M350" s="8">
        <f>Table1[[#This Row],[Revenue]]-Table1[[#This Row],[Total Profits]]</f>
        <v>34030209.800000004</v>
      </c>
      <c r="N350" t="s">
        <v>14</v>
      </c>
    </row>
    <row r="351" spans="1:14" x14ac:dyDescent="0.35">
      <c r="A351" t="s">
        <v>392</v>
      </c>
      <c r="B351" t="s">
        <v>44</v>
      </c>
      <c r="C351" s="1">
        <v>44261</v>
      </c>
      <c r="D351" s="25">
        <f>ROUNDUP(MONTH(Table1[[#This Row],[Date]])/3,0)</f>
        <v>1</v>
      </c>
      <c r="E351">
        <v>2021</v>
      </c>
      <c r="F351" t="s">
        <v>12</v>
      </c>
      <c r="G351" t="s">
        <v>32</v>
      </c>
      <c r="H351">
        <v>199</v>
      </c>
      <c r="I351" s="8">
        <v>47269.53</v>
      </c>
      <c r="J351" s="8">
        <v>9258.5</v>
      </c>
      <c r="K351" s="8">
        <f>Table1[[#This Row],[Profit Per unit]]*Table1[[#This Row],[Units Sold]]</f>
        <v>1842441.5</v>
      </c>
      <c r="L351" s="8">
        <v>9406636.4700000007</v>
      </c>
      <c r="M351" s="8">
        <f>Table1[[#This Row],[Revenue]]-Table1[[#This Row],[Total Profits]]</f>
        <v>7564194.9700000007</v>
      </c>
      <c r="N351" t="s">
        <v>14</v>
      </c>
    </row>
    <row r="352" spans="1:14" x14ac:dyDescent="0.35">
      <c r="A352" t="s">
        <v>393</v>
      </c>
      <c r="B352" t="s">
        <v>34</v>
      </c>
      <c r="C352" s="1">
        <v>43982</v>
      </c>
      <c r="D352" s="25">
        <f>ROUNDUP(MONTH(Table1[[#This Row],[Date]])/3,0)</f>
        <v>2</v>
      </c>
      <c r="E352">
        <v>2020</v>
      </c>
      <c r="F352" t="s">
        <v>63</v>
      </c>
      <c r="G352" t="s">
        <v>52</v>
      </c>
      <c r="H352">
        <v>216</v>
      </c>
      <c r="I352" s="8">
        <v>25895.71</v>
      </c>
      <c r="J352" s="8">
        <v>5588.44</v>
      </c>
      <c r="K352" s="8">
        <f>Table1[[#This Row],[Profit Per unit]]*Table1[[#This Row],[Units Sold]]</f>
        <v>1207103.0399999998</v>
      </c>
      <c r="L352" s="8">
        <v>5593473.3600000003</v>
      </c>
      <c r="M352" s="8">
        <f>Table1[[#This Row],[Revenue]]-Table1[[#This Row],[Total Profits]]</f>
        <v>4386370.32</v>
      </c>
      <c r="N352" t="s">
        <v>14</v>
      </c>
    </row>
    <row r="353" spans="1:14" x14ac:dyDescent="0.35">
      <c r="A353" t="s">
        <v>394</v>
      </c>
      <c r="B353" t="s">
        <v>34</v>
      </c>
      <c r="C353" s="1">
        <v>44041</v>
      </c>
      <c r="D353" s="25">
        <f>ROUNDUP(MONTH(Table1[[#This Row],[Date]])/3,0)</f>
        <v>3</v>
      </c>
      <c r="E353">
        <v>2020</v>
      </c>
      <c r="F353" t="s">
        <v>63</v>
      </c>
      <c r="G353" t="s">
        <v>35</v>
      </c>
      <c r="H353">
        <v>723</v>
      </c>
      <c r="I353" s="8">
        <v>24896.53</v>
      </c>
      <c r="J353" s="8">
        <v>4266.1000000000004</v>
      </c>
      <c r="K353" s="8">
        <f>Table1[[#This Row],[Profit Per unit]]*Table1[[#This Row],[Units Sold]]</f>
        <v>3084390.3000000003</v>
      </c>
      <c r="L353" s="8">
        <v>18000191.190000001</v>
      </c>
      <c r="M353" s="8">
        <f>Table1[[#This Row],[Revenue]]-Table1[[#This Row],[Total Profits]]</f>
        <v>14915800.890000001</v>
      </c>
      <c r="N353" t="s">
        <v>21</v>
      </c>
    </row>
    <row r="354" spans="1:14" x14ac:dyDescent="0.35">
      <c r="A354" t="s">
        <v>395</v>
      </c>
      <c r="B354" t="s">
        <v>27</v>
      </c>
      <c r="C354" s="1">
        <v>44286</v>
      </c>
      <c r="D354" s="25">
        <f>ROUNDUP(MONTH(Table1[[#This Row],[Date]])/3,0)</f>
        <v>1</v>
      </c>
      <c r="E354">
        <v>2021</v>
      </c>
      <c r="F354" t="s">
        <v>63</v>
      </c>
      <c r="G354" t="s">
        <v>24</v>
      </c>
      <c r="H354">
        <v>673</v>
      </c>
      <c r="I354" s="8">
        <v>45974</v>
      </c>
      <c r="J354" s="8">
        <v>7313.46</v>
      </c>
      <c r="K354" s="8">
        <f>Table1[[#This Row],[Profit Per unit]]*Table1[[#This Row],[Units Sold]]</f>
        <v>4921958.58</v>
      </c>
      <c r="L354" s="8">
        <v>30940502</v>
      </c>
      <c r="M354" s="8">
        <f>Table1[[#This Row],[Revenue]]-Table1[[#This Row],[Total Profits]]</f>
        <v>26018543.420000002</v>
      </c>
      <c r="N354" t="s">
        <v>14</v>
      </c>
    </row>
    <row r="355" spans="1:14" x14ac:dyDescent="0.35">
      <c r="A355" t="s">
        <v>396</v>
      </c>
      <c r="B355" t="s">
        <v>23</v>
      </c>
      <c r="C355" s="1">
        <v>44941</v>
      </c>
      <c r="D355" s="25">
        <f>ROUNDUP(MONTH(Table1[[#This Row],[Date]])/3,0)</f>
        <v>1</v>
      </c>
      <c r="E355">
        <v>2023</v>
      </c>
      <c r="F355" t="s">
        <v>41</v>
      </c>
      <c r="G355" t="s">
        <v>35</v>
      </c>
      <c r="H355">
        <v>555</v>
      </c>
      <c r="I355" s="8">
        <v>16865.509999999998</v>
      </c>
      <c r="J355" s="8">
        <v>4394.07</v>
      </c>
      <c r="K355" s="8">
        <f>Table1[[#This Row],[Profit Per unit]]*Table1[[#This Row],[Units Sold]]</f>
        <v>2438708.8499999996</v>
      </c>
      <c r="L355" s="8">
        <v>9360358.0500000007</v>
      </c>
      <c r="M355" s="8">
        <f>Table1[[#This Row],[Revenue]]-Table1[[#This Row],[Total Profits]]</f>
        <v>6921649.2000000011</v>
      </c>
      <c r="N355" t="s">
        <v>14</v>
      </c>
    </row>
    <row r="356" spans="1:14" x14ac:dyDescent="0.35">
      <c r="A356" t="s">
        <v>397</v>
      </c>
      <c r="B356" t="s">
        <v>16</v>
      </c>
      <c r="C356" s="1">
        <v>43985</v>
      </c>
      <c r="D356" s="25">
        <f>ROUNDUP(MONTH(Table1[[#This Row],[Date]])/3,0)</f>
        <v>2</v>
      </c>
      <c r="E356">
        <v>2020</v>
      </c>
      <c r="F356" t="s">
        <v>12</v>
      </c>
      <c r="G356" t="s">
        <v>42</v>
      </c>
      <c r="H356">
        <v>710</v>
      </c>
      <c r="I356" s="8">
        <v>48182.29</v>
      </c>
      <c r="J356" s="8">
        <v>5868.44</v>
      </c>
      <c r="K356" s="8">
        <f>Table1[[#This Row],[Profit Per unit]]*Table1[[#This Row],[Units Sold]]</f>
        <v>4166592.4</v>
      </c>
      <c r="L356" s="8">
        <v>34209425.899999999</v>
      </c>
      <c r="M356" s="8">
        <f>Table1[[#This Row],[Revenue]]-Table1[[#This Row],[Total Profits]]</f>
        <v>30042833.5</v>
      </c>
      <c r="N356" t="s">
        <v>58</v>
      </c>
    </row>
    <row r="357" spans="1:14" x14ac:dyDescent="0.35">
      <c r="A357" t="s">
        <v>398</v>
      </c>
      <c r="B357" t="s">
        <v>51</v>
      </c>
      <c r="C357" s="1">
        <v>44488</v>
      </c>
      <c r="D357" s="25">
        <f>ROUNDUP(MONTH(Table1[[#This Row],[Date]])/3,0)</f>
        <v>4</v>
      </c>
      <c r="E357">
        <v>2021</v>
      </c>
      <c r="F357" t="s">
        <v>28</v>
      </c>
      <c r="G357" t="s">
        <v>35</v>
      </c>
      <c r="H357">
        <v>993</v>
      </c>
      <c r="I357" s="8">
        <v>41505.97</v>
      </c>
      <c r="J357" s="8">
        <v>4434.8999999999996</v>
      </c>
      <c r="K357" s="8">
        <f>Table1[[#This Row],[Profit Per unit]]*Table1[[#This Row],[Units Sold]]</f>
        <v>4403855.6999999993</v>
      </c>
      <c r="L357" s="8">
        <v>41215428.210000001</v>
      </c>
      <c r="M357" s="8">
        <f>Table1[[#This Row],[Revenue]]-Table1[[#This Row],[Total Profits]]</f>
        <v>36811572.510000005</v>
      </c>
      <c r="N357" t="s">
        <v>25</v>
      </c>
    </row>
    <row r="358" spans="1:14" x14ac:dyDescent="0.35">
      <c r="A358" t="s">
        <v>399</v>
      </c>
      <c r="B358" t="s">
        <v>37</v>
      </c>
      <c r="C358" s="1">
        <v>45046</v>
      </c>
      <c r="D358" s="25">
        <f>ROUNDUP(MONTH(Table1[[#This Row],[Date]])/3,0)</f>
        <v>2</v>
      </c>
      <c r="E358">
        <v>2023</v>
      </c>
      <c r="F358" t="s">
        <v>47</v>
      </c>
      <c r="G358" t="s">
        <v>32</v>
      </c>
      <c r="H358">
        <v>559</v>
      </c>
      <c r="I358" s="8">
        <v>30415.41</v>
      </c>
      <c r="J358" s="8">
        <v>2103.4</v>
      </c>
      <c r="K358" s="8">
        <f>Table1[[#This Row],[Profit Per unit]]*Table1[[#This Row],[Units Sold]]</f>
        <v>1175800.6000000001</v>
      </c>
      <c r="L358" s="8">
        <v>17002214.190000001</v>
      </c>
      <c r="M358" s="8">
        <f>Table1[[#This Row],[Revenue]]-Table1[[#This Row],[Total Profits]]</f>
        <v>15826413.590000002</v>
      </c>
      <c r="N358" t="s">
        <v>14</v>
      </c>
    </row>
    <row r="359" spans="1:14" x14ac:dyDescent="0.35">
      <c r="A359" t="s">
        <v>400</v>
      </c>
      <c r="B359" t="s">
        <v>16</v>
      </c>
      <c r="C359" s="1">
        <v>43853</v>
      </c>
      <c r="D359" s="25">
        <f>ROUNDUP(MONTH(Table1[[#This Row],[Date]])/3,0)</f>
        <v>1</v>
      </c>
      <c r="E359">
        <v>2020</v>
      </c>
      <c r="F359" t="s">
        <v>54</v>
      </c>
      <c r="G359" t="s">
        <v>24</v>
      </c>
      <c r="H359">
        <v>870</v>
      </c>
      <c r="I359" s="8">
        <v>28422.6</v>
      </c>
      <c r="J359" s="8">
        <v>7385.82</v>
      </c>
      <c r="K359" s="8">
        <f>Table1[[#This Row],[Profit Per unit]]*Table1[[#This Row],[Units Sold]]</f>
        <v>6425663.3999999994</v>
      </c>
      <c r="L359" s="8">
        <v>24727662</v>
      </c>
      <c r="M359" s="8">
        <f>Table1[[#This Row],[Revenue]]-Table1[[#This Row],[Total Profits]]</f>
        <v>18301998.600000001</v>
      </c>
      <c r="N359" t="s">
        <v>58</v>
      </c>
    </row>
    <row r="360" spans="1:14" x14ac:dyDescent="0.35">
      <c r="A360" t="s">
        <v>401</v>
      </c>
      <c r="B360" t="s">
        <v>16</v>
      </c>
      <c r="C360" s="1">
        <v>45022</v>
      </c>
      <c r="D360" s="25">
        <f>ROUNDUP(MONTH(Table1[[#This Row],[Date]])/3,0)</f>
        <v>2</v>
      </c>
      <c r="E360">
        <v>2023</v>
      </c>
      <c r="F360" t="s">
        <v>17</v>
      </c>
      <c r="G360" t="s">
        <v>18</v>
      </c>
      <c r="H360">
        <v>569</v>
      </c>
      <c r="I360" s="8">
        <v>45141.75</v>
      </c>
      <c r="J360" s="8">
        <v>8810.6299999999992</v>
      </c>
      <c r="K360" s="8">
        <f>Table1[[#This Row],[Profit Per unit]]*Table1[[#This Row],[Units Sold]]</f>
        <v>5013248.47</v>
      </c>
      <c r="L360" s="8">
        <v>25685655.75</v>
      </c>
      <c r="M360" s="8">
        <f>Table1[[#This Row],[Revenue]]-Table1[[#This Row],[Total Profits]]</f>
        <v>20672407.280000001</v>
      </c>
      <c r="N360" t="s">
        <v>58</v>
      </c>
    </row>
    <row r="361" spans="1:14" x14ac:dyDescent="0.35">
      <c r="A361" t="s">
        <v>402</v>
      </c>
      <c r="B361" t="s">
        <v>23</v>
      </c>
      <c r="C361" s="1">
        <v>45025</v>
      </c>
      <c r="D361" s="25">
        <f>ROUNDUP(MONTH(Table1[[#This Row],[Date]])/3,0)</f>
        <v>2</v>
      </c>
      <c r="E361">
        <v>2023</v>
      </c>
      <c r="F361" t="s">
        <v>28</v>
      </c>
      <c r="G361" t="s">
        <v>32</v>
      </c>
      <c r="H361">
        <v>127</v>
      </c>
      <c r="I361" s="8">
        <v>18303.060000000001</v>
      </c>
      <c r="J361" s="8">
        <v>6427.12</v>
      </c>
      <c r="K361" s="8">
        <f>Table1[[#This Row],[Profit Per unit]]*Table1[[#This Row],[Units Sold]]</f>
        <v>816244.24</v>
      </c>
      <c r="L361" s="8">
        <v>2324488.62</v>
      </c>
      <c r="M361" s="8">
        <f>Table1[[#This Row],[Revenue]]-Table1[[#This Row],[Total Profits]]</f>
        <v>1508244.3800000001</v>
      </c>
      <c r="N361" t="s">
        <v>14</v>
      </c>
    </row>
    <row r="362" spans="1:14" x14ac:dyDescent="0.35">
      <c r="A362" t="s">
        <v>403</v>
      </c>
      <c r="B362" t="s">
        <v>46</v>
      </c>
      <c r="C362" s="1">
        <v>44007</v>
      </c>
      <c r="D362" s="25">
        <f>ROUNDUP(MONTH(Table1[[#This Row],[Date]])/3,0)</f>
        <v>2</v>
      </c>
      <c r="E362">
        <v>2020</v>
      </c>
      <c r="F362" t="s">
        <v>54</v>
      </c>
      <c r="G362" t="s">
        <v>32</v>
      </c>
      <c r="H362">
        <v>430</v>
      </c>
      <c r="I362" s="8">
        <v>18902.8</v>
      </c>
      <c r="J362" s="8">
        <v>5916.22</v>
      </c>
      <c r="K362" s="8">
        <f>Table1[[#This Row],[Profit Per unit]]*Table1[[#This Row],[Units Sold]]</f>
        <v>2543974.6</v>
      </c>
      <c r="L362" s="8">
        <v>8128204</v>
      </c>
      <c r="M362" s="8">
        <f>Table1[[#This Row],[Revenue]]-Table1[[#This Row],[Total Profits]]</f>
        <v>5584229.4000000004</v>
      </c>
      <c r="N362" t="s">
        <v>58</v>
      </c>
    </row>
    <row r="363" spans="1:14" x14ac:dyDescent="0.35">
      <c r="A363" t="s">
        <v>404</v>
      </c>
      <c r="B363" t="s">
        <v>31</v>
      </c>
      <c r="C363" s="1">
        <v>44496</v>
      </c>
      <c r="D363" s="25">
        <f>ROUNDUP(MONTH(Table1[[#This Row],[Date]])/3,0)</f>
        <v>4</v>
      </c>
      <c r="E363">
        <v>2021</v>
      </c>
      <c r="F363" t="s">
        <v>17</v>
      </c>
      <c r="G363" t="s">
        <v>29</v>
      </c>
      <c r="H363">
        <v>391</v>
      </c>
      <c r="I363" s="8">
        <v>19901.91</v>
      </c>
      <c r="J363" s="8">
        <v>2594.44</v>
      </c>
      <c r="K363" s="8">
        <f>Table1[[#This Row],[Profit Per unit]]*Table1[[#This Row],[Units Sold]]</f>
        <v>1014426.04</v>
      </c>
      <c r="L363" s="8">
        <v>7781646.8099999996</v>
      </c>
      <c r="M363" s="8">
        <f>Table1[[#This Row],[Revenue]]-Table1[[#This Row],[Total Profits]]</f>
        <v>6767220.7699999996</v>
      </c>
      <c r="N363" t="s">
        <v>14</v>
      </c>
    </row>
    <row r="364" spans="1:14" x14ac:dyDescent="0.35">
      <c r="A364" t="s">
        <v>405</v>
      </c>
      <c r="B364" t="s">
        <v>34</v>
      </c>
      <c r="C364" s="1">
        <v>44946</v>
      </c>
      <c r="D364" s="25">
        <f>ROUNDUP(MONTH(Table1[[#This Row],[Date]])/3,0)</f>
        <v>1</v>
      </c>
      <c r="E364">
        <v>2023</v>
      </c>
      <c r="F364" t="s">
        <v>63</v>
      </c>
      <c r="G364" t="s">
        <v>24</v>
      </c>
      <c r="H364">
        <v>839</v>
      </c>
      <c r="I364" s="8">
        <v>42307.64</v>
      </c>
      <c r="J364" s="8">
        <v>2725.48</v>
      </c>
      <c r="K364" s="8">
        <f>Table1[[#This Row],[Profit Per unit]]*Table1[[#This Row],[Units Sold]]</f>
        <v>2286677.7200000002</v>
      </c>
      <c r="L364" s="8">
        <v>35496109.960000001</v>
      </c>
      <c r="M364" s="8">
        <f>Table1[[#This Row],[Revenue]]-Table1[[#This Row],[Total Profits]]</f>
        <v>33209432.240000002</v>
      </c>
      <c r="N364" t="s">
        <v>14</v>
      </c>
    </row>
    <row r="365" spans="1:14" x14ac:dyDescent="0.35">
      <c r="A365" t="s">
        <v>406</v>
      </c>
      <c r="B365" t="s">
        <v>31</v>
      </c>
      <c r="C365" s="1">
        <v>45081</v>
      </c>
      <c r="D365" s="25">
        <f>ROUNDUP(MONTH(Table1[[#This Row],[Date]])/3,0)</f>
        <v>2</v>
      </c>
      <c r="E365">
        <v>2023</v>
      </c>
      <c r="F365" t="s">
        <v>20</v>
      </c>
      <c r="G365" t="s">
        <v>29</v>
      </c>
      <c r="H365">
        <v>314</v>
      </c>
      <c r="I365" s="8">
        <v>33005.79</v>
      </c>
      <c r="J365" s="8">
        <v>7392.48</v>
      </c>
      <c r="K365" s="8">
        <f>Table1[[#This Row],[Profit Per unit]]*Table1[[#This Row],[Units Sold]]</f>
        <v>2321238.7199999997</v>
      </c>
      <c r="L365" s="8">
        <v>10363818.060000001</v>
      </c>
      <c r="M365" s="8">
        <f>Table1[[#This Row],[Revenue]]-Table1[[#This Row],[Total Profits]]</f>
        <v>8042579.3400000008</v>
      </c>
      <c r="N365" t="s">
        <v>25</v>
      </c>
    </row>
    <row r="366" spans="1:14" x14ac:dyDescent="0.35">
      <c r="A366" t="s">
        <v>407</v>
      </c>
      <c r="B366" t="s">
        <v>34</v>
      </c>
      <c r="C366" s="1">
        <v>45252</v>
      </c>
      <c r="D366" s="25">
        <f>ROUNDUP(MONTH(Table1[[#This Row],[Date]])/3,0)</f>
        <v>4</v>
      </c>
      <c r="E366">
        <v>2023</v>
      </c>
      <c r="F366" t="s">
        <v>54</v>
      </c>
      <c r="G366" t="s">
        <v>32</v>
      </c>
      <c r="H366">
        <v>188</v>
      </c>
      <c r="I366" s="8">
        <v>41952.09</v>
      </c>
      <c r="J366" s="8">
        <v>9861.73</v>
      </c>
      <c r="K366" s="8">
        <f>Table1[[#This Row],[Profit Per unit]]*Table1[[#This Row],[Units Sold]]</f>
        <v>1854005.24</v>
      </c>
      <c r="L366" s="8">
        <v>7886992.9199999999</v>
      </c>
      <c r="M366" s="8">
        <f>Table1[[#This Row],[Revenue]]-Table1[[#This Row],[Total Profits]]</f>
        <v>6032987.6799999997</v>
      </c>
      <c r="N366" t="s">
        <v>14</v>
      </c>
    </row>
    <row r="367" spans="1:14" x14ac:dyDescent="0.35">
      <c r="A367" t="s">
        <v>408</v>
      </c>
      <c r="B367" t="s">
        <v>46</v>
      </c>
      <c r="C367" s="1">
        <v>45151</v>
      </c>
      <c r="D367" s="25">
        <f>ROUNDUP(MONTH(Table1[[#This Row],[Date]])/3,0)</f>
        <v>3</v>
      </c>
      <c r="E367">
        <v>2023</v>
      </c>
      <c r="F367" t="s">
        <v>12</v>
      </c>
      <c r="G367" t="s">
        <v>42</v>
      </c>
      <c r="H367">
        <v>812</v>
      </c>
      <c r="I367" s="8">
        <v>10721.81</v>
      </c>
      <c r="J367" s="8">
        <v>4908.79</v>
      </c>
      <c r="K367" s="8">
        <f>Table1[[#This Row],[Profit Per unit]]*Table1[[#This Row],[Units Sold]]</f>
        <v>3985937.48</v>
      </c>
      <c r="L367" s="8">
        <v>8706109.7200000007</v>
      </c>
      <c r="M367" s="8">
        <f>Table1[[#This Row],[Revenue]]-Table1[[#This Row],[Total Profits]]</f>
        <v>4720172.24</v>
      </c>
      <c r="N367" t="s">
        <v>25</v>
      </c>
    </row>
    <row r="368" spans="1:14" x14ac:dyDescent="0.35">
      <c r="A368" t="s">
        <v>409</v>
      </c>
      <c r="B368" t="s">
        <v>23</v>
      </c>
      <c r="C368" s="1">
        <v>44272</v>
      </c>
      <c r="D368" s="25">
        <f>ROUNDUP(MONTH(Table1[[#This Row],[Date]])/3,0)</f>
        <v>1</v>
      </c>
      <c r="E368">
        <v>2021</v>
      </c>
      <c r="F368" t="s">
        <v>12</v>
      </c>
      <c r="G368" t="s">
        <v>52</v>
      </c>
      <c r="H368">
        <v>709</v>
      </c>
      <c r="I368" s="8">
        <v>41015.1</v>
      </c>
      <c r="J368" s="8">
        <v>8138.42</v>
      </c>
      <c r="K368" s="8">
        <f>Table1[[#This Row],[Profit Per unit]]*Table1[[#This Row],[Units Sold]]</f>
        <v>5770139.7800000003</v>
      </c>
      <c r="L368" s="8">
        <v>29079705.899999999</v>
      </c>
      <c r="M368" s="8">
        <f>Table1[[#This Row],[Revenue]]-Table1[[#This Row],[Total Profits]]</f>
        <v>23309566.119999997</v>
      </c>
      <c r="N368" t="s">
        <v>25</v>
      </c>
    </row>
    <row r="369" spans="1:14" x14ac:dyDescent="0.35">
      <c r="A369" t="s">
        <v>410</v>
      </c>
      <c r="B369" t="s">
        <v>51</v>
      </c>
      <c r="C369" s="1">
        <v>43907</v>
      </c>
      <c r="D369" s="25">
        <f>ROUNDUP(MONTH(Table1[[#This Row],[Date]])/3,0)</f>
        <v>1</v>
      </c>
      <c r="E369">
        <v>2020</v>
      </c>
      <c r="F369" t="s">
        <v>17</v>
      </c>
      <c r="G369" t="s">
        <v>13</v>
      </c>
      <c r="H369">
        <v>783</v>
      </c>
      <c r="I369" s="8">
        <v>46845.94</v>
      </c>
      <c r="J369" s="8">
        <v>7199.79</v>
      </c>
      <c r="K369" s="8">
        <f>Table1[[#This Row],[Profit Per unit]]*Table1[[#This Row],[Units Sold]]</f>
        <v>5637435.5700000003</v>
      </c>
      <c r="L369" s="8">
        <v>36680371.020000003</v>
      </c>
      <c r="M369" s="8">
        <f>Table1[[#This Row],[Revenue]]-Table1[[#This Row],[Total Profits]]</f>
        <v>31042935.450000003</v>
      </c>
      <c r="N369" t="s">
        <v>14</v>
      </c>
    </row>
    <row r="370" spans="1:14" x14ac:dyDescent="0.35">
      <c r="A370" t="s">
        <v>411</v>
      </c>
      <c r="B370" t="s">
        <v>46</v>
      </c>
      <c r="C370" s="1">
        <v>45055</v>
      </c>
      <c r="D370" s="25">
        <f>ROUNDUP(MONTH(Table1[[#This Row],[Date]])/3,0)</f>
        <v>2</v>
      </c>
      <c r="E370">
        <v>2023</v>
      </c>
      <c r="F370" t="s">
        <v>47</v>
      </c>
      <c r="G370" t="s">
        <v>13</v>
      </c>
      <c r="H370">
        <v>684</v>
      </c>
      <c r="I370" s="8">
        <v>32847.980000000003</v>
      </c>
      <c r="J370" s="8">
        <v>4767</v>
      </c>
      <c r="K370" s="8">
        <f>Table1[[#This Row],[Profit Per unit]]*Table1[[#This Row],[Units Sold]]</f>
        <v>3260628</v>
      </c>
      <c r="L370" s="8">
        <v>22468018.32</v>
      </c>
      <c r="M370" s="8">
        <f>Table1[[#This Row],[Revenue]]-Table1[[#This Row],[Total Profits]]</f>
        <v>19207390.32</v>
      </c>
      <c r="N370" t="s">
        <v>58</v>
      </c>
    </row>
    <row r="371" spans="1:14" x14ac:dyDescent="0.35">
      <c r="A371" t="s">
        <v>412</v>
      </c>
      <c r="B371" t="s">
        <v>51</v>
      </c>
      <c r="C371" s="1">
        <v>44854</v>
      </c>
      <c r="D371" s="25">
        <f>ROUNDUP(MONTH(Table1[[#This Row],[Date]])/3,0)</f>
        <v>4</v>
      </c>
      <c r="E371">
        <v>2022</v>
      </c>
      <c r="F371" t="s">
        <v>41</v>
      </c>
      <c r="G371" t="s">
        <v>35</v>
      </c>
      <c r="H371">
        <v>494</v>
      </c>
      <c r="I371" s="8">
        <v>15808.25</v>
      </c>
      <c r="J371" s="8">
        <v>8514.16</v>
      </c>
      <c r="K371" s="8">
        <f>Table1[[#This Row],[Profit Per unit]]*Table1[[#This Row],[Units Sold]]</f>
        <v>4205995.04</v>
      </c>
      <c r="L371" s="8">
        <v>7809275.5</v>
      </c>
      <c r="M371" s="8">
        <f>Table1[[#This Row],[Revenue]]-Table1[[#This Row],[Total Profits]]</f>
        <v>3603280.46</v>
      </c>
      <c r="N371" t="s">
        <v>14</v>
      </c>
    </row>
    <row r="372" spans="1:14" x14ac:dyDescent="0.35">
      <c r="A372" t="s">
        <v>413</v>
      </c>
      <c r="B372" t="s">
        <v>31</v>
      </c>
      <c r="C372" s="1">
        <v>44449</v>
      </c>
      <c r="D372" s="25">
        <f>ROUNDUP(MONTH(Table1[[#This Row],[Date]])/3,0)</f>
        <v>3</v>
      </c>
      <c r="E372">
        <v>2021</v>
      </c>
      <c r="F372" t="s">
        <v>17</v>
      </c>
      <c r="G372" t="s">
        <v>18</v>
      </c>
      <c r="H372">
        <v>248</v>
      </c>
      <c r="I372" s="8">
        <v>49335.1</v>
      </c>
      <c r="J372" s="8">
        <v>4909.96</v>
      </c>
      <c r="K372" s="8">
        <f>Table1[[#This Row],[Profit Per unit]]*Table1[[#This Row],[Units Sold]]</f>
        <v>1217670.08</v>
      </c>
      <c r="L372" s="8">
        <v>12235104.800000001</v>
      </c>
      <c r="M372" s="8">
        <f>Table1[[#This Row],[Revenue]]-Table1[[#This Row],[Total Profits]]</f>
        <v>11017434.720000001</v>
      </c>
      <c r="N372" t="s">
        <v>14</v>
      </c>
    </row>
    <row r="373" spans="1:14" x14ac:dyDescent="0.35">
      <c r="A373" t="s">
        <v>414</v>
      </c>
      <c r="B373" t="s">
        <v>23</v>
      </c>
      <c r="C373" s="1">
        <v>44501</v>
      </c>
      <c r="D373" s="25">
        <f>ROUNDUP(MONTH(Table1[[#This Row],[Date]])/3,0)</f>
        <v>4</v>
      </c>
      <c r="E373">
        <v>2021</v>
      </c>
      <c r="F373" t="s">
        <v>12</v>
      </c>
      <c r="G373" t="s">
        <v>18</v>
      </c>
      <c r="H373">
        <v>301</v>
      </c>
      <c r="I373" s="8">
        <v>46047.77</v>
      </c>
      <c r="J373" s="8">
        <v>3519.61</v>
      </c>
      <c r="K373" s="8">
        <f>Table1[[#This Row],[Profit Per unit]]*Table1[[#This Row],[Units Sold]]</f>
        <v>1059402.6100000001</v>
      </c>
      <c r="L373" s="8">
        <v>13860378.77</v>
      </c>
      <c r="M373" s="8">
        <f>Table1[[#This Row],[Revenue]]-Table1[[#This Row],[Total Profits]]</f>
        <v>12800976.16</v>
      </c>
      <c r="N373" t="s">
        <v>14</v>
      </c>
    </row>
    <row r="374" spans="1:14" x14ac:dyDescent="0.35">
      <c r="A374" t="s">
        <v>415</v>
      </c>
      <c r="B374" t="s">
        <v>34</v>
      </c>
      <c r="C374" s="1">
        <v>44030</v>
      </c>
      <c r="D374" s="25">
        <f>ROUNDUP(MONTH(Table1[[#This Row],[Date]])/3,0)</f>
        <v>3</v>
      </c>
      <c r="E374">
        <v>2020</v>
      </c>
      <c r="F374" t="s">
        <v>28</v>
      </c>
      <c r="G374" t="s">
        <v>39</v>
      </c>
      <c r="H374">
        <v>586</v>
      </c>
      <c r="I374" s="8">
        <v>27772.799999999999</v>
      </c>
      <c r="J374" s="8">
        <v>7589.35</v>
      </c>
      <c r="K374" s="8">
        <f>Table1[[#This Row],[Profit Per unit]]*Table1[[#This Row],[Units Sold]]</f>
        <v>4447359.1000000006</v>
      </c>
      <c r="L374" s="8">
        <v>16274860.800000001</v>
      </c>
      <c r="M374" s="8">
        <f>Table1[[#This Row],[Revenue]]-Table1[[#This Row],[Total Profits]]</f>
        <v>11827501.699999999</v>
      </c>
      <c r="N374" t="s">
        <v>21</v>
      </c>
    </row>
    <row r="375" spans="1:14" x14ac:dyDescent="0.35">
      <c r="A375" t="s">
        <v>416</v>
      </c>
      <c r="B375" t="s">
        <v>37</v>
      </c>
      <c r="C375" s="1">
        <v>44335</v>
      </c>
      <c r="D375" s="25">
        <f>ROUNDUP(MONTH(Table1[[#This Row],[Date]])/3,0)</f>
        <v>2</v>
      </c>
      <c r="E375">
        <v>2021</v>
      </c>
      <c r="F375" t="s">
        <v>63</v>
      </c>
      <c r="G375" t="s">
        <v>32</v>
      </c>
      <c r="H375">
        <v>743</v>
      </c>
      <c r="I375" s="8">
        <v>20825.009999999998</v>
      </c>
      <c r="J375" s="8">
        <v>2879.25</v>
      </c>
      <c r="K375" s="8">
        <f>Table1[[#This Row],[Profit Per unit]]*Table1[[#This Row],[Units Sold]]</f>
        <v>2139282.75</v>
      </c>
      <c r="L375" s="8">
        <v>15472982.43</v>
      </c>
      <c r="M375" s="8">
        <f>Table1[[#This Row],[Revenue]]-Table1[[#This Row],[Total Profits]]</f>
        <v>13333699.68</v>
      </c>
      <c r="N375" t="s">
        <v>21</v>
      </c>
    </row>
    <row r="376" spans="1:14" x14ac:dyDescent="0.35">
      <c r="A376" t="s">
        <v>417</v>
      </c>
      <c r="B376" t="s">
        <v>31</v>
      </c>
      <c r="C376" s="1">
        <v>44478</v>
      </c>
      <c r="D376" s="25">
        <f>ROUNDUP(MONTH(Table1[[#This Row],[Date]])/3,0)</f>
        <v>4</v>
      </c>
      <c r="E376">
        <v>2021</v>
      </c>
      <c r="F376" t="s">
        <v>17</v>
      </c>
      <c r="G376" t="s">
        <v>13</v>
      </c>
      <c r="H376">
        <v>428</v>
      </c>
      <c r="I376" s="8">
        <v>33222.480000000003</v>
      </c>
      <c r="J376" s="8">
        <v>9269.51</v>
      </c>
      <c r="K376" s="8">
        <f>Table1[[#This Row],[Profit Per unit]]*Table1[[#This Row],[Units Sold]]</f>
        <v>3967350.2800000003</v>
      </c>
      <c r="L376" s="8">
        <v>14219221.439999999</v>
      </c>
      <c r="M376" s="8">
        <f>Table1[[#This Row],[Revenue]]-Table1[[#This Row],[Total Profits]]</f>
        <v>10251871.16</v>
      </c>
      <c r="N376" t="s">
        <v>25</v>
      </c>
    </row>
    <row r="377" spans="1:14" x14ac:dyDescent="0.35">
      <c r="A377" t="s">
        <v>418</v>
      </c>
      <c r="B377" t="s">
        <v>34</v>
      </c>
      <c r="C377" s="1">
        <v>45277</v>
      </c>
      <c r="D377" s="25">
        <f>ROUNDUP(MONTH(Table1[[#This Row],[Date]])/3,0)</f>
        <v>4</v>
      </c>
      <c r="E377">
        <v>2023</v>
      </c>
      <c r="F377" t="s">
        <v>41</v>
      </c>
      <c r="G377" t="s">
        <v>48</v>
      </c>
      <c r="H377">
        <v>104</v>
      </c>
      <c r="I377" s="8">
        <v>28856.79</v>
      </c>
      <c r="J377" s="8">
        <v>6754.28</v>
      </c>
      <c r="K377" s="8">
        <f>Table1[[#This Row],[Profit Per unit]]*Table1[[#This Row],[Units Sold]]</f>
        <v>702445.12</v>
      </c>
      <c r="L377" s="8">
        <v>3001106.16</v>
      </c>
      <c r="M377" s="8">
        <f>Table1[[#This Row],[Revenue]]-Table1[[#This Row],[Total Profits]]</f>
        <v>2298661.04</v>
      </c>
      <c r="N377" t="s">
        <v>58</v>
      </c>
    </row>
    <row r="378" spans="1:14" x14ac:dyDescent="0.35">
      <c r="A378" t="s">
        <v>419</v>
      </c>
      <c r="B378" t="s">
        <v>23</v>
      </c>
      <c r="C378" s="1">
        <v>44389</v>
      </c>
      <c r="D378" s="25">
        <f>ROUNDUP(MONTH(Table1[[#This Row],[Date]])/3,0)</f>
        <v>3</v>
      </c>
      <c r="E378">
        <v>2021</v>
      </c>
      <c r="F378" t="s">
        <v>12</v>
      </c>
      <c r="G378" t="s">
        <v>13</v>
      </c>
      <c r="H378">
        <v>599</v>
      </c>
      <c r="I378" s="8">
        <v>48007.01</v>
      </c>
      <c r="J378" s="8">
        <v>6015.13</v>
      </c>
      <c r="K378" s="8">
        <f>Table1[[#This Row],[Profit Per unit]]*Table1[[#This Row],[Units Sold]]</f>
        <v>3603062.87</v>
      </c>
      <c r="L378" s="8">
        <v>28756198.989999998</v>
      </c>
      <c r="M378" s="8">
        <f>Table1[[#This Row],[Revenue]]-Table1[[#This Row],[Total Profits]]</f>
        <v>25153136.119999997</v>
      </c>
      <c r="N378" t="s">
        <v>58</v>
      </c>
    </row>
    <row r="379" spans="1:14" x14ac:dyDescent="0.35">
      <c r="A379" t="s">
        <v>420</v>
      </c>
      <c r="B379" t="s">
        <v>31</v>
      </c>
      <c r="C379" s="1">
        <v>43998</v>
      </c>
      <c r="D379" s="25">
        <f>ROUNDUP(MONTH(Table1[[#This Row],[Date]])/3,0)</f>
        <v>2</v>
      </c>
      <c r="E379">
        <v>2020</v>
      </c>
      <c r="F379" t="s">
        <v>47</v>
      </c>
      <c r="G379" t="s">
        <v>24</v>
      </c>
      <c r="H379">
        <v>115</v>
      </c>
      <c r="I379" s="8">
        <v>25006.63</v>
      </c>
      <c r="J379" s="8">
        <v>5301.73</v>
      </c>
      <c r="K379" s="8">
        <f>Table1[[#This Row],[Profit Per unit]]*Table1[[#This Row],[Units Sold]]</f>
        <v>609698.94999999995</v>
      </c>
      <c r="L379" s="8">
        <v>2875762.45</v>
      </c>
      <c r="M379" s="8">
        <f>Table1[[#This Row],[Revenue]]-Table1[[#This Row],[Total Profits]]</f>
        <v>2266063.5</v>
      </c>
      <c r="N379" t="s">
        <v>25</v>
      </c>
    </row>
    <row r="380" spans="1:14" x14ac:dyDescent="0.35">
      <c r="A380" t="s">
        <v>421</v>
      </c>
      <c r="B380" t="s">
        <v>11</v>
      </c>
      <c r="C380" s="1">
        <v>44356</v>
      </c>
      <c r="D380" s="25">
        <f>ROUNDUP(MONTH(Table1[[#This Row],[Date]])/3,0)</f>
        <v>2</v>
      </c>
      <c r="E380">
        <v>2021</v>
      </c>
      <c r="F380" t="s">
        <v>28</v>
      </c>
      <c r="G380" t="s">
        <v>13</v>
      </c>
      <c r="H380">
        <v>762</v>
      </c>
      <c r="I380" s="8">
        <v>31052.45</v>
      </c>
      <c r="J380" s="8">
        <v>5531.35</v>
      </c>
      <c r="K380" s="8">
        <f>Table1[[#This Row],[Profit Per unit]]*Table1[[#This Row],[Units Sold]]</f>
        <v>4214888.7</v>
      </c>
      <c r="L380" s="8">
        <v>23661966.899999999</v>
      </c>
      <c r="M380" s="8">
        <f>Table1[[#This Row],[Revenue]]-Table1[[#This Row],[Total Profits]]</f>
        <v>19447078.199999999</v>
      </c>
      <c r="N380" t="s">
        <v>14</v>
      </c>
    </row>
    <row r="381" spans="1:14" x14ac:dyDescent="0.35">
      <c r="A381" t="s">
        <v>422</v>
      </c>
      <c r="B381" t="s">
        <v>31</v>
      </c>
      <c r="C381" s="1">
        <v>44096</v>
      </c>
      <c r="D381" s="25">
        <f>ROUNDUP(MONTH(Table1[[#This Row],[Date]])/3,0)</f>
        <v>3</v>
      </c>
      <c r="E381">
        <v>2020</v>
      </c>
      <c r="F381" t="s">
        <v>41</v>
      </c>
      <c r="G381" t="s">
        <v>32</v>
      </c>
      <c r="H381">
        <v>479</v>
      </c>
      <c r="I381" s="8">
        <v>17626.87</v>
      </c>
      <c r="J381" s="8">
        <v>6801.41</v>
      </c>
      <c r="K381" s="8">
        <f>Table1[[#This Row],[Profit Per unit]]*Table1[[#This Row],[Units Sold]]</f>
        <v>3257875.39</v>
      </c>
      <c r="L381" s="8">
        <v>8443270.7300000004</v>
      </c>
      <c r="M381" s="8">
        <f>Table1[[#This Row],[Revenue]]-Table1[[#This Row],[Total Profits]]</f>
        <v>5185395.34</v>
      </c>
      <c r="N381" t="s">
        <v>25</v>
      </c>
    </row>
    <row r="382" spans="1:14" x14ac:dyDescent="0.35">
      <c r="A382" t="s">
        <v>423</v>
      </c>
      <c r="B382" t="s">
        <v>46</v>
      </c>
      <c r="C382" s="1">
        <v>44442</v>
      </c>
      <c r="D382" s="25">
        <f>ROUNDUP(MONTH(Table1[[#This Row],[Date]])/3,0)</f>
        <v>3</v>
      </c>
      <c r="E382">
        <v>2021</v>
      </c>
      <c r="F382" t="s">
        <v>12</v>
      </c>
      <c r="G382" t="s">
        <v>39</v>
      </c>
      <c r="H382">
        <v>887</v>
      </c>
      <c r="I382" s="8">
        <v>39899.300000000003</v>
      </c>
      <c r="J382" s="8">
        <v>4319.57</v>
      </c>
      <c r="K382" s="8">
        <f>Table1[[#This Row],[Profit Per unit]]*Table1[[#This Row],[Units Sold]]</f>
        <v>3831458.59</v>
      </c>
      <c r="L382" s="8">
        <v>35390679.100000001</v>
      </c>
      <c r="M382" s="8">
        <f>Table1[[#This Row],[Revenue]]-Table1[[#This Row],[Total Profits]]</f>
        <v>31559220.510000002</v>
      </c>
      <c r="N382" t="s">
        <v>14</v>
      </c>
    </row>
    <row r="383" spans="1:14" x14ac:dyDescent="0.35">
      <c r="A383" t="s">
        <v>424</v>
      </c>
      <c r="B383" t="s">
        <v>11</v>
      </c>
      <c r="C383" s="1">
        <v>44318</v>
      </c>
      <c r="D383" s="25">
        <f>ROUNDUP(MONTH(Table1[[#This Row],[Date]])/3,0)</f>
        <v>2</v>
      </c>
      <c r="E383">
        <v>2021</v>
      </c>
      <c r="F383" t="s">
        <v>17</v>
      </c>
      <c r="G383" t="s">
        <v>24</v>
      </c>
      <c r="H383">
        <v>655</v>
      </c>
      <c r="I383" s="8">
        <v>45931.66</v>
      </c>
      <c r="J383" s="8">
        <v>6251.45</v>
      </c>
      <c r="K383" s="8">
        <f>Table1[[#This Row],[Profit Per unit]]*Table1[[#This Row],[Units Sold]]</f>
        <v>4094699.75</v>
      </c>
      <c r="L383" s="8">
        <v>30085237.300000001</v>
      </c>
      <c r="M383" s="8">
        <f>Table1[[#This Row],[Revenue]]-Table1[[#This Row],[Total Profits]]</f>
        <v>25990537.550000001</v>
      </c>
      <c r="N383" t="s">
        <v>14</v>
      </c>
    </row>
    <row r="384" spans="1:14" x14ac:dyDescent="0.35">
      <c r="A384" t="s">
        <v>425</v>
      </c>
      <c r="B384" t="s">
        <v>44</v>
      </c>
      <c r="C384" s="1">
        <v>44150</v>
      </c>
      <c r="D384" s="25">
        <f>ROUNDUP(MONTH(Table1[[#This Row],[Date]])/3,0)</f>
        <v>4</v>
      </c>
      <c r="E384">
        <v>2020</v>
      </c>
      <c r="F384" t="s">
        <v>54</v>
      </c>
      <c r="G384" t="s">
        <v>29</v>
      </c>
      <c r="H384">
        <v>909</v>
      </c>
      <c r="I384" s="8">
        <v>19171.77</v>
      </c>
      <c r="J384" s="8">
        <v>5159.22</v>
      </c>
      <c r="K384" s="8">
        <f>Table1[[#This Row],[Profit Per unit]]*Table1[[#This Row],[Units Sold]]</f>
        <v>4689730.9800000004</v>
      </c>
      <c r="L384" s="8">
        <v>17427138.93</v>
      </c>
      <c r="M384" s="8">
        <f>Table1[[#This Row],[Revenue]]-Table1[[#This Row],[Total Profits]]</f>
        <v>12737407.949999999</v>
      </c>
      <c r="N384" t="s">
        <v>25</v>
      </c>
    </row>
    <row r="385" spans="1:14" x14ac:dyDescent="0.35">
      <c r="A385" t="s">
        <v>426</v>
      </c>
      <c r="B385" t="s">
        <v>37</v>
      </c>
      <c r="C385" s="1">
        <v>44555</v>
      </c>
      <c r="D385" s="25">
        <f>ROUNDUP(MONTH(Table1[[#This Row],[Date]])/3,0)</f>
        <v>4</v>
      </c>
      <c r="E385">
        <v>2021</v>
      </c>
      <c r="F385" t="s">
        <v>12</v>
      </c>
      <c r="G385" t="s">
        <v>32</v>
      </c>
      <c r="H385">
        <v>667</v>
      </c>
      <c r="I385" s="8">
        <v>33489.07</v>
      </c>
      <c r="J385" s="8">
        <v>9214.17</v>
      </c>
      <c r="K385" s="8">
        <f>Table1[[#This Row],[Profit Per unit]]*Table1[[#This Row],[Units Sold]]</f>
        <v>6145851.3899999997</v>
      </c>
      <c r="L385" s="8">
        <v>22337209.690000001</v>
      </c>
      <c r="M385" s="8">
        <f>Table1[[#This Row],[Revenue]]-Table1[[#This Row],[Total Profits]]</f>
        <v>16191358.300000001</v>
      </c>
      <c r="N385" t="s">
        <v>14</v>
      </c>
    </row>
    <row r="386" spans="1:14" x14ac:dyDescent="0.35">
      <c r="A386" t="s">
        <v>427</v>
      </c>
      <c r="B386" t="s">
        <v>34</v>
      </c>
      <c r="C386" s="1">
        <v>44938</v>
      </c>
      <c r="D386" s="25">
        <f>ROUNDUP(MONTH(Table1[[#This Row],[Date]])/3,0)</f>
        <v>1</v>
      </c>
      <c r="E386">
        <v>2023</v>
      </c>
      <c r="F386" t="s">
        <v>63</v>
      </c>
      <c r="G386" t="s">
        <v>29</v>
      </c>
      <c r="H386">
        <v>295</v>
      </c>
      <c r="I386" s="8">
        <v>15255.06</v>
      </c>
      <c r="J386" s="8">
        <v>5692.82</v>
      </c>
      <c r="K386" s="8">
        <f>Table1[[#This Row],[Profit Per unit]]*Table1[[#This Row],[Units Sold]]</f>
        <v>1679381.9</v>
      </c>
      <c r="L386" s="8">
        <v>4500242.7</v>
      </c>
      <c r="M386" s="8">
        <f>Table1[[#This Row],[Revenue]]-Table1[[#This Row],[Total Profits]]</f>
        <v>2820860.8000000003</v>
      </c>
      <c r="N386" t="s">
        <v>25</v>
      </c>
    </row>
    <row r="387" spans="1:14" x14ac:dyDescent="0.35">
      <c r="A387" t="s">
        <v>428</v>
      </c>
      <c r="B387" t="s">
        <v>37</v>
      </c>
      <c r="C387" s="1">
        <v>44446</v>
      </c>
      <c r="D387" s="25">
        <f>ROUNDUP(MONTH(Table1[[#This Row],[Date]])/3,0)</f>
        <v>3</v>
      </c>
      <c r="E387">
        <v>2021</v>
      </c>
      <c r="F387" t="s">
        <v>28</v>
      </c>
      <c r="G387" t="s">
        <v>24</v>
      </c>
      <c r="H387">
        <v>930</v>
      </c>
      <c r="I387" s="8">
        <v>11752.59</v>
      </c>
      <c r="J387" s="8">
        <v>7463.08</v>
      </c>
      <c r="K387" s="8">
        <f>Table1[[#This Row],[Profit Per unit]]*Table1[[#This Row],[Units Sold]]</f>
        <v>6940664.4000000004</v>
      </c>
      <c r="L387" s="8">
        <v>10929908.699999999</v>
      </c>
      <c r="M387" s="8">
        <f>Table1[[#This Row],[Revenue]]-Table1[[#This Row],[Total Profits]]</f>
        <v>3989244.2999999989</v>
      </c>
      <c r="N387" t="s">
        <v>14</v>
      </c>
    </row>
    <row r="388" spans="1:14" x14ac:dyDescent="0.35">
      <c r="A388" t="s">
        <v>429</v>
      </c>
      <c r="B388" t="s">
        <v>44</v>
      </c>
      <c r="C388" s="1">
        <v>44287</v>
      </c>
      <c r="D388" s="25">
        <f>ROUNDUP(MONTH(Table1[[#This Row],[Date]])/3,0)</f>
        <v>2</v>
      </c>
      <c r="E388">
        <v>2021</v>
      </c>
      <c r="F388" t="s">
        <v>47</v>
      </c>
      <c r="G388" t="s">
        <v>29</v>
      </c>
      <c r="H388">
        <v>808</v>
      </c>
      <c r="I388" s="8">
        <v>36102.120000000003</v>
      </c>
      <c r="J388" s="8">
        <v>4257.5</v>
      </c>
      <c r="K388" s="8">
        <f>Table1[[#This Row],[Profit Per unit]]*Table1[[#This Row],[Units Sold]]</f>
        <v>3440060</v>
      </c>
      <c r="L388" s="8">
        <v>29170512.960000001</v>
      </c>
      <c r="M388" s="8">
        <f>Table1[[#This Row],[Revenue]]-Table1[[#This Row],[Total Profits]]</f>
        <v>25730452.960000001</v>
      </c>
      <c r="N388" t="s">
        <v>21</v>
      </c>
    </row>
    <row r="389" spans="1:14" x14ac:dyDescent="0.35">
      <c r="A389" t="s">
        <v>430</v>
      </c>
      <c r="B389" t="s">
        <v>31</v>
      </c>
      <c r="C389" s="1">
        <v>44959</v>
      </c>
      <c r="D389" s="25">
        <f>ROUNDUP(MONTH(Table1[[#This Row],[Date]])/3,0)</f>
        <v>1</v>
      </c>
      <c r="E389">
        <v>2023</v>
      </c>
      <c r="F389" t="s">
        <v>54</v>
      </c>
      <c r="G389" t="s">
        <v>18</v>
      </c>
      <c r="H389">
        <v>589</v>
      </c>
      <c r="I389" s="8">
        <v>47737.46</v>
      </c>
      <c r="J389" s="8">
        <v>4814.2299999999996</v>
      </c>
      <c r="K389" s="8">
        <f>Table1[[#This Row],[Profit Per unit]]*Table1[[#This Row],[Units Sold]]</f>
        <v>2835581.4699999997</v>
      </c>
      <c r="L389" s="8">
        <v>28117363.940000001</v>
      </c>
      <c r="M389" s="8">
        <f>Table1[[#This Row],[Revenue]]-Table1[[#This Row],[Total Profits]]</f>
        <v>25281782.470000003</v>
      </c>
      <c r="N389" t="s">
        <v>21</v>
      </c>
    </row>
    <row r="390" spans="1:14" x14ac:dyDescent="0.35">
      <c r="A390" t="s">
        <v>431</v>
      </c>
      <c r="B390" t="s">
        <v>37</v>
      </c>
      <c r="C390" s="1">
        <v>44623</v>
      </c>
      <c r="D390" s="25">
        <f>ROUNDUP(MONTH(Table1[[#This Row],[Date]])/3,0)</f>
        <v>1</v>
      </c>
      <c r="E390">
        <v>2022</v>
      </c>
      <c r="F390" t="s">
        <v>41</v>
      </c>
      <c r="G390" t="s">
        <v>24</v>
      </c>
      <c r="H390">
        <v>212</v>
      </c>
      <c r="I390" s="8">
        <v>38606.82</v>
      </c>
      <c r="J390" s="8">
        <v>8270.19</v>
      </c>
      <c r="K390" s="8">
        <f>Table1[[#This Row],[Profit Per unit]]*Table1[[#This Row],[Units Sold]]</f>
        <v>1753280.28</v>
      </c>
      <c r="L390" s="8">
        <v>8184645.8399999999</v>
      </c>
      <c r="M390" s="8">
        <f>Table1[[#This Row],[Revenue]]-Table1[[#This Row],[Total Profits]]</f>
        <v>6431365.5599999996</v>
      </c>
      <c r="N390" t="s">
        <v>14</v>
      </c>
    </row>
    <row r="391" spans="1:14" x14ac:dyDescent="0.35">
      <c r="A391" t="s">
        <v>432</v>
      </c>
      <c r="B391" t="s">
        <v>16</v>
      </c>
      <c r="C391" s="1">
        <v>45155</v>
      </c>
      <c r="D391" s="25">
        <f>ROUNDUP(MONTH(Table1[[#This Row],[Date]])/3,0)</f>
        <v>3</v>
      </c>
      <c r="E391">
        <v>2023</v>
      </c>
      <c r="F391" t="s">
        <v>63</v>
      </c>
      <c r="G391" t="s">
        <v>32</v>
      </c>
      <c r="H391">
        <v>164</v>
      </c>
      <c r="I391" s="8">
        <v>44326.559999999998</v>
      </c>
      <c r="J391" s="8">
        <v>5980.31</v>
      </c>
      <c r="K391" s="8">
        <f>Table1[[#This Row],[Profit Per unit]]*Table1[[#This Row],[Units Sold]]</f>
        <v>980770.84000000008</v>
      </c>
      <c r="L391" s="8">
        <v>7269555.8399999999</v>
      </c>
      <c r="M391" s="8">
        <f>Table1[[#This Row],[Revenue]]-Table1[[#This Row],[Total Profits]]</f>
        <v>6288785</v>
      </c>
      <c r="N391" t="s">
        <v>21</v>
      </c>
    </row>
    <row r="392" spans="1:14" x14ac:dyDescent="0.35">
      <c r="A392" t="s">
        <v>433</v>
      </c>
      <c r="B392" t="s">
        <v>37</v>
      </c>
      <c r="C392" s="1">
        <v>44577</v>
      </c>
      <c r="D392" s="25">
        <f>ROUNDUP(MONTH(Table1[[#This Row],[Date]])/3,0)</f>
        <v>1</v>
      </c>
      <c r="E392">
        <v>2022</v>
      </c>
      <c r="F392" t="s">
        <v>28</v>
      </c>
      <c r="G392" t="s">
        <v>48</v>
      </c>
      <c r="H392">
        <v>589</v>
      </c>
      <c r="I392" s="8">
        <v>16688.990000000002</v>
      </c>
      <c r="J392" s="8">
        <v>5445.11</v>
      </c>
      <c r="K392" s="8">
        <f>Table1[[#This Row],[Profit Per unit]]*Table1[[#This Row],[Units Sold]]</f>
        <v>3207169.79</v>
      </c>
      <c r="L392" s="8">
        <v>9829815.1099999994</v>
      </c>
      <c r="M392" s="8">
        <f>Table1[[#This Row],[Revenue]]-Table1[[#This Row],[Total Profits]]</f>
        <v>6622645.3199999994</v>
      </c>
      <c r="N392" t="s">
        <v>14</v>
      </c>
    </row>
    <row r="393" spans="1:14" x14ac:dyDescent="0.35">
      <c r="A393" t="s">
        <v>434</v>
      </c>
      <c r="B393" t="s">
        <v>34</v>
      </c>
      <c r="C393" s="1">
        <v>44833</v>
      </c>
      <c r="D393" s="25">
        <f>ROUNDUP(MONTH(Table1[[#This Row],[Date]])/3,0)</f>
        <v>3</v>
      </c>
      <c r="E393">
        <v>2022</v>
      </c>
      <c r="F393" t="s">
        <v>20</v>
      </c>
      <c r="G393" t="s">
        <v>18</v>
      </c>
      <c r="H393">
        <v>438</v>
      </c>
      <c r="I393" s="8">
        <v>22625.33</v>
      </c>
      <c r="J393" s="8">
        <v>6130.91</v>
      </c>
      <c r="K393" s="8">
        <f>Table1[[#This Row],[Profit Per unit]]*Table1[[#This Row],[Units Sold]]</f>
        <v>2685338.58</v>
      </c>
      <c r="L393" s="8">
        <v>9909894.5399999991</v>
      </c>
      <c r="M393" s="8">
        <f>Table1[[#This Row],[Revenue]]-Table1[[#This Row],[Total Profits]]</f>
        <v>7224555.959999999</v>
      </c>
      <c r="N393" t="s">
        <v>25</v>
      </c>
    </row>
    <row r="394" spans="1:14" x14ac:dyDescent="0.35">
      <c r="A394" t="s">
        <v>435</v>
      </c>
      <c r="B394" t="s">
        <v>27</v>
      </c>
      <c r="C394" s="1">
        <v>44799</v>
      </c>
      <c r="D394" s="25">
        <f>ROUNDUP(MONTH(Table1[[#This Row],[Date]])/3,0)</f>
        <v>3</v>
      </c>
      <c r="E394">
        <v>2022</v>
      </c>
      <c r="F394" t="s">
        <v>28</v>
      </c>
      <c r="G394" t="s">
        <v>52</v>
      </c>
      <c r="H394">
        <v>880</v>
      </c>
      <c r="I394" s="8">
        <v>40170.32</v>
      </c>
      <c r="J394" s="8">
        <v>6843.59</v>
      </c>
      <c r="K394" s="8">
        <f>Table1[[#This Row],[Profit Per unit]]*Table1[[#This Row],[Units Sold]]</f>
        <v>6022359.2000000002</v>
      </c>
      <c r="L394" s="8">
        <v>35349881.600000001</v>
      </c>
      <c r="M394" s="8">
        <f>Table1[[#This Row],[Revenue]]-Table1[[#This Row],[Total Profits]]</f>
        <v>29327522.400000002</v>
      </c>
      <c r="N394" t="s">
        <v>25</v>
      </c>
    </row>
    <row r="395" spans="1:14" x14ac:dyDescent="0.35">
      <c r="A395" t="s">
        <v>436</v>
      </c>
      <c r="B395" t="s">
        <v>46</v>
      </c>
      <c r="C395" s="1">
        <v>45017</v>
      </c>
      <c r="D395" s="25">
        <f>ROUNDUP(MONTH(Table1[[#This Row],[Date]])/3,0)</f>
        <v>2</v>
      </c>
      <c r="E395">
        <v>2023</v>
      </c>
      <c r="F395" t="s">
        <v>12</v>
      </c>
      <c r="G395" t="s">
        <v>29</v>
      </c>
      <c r="H395">
        <v>483</v>
      </c>
      <c r="I395" s="8">
        <v>42817.53</v>
      </c>
      <c r="J395" s="8">
        <v>3137.24</v>
      </c>
      <c r="K395" s="8">
        <f>Table1[[#This Row],[Profit Per unit]]*Table1[[#This Row],[Units Sold]]</f>
        <v>1515286.92</v>
      </c>
      <c r="L395" s="8">
        <v>20680866.989999998</v>
      </c>
      <c r="M395" s="8">
        <f>Table1[[#This Row],[Revenue]]-Table1[[#This Row],[Total Profits]]</f>
        <v>19165580.07</v>
      </c>
      <c r="N395" t="s">
        <v>58</v>
      </c>
    </row>
    <row r="396" spans="1:14" x14ac:dyDescent="0.35">
      <c r="A396" t="s">
        <v>437</v>
      </c>
      <c r="B396" t="s">
        <v>27</v>
      </c>
      <c r="C396" s="1">
        <v>44414</v>
      </c>
      <c r="D396" s="25">
        <f>ROUNDUP(MONTH(Table1[[#This Row],[Date]])/3,0)</f>
        <v>3</v>
      </c>
      <c r="E396">
        <v>2021</v>
      </c>
      <c r="F396" t="s">
        <v>41</v>
      </c>
      <c r="G396" t="s">
        <v>52</v>
      </c>
      <c r="H396">
        <v>551</v>
      </c>
      <c r="I396" s="8">
        <v>23671.25</v>
      </c>
      <c r="J396" s="8">
        <v>6023.56</v>
      </c>
      <c r="K396" s="8">
        <f>Table1[[#This Row],[Profit Per unit]]*Table1[[#This Row],[Units Sold]]</f>
        <v>3318981.56</v>
      </c>
      <c r="L396" s="8">
        <v>13042858.75</v>
      </c>
      <c r="M396" s="8">
        <f>Table1[[#This Row],[Revenue]]-Table1[[#This Row],[Total Profits]]</f>
        <v>9723877.1899999995</v>
      </c>
      <c r="N396" t="s">
        <v>14</v>
      </c>
    </row>
    <row r="397" spans="1:14" x14ac:dyDescent="0.35">
      <c r="A397" t="s">
        <v>438</v>
      </c>
      <c r="B397" t="s">
        <v>27</v>
      </c>
      <c r="C397" s="1">
        <v>44898</v>
      </c>
      <c r="D397" s="25">
        <f>ROUNDUP(MONTH(Table1[[#This Row],[Date]])/3,0)</f>
        <v>4</v>
      </c>
      <c r="E397">
        <v>2022</v>
      </c>
      <c r="F397" t="s">
        <v>41</v>
      </c>
      <c r="G397" t="s">
        <v>32</v>
      </c>
      <c r="H397">
        <v>757</v>
      </c>
      <c r="I397" s="8">
        <v>15651.76</v>
      </c>
      <c r="J397" s="8">
        <v>2822.57</v>
      </c>
      <c r="K397" s="8">
        <f>Table1[[#This Row],[Profit Per unit]]*Table1[[#This Row],[Units Sold]]</f>
        <v>2136685.4900000002</v>
      </c>
      <c r="L397" s="8">
        <v>11848382.32</v>
      </c>
      <c r="M397" s="8">
        <f>Table1[[#This Row],[Revenue]]-Table1[[#This Row],[Total Profits]]</f>
        <v>9711696.8300000001</v>
      </c>
      <c r="N397" t="s">
        <v>14</v>
      </c>
    </row>
    <row r="398" spans="1:14" x14ac:dyDescent="0.35">
      <c r="A398" t="s">
        <v>439</v>
      </c>
      <c r="B398" t="s">
        <v>44</v>
      </c>
      <c r="C398" s="1">
        <v>45027</v>
      </c>
      <c r="D398" s="25">
        <f>ROUNDUP(MONTH(Table1[[#This Row],[Date]])/3,0)</f>
        <v>2</v>
      </c>
      <c r="E398">
        <v>2023</v>
      </c>
      <c r="F398" t="s">
        <v>12</v>
      </c>
      <c r="G398" t="s">
        <v>24</v>
      </c>
      <c r="H398">
        <v>131</v>
      </c>
      <c r="I398" s="8">
        <v>48048.54</v>
      </c>
      <c r="J398" s="8">
        <v>3265.53</v>
      </c>
      <c r="K398" s="8">
        <f>Table1[[#This Row],[Profit Per unit]]*Table1[[#This Row],[Units Sold]]</f>
        <v>427784.43000000005</v>
      </c>
      <c r="L398" s="8">
        <v>6294358.7400000002</v>
      </c>
      <c r="M398" s="8">
        <f>Table1[[#This Row],[Revenue]]-Table1[[#This Row],[Total Profits]]</f>
        <v>5866574.3100000005</v>
      </c>
      <c r="N398" t="s">
        <v>21</v>
      </c>
    </row>
    <row r="399" spans="1:14" x14ac:dyDescent="0.35">
      <c r="A399" t="s">
        <v>440</v>
      </c>
      <c r="B399" t="s">
        <v>23</v>
      </c>
      <c r="C399" s="1">
        <v>44020</v>
      </c>
      <c r="D399" s="25">
        <f>ROUNDUP(MONTH(Table1[[#This Row],[Date]])/3,0)</f>
        <v>3</v>
      </c>
      <c r="E399">
        <v>2020</v>
      </c>
      <c r="F399" t="s">
        <v>41</v>
      </c>
      <c r="G399" t="s">
        <v>24</v>
      </c>
      <c r="H399">
        <v>804</v>
      </c>
      <c r="I399" s="8">
        <v>24263.35</v>
      </c>
      <c r="J399" s="8">
        <v>4847.33</v>
      </c>
      <c r="K399" s="8">
        <f>Table1[[#This Row],[Profit Per unit]]*Table1[[#This Row],[Units Sold]]</f>
        <v>3897253.32</v>
      </c>
      <c r="L399" s="8">
        <v>19507733.399999999</v>
      </c>
      <c r="M399" s="8">
        <f>Table1[[#This Row],[Revenue]]-Table1[[#This Row],[Total Profits]]</f>
        <v>15610480.079999998</v>
      </c>
      <c r="N399" t="s">
        <v>21</v>
      </c>
    </row>
    <row r="400" spans="1:14" x14ac:dyDescent="0.35">
      <c r="A400" t="s">
        <v>441</v>
      </c>
      <c r="B400" t="s">
        <v>34</v>
      </c>
      <c r="C400" s="1">
        <v>45175</v>
      </c>
      <c r="D400" s="25">
        <f>ROUNDUP(MONTH(Table1[[#This Row],[Date]])/3,0)</f>
        <v>3</v>
      </c>
      <c r="E400">
        <v>2023</v>
      </c>
      <c r="F400" t="s">
        <v>17</v>
      </c>
      <c r="G400" t="s">
        <v>48</v>
      </c>
      <c r="H400">
        <v>614</v>
      </c>
      <c r="I400" s="8">
        <v>28806.400000000001</v>
      </c>
      <c r="J400" s="8">
        <v>3097.77</v>
      </c>
      <c r="K400" s="8">
        <f>Table1[[#This Row],[Profit Per unit]]*Table1[[#This Row],[Units Sold]]</f>
        <v>1902030.78</v>
      </c>
      <c r="L400" s="8">
        <v>17687129.600000001</v>
      </c>
      <c r="M400" s="8">
        <f>Table1[[#This Row],[Revenue]]-Table1[[#This Row],[Total Profits]]</f>
        <v>15785098.820000002</v>
      </c>
      <c r="N400" t="s">
        <v>14</v>
      </c>
    </row>
    <row r="401" spans="1:14" x14ac:dyDescent="0.35">
      <c r="A401" t="s">
        <v>442</v>
      </c>
      <c r="B401" t="s">
        <v>44</v>
      </c>
      <c r="C401" s="1">
        <v>44223</v>
      </c>
      <c r="D401" s="25">
        <f>ROUNDUP(MONTH(Table1[[#This Row],[Date]])/3,0)</f>
        <v>1</v>
      </c>
      <c r="E401">
        <v>2021</v>
      </c>
      <c r="F401" t="s">
        <v>41</v>
      </c>
      <c r="G401" t="s">
        <v>18</v>
      </c>
      <c r="H401">
        <v>870</v>
      </c>
      <c r="I401" s="8">
        <v>48583.99</v>
      </c>
      <c r="J401" s="8">
        <v>3988.43</v>
      </c>
      <c r="K401" s="8">
        <f>Table1[[#This Row],[Profit Per unit]]*Table1[[#This Row],[Units Sold]]</f>
        <v>3469934.0999999996</v>
      </c>
      <c r="L401" s="8">
        <v>42268071.299999997</v>
      </c>
      <c r="M401" s="8">
        <f>Table1[[#This Row],[Revenue]]-Table1[[#This Row],[Total Profits]]</f>
        <v>38798137.199999996</v>
      </c>
      <c r="N401" t="s">
        <v>14</v>
      </c>
    </row>
    <row r="402" spans="1:14" x14ac:dyDescent="0.35">
      <c r="A402" t="s">
        <v>443</v>
      </c>
      <c r="B402" t="s">
        <v>11</v>
      </c>
      <c r="C402" s="1">
        <v>44712</v>
      </c>
      <c r="D402" s="25">
        <f>ROUNDUP(MONTH(Table1[[#This Row],[Date]])/3,0)</f>
        <v>2</v>
      </c>
      <c r="E402">
        <v>2022</v>
      </c>
      <c r="F402" t="s">
        <v>54</v>
      </c>
      <c r="G402" t="s">
        <v>39</v>
      </c>
      <c r="H402">
        <v>539</v>
      </c>
      <c r="I402" s="8">
        <v>23220.19</v>
      </c>
      <c r="J402" s="8">
        <v>4742.1000000000004</v>
      </c>
      <c r="K402" s="8">
        <f>Table1[[#This Row],[Profit Per unit]]*Table1[[#This Row],[Units Sold]]</f>
        <v>2555991.9000000004</v>
      </c>
      <c r="L402" s="8">
        <v>12515682.41</v>
      </c>
      <c r="M402" s="8">
        <f>Table1[[#This Row],[Revenue]]-Table1[[#This Row],[Total Profits]]</f>
        <v>9959690.5099999998</v>
      </c>
      <c r="N402" t="s">
        <v>14</v>
      </c>
    </row>
    <row r="403" spans="1:14" x14ac:dyDescent="0.35">
      <c r="A403" t="s">
        <v>444</v>
      </c>
      <c r="B403" t="s">
        <v>51</v>
      </c>
      <c r="C403" s="1">
        <v>45189</v>
      </c>
      <c r="D403" s="25">
        <f>ROUNDUP(MONTH(Table1[[#This Row],[Date]])/3,0)</f>
        <v>3</v>
      </c>
      <c r="E403">
        <v>2023</v>
      </c>
      <c r="F403" t="s">
        <v>17</v>
      </c>
      <c r="G403" t="s">
        <v>39</v>
      </c>
      <c r="H403">
        <v>338</v>
      </c>
      <c r="I403" s="8">
        <v>10969.85</v>
      </c>
      <c r="J403" s="8">
        <v>9711.49</v>
      </c>
      <c r="K403" s="8">
        <f>Table1[[#This Row],[Profit Per unit]]*Table1[[#This Row],[Units Sold]]</f>
        <v>3282483.62</v>
      </c>
      <c r="L403" s="8">
        <v>3707809.3</v>
      </c>
      <c r="M403" s="8">
        <f>Table1[[#This Row],[Revenue]]-Table1[[#This Row],[Total Profits]]</f>
        <v>425325.6799999997</v>
      </c>
      <c r="N403" t="s">
        <v>21</v>
      </c>
    </row>
    <row r="404" spans="1:14" x14ac:dyDescent="0.35">
      <c r="A404" t="s">
        <v>445</v>
      </c>
      <c r="B404" t="s">
        <v>23</v>
      </c>
      <c r="C404" s="1">
        <v>44957</v>
      </c>
      <c r="D404" s="25">
        <f>ROUNDUP(MONTH(Table1[[#This Row],[Date]])/3,0)</f>
        <v>1</v>
      </c>
      <c r="E404">
        <v>2023</v>
      </c>
      <c r="F404" t="s">
        <v>41</v>
      </c>
      <c r="G404" t="s">
        <v>39</v>
      </c>
      <c r="H404">
        <v>506</v>
      </c>
      <c r="I404" s="8">
        <v>35141.25</v>
      </c>
      <c r="J404" s="8">
        <v>6995.65</v>
      </c>
      <c r="K404" s="8">
        <f>Table1[[#This Row],[Profit Per unit]]*Table1[[#This Row],[Units Sold]]</f>
        <v>3539798.9</v>
      </c>
      <c r="L404" s="8">
        <v>17781472.5</v>
      </c>
      <c r="M404" s="8">
        <f>Table1[[#This Row],[Revenue]]-Table1[[#This Row],[Total Profits]]</f>
        <v>14241673.6</v>
      </c>
      <c r="N404" t="s">
        <v>25</v>
      </c>
    </row>
    <row r="405" spans="1:14" x14ac:dyDescent="0.35">
      <c r="A405" t="s">
        <v>446</v>
      </c>
      <c r="B405" t="s">
        <v>31</v>
      </c>
      <c r="C405" s="1">
        <v>44105</v>
      </c>
      <c r="D405" s="25">
        <f>ROUNDUP(MONTH(Table1[[#This Row],[Date]])/3,0)</f>
        <v>4</v>
      </c>
      <c r="E405">
        <v>2020</v>
      </c>
      <c r="F405" t="s">
        <v>54</v>
      </c>
      <c r="G405" t="s">
        <v>24</v>
      </c>
      <c r="H405">
        <v>223</v>
      </c>
      <c r="I405" s="8">
        <v>32345.62</v>
      </c>
      <c r="J405" s="8">
        <v>8780.61</v>
      </c>
      <c r="K405" s="8">
        <f>Table1[[#This Row],[Profit Per unit]]*Table1[[#This Row],[Units Sold]]</f>
        <v>1958076.03</v>
      </c>
      <c r="L405" s="8">
        <v>7213073.2599999998</v>
      </c>
      <c r="M405" s="8">
        <f>Table1[[#This Row],[Revenue]]-Table1[[#This Row],[Total Profits]]</f>
        <v>5254997.2299999995</v>
      </c>
      <c r="N405" t="s">
        <v>14</v>
      </c>
    </row>
    <row r="406" spans="1:14" x14ac:dyDescent="0.35">
      <c r="A406" t="s">
        <v>447</v>
      </c>
      <c r="B406" t="s">
        <v>23</v>
      </c>
      <c r="C406" s="1">
        <v>44507</v>
      </c>
      <c r="D406" s="25">
        <f>ROUNDUP(MONTH(Table1[[#This Row],[Date]])/3,0)</f>
        <v>4</v>
      </c>
      <c r="E406">
        <v>2021</v>
      </c>
      <c r="F406" t="s">
        <v>17</v>
      </c>
      <c r="G406" t="s">
        <v>42</v>
      </c>
      <c r="H406">
        <v>873</v>
      </c>
      <c r="I406" s="8">
        <v>35948.04</v>
      </c>
      <c r="J406" s="8">
        <v>8000.9</v>
      </c>
      <c r="K406" s="8">
        <f>Table1[[#This Row],[Profit Per unit]]*Table1[[#This Row],[Units Sold]]</f>
        <v>6984785.6999999993</v>
      </c>
      <c r="L406" s="8">
        <v>31382638.920000002</v>
      </c>
      <c r="M406" s="8">
        <f>Table1[[#This Row],[Revenue]]-Table1[[#This Row],[Total Profits]]</f>
        <v>24397853.220000003</v>
      </c>
      <c r="N406" t="s">
        <v>14</v>
      </c>
    </row>
    <row r="407" spans="1:14" x14ac:dyDescent="0.35">
      <c r="A407" t="s">
        <v>448</v>
      </c>
      <c r="B407" t="s">
        <v>27</v>
      </c>
      <c r="C407" s="1">
        <v>44564</v>
      </c>
      <c r="D407" s="25">
        <f>ROUNDUP(MONTH(Table1[[#This Row],[Date]])/3,0)</f>
        <v>1</v>
      </c>
      <c r="E407">
        <v>2022</v>
      </c>
      <c r="F407" t="s">
        <v>41</v>
      </c>
      <c r="G407" t="s">
        <v>35</v>
      </c>
      <c r="H407">
        <v>633</v>
      </c>
      <c r="I407" s="8">
        <v>25099.43</v>
      </c>
      <c r="J407" s="8">
        <v>2601.7800000000002</v>
      </c>
      <c r="K407" s="8">
        <f>Table1[[#This Row],[Profit Per unit]]*Table1[[#This Row],[Units Sold]]</f>
        <v>1646926.7400000002</v>
      </c>
      <c r="L407" s="8">
        <v>15887939.189999999</v>
      </c>
      <c r="M407" s="8">
        <f>Table1[[#This Row],[Revenue]]-Table1[[#This Row],[Total Profits]]</f>
        <v>14241012.449999999</v>
      </c>
      <c r="N407" t="s">
        <v>14</v>
      </c>
    </row>
    <row r="408" spans="1:14" x14ac:dyDescent="0.35">
      <c r="A408" t="s">
        <v>449</v>
      </c>
      <c r="B408" t="s">
        <v>34</v>
      </c>
      <c r="C408" s="1">
        <v>44486</v>
      </c>
      <c r="D408" s="25">
        <f>ROUNDUP(MONTH(Table1[[#This Row],[Date]])/3,0)</f>
        <v>4</v>
      </c>
      <c r="E408">
        <v>2021</v>
      </c>
      <c r="F408" t="s">
        <v>54</v>
      </c>
      <c r="G408" t="s">
        <v>42</v>
      </c>
      <c r="H408">
        <v>874</v>
      </c>
      <c r="I408" s="8">
        <v>31711.95</v>
      </c>
      <c r="J408" s="8">
        <v>2679.84</v>
      </c>
      <c r="K408" s="8">
        <f>Table1[[#This Row],[Profit Per unit]]*Table1[[#This Row],[Units Sold]]</f>
        <v>2342180.16</v>
      </c>
      <c r="L408" s="8">
        <v>27716244.300000001</v>
      </c>
      <c r="M408" s="8">
        <f>Table1[[#This Row],[Revenue]]-Table1[[#This Row],[Total Profits]]</f>
        <v>25374064.140000001</v>
      </c>
      <c r="N408" t="s">
        <v>58</v>
      </c>
    </row>
    <row r="409" spans="1:14" x14ac:dyDescent="0.35">
      <c r="A409" t="s">
        <v>450</v>
      </c>
      <c r="B409" t="s">
        <v>11</v>
      </c>
      <c r="C409" s="1">
        <v>43836</v>
      </c>
      <c r="D409" s="25">
        <f>ROUNDUP(MONTH(Table1[[#This Row],[Date]])/3,0)</f>
        <v>1</v>
      </c>
      <c r="E409">
        <v>2020</v>
      </c>
      <c r="F409" t="s">
        <v>63</v>
      </c>
      <c r="G409" t="s">
        <v>42</v>
      </c>
      <c r="H409">
        <v>492</v>
      </c>
      <c r="I409" s="8">
        <v>33982.230000000003</v>
      </c>
      <c r="J409" s="8">
        <v>3031.16</v>
      </c>
      <c r="K409" s="8">
        <f>Table1[[#This Row],[Profit Per unit]]*Table1[[#This Row],[Units Sold]]</f>
        <v>1491330.72</v>
      </c>
      <c r="L409" s="8">
        <v>16719257.16</v>
      </c>
      <c r="M409" s="8">
        <f>Table1[[#This Row],[Revenue]]-Table1[[#This Row],[Total Profits]]</f>
        <v>15227926.439999999</v>
      </c>
      <c r="N409" t="s">
        <v>14</v>
      </c>
    </row>
    <row r="410" spans="1:14" x14ac:dyDescent="0.35">
      <c r="A410" t="s">
        <v>451</v>
      </c>
      <c r="B410" t="s">
        <v>37</v>
      </c>
      <c r="C410" s="1">
        <v>44141</v>
      </c>
      <c r="D410" s="25">
        <f>ROUNDUP(MONTH(Table1[[#This Row],[Date]])/3,0)</f>
        <v>4</v>
      </c>
      <c r="E410">
        <v>2020</v>
      </c>
      <c r="F410" t="s">
        <v>28</v>
      </c>
      <c r="G410" t="s">
        <v>48</v>
      </c>
      <c r="H410">
        <v>816</v>
      </c>
      <c r="I410" s="8">
        <v>24557.22</v>
      </c>
      <c r="J410" s="8">
        <v>7507.36</v>
      </c>
      <c r="K410" s="8">
        <f>Table1[[#This Row],[Profit Per unit]]*Table1[[#This Row],[Units Sold]]</f>
        <v>6126005.7599999998</v>
      </c>
      <c r="L410" s="8">
        <v>20038691.52</v>
      </c>
      <c r="M410" s="8">
        <f>Table1[[#This Row],[Revenue]]-Table1[[#This Row],[Total Profits]]</f>
        <v>13912685.76</v>
      </c>
      <c r="N410" t="s">
        <v>21</v>
      </c>
    </row>
    <row r="411" spans="1:14" x14ac:dyDescent="0.35">
      <c r="A411" t="s">
        <v>452</v>
      </c>
      <c r="B411" t="s">
        <v>11</v>
      </c>
      <c r="C411" s="1">
        <v>44813</v>
      </c>
      <c r="D411" s="25">
        <f>ROUNDUP(MONTH(Table1[[#This Row],[Date]])/3,0)</f>
        <v>3</v>
      </c>
      <c r="E411">
        <v>2022</v>
      </c>
      <c r="F411" t="s">
        <v>41</v>
      </c>
      <c r="G411" t="s">
        <v>35</v>
      </c>
      <c r="H411">
        <v>504</v>
      </c>
      <c r="I411" s="8">
        <v>16636.12</v>
      </c>
      <c r="J411" s="8">
        <v>4596.82</v>
      </c>
      <c r="K411" s="8">
        <f>Table1[[#This Row],[Profit Per unit]]*Table1[[#This Row],[Units Sold]]</f>
        <v>2316797.2799999998</v>
      </c>
      <c r="L411" s="8">
        <v>8384604.4800000004</v>
      </c>
      <c r="M411" s="8">
        <f>Table1[[#This Row],[Revenue]]-Table1[[#This Row],[Total Profits]]</f>
        <v>6067807.2000000011</v>
      </c>
      <c r="N411" t="s">
        <v>58</v>
      </c>
    </row>
    <row r="412" spans="1:14" x14ac:dyDescent="0.35">
      <c r="A412" t="s">
        <v>453</v>
      </c>
      <c r="B412" t="s">
        <v>46</v>
      </c>
      <c r="C412" s="1">
        <v>45225</v>
      </c>
      <c r="D412" s="25">
        <f>ROUNDUP(MONTH(Table1[[#This Row],[Date]])/3,0)</f>
        <v>4</v>
      </c>
      <c r="E412">
        <v>2023</v>
      </c>
      <c r="F412" t="s">
        <v>28</v>
      </c>
      <c r="G412" t="s">
        <v>48</v>
      </c>
      <c r="H412">
        <v>665</v>
      </c>
      <c r="I412" s="8">
        <v>47558.52</v>
      </c>
      <c r="J412" s="8">
        <v>7747.05</v>
      </c>
      <c r="K412" s="8">
        <f>Table1[[#This Row],[Profit Per unit]]*Table1[[#This Row],[Units Sold]]</f>
        <v>5151788.25</v>
      </c>
      <c r="L412" s="8">
        <v>31626415.800000001</v>
      </c>
      <c r="M412" s="8">
        <f>Table1[[#This Row],[Revenue]]-Table1[[#This Row],[Total Profits]]</f>
        <v>26474627.550000001</v>
      </c>
      <c r="N412" t="s">
        <v>21</v>
      </c>
    </row>
    <row r="413" spans="1:14" x14ac:dyDescent="0.35">
      <c r="A413" t="s">
        <v>454</v>
      </c>
      <c r="B413" t="s">
        <v>34</v>
      </c>
      <c r="C413" s="1">
        <v>44983</v>
      </c>
      <c r="D413" s="25">
        <f>ROUNDUP(MONTH(Table1[[#This Row],[Date]])/3,0)</f>
        <v>1</v>
      </c>
      <c r="E413">
        <v>2023</v>
      </c>
      <c r="F413" t="s">
        <v>17</v>
      </c>
      <c r="G413" t="s">
        <v>18</v>
      </c>
      <c r="H413">
        <v>315</v>
      </c>
      <c r="I413" s="8">
        <v>41679.019999999997</v>
      </c>
      <c r="J413" s="8">
        <v>9014.24</v>
      </c>
      <c r="K413" s="8">
        <f>Table1[[#This Row],[Profit Per unit]]*Table1[[#This Row],[Units Sold]]</f>
        <v>2839485.6</v>
      </c>
      <c r="L413" s="8">
        <v>13128891.300000001</v>
      </c>
      <c r="M413" s="8">
        <f>Table1[[#This Row],[Revenue]]-Table1[[#This Row],[Total Profits]]</f>
        <v>10289405.700000001</v>
      </c>
      <c r="N413" t="s">
        <v>25</v>
      </c>
    </row>
    <row r="414" spans="1:14" x14ac:dyDescent="0.35">
      <c r="A414" t="s">
        <v>455</v>
      </c>
      <c r="B414" t="s">
        <v>31</v>
      </c>
      <c r="C414" s="1">
        <v>44944</v>
      </c>
      <c r="D414" s="25">
        <f>ROUNDUP(MONTH(Table1[[#This Row],[Date]])/3,0)</f>
        <v>1</v>
      </c>
      <c r="E414">
        <v>2023</v>
      </c>
      <c r="F414" t="s">
        <v>63</v>
      </c>
      <c r="G414" t="s">
        <v>52</v>
      </c>
      <c r="H414">
        <v>179</v>
      </c>
      <c r="I414" s="8">
        <v>13561.99</v>
      </c>
      <c r="J414" s="8">
        <v>7189.28</v>
      </c>
      <c r="K414" s="8">
        <f>Table1[[#This Row],[Profit Per unit]]*Table1[[#This Row],[Units Sold]]</f>
        <v>1286881.1199999999</v>
      </c>
      <c r="L414" s="8">
        <v>2427596.21</v>
      </c>
      <c r="M414" s="8">
        <f>Table1[[#This Row],[Revenue]]-Table1[[#This Row],[Total Profits]]</f>
        <v>1140715.0900000001</v>
      </c>
      <c r="N414" t="s">
        <v>14</v>
      </c>
    </row>
    <row r="415" spans="1:14" x14ac:dyDescent="0.35">
      <c r="A415" t="s">
        <v>456</v>
      </c>
      <c r="B415" t="s">
        <v>27</v>
      </c>
      <c r="C415" s="1">
        <v>44545</v>
      </c>
      <c r="D415" s="25">
        <f>ROUNDUP(MONTH(Table1[[#This Row],[Date]])/3,0)</f>
        <v>4</v>
      </c>
      <c r="E415">
        <v>2021</v>
      </c>
      <c r="F415" t="s">
        <v>41</v>
      </c>
      <c r="G415" t="s">
        <v>13</v>
      </c>
      <c r="H415">
        <v>773</v>
      </c>
      <c r="I415" s="8">
        <v>38681.14</v>
      </c>
      <c r="J415" s="8">
        <v>8033.55</v>
      </c>
      <c r="K415" s="8">
        <f>Table1[[#This Row],[Profit Per unit]]*Table1[[#This Row],[Units Sold]]</f>
        <v>6209934.1500000004</v>
      </c>
      <c r="L415" s="8">
        <v>29900521.219999999</v>
      </c>
      <c r="M415" s="8">
        <f>Table1[[#This Row],[Revenue]]-Table1[[#This Row],[Total Profits]]</f>
        <v>23690587.07</v>
      </c>
      <c r="N415" t="s">
        <v>14</v>
      </c>
    </row>
    <row r="416" spans="1:14" x14ac:dyDescent="0.35">
      <c r="A416" t="s">
        <v>457</v>
      </c>
      <c r="B416" t="s">
        <v>16</v>
      </c>
      <c r="C416" s="1">
        <v>44895</v>
      </c>
      <c r="D416" s="25">
        <f>ROUNDUP(MONTH(Table1[[#This Row],[Date]])/3,0)</f>
        <v>4</v>
      </c>
      <c r="E416">
        <v>2022</v>
      </c>
      <c r="F416" t="s">
        <v>20</v>
      </c>
      <c r="G416" t="s">
        <v>42</v>
      </c>
      <c r="H416">
        <v>276</v>
      </c>
      <c r="I416" s="8">
        <v>11216.66</v>
      </c>
      <c r="J416" s="8">
        <v>4708.95</v>
      </c>
      <c r="K416" s="8">
        <f>Table1[[#This Row],[Profit Per unit]]*Table1[[#This Row],[Units Sold]]</f>
        <v>1299670.2</v>
      </c>
      <c r="L416" s="8">
        <v>3095798.16</v>
      </c>
      <c r="M416" s="8">
        <f>Table1[[#This Row],[Revenue]]-Table1[[#This Row],[Total Profits]]</f>
        <v>1796127.9600000002</v>
      </c>
      <c r="N416" t="s">
        <v>21</v>
      </c>
    </row>
    <row r="417" spans="1:14" x14ac:dyDescent="0.35">
      <c r="A417" t="s">
        <v>458</v>
      </c>
      <c r="B417" t="s">
        <v>27</v>
      </c>
      <c r="C417" s="1">
        <v>44764</v>
      </c>
      <c r="D417" s="25">
        <f>ROUNDUP(MONTH(Table1[[#This Row],[Date]])/3,0)</f>
        <v>3</v>
      </c>
      <c r="E417">
        <v>2022</v>
      </c>
      <c r="F417" t="s">
        <v>41</v>
      </c>
      <c r="G417" t="s">
        <v>18</v>
      </c>
      <c r="H417">
        <v>412</v>
      </c>
      <c r="I417" s="8">
        <v>39780.129999999997</v>
      </c>
      <c r="J417" s="8">
        <v>7699.27</v>
      </c>
      <c r="K417" s="8">
        <f>Table1[[#This Row],[Profit Per unit]]*Table1[[#This Row],[Units Sold]]</f>
        <v>3172099.24</v>
      </c>
      <c r="L417" s="8">
        <v>16389413.560000001</v>
      </c>
      <c r="M417" s="8">
        <f>Table1[[#This Row],[Revenue]]-Table1[[#This Row],[Total Profits]]</f>
        <v>13217314.32</v>
      </c>
      <c r="N417" t="s">
        <v>14</v>
      </c>
    </row>
    <row r="418" spans="1:14" x14ac:dyDescent="0.35">
      <c r="A418" t="s">
        <v>459</v>
      </c>
      <c r="B418" t="s">
        <v>46</v>
      </c>
      <c r="C418" s="1">
        <v>44686</v>
      </c>
      <c r="D418" s="25">
        <f>ROUNDUP(MONTH(Table1[[#This Row],[Date]])/3,0)</f>
        <v>2</v>
      </c>
      <c r="E418">
        <v>2022</v>
      </c>
      <c r="F418" t="s">
        <v>28</v>
      </c>
      <c r="G418" t="s">
        <v>35</v>
      </c>
      <c r="H418">
        <v>949</v>
      </c>
      <c r="I418" s="8">
        <v>38419.360000000001</v>
      </c>
      <c r="J418" s="8">
        <v>3631.91</v>
      </c>
      <c r="K418" s="8">
        <f>Table1[[#This Row],[Profit Per unit]]*Table1[[#This Row],[Units Sold]]</f>
        <v>3446682.59</v>
      </c>
      <c r="L418" s="8">
        <v>36459972.640000001</v>
      </c>
      <c r="M418" s="8">
        <f>Table1[[#This Row],[Revenue]]-Table1[[#This Row],[Total Profits]]</f>
        <v>33013290.050000001</v>
      </c>
      <c r="N418" t="s">
        <v>21</v>
      </c>
    </row>
    <row r="419" spans="1:14" x14ac:dyDescent="0.35">
      <c r="A419" t="s">
        <v>460</v>
      </c>
      <c r="B419" t="s">
        <v>51</v>
      </c>
      <c r="C419" s="1">
        <v>44686</v>
      </c>
      <c r="D419" s="25">
        <f>ROUNDUP(MONTH(Table1[[#This Row],[Date]])/3,0)</f>
        <v>2</v>
      </c>
      <c r="E419">
        <v>2022</v>
      </c>
      <c r="F419" t="s">
        <v>47</v>
      </c>
      <c r="G419" t="s">
        <v>39</v>
      </c>
      <c r="H419">
        <v>606</v>
      </c>
      <c r="I419" s="8">
        <v>48515.519999999997</v>
      </c>
      <c r="J419" s="8">
        <v>6441.57</v>
      </c>
      <c r="K419" s="8">
        <f>Table1[[#This Row],[Profit Per unit]]*Table1[[#This Row],[Units Sold]]</f>
        <v>3903591.42</v>
      </c>
      <c r="L419" s="8">
        <v>29400405.120000001</v>
      </c>
      <c r="M419" s="8">
        <f>Table1[[#This Row],[Revenue]]-Table1[[#This Row],[Total Profits]]</f>
        <v>25496813.700000003</v>
      </c>
      <c r="N419" t="s">
        <v>14</v>
      </c>
    </row>
    <row r="420" spans="1:14" x14ac:dyDescent="0.35">
      <c r="A420" t="s">
        <v>461</v>
      </c>
      <c r="B420" t="s">
        <v>44</v>
      </c>
      <c r="C420" s="1">
        <v>44089</v>
      </c>
      <c r="D420" s="25">
        <f>ROUNDUP(MONTH(Table1[[#This Row],[Date]])/3,0)</f>
        <v>3</v>
      </c>
      <c r="E420">
        <v>2020</v>
      </c>
      <c r="F420" t="s">
        <v>28</v>
      </c>
      <c r="G420" t="s">
        <v>39</v>
      </c>
      <c r="H420">
        <v>336</v>
      </c>
      <c r="I420" s="8">
        <v>45460.52</v>
      </c>
      <c r="J420" s="8">
        <v>6073.91</v>
      </c>
      <c r="K420" s="8">
        <f>Table1[[#This Row],[Profit Per unit]]*Table1[[#This Row],[Units Sold]]</f>
        <v>2040833.76</v>
      </c>
      <c r="L420" s="8">
        <v>15274734.720000001</v>
      </c>
      <c r="M420" s="8">
        <f>Table1[[#This Row],[Revenue]]-Table1[[#This Row],[Total Profits]]</f>
        <v>13233900.960000001</v>
      </c>
      <c r="N420" t="s">
        <v>21</v>
      </c>
    </row>
    <row r="421" spans="1:14" x14ac:dyDescent="0.35">
      <c r="A421" t="s">
        <v>462</v>
      </c>
      <c r="B421" t="s">
        <v>34</v>
      </c>
      <c r="C421" s="1">
        <v>44141</v>
      </c>
      <c r="D421" s="25">
        <f>ROUNDUP(MONTH(Table1[[#This Row],[Date]])/3,0)</f>
        <v>4</v>
      </c>
      <c r="E421">
        <v>2020</v>
      </c>
      <c r="F421" t="s">
        <v>12</v>
      </c>
      <c r="G421" t="s">
        <v>18</v>
      </c>
      <c r="H421">
        <v>938</v>
      </c>
      <c r="I421" s="8">
        <v>42349.4</v>
      </c>
      <c r="J421" s="8">
        <v>5636.58</v>
      </c>
      <c r="K421" s="8">
        <f>Table1[[#This Row],[Profit Per unit]]*Table1[[#This Row],[Units Sold]]</f>
        <v>5287112.04</v>
      </c>
      <c r="L421" s="8">
        <v>39723737.200000003</v>
      </c>
      <c r="M421" s="8">
        <f>Table1[[#This Row],[Revenue]]-Table1[[#This Row],[Total Profits]]</f>
        <v>34436625.160000004</v>
      </c>
      <c r="N421" t="s">
        <v>58</v>
      </c>
    </row>
    <row r="422" spans="1:14" x14ac:dyDescent="0.35">
      <c r="A422" t="s">
        <v>463</v>
      </c>
      <c r="B422" t="s">
        <v>23</v>
      </c>
      <c r="C422" s="1">
        <v>44755</v>
      </c>
      <c r="D422" s="25">
        <f>ROUNDUP(MONTH(Table1[[#This Row],[Date]])/3,0)</f>
        <v>3</v>
      </c>
      <c r="E422">
        <v>2022</v>
      </c>
      <c r="F422" t="s">
        <v>17</v>
      </c>
      <c r="G422" t="s">
        <v>32</v>
      </c>
      <c r="H422">
        <v>305</v>
      </c>
      <c r="I422" s="8">
        <v>11804.84</v>
      </c>
      <c r="J422" s="8">
        <v>5226.45</v>
      </c>
      <c r="K422" s="8">
        <f>Table1[[#This Row],[Profit Per unit]]*Table1[[#This Row],[Units Sold]]</f>
        <v>1594067.25</v>
      </c>
      <c r="L422" s="8">
        <v>3600476.2</v>
      </c>
      <c r="M422" s="8">
        <f>Table1[[#This Row],[Revenue]]-Table1[[#This Row],[Total Profits]]</f>
        <v>2006408.9500000002</v>
      </c>
      <c r="N422" t="s">
        <v>14</v>
      </c>
    </row>
    <row r="423" spans="1:14" x14ac:dyDescent="0.35">
      <c r="A423" t="s">
        <v>464</v>
      </c>
      <c r="B423" t="s">
        <v>34</v>
      </c>
      <c r="C423" s="1">
        <v>44981</v>
      </c>
      <c r="D423" s="25">
        <f>ROUNDUP(MONTH(Table1[[#This Row],[Date]])/3,0)</f>
        <v>1</v>
      </c>
      <c r="E423">
        <v>2023</v>
      </c>
      <c r="F423" t="s">
        <v>63</v>
      </c>
      <c r="G423" t="s">
        <v>18</v>
      </c>
      <c r="H423">
        <v>696</v>
      </c>
      <c r="I423" s="8">
        <v>29398.99</v>
      </c>
      <c r="J423" s="8">
        <v>4816.3</v>
      </c>
      <c r="K423" s="8">
        <f>Table1[[#This Row],[Profit Per unit]]*Table1[[#This Row],[Units Sold]]</f>
        <v>3352144.8000000003</v>
      </c>
      <c r="L423" s="8">
        <v>20461697.039999999</v>
      </c>
      <c r="M423" s="8">
        <f>Table1[[#This Row],[Revenue]]-Table1[[#This Row],[Total Profits]]</f>
        <v>17109552.239999998</v>
      </c>
      <c r="N423" t="s">
        <v>14</v>
      </c>
    </row>
    <row r="424" spans="1:14" x14ac:dyDescent="0.35">
      <c r="A424" t="s">
        <v>465</v>
      </c>
      <c r="B424" t="s">
        <v>37</v>
      </c>
      <c r="C424" s="1">
        <v>44446</v>
      </c>
      <c r="D424" s="25">
        <f>ROUNDUP(MONTH(Table1[[#This Row],[Date]])/3,0)</f>
        <v>3</v>
      </c>
      <c r="E424">
        <v>2021</v>
      </c>
      <c r="F424" t="s">
        <v>41</v>
      </c>
      <c r="G424" t="s">
        <v>32</v>
      </c>
      <c r="H424">
        <v>397</v>
      </c>
      <c r="I424" s="8">
        <v>29715</v>
      </c>
      <c r="J424" s="8">
        <v>6060.24</v>
      </c>
      <c r="K424" s="8">
        <f>Table1[[#This Row],[Profit Per unit]]*Table1[[#This Row],[Units Sold]]</f>
        <v>2405915.2799999998</v>
      </c>
      <c r="L424" s="8">
        <v>11796855</v>
      </c>
      <c r="M424" s="8">
        <f>Table1[[#This Row],[Revenue]]-Table1[[#This Row],[Total Profits]]</f>
        <v>9390939.7200000007</v>
      </c>
      <c r="N424" t="s">
        <v>25</v>
      </c>
    </row>
    <row r="425" spans="1:14" x14ac:dyDescent="0.35">
      <c r="A425" t="s">
        <v>466</v>
      </c>
      <c r="B425" t="s">
        <v>23</v>
      </c>
      <c r="C425" s="1">
        <v>44288</v>
      </c>
      <c r="D425" s="25">
        <f>ROUNDUP(MONTH(Table1[[#This Row],[Date]])/3,0)</f>
        <v>2</v>
      </c>
      <c r="E425">
        <v>2021</v>
      </c>
      <c r="F425" t="s">
        <v>20</v>
      </c>
      <c r="G425" t="s">
        <v>42</v>
      </c>
      <c r="H425">
        <v>960</v>
      </c>
      <c r="I425" s="8">
        <v>42119.76</v>
      </c>
      <c r="J425" s="8">
        <v>7291.26</v>
      </c>
      <c r="K425" s="8">
        <f>Table1[[#This Row],[Profit Per unit]]*Table1[[#This Row],[Units Sold]]</f>
        <v>6999609.6000000006</v>
      </c>
      <c r="L425" s="8">
        <v>40434969.600000001</v>
      </c>
      <c r="M425" s="8">
        <f>Table1[[#This Row],[Revenue]]-Table1[[#This Row],[Total Profits]]</f>
        <v>33435360</v>
      </c>
      <c r="N425" t="s">
        <v>14</v>
      </c>
    </row>
    <row r="426" spans="1:14" x14ac:dyDescent="0.35">
      <c r="A426" t="s">
        <v>467</v>
      </c>
      <c r="B426" t="s">
        <v>37</v>
      </c>
      <c r="C426" s="1">
        <v>44061</v>
      </c>
      <c r="D426" s="25">
        <f>ROUNDUP(MONTH(Table1[[#This Row],[Date]])/3,0)</f>
        <v>3</v>
      </c>
      <c r="E426">
        <v>2020</v>
      </c>
      <c r="F426" t="s">
        <v>63</v>
      </c>
      <c r="G426" t="s">
        <v>29</v>
      </c>
      <c r="H426">
        <v>442</v>
      </c>
      <c r="I426" s="8">
        <v>39909.449999999997</v>
      </c>
      <c r="J426" s="8">
        <v>6492.45</v>
      </c>
      <c r="K426" s="8">
        <f>Table1[[#This Row],[Profit Per unit]]*Table1[[#This Row],[Units Sold]]</f>
        <v>2869662.9</v>
      </c>
      <c r="L426" s="8">
        <v>17639976.899999999</v>
      </c>
      <c r="M426" s="8">
        <f>Table1[[#This Row],[Revenue]]-Table1[[#This Row],[Total Profits]]</f>
        <v>14770313.999999998</v>
      </c>
      <c r="N426" t="s">
        <v>14</v>
      </c>
    </row>
    <row r="427" spans="1:14" x14ac:dyDescent="0.35">
      <c r="A427" t="s">
        <v>468</v>
      </c>
      <c r="B427" t="s">
        <v>31</v>
      </c>
      <c r="C427" s="1">
        <v>44148</v>
      </c>
      <c r="D427" s="25">
        <f>ROUNDUP(MONTH(Table1[[#This Row],[Date]])/3,0)</f>
        <v>4</v>
      </c>
      <c r="E427">
        <v>2020</v>
      </c>
      <c r="F427" t="s">
        <v>20</v>
      </c>
      <c r="G427" t="s">
        <v>29</v>
      </c>
      <c r="H427">
        <v>229</v>
      </c>
      <c r="I427" s="8">
        <v>18212.59</v>
      </c>
      <c r="J427" s="8">
        <v>3226.57</v>
      </c>
      <c r="K427" s="8">
        <f>Table1[[#This Row],[Profit Per unit]]*Table1[[#This Row],[Units Sold]]</f>
        <v>738884.53</v>
      </c>
      <c r="L427" s="8">
        <v>4170683.11</v>
      </c>
      <c r="M427" s="8">
        <f>Table1[[#This Row],[Revenue]]-Table1[[#This Row],[Total Profits]]</f>
        <v>3431798.58</v>
      </c>
      <c r="N427" t="s">
        <v>25</v>
      </c>
    </row>
    <row r="428" spans="1:14" x14ac:dyDescent="0.35">
      <c r="A428" t="s">
        <v>469</v>
      </c>
      <c r="B428" t="s">
        <v>31</v>
      </c>
      <c r="C428" s="1">
        <v>44329</v>
      </c>
      <c r="D428" s="25">
        <f>ROUNDUP(MONTH(Table1[[#This Row],[Date]])/3,0)</f>
        <v>2</v>
      </c>
      <c r="E428">
        <v>2021</v>
      </c>
      <c r="F428" t="s">
        <v>12</v>
      </c>
      <c r="G428" t="s">
        <v>48</v>
      </c>
      <c r="H428">
        <v>730</v>
      </c>
      <c r="I428" s="8">
        <v>44410.29</v>
      </c>
      <c r="J428" s="8">
        <v>3170.9</v>
      </c>
      <c r="K428" s="8">
        <f>Table1[[#This Row],[Profit Per unit]]*Table1[[#This Row],[Units Sold]]</f>
        <v>2314757</v>
      </c>
      <c r="L428" s="8">
        <v>32419511.699999999</v>
      </c>
      <c r="M428" s="8">
        <f>Table1[[#This Row],[Revenue]]-Table1[[#This Row],[Total Profits]]</f>
        <v>30104754.699999999</v>
      </c>
      <c r="N428" t="s">
        <v>25</v>
      </c>
    </row>
    <row r="429" spans="1:14" x14ac:dyDescent="0.35">
      <c r="A429" t="s">
        <v>470</v>
      </c>
      <c r="B429" t="s">
        <v>16</v>
      </c>
      <c r="C429" s="1">
        <v>44608</v>
      </c>
      <c r="D429" s="25">
        <f>ROUNDUP(MONTH(Table1[[#This Row],[Date]])/3,0)</f>
        <v>1</v>
      </c>
      <c r="E429">
        <v>2022</v>
      </c>
      <c r="F429" t="s">
        <v>63</v>
      </c>
      <c r="G429" t="s">
        <v>13</v>
      </c>
      <c r="H429">
        <v>972</v>
      </c>
      <c r="I429" s="8">
        <v>12391.17</v>
      </c>
      <c r="J429" s="8">
        <v>4739.75</v>
      </c>
      <c r="K429" s="8">
        <f>Table1[[#This Row],[Profit Per unit]]*Table1[[#This Row],[Units Sold]]</f>
        <v>4607037</v>
      </c>
      <c r="L429" s="8">
        <v>12044217.24</v>
      </c>
      <c r="M429" s="8">
        <f>Table1[[#This Row],[Revenue]]-Table1[[#This Row],[Total Profits]]</f>
        <v>7437180.2400000002</v>
      </c>
      <c r="N429" t="s">
        <v>14</v>
      </c>
    </row>
    <row r="430" spans="1:14" x14ac:dyDescent="0.35">
      <c r="A430" t="s">
        <v>471</v>
      </c>
      <c r="B430" t="s">
        <v>37</v>
      </c>
      <c r="C430" s="1">
        <v>44098</v>
      </c>
      <c r="D430" s="25">
        <f>ROUNDUP(MONTH(Table1[[#This Row],[Date]])/3,0)</f>
        <v>3</v>
      </c>
      <c r="E430">
        <v>2020</v>
      </c>
      <c r="F430" t="s">
        <v>28</v>
      </c>
      <c r="G430" t="s">
        <v>35</v>
      </c>
      <c r="H430">
        <v>903</v>
      </c>
      <c r="I430" s="8">
        <v>21669.81</v>
      </c>
      <c r="J430" s="8">
        <v>8838.64</v>
      </c>
      <c r="K430" s="8">
        <f>Table1[[#This Row],[Profit Per unit]]*Table1[[#This Row],[Units Sold]]</f>
        <v>7981291.9199999999</v>
      </c>
      <c r="L430" s="8">
        <v>19567838.43</v>
      </c>
      <c r="M430" s="8">
        <f>Table1[[#This Row],[Revenue]]-Table1[[#This Row],[Total Profits]]</f>
        <v>11586546.51</v>
      </c>
      <c r="N430" t="s">
        <v>58</v>
      </c>
    </row>
    <row r="431" spans="1:14" x14ac:dyDescent="0.35">
      <c r="A431" t="s">
        <v>472</v>
      </c>
      <c r="B431" t="s">
        <v>34</v>
      </c>
      <c r="C431" s="1">
        <v>44330</v>
      </c>
      <c r="D431" s="25">
        <f>ROUNDUP(MONTH(Table1[[#This Row],[Date]])/3,0)</f>
        <v>2</v>
      </c>
      <c r="E431">
        <v>2021</v>
      </c>
      <c r="F431" t="s">
        <v>54</v>
      </c>
      <c r="G431" t="s">
        <v>48</v>
      </c>
      <c r="H431">
        <v>407</v>
      </c>
      <c r="I431" s="8">
        <v>24660.78</v>
      </c>
      <c r="J431" s="8">
        <v>5093.8500000000004</v>
      </c>
      <c r="K431" s="8">
        <f>Table1[[#This Row],[Profit Per unit]]*Table1[[#This Row],[Units Sold]]</f>
        <v>2073196.9500000002</v>
      </c>
      <c r="L431" s="8">
        <v>10036937.460000001</v>
      </c>
      <c r="M431" s="8">
        <f>Table1[[#This Row],[Revenue]]-Table1[[#This Row],[Total Profits]]</f>
        <v>7963740.5100000007</v>
      </c>
      <c r="N431" t="s">
        <v>14</v>
      </c>
    </row>
    <row r="432" spans="1:14" x14ac:dyDescent="0.35">
      <c r="A432" t="s">
        <v>473</v>
      </c>
      <c r="B432" t="s">
        <v>51</v>
      </c>
      <c r="C432" s="1">
        <v>44975</v>
      </c>
      <c r="D432" s="25">
        <f>ROUNDUP(MONTH(Table1[[#This Row],[Date]])/3,0)</f>
        <v>1</v>
      </c>
      <c r="E432">
        <v>2023</v>
      </c>
      <c r="F432" t="s">
        <v>17</v>
      </c>
      <c r="G432" t="s">
        <v>35</v>
      </c>
      <c r="H432">
        <v>627</v>
      </c>
      <c r="I432" s="8">
        <v>15178.04</v>
      </c>
      <c r="J432" s="8">
        <v>9884.25</v>
      </c>
      <c r="K432" s="8">
        <f>Table1[[#This Row],[Profit Per unit]]*Table1[[#This Row],[Units Sold]]</f>
        <v>6197424.75</v>
      </c>
      <c r="L432" s="8">
        <v>9516631.0800000001</v>
      </c>
      <c r="M432" s="8">
        <f>Table1[[#This Row],[Revenue]]-Table1[[#This Row],[Total Profits]]</f>
        <v>3319206.33</v>
      </c>
      <c r="N432" t="s">
        <v>58</v>
      </c>
    </row>
    <row r="433" spans="1:14" x14ac:dyDescent="0.35">
      <c r="A433" t="s">
        <v>474</v>
      </c>
      <c r="B433" t="s">
        <v>44</v>
      </c>
      <c r="C433" s="1">
        <v>45008</v>
      </c>
      <c r="D433" s="25">
        <f>ROUNDUP(MONTH(Table1[[#This Row],[Date]])/3,0)</f>
        <v>1</v>
      </c>
      <c r="E433">
        <v>2023</v>
      </c>
      <c r="F433" t="s">
        <v>12</v>
      </c>
      <c r="G433" t="s">
        <v>39</v>
      </c>
      <c r="H433">
        <v>741</v>
      </c>
      <c r="I433" s="8">
        <v>28606.38</v>
      </c>
      <c r="J433" s="8">
        <v>6771.24</v>
      </c>
      <c r="K433" s="8">
        <f>Table1[[#This Row],[Profit Per unit]]*Table1[[#This Row],[Units Sold]]</f>
        <v>5017488.84</v>
      </c>
      <c r="L433" s="8">
        <v>21197327.579999998</v>
      </c>
      <c r="M433" s="8">
        <f>Table1[[#This Row],[Revenue]]-Table1[[#This Row],[Total Profits]]</f>
        <v>16179838.739999998</v>
      </c>
      <c r="N433" t="s">
        <v>14</v>
      </c>
    </row>
    <row r="434" spans="1:14" x14ac:dyDescent="0.35">
      <c r="A434" t="s">
        <v>475</v>
      </c>
      <c r="B434" t="s">
        <v>11</v>
      </c>
      <c r="C434" s="1">
        <v>43895</v>
      </c>
      <c r="D434" s="25">
        <f>ROUNDUP(MONTH(Table1[[#This Row],[Date]])/3,0)</f>
        <v>1</v>
      </c>
      <c r="E434">
        <v>2020</v>
      </c>
      <c r="F434" t="s">
        <v>47</v>
      </c>
      <c r="G434" t="s">
        <v>35</v>
      </c>
      <c r="H434">
        <v>224</v>
      </c>
      <c r="I434" s="8">
        <v>45093.4</v>
      </c>
      <c r="J434" s="8">
        <v>7090.2</v>
      </c>
      <c r="K434" s="8">
        <f>Table1[[#This Row],[Profit Per unit]]*Table1[[#This Row],[Units Sold]]</f>
        <v>1588204.8</v>
      </c>
      <c r="L434" s="8">
        <v>10100921.6</v>
      </c>
      <c r="M434" s="8">
        <f>Table1[[#This Row],[Revenue]]-Table1[[#This Row],[Total Profits]]</f>
        <v>8512716.7999999989</v>
      </c>
      <c r="N434" t="s">
        <v>14</v>
      </c>
    </row>
    <row r="435" spans="1:14" x14ac:dyDescent="0.35">
      <c r="A435" t="s">
        <v>476</v>
      </c>
      <c r="B435" t="s">
        <v>46</v>
      </c>
      <c r="C435" s="1">
        <v>44696</v>
      </c>
      <c r="D435" s="25">
        <f>ROUNDUP(MONTH(Table1[[#This Row],[Date]])/3,0)</f>
        <v>2</v>
      </c>
      <c r="E435">
        <v>2022</v>
      </c>
      <c r="F435" t="s">
        <v>54</v>
      </c>
      <c r="G435" t="s">
        <v>42</v>
      </c>
      <c r="H435">
        <v>895</v>
      </c>
      <c r="I435" s="8">
        <v>44466.3</v>
      </c>
      <c r="J435" s="8">
        <v>6556.12</v>
      </c>
      <c r="K435" s="8">
        <f>Table1[[#This Row],[Profit Per unit]]*Table1[[#This Row],[Units Sold]]</f>
        <v>5867727.3999999994</v>
      </c>
      <c r="L435" s="8">
        <v>39797338.5</v>
      </c>
      <c r="M435" s="8">
        <f>Table1[[#This Row],[Revenue]]-Table1[[#This Row],[Total Profits]]</f>
        <v>33929611.100000001</v>
      </c>
      <c r="N435" t="s">
        <v>14</v>
      </c>
    </row>
    <row r="436" spans="1:14" x14ac:dyDescent="0.35">
      <c r="A436" t="s">
        <v>477</v>
      </c>
      <c r="B436" t="s">
        <v>31</v>
      </c>
      <c r="C436" s="1">
        <v>45017</v>
      </c>
      <c r="D436" s="25">
        <f>ROUNDUP(MONTH(Table1[[#This Row],[Date]])/3,0)</f>
        <v>2</v>
      </c>
      <c r="E436">
        <v>2023</v>
      </c>
      <c r="F436" t="s">
        <v>17</v>
      </c>
      <c r="G436" t="s">
        <v>24</v>
      </c>
      <c r="H436">
        <v>180</v>
      </c>
      <c r="I436" s="8">
        <v>22060.92</v>
      </c>
      <c r="J436" s="8">
        <v>3219.94</v>
      </c>
      <c r="K436" s="8">
        <f>Table1[[#This Row],[Profit Per unit]]*Table1[[#This Row],[Units Sold]]</f>
        <v>579589.19999999995</v>
      </c>
      <c r="L436" s="8">
        <v>3970965.6</v>
      </c>
      <c r="M436" s="8">
        <f>Table1[[#This Row],[Revenue]]-Table1[[#This Row],[Total Profits]]</f>
        <v>3391376.4000000004</v>
      </c>
      <c r="N436" t="s">
        <v>25</v>
      </c>
    </row>
    <row r="437" spans="1:14" x14ac:dyDescent="0.35">
      <c r="A437" t="s">
        <v>478</v>
      </c>
      <c r="B437" t="s">
        <v>51</v>
      </c>
      <c r="C437" s="1">
        <v>44560</v>
      </c>
      <c r="D437" s="25">
        <f>ROUNDUP(MONTH(Table1[[#This Row],[Date]])/3,0)</f>
        <v>4</v>
      </c>
      <c r="E437">
        <v>2021</v>
      </c>
      <c r="F437" t="s">
        <v>28</v>
      </c>
      <c r="G437" t="s">
        <v>48</v>
      </c>
      <c r="H437">
        <v>972</v>
      </c>
      <c r="I437" s="8">
        <v>17424.12</v>
      </c>
      <c r="J437" s="8">
        <v>6738.21</v>
      </c>
      <c r="K437" s="8">
        <f>Table1[[#This Row],[Profit Per unit]]*Table1[[#This Row],[Units Sold]]</f>
        <v>6549540.1200000001</v>
      </c>
      <c r="L437" s="8">
        <v>16936244.640000001</v>
      </c>
      <c r="M437" s="8">
        <f>Table1[[#This Row],[Revenue]]-Table1[[#This Row],[Total Profits]]</f>
        <v>10386704.52</v>
      </c>
      <c r="N437" t="s">
        <v>58</v>
      </c>
    </row>
    <row r="438" spans="1:14" x14ac:dyDescent="0.35">
      <c r="A438" t="s">
        <v>479</v>
      </c>
      <c r="B438" t="s">
        <v>27</v>
      </c>
      <c r="C438" s="1">
        <v>44571</v>
      </c>
      <c r="D438" s="25">
        <f>ROUNDUP(MONTH(Table1[[#This Row],[Date]])/3,0)</f>
        <v>1</v>
      </c>
      <c r="E438">
        <v>2022</v>
      </c>
      <c r="F438" t="s">
        <v>17</v>
      </c>
      <c r="G438" t="s">
        <v>18</v>
      </c>
      <c r="H438">
        <v>304</v>
      </c>
      <c r="I438" s="8">
        <v>41022.879999999997</v>
      </c>
      <c r="J438" s="8">
        <v>3565.88</v>
      </c>
      <c r="K438" s="8">
        <f>Table1[[#This Row],[Profit Per unit]]*Table1[[#This Row],[Units Sold]]</f>
        <v>1084027.52</v>
      </c>
      <c r="L438" s="8">
        <v>12470955.52</v>
      </c>
      <c r="M438" s="8">
        <f>Table1[[#This Row],[Revenue]]-Table1[[#This Row],[Total Profits]]</f>
        <v>11386928</v>
      </c>
      <c r="N438" t="s">
        <v>58</v>
      </c>
    </row>
    <row r="439" spans="1:14" x14ac:dyDescent="0.35">
      <c r="A439" t="s">
        <v>480</v>
      </c>
      <c r="B439" t="s">
        <v>51</v>
      </c>
      <c r="C439" s="1">
        <v>44394</v>
      </c>
      <c r="D439" s="25">
        <f>ROUNDUP(MONTH(Table1[[#This Row],[Date]])/3,0)</f>
        <v>3</v>
      </c>
      <c r="E439">
        <v>2021</v>
      </c>
      <c r="F439" t="s">
        <v>41</v>
      </c>
      <c r="G439" t="s">
        <v>18</v>
      </c>
      <c r="H439">
        <v>435</v>
      </c>
      <c r="I439" s="8">
        <v>33734.239999999998</v>
      </c>
      <c r="J439" s="8">
        <v>7258.28</v>
      </c>
      <c r="K439" s="8">
        <f>Table1[[#This Row],[Profit Per unit]]*Table1[[#This Row],[Units Sold]]</f>
        <v>3157351.8</v>
      </c>
      <c r="L439" s="8">
        <v>14674394.4</v>
      </c>
      <c r="M439" s="8">
        <f>Table1[[#This Row],[Revenue]]-Table1[[#This Row],[Total Profits]]</f>
        <v>11517042.600000001</v>
      </c>
      <c r="N439" t="s">
        <v>14</v>
      </c>
    </row>
    <row r="440" spans="1:14" x14ac:dyDescent="0.35">
      <c r="A440" t="s">
        <v>481</v>
      </c>
      <c r="B440" t="s">
        <v>23</v>
      </c>
      <c r="C440" s="1">
        <v>45082</v>
      </c>
      <c r="D440" s="25">
        <f>ROUNDUP(MONTH(Table1[[#This Row],[Date]])/3,0)</f>
        <v>2</v>
      </c>
      <c r="E440">
        <v>2023</v>
      </c>
      <c r="F440" t="s">
        <v>17</v>
      </c>
      <c r="G440" t="s">
        <v>39</v>
      </c>
      <c r="H440">
        <v>234</v>
      </c>
      <c r="I440" s="8">
        <v>30962.68</v>
      </c>
      <c r="J440" s="8">
        <v>6008.63</v>
      </c>
      <c r="K440" s="8">
        <f>Table1[[#This Row],[Profit Per unit]]*Table1[[#This Row],[Units Sold]]</f>
        <v>1406019.42</v>
      </c>
      <c r="L440" s="8">
        <v>7245267.1200000001</v>
      </c>
      <c r="M440" s="8">
        <f>Table1[[#This Row],[Revenue]]-Table1[[#This Row],[Total Profits]]</f>
        <v>5839247.7000000002</v>
      </c>
      <c r="N440" t="s">
        <v>58</v>
      </c>
    </row>
    <row r="441" spans="1:14" x14ac:dyDescent="0.35">
      <c r="A441" t="s">
        <v>482</v>
      </c>
      <c r="B441" t="s">
        <v>23</v>
      </c>
      <c r="C441" s="1">
        <v>45092</v>
      </c>
      <c r="D441" s="25">
        <f>ROUNDUP(MONTH(Table1[[#This Row],[Date]])/3,0)</f>
        <v>2</v>
      </c>
      <c r="E441">
        <v>2023</v>
      </c>
      <c r="F441" t="s">
        <v>54</v>
      </c>
      <c r="G441" t="s">
        <v>18</v>
      </c>
      <c r="H441">
        <v>884</v>
      </c>
      <c r="I441" s="8">
        <v>35538.5</v>
      </c>
      <c r="J441" s="8">
        <v>5297.56</v>
      </c>
      <c r="K441" s="8">
        <f>Table1[[#This Row],[Profit Per unit]]*Table1[[#This Row],[Units Sold]]</f>
        <v>4683043.04</v>
      </c>
      <c r="L441" s="8">
        <v>31416034</v>
      </c>
      <c r="M441" s="8">
        <f>Table1[[#This Row],[Revenue]]-Table1[[#This Row],[Total Profits]]</f>
        <v>26732990.960000001</v>
      </c>
      <c r="N441" t="s">
        <v>14</v>
      </c>
    </row>
    <row r="442" spans="1:14" x14ac:dyDescent="0.35">
      <c r="A442" t="s">
        <v>483</v>
      </c>
      <c r="B442" t="s">
        <v>34</v>
      </c>
      <c r="C442" s="1">
        <v>44077</v>
      </c>
      <c r="D442" s="25">
        <f>ROUNDUP(MONTH(Table1[[#This Row],[Date]])/3,0)</f>
        <v>3</v>
      </c>
      <c r="E442">
        <v>2020</v>
      </c>
      <c r="F442" t="s">
        <v>54</v>
      </c>
      <c r="G442" t="s">
        <v>13</v>
      </c>
      <c r="H442">
        <v>646</v>
      </c>
      <c r="I442" s="8">
        <v>10338.09</v>
      </c>
      <c r="J442" s="8">
        <v>8152.32</v>
      </c>
      <c r="K442" s="8">
        <f>Table1[[#This Row],[Profit Per unit]]*Table1[[#This Row],[Units Sold]]</f>
        <v>5266398.72</v>
      </c>
      <c r="L442" s="8">
        <v>6678406.1399999997</v>
      </c>
      <c r="M442" s="8">
        <f>Table1[[#This Row],[Revenue]]-Table1[[#This Row],[Total Profits]]</f>
        <v>1412007.42</v>
      </c>
      <c r="N442" t="s">
        <v>14</v>
      </c>
    </row>
    <row r="443" spans="1:14" x14ac:dyDescent="0.35">
      <c r="A443" t="s">
        <v>484</v>
      </c>
      <c r="B443" t="s">
        <v>31</v>
      </c>
      <c r="C443" s="1">
        <v>44128</v>
      </c>
      <c r="D443" s="25">
        <f>ROUNDUP(MONTH(Table1[[#This Row],[Date]])/3,0)</f>
        <v>4</v>
      </c>
      <c r="E443">
        <v>2020</v>
      </c>
      <c r="F443" t="s">
        <v>20</v>
      </c>
      <c r="G443" t="s">
        <v>52</v>
      </c>
      <c r="H443">
        <v>885</v>
      </c>
      <c r="I443" s="8">
        <v>37238.519999999997</v>
      </c>
      <c r="J443" s="8">
        <v>5263.08</v>
      </c>
      <c r="K443" s="8">
        <f>Table1[[#This Row],[Profit Per unit]]*Table1[[#This Row],[Units Sold]]</f>
        <v>4657825.8</v>
      </c>
      <c r="L443" s="8">
        <v>32956090.199999999</v>
      </c>
      <c r="M443" s="8">
        <f>Table1[[#This Row],[Revenue]]-Table1[[#This Row],[Total Profits]]</f>
        <v>28298264.399999999</v>
      </c>
      <c r="N443" t="s">
        <v>14</v>
      </c>
    </row>
    <row r="444" spans="1:14" x14ac:dyDescent="0.35">
      <c r="A444" t="s">
        <v>485</v>
      </c>
      <c r="B444" t="s">
        <v>16</v>
      </c>
      <c r="C444" s="1">
        <v>44051</v>
      </c>
      <c r="D444" s="25">
        <f>ROUNDUP(MONTH(Table1[[#This Row],[Date]])/3,0)</f>
        <v>3</v>
      </c>
      <c r="E444">
        <v>2020</v>
      </c>
      <c r="F444" t="s">
        <v>54</v>
      </c>
      <c r="G444" t="s">
        <v>35</v>
      </c>
      <c r="H444">
        <v>463</v>
      </c>
      <c r="I444" s="8">
        <v>21324.19</v>
      </c>
      <c r="J444" s="8">
        <v>5651.94</v>
      </c>
      <c r="K444" s="8">
        <f>Table1[[#This Row],[Profit Per unit]]*Table1[[#This Row],[Units Sold]]</f>
        <v>2616848.2199999997</v>
      </c>
      <c r="L444" s="8">
        <v>9873099.9700000007</v>
      </c>
      <c r="M444" s="8">
        <f>Table1[[#This Row],[Revenue]]-Table1[[#This Row],[Total Profits]]</f>
        <v>7256251.7500000009</v>
      </c>
      <c r="N444" t="s">
        <v>14</v>
      </c>
    </row>
    <row r="445" spans="1:14" x14ac:dyDescent="0.35">
      <c r="A445" t="s">
        <v>486</v>
      </c>
      <c r="B445" t="s">
        <v>46</v>
      </c>
      <c r="C445" s="1">
        <v>45234</v>
      </c>
      <c r="D445" s="25">
        <f>ROUNDUP(MONTH(Table1[[#This Row],[Date]])/3,0)</f>
        <v>4</v>
      </c>
      <c r="E445">
        <v>2023</v>
      </c>
      <c r="F445" t="s">
        <v>20</v>
      </c>
      <c r="G445" t="s">
        <v>29</v>
      </c>
      <c r="H445">
        <v>635</v>
      </c>
      <c r="I445" s="8">
        <v>46224.92</v>
      </c>
      <c r="J445" s="8">
        <v>4473.09</v>
      </c>
      <c r="K445" s="8">
        <f>Table1[[#This Row],[Profit Per unit]]*Table1[[#This Row],[Units Sold]]</f>
        <v>2840412.15</v>
      </c>
      <c r="L445" s="8">
        <v>29352824.199999999</v>
      </c>
      <c r="M445" s="8">
        <f>Table1[[#This Row],[Revenue]]-Table1[[#This Row],[Total Profits]]</f>
        <v>26512412.050000001</v>
      </c>
      <c r="N445" t="s">
        <v>14</v>
      </c>
    </row>
    <row r="446" spans="1:14" x14ac:dyDescent="0.35">
      <c r="A446" t="s">
        <v>487</v>
      </c>
      <c r="B446" t="s">
        <v>23</v>
      </c>
      <c r="C446" s="1">
        <v>44744</v>
      </c>
      <c r="D446" s="25">
        <f>ROUNDUP(MONTH(Table1[[#This Row],[Date]])/3,0)</f>
        <v>3</v>
      </c>
      <c r="E446">
        <v>2022</v>
      </c>
      <c r="F446" t="s">
        <v>63</v>
      </c>
      <c r="G446" t="s">
        <v>52</v>
      </c>
      <c r="H446">
        <v>331</v>
      </c>
      <c r="I446" s="8">
        <v>40975.54</v>
      </c>
      <c r="J446" s="8">
        <v>5778.24</v>
      </c>
      <c r="K446" s="8">
        <f>Table1[[#This Row],[Profit Per unit]]*Table1[[#This Row],[Units Sold]]</f>
        <v>1912597.44</v>
      </c>
      <c r="L446" s="8">
        <v>13562903.74</v>
      </c>
      <c r="M446" s="8">
        <f>Table1[[#This Row],[Revenue]]-Table1[[#This Row],[Total Profits]]</f>
        <v>11650306.300000001</v>
      </c>
      <c r="N446" t="s">
        <v>21</v>
      </c>
    </row>
    <row r="447" spans="1:14" x14ac:dyDescent="0.35">
      <c r="A447" t="s">
        <v>488</v>
      </c>
      <c r="B447" t="s">
        <v>16</v>
      </c>
      <c r="C447" s="1">
        <v>44827</v>
      </c>
      <c r="D447" s="25">
        <f>ROUNDUP(MONTH(Table1[[#This Row],[Date]])/3,0)</f>
        <v>3</v>
      </c>
      <c r="E447">
        <v>2022</v>
      </c>
      <c r="F447" t="s">
        <v>28</v>
      </c>
      <c r="G447" t="s">
        <v>32</v>
      </c>
      <c r="H447">
        <v>519</v>
      </c>
      <c r="I447" s="8">
        <v>23287.18</v>
      </c>
      <c r="J447" s="8">
        <v>9858.14</v>
      </c>
      <c r="K447" s="8">
        <f>Table1[[#This Row],[Profit Per unit]]*Table1[[#This Row],[Units Sold]]</f>
        <v>5116374.66</v>
      </c>
      <c r="L447" s="8">
        <v>12086046.42</v>
      </c>
      <c r="M447" s="8">
        <f>Table1[[#This Row],[Revenue]]-Table1[[#This Row],[Total Profits]]</f>
        <v>6969671.7599999998</v>
      </c>
      <c r="N447" t="s">
        <v>21</v>
      </c>
    </row>
    <row r="448" spans="1:14" x14ac:dyDescent="0.35">
      <c r="A448" t="s">
        <v>489</v>
      </c>
      <c r="B448" t="s">
        <v>44</v>
      </c>
      <c r="C448" s="1">
        <v>44894</v>
      </c>
      <c r="D448" s="25">
        <f>ROUNDUP(MONTH(Table1[[#This Row],[Date]])/3,0)</f>
        <v>4</v>
      </c>
      <c r="E448">
        <v>2022</v>
      </c>
      <c r="F448" t="s">
        <v>41</v>
      </c>
      <c r="G448" t="s">
        <v>18</v>
      </c>
      <c r="H448">
        <v>558</v>
      </c>
      <c r="I448" s="8">
        <v>37757.629999999997</v>
      </c>
      <c r="J448" s="8">
        <v>8787.98</v>
      </c>
      <c r="K448" s="8">
        <f>Table1[[#This Row],[Profit Per unit]]*Table1[[#This Row],[Units Sold]]</f>
        <v>4903692.84</v>
      </c>
      <c r="L448" s="8">
        <v>21068757.539999999</v>
      </c>
      <c r="M448" s="8">
        <f>Table1[[#This Row],[Revenue]]-Table1[[#This Row],[Total Profits]]</f>
        <v>16165064.699999999</v>
      </c>
      <c r="N448" t="s">
        <v>14</v>
      </c>
    </row>
    <row r="449" spans="1:14" x14ac:dyDescent="0.35">
      <c r="A449" t="s">
        <v>490</v>
      </c>
      <c r="B449" t="s">
        <v>27</v>
      </c>
      <c r="C449" s="1">
        <v>44343</v>
      </c>
      <c r="D449" s="25">
        <f>ROUNDUP(MONTH(Table1[[#This Row],[Date]])/3,0)</f>
        <v>2</v>
      </c>
      <c r="E449">
        <v>2021</v>
      </c>
      <c r="F449" t="s">
        <v>63</v>
      </c>
      <c r="G449" t="s">
        <v>42</v>
      </c>
      <c r="H449">
        <v>480</v>
      </c>
      <c r="I449" s="8">
        <v>12519.37</v>
      </c>
      <c r="J449" s="8">
        <v>8790.94</v>
      </c>
      <c r="K449" s="8">
        <f>Table1[[#This Row],[Profit Per unit]]*Table1[[#This Row],[Units Sold]]</f>
        <v>4219651.2</v>
      </c>
      <c r="L449" s="8">
        <v>6009297.5999999996</v>
      </c>
      <c r="M449" s="8">
        <f>Table1[[#This Row],[Revenue]]-Table1[[#This Row],[Total Profits]]</f>
        <v>1789646.3999999994</v>
      </c>
      <c r="N449" t="s">
        <v>14</v>
      </c>
    </row>
    <row r="450" spans="1:14" x14ac:dyDescent="0.35">
      <c r="A450" t="s">
        <v>491</v>
      </c>
      <c r="B450" t="s">
        <v>46</v>
      </c>
      <c r="C450" s="1">
        <v>45161</v>
      </c>
      <c r="D450" s="25">
        <f>ROUNDUP(MONTH(Table1[[#This Row],[Date]])/3,0)</f>
        <v>3</v>
      </c>
      <c r="E450">
        <v>2023</v>
      </c>
      <c r="F450" t="s">
        <v>63</v>
      </c>
      <c r="G450" t="s">
        <v>32</v>
      </c>
      <c r="H450">
        <v>858</v>
      </c>
      <c r="I450" s="8">
        <v>41834.28</v>
      </c>
      <c r="J450" s="8">
        <v>2100.66</v>
      </c>
      <c r="K450" s="8">
        <f>Table1[[#This Row],[Profit Per unit]]*Table1[[#This Row],[Units Sold]]</f>
        <v>1802366.2799999998</v>
      </c>
      <c r="L450" s="8">
        <v>35893812.240000002</v>
      </c>
      <c r="M450" s="8">
        <f>Table1[[#This Row],[Revenue]]-Table1[[#This Row],[Total Profits]]</f>
        <v>34091445.960000001</v>
      </c>
      <c r="N450" t="s">
        <v>14</v>
      </c>
    </row>
    <row r="451" spans="1:14" x14ac:dyDescent="0.35">
      <c r="A451" t="s">
        <v>492</v>
      </c>
      <c r="B451" t="s">
        <v>31</v>
      </c>
      <c r="C451" s="1">
        <v>43860</v>
      </c>
      <c r="D451" s="25">
        <f>ROUNDUP(MONTH(Table1[[#This Row],[Date]])/3,0)</f>
        <v>1</v>
      </c>
      <c r="E451">
        <v>2020</v>
      </c>
      <c r="F451" t="s">
        <v>54</v>
      </c>
      <c r="G451" t="s">
        <v>32</v>
      </c>
      <c r="H451">
        <v>458</v>
      </c>
      <c r="I451" s="8">
        <v>13812.54</v>
      </c>
      <c r="J451" s="8">
        <v>3177.15</v>
      </c>
      <c r="K451" s="8">
        <f>Table1[[#This Row],[Profit Per unit]]*Table1[[#This Row],[Units Sold]]</f>
        <v>1455134.7</v>
      </c>
      <c r="L451" s="8">
        <v>6326143.3200000003</v>
      </c>
      <c r="M451" s="8">
        <f>Table1[[#This Row],[Revenue]]-Table1[[#This Row],[Total Profits]]</f>
        <v>4871008.62</v>
      </c>
      <c r="N451" t="s">
        <v>14</v>
      </c>
    </row>
    <row r="452" spans="1:14" x14ac:dyDescent="0.35">
      <c r="A452" t="s">
        <v>493</v>
      </c>
      <c r="B452" t="s">
        <v>11</v>
      </c>
      <c r="C452" s="1">
        <v>45216</v>
      </c>
      <c r="D452" s="25">
        <f>ROUNDUP(MONTH(Table1[[#This Row],[Date]])/3,0)</f>
        <v>4</v>
      </c>
      <c r="E452">
        <v>2023</v>
      </c>
      <c r="F452" t="s">
        <v>47</v>
      </c>
      <c r="G452" t="s">
        <v>29</v>
      </c>
      <c r="H452">
        <v>345</v>
      </c>
      <c r="I452" s="8">
        <v>40531.919999999998</v>
      </c>
      <c r="J452" s="8">
        <v>8482.65</v>
      </c>
      <c r="K452" s="8">
        <f>Table1[[#This Row],[Profit Per unit]]*Table1[[#This Row],[Units Sold]]</f>
        <v>2926514.25</v>
      </c>
      <c r="L452" s="8">
        <v>13983512.4</v>
      </c>
      <c r="M452" s="8">
        <f>Table1[[#This Row],[Revenue]]-Table1[[#This Row],[Total Profits]]</f>
        <v>11056998.15</v>
      </c>
      <c r="N452" t="s">
        <v>14</v>
      </c>
    </row>
    <row r="453" spans="1:14" x14ac:dyDescent="0.35">
      <c r="A453" t="s">
        <v>494</v>
      </c>
      <c r="B453" t="s">
        <v>37</v>
      </c>
      <c r="C453" s="1">
        <v>45125</v>
      </c>
      <c r="D453" s="25">
        <f>ROUNDUP(MONTH(Table1[[#This Row],[Date]])/3,0)</f>
        <v>3</v>
      </c>
      <c r="E453">
        <v>2023</v>
      </c>
      <c r="F453" t="s">
        <v>63</v>
      </c>
      <c r="G453" t="s">
        <v>35</v>
      </c>
      <c r="H453">
        <v>238</v>
      </c>
      <c r="I453" s="8">
        <v>26925.18</v>
      </c>
      <c r="J453" s="8">
        <v>2901.45</v>
      </c>
      <c r="K453" s="8">
        <f>Table1[[#This Row],[Profit Per unit]]*Table1[[#This Row],[Units Sold]]</f>
        <v>690545.1</v>
      </c>
      <c r="L453" s="8">
        <v>6408192.8399999999</v>
      </c>
      <c r="M453" s="8">
        <f>Table1[[#This Row],[Revenue]]-Table1[[#This Row],[Total Profits]]</f>
        <v>5717647.7400000002</v>
      </c>
      <c r="N453" t="s">
        <v>14</v>
      </c>
    </row>
    <row r="454" spans="1:14" x14ac:dyDescent="0.35">
      <c r="A454" t="s">
        <v>495</v>
      </c>
      <c r="B454" t="s">
        <v>31</v>
      </c>
      <c r="C454" s="1">
        <v>45184</v>
      </c>
      <c r="D454" s="25">
        <f>ROUNDUP(MONTH(Table1[[#This Row],[Date]])/3,0)</f>
        <v>3</v>
      </c>
      <c r="E454">
        <v>2023</v>
      </c>
      <c r="F454" t="s">
        <v>12</v>
      </c>
      <c r="G454" t="s">
        <v>39</v>
      </c>
      <c r="H454">
        <v>972</v>
      </c>
      <c r="I454" s="8">
        <v>28660.03</v>
      </c>
      <c r="J454" s="8">
        <v>8220.25</v>
      </c>
      <c r="K454" s="8">
        <f>Table1[[#This Row],[Profit Per unit]]*Table1[[#This Row],[Units Sold]]</f>
        <v>7990083</v>
      </c>
      <c r="L454" s="8">
        <v>27857549.16</v>
      </c>
      <c r="M454" s="8">
        <f>Table1[[#This Row],[Revenue]]-Table1[[#This Row],[Total Profits]]</f>
        <v>19867466.16</v>
      </c>
      <c r="N454" t="s">
        <v>25</v>
      </c>
    </row>
    <row r="455" spans="1:14" x14ac:dyDescent="0.35">
      <c r="A455" t="s">
        <v>496</v>
      </c>
      <c r="B455" t="s">
        <v>31</v>
      </c>
      <c r="C455" s="1">
        <v>44155</v>
      </c>
      <c r="D455" s="25">
        <f>ROUNDUP(MONTH(Table1[[#This Row],[Date]])/3,0)</f>
        <v>4</v>
      </c>
      <c r="E455">
        <v>2020</v>
      </c>
      <c r="F455" t="s">
        <v>12</v>
      </c>
      <c r="G455" t="s">
        <v>32</v>
      </c>
      <c r="H455">
        <v>491</v>
      </c>
      <c r="I455" s="8">
        <v>45962.15</v>
      </c>
      <c r="J455" s="8">
        <v>6370.54</v>
      </c>
      <c r="K455" s="8">
        <f>Table1[[#This Row],[Profit Per unit]]*Table1[[#This Row],[Units Sold]]</f>
        <v>3127935.14</v>
      </c>
      <c r="L455" s="8">
        <v>22567415.649999999</v>
      </c>
      <c r="M455" s="8">
        <f>Table1[[#This Row],[Revenue]]-Table1[[#This Row],[Total Profits]]</f>
        <v>19439480.509999998</v>
      </c>
      <c r="N455" t="s">
        <v>14</v>
      </c>
    </row>
    <row r="456" spans="1:14" x14ac:dyDescent="0.35">
      <c r="A456" t="s">
        <v>497</v>
      </c>
      <c r="B456" t="s">
        <v>27</v>
      </c>
      <c r="C456" s="1">
        <v>44749</v>
      </c>
      <c r="D456" s="25">
        <f>ROUNDUP(MONTH(Table1[[#This Row],[Date]])/3,0)</f>
        <v>3</v>
      </c>
      <c r="E456">
        <v>2022</v>
      </c>
      <c r="F456" t="s">
        <v>63</v>
      </c>
      <c r="G456" t="s">
        <v>52</v>
      </c>
      <c r="H456">
        <v>954</v>
      </c>
      <c r="I456" s="8">
        <v>32313.86</v>
      </c>
      <c r="J456" s="8">
        <v>6873.64</v>
      </c>
      <c r="K456" s="8">
        <f>Table1[[#This Row],[Profit Per unit]]*Table1[[#This Row],[Units Sold]]</f>
        <v>6557452.5600000005</v>
      </c>
      <c r="L456" s="8">
        <v>30827422.440000001</v>
      </c>
      <c r="M456" s="8">
        <f>Table1[[#This Row],[Revenue]]-Table1[[#This Row],[Total Profits]]</f>
        <v>24269969.880000003</v>
      </c>
      <c r="N456" t="s">
        <v>58</v>
      </c>
    </row>
    <row r="457" spans="1:14" x14ac:dyDescent="0.35">
      <c r="A457" s="2" t="s">
        <v>498</v>
      </c>
      <c r="B457" t="s">
        <v>51</v>
      </c>
      <c r="C457" s="1">
        <v>44301</v>
      </c>
      <c r="D457" s="25">
        <f>ROUNDUP(MONTH(Table1[[#This Row],[Date]])/3,0)</f>
        <v>2</v>
      </c>
      <c r="E457">
        <v>2021</v>
      </c>
      <c r="F457" t="s">
        <v>63</v>
      </c>
      <c r="G457" t="s">
        <v>48</v>
      </c>
      <c r="H457">
        <v>262</v>
      </c>
      <c r="I457" s="8">
        <v>27644.22</v>
      </c>
      <c r="J457" s="8">
        <v>2134.1799999999998</v>
      </c>
      <c r="K457" s="8">
        <f>Table1[[#This Row],[Profit Per unit]]*Table1[[#This Row],[Units Sold]]</f>
        <v>559155.15999999992</v>
      </c>
      <c r="L457" s="8">
        <v>7242785.6399999997</v>
      </c>
      <c r="M457" s="8">
        <f>Table1[[#This Row],[Revenue]]-Table1[[#This Row],[Total Profits]]</f>
        <v>6683630.4799999995</v>
      </c>
      <c r="N457" t="s">
        <v>14</v>
      </c>
    </row>
    <row r="458" spans="1:14" x14ac:dyDescent="0.35">
      <c r="A458" t="s">
        <v>499</v>
      </c>
      <c r="B458" t="s">
        <v>16</v>
      </c>
      <c r="C458" s="1">
        <v>44548</v>
      </c>
      <c r="D458" s="25">
        <f>ROUNDUP(MONTH(Table1[[#This Row],[Date]])/3,0)</f>
        <v>4</v>
      </c>
      <c r="E458">
        <v>2021</v>
      </c>
      <c r="F458" t="s">
        <v>54</v>
      </c>
      <c r="G458" t="s">
        <v>29</v>
      </c>
      <c r="H458">
        <v>673</v>
      </c>
      <c r="I458" s="8">
        <v>43898.69</v>
      </c>
      <c r="J458" s="8">
        <v>2563.04</v>
      </c>
      <c r="K458" s="8">
        <f>Table1[[#This Row],[Profit Per unit]]*Table1[[#This Row],[Units Sold]]</f>
        <v>1724925.92</v>
      </c>
      <c r="L458" s="8">
        <v>29543818.370000001</v>
      </c>
      <c r="M458" s="8">
        <f>Table1[[#This Row],[Revenue]]-Table1[[#This Row],[Total Profits]]</f>
        <v>27818892.450000003</v>
      </c>
      <c r="N458" t="s">
        <v>14</v>
      </c>
    </row>
    <row r="459" spans="1:14" x14ac:dyDescent="0.35">
      <c r="A459" t="s">
        <v>500</v>
      </c>
      <c r="B459" t="s">
        <v>23</v>
      </c>
      <c r="C459" s="1">
        <v>44989</v>
      </c>
      <c r="D459" s="25">
        <f>ROUNDUP(MONTH(Table1[[#This Row],[Date]])/3,0)</f>
        <v>1</v>
      </c>
      <c r="E459">
        <v>2023</v>
      </c>
      <c r="F459" t="s">
        <v>63</v>
      </c>
      <c r="G459" t="s">
        <v>39</v>
      </c>
      <c r="H459">
        <v>513</v>
      </c>
      <c r="I459" s="8">
        <v>40829.589999999997</v>
      </c>
      <c r="J459" s="8">
        <v>5780.88</v>
      </c>
      <c r="K459" s="8">
        <f>Table1[[#This Row],[Profit Per unit]]*Table1[[#This Row],[Units Sold]]</f>
        <v>2965591.44</v>
      </c>
      <c r="L459" s="8">
        <v>20945579.670000002</v>
      </c>
      <c r="M459" s="8">
        <f>Table1[[#This Row],[Revenue]]-Table1[[#This Row],[Total Profits]]</f>
        <v>17979988.23</v>
      </c>
      <c r="N459" t="s">
        <v>21</v>
      </c>
    </row>
    <row r="460" spans="1:14" x14ac:dyDescent="0.35">
      <c r="A460" t="s">
        <v>501</v>
      </c>
      <c r="B460" t="s">
        <v>31</v>
      </c>
      <c r="C460" s="1">
        <v>44188</v>
      </c>
      <c r="D460" s="25">
        <f>ROUNDUP(MONTH(Table1[[#This Row],[Date]])/3,0)</f>
        <v>4</v>
      </c>
      <c r="E460">
        <v>2020</v>
      </c>
      <c r="F460" t="s">
        <v>12</v>
      </c>
      <c r="G460" t="s">
        <v>42</v>
      </c>
      <c r="H460">
        <v>684</v>
      </c>
      <c r="I460" s="8">
        <v>22639.19</v>
      </c>
      <c r="J460" s="8">
        <v>9105.1200000000008</v>
      </c>
      <c r="K460" s="8">
        <f>Table1[[#This Row],[Profit Per unit]]*Table1[[#This Row],[Units Sold]]</f>
        <v>6227902.080000001</v>
      </c>
      <c r="L460" s="8">
        <v>15485205.960000001</v>
      </c>
      <c r="M460" s="8">
        <f>Table1[[#This Row],[Revenue]]-Table1[[#This Row],[Total Profits]]</f>
        <v>9257303.879999999</v>
      </c>
      <c r="N460" t="s">
        <v>25</v>
      </c>
    </row>
    <row r="461" spans="1:14" x14ac:dyDescent="0.35">
      <c r="A461" t="s">
        <v>502</v>
      </c>
      <c r="B461" t="s">
        <v>23</v>
      </c>
      <c r="C461" s="1">
        <v>44071</v>
      </c>
      <c r="D461" s="25">
        <f>ROUNDUP(MONTH(Table1[[#This Row],[Date]])/3,0)</f>
        <v>3</v>
      </c>
      <c r="E461">
        <v>2020</v>
      </c>
      <c r="F461" t="s">
        <v>54</v>
      </c>
      <c r="G461" t="s">
        <v>32</v>
      </c>
      <c r="H461">
        <v>230</v>
      </c>
      <c r="I461" s="8">
        <v>33065.69</v>
      </c>
      <c r="J461" s="8">
        <v>7570.06</v>
      </c>
      <c r="K461" s="8">
        <f>Table1[[#This Row],[Profit Per unit]]*Table1[[#This Row],[Units Sold]]</f>
        <v>1741113.8</v>
      </c>
      <c r="L461" s="8">
        <v>7605108.7000000002</v>
      </c>
      <c r="M461" s="8">
        <f>Table1[[#This Row],[Revenue]]-Table1[[#This Row],[Total Profits]]</f>
        <v>5863994.9000000004</v>
      </c>
      <c r="N461" t="s">
        <v>14</v>
      </c>
    </row>
    <row r="462" spans="1:14" x14ac:dyDescent="0.35">
      <c r="A462" t="s">
        <v>503</v>
      </c>
      <c r="B462" t="s">
        <v>44</v>
      </c>
      <c r="C462" s="1">
        <v>44200</v>
      </c>
      <c r="D462" s="25">
        <f>ROUNDUP(MONTH(Table1[[#This Row],[Date]])/3,0)</f>
        <v>1</v>
      </c>
      <c r="E462">
        <v>2021</v>
      </c>
      <c r="F462" t="s">
        <v>28</v>
      </c>
      <c r="G462" t="s">
        <v>24</v>
      </c>
      <c r="H462">
        <v>877</v>
      </c>
      <c r="I462" s="8">
        <v>33879.550000000003</v>
      </c>
      <c r="J462" s="8">
        <v>5665.66</v>
      </c>
      <c r="K462" s="8">
        <f>Table1[[#This Row],[Profit Per unit]]*Table1[[#This Row],[Units Sold]]</f>
        <v>4968783.82</v>
      </c>
      <c r="L462" s="8">
        <v>29712365.350000001</v>
      </c>
      <c r="M462" s="8">
        <f>Table1[[#This Row],[Revenue]]-Table1[[#This Row],[Total Profits]]</f>
        <v>24743581.530000001</v>
      </c>
      <c r="N462" t="s">
        <v>14</v>
      </c>
    </row>
    <row r="463" spans="1:14" x14ac:dyDescent="0.35">
      <c r="A463" t="s">
        <v>504</v>
      </c>
      <c r="B463" t="s">
        <v>44</v>
      </c>
      <c r="C463" s="1">
        <v>44496</v>
      </c>
      <c r="D463" s="25">
        <f>ROUNDUP(MONTH(Table1[[#This Row],[Date]])/3,0)</f>
        <v>4</v>
      </c>
      <c r="E463">
        <v>2021</v>
      </c>
      <c r="F463" t="s">
        <v>54</v>
      </c>
      <c r="G463" t="s">
        <v>32</v>
      </c>
      <c r="H463">
        <v>425</v>
      </c>
      <c r="I463" s="8">
        <v>45040.57</v>
      </c>
      <c r="J463" s="8">
        <v>8443.98</v>
      </c>
      <c r="K463" s="8">
        <f>Table1[[#This Row],[Profit Per unit]]*Table1[[#This Row],[Units Sold]]</f>
        <v>3588691.5</v>
      </c>
      <c r="L463" s="8">
        <v>19142242.25</v>
      </c>
      <c r="M463" s="8">
        <f>Table1[[#This Row],[Revenue]]-Table1[[#This Row],[Total Profits]]</f>
        <v>15553550.75</v>
      </c>
      <c r="N463" t="s">
        <v>14</v>
      </c>
    </row>
    <row r="464" spans="1:14" x14ac:dyDescent="0.35">
      <c r="A464" t="s">
        <v>505</v>
      </c>
      <c r="B464" t="s">
        <v>16</v>
      </c>
      <c r="C464" s="1">
        <v>44724</v>
      </c>
      <c r="D464" s="25">
        <f>ROUNDUP(MONTH(Table1[[#This Row],[Date]])/3,0)</f>
        <v>2</v>
      </c>
      <c r="E464">
        <v>2022</v>
      </c>
      <c r="F464" t="s">
        <v>54</v>
      </c>
      <c r="G464" t="s">
        <v>32</v>
      </c>
      <c r="H464">
        <v>384</v>
      </c>
      <c r="I464" s="8">
        <v>21222.42</v>
      </c>
      <c r="J464" s="8">
        <v>4490.5600000000004</v>
      </c>
      <c r="K464" s="8">
        <f>Table1[[#This Row],[Profit Per unit]]*Table1[[#This Row],[Units Sold]]</f>
        <v>1724375.04</v>
      </c>
      <c r="L464" s="8">
        <v>8149409.2800000003</v>
      </c>
      <c r="M464" s="8">
        <f>Table1[[#This Row],[Revenue]]-Table1[[#This Row],[Total Profits]]</f>
        <v>6425034.2400000002</v>
      </c>
      <c r="N464" t="s">
        <v>21</v>
      </c>
    </row>
    <row r="465" spans="1:14" x14ac:dyDescent="0.35">
      <c r="A465" t="s">
        <v>506</v>
      </c>
      <c r="B465" t="s">
        <v>34</v>
      </c>
      <c r="C465" s="1">
        <v>44633</v>
      </c>
      <c r="D465" s="25">
        <f>ROUNDUP(MONTH(Table1[[#This Row],[Date]])/3,0)</f>
        <v>1</v>
      </c>
      <c r="E465">
        <v>2022</v>
      </c>
      <c r="F465" t="s">
        <v>41</v>
      </c>
      <c r="G465" t="s">
        <v>35</v>
      </c>
      <c r="H465">
        <v>425</v>
      </c>
      <c r="I465" s="8">
        <v>18775.34</v>
      </c>
      <c r="J465" s="8">
        <v>5343.85</v>
      </c>
      <c r="K465" s="8">
        <f>Table1[[#This Row],[Profit Per unit]]*Table1[[#This Row],[Units Sold]]</f>
        <v>2271136.25</v>
      </c>
      <c r="L465" s="8">
        <v>7979519.5</v>
      </c>
      <c r="M465" s="8">
        <f>Table1[[#This Row],[Revenue]]-Table1[[#This Row],[Total Profits]]</f>
        <v>5708383.25</v>
      </c>
      <c r="N465" t="s">
        <v>14</v>
      </c>
    </row>
    <row r="466" spans="1:14" x14ac:dyDescent="0.35">
      <c r="A466" t="s">
        <v>507</v>
      </c>
      <c r="B466" t="s">
        <v>31</v>
      </c>
      <c r="C466" s="1">
        <v>44347</v>
      </c>
      <c r="D466" s="25">
        <f>ROUNDUP(MONTH(Table1[[#This Row],[Date]])/3,0)</f>
        <v>2</v>
      </c>
      <c r="E466">
        <v>2021</v>
      </c>
      <c r="F466" t="s">
        <v>12</v>
      </c>
      <c r="G466" t="s">
        <v>29</v>
      </c>
      <c r="H466">
        <v>842</v>
      </c>
      <c r="I466" s="8">
        <v>44116.31</v>
      </c>
      <c r="J466" s="8">
        <v>3737.61</v>
      </c>
      <c r="K466" s="8">
        <f>Table1[[#This Row],[Profit Per unit]]*Table1[[#This Row],[Units Sold]]</f>
        <v>3147067.62</v>
      </c>
      <c r="L466" s="8">
        <v>37145933.020000003</v>
      </c>
      <c r="M466" s="8">
        <f>Table1[[#This Row],[Revenue]]-Table1[[#This Row],[Total Profits]]</f>
        <v>33998865.400000006</v>
      </c>
      <c r="N466" t="s">
        <v>14</v>
      </c>
    </row>
    <row r="467" spans="1:14" x14ac:dyDescent="0.35">
      <c r="A467" t="s">
        <v>508</v>
      </c>
      <c r="B467" t="s">
        <v>46</v>
      </c>
      <c r="C467" s="1">
        <v>43838</v>
      </c>
      <c r="D467" s="25">
        <f>ROUNDUP(MONTH(Table1[[#This Row],[Date]])/3,0)</f>
        <v>1</v>
      </c>
      <c r="E467">
        <v>2020</v>
      </c>
      <c r="F467" t="s">
        <v>47</v>
      </c>
      <c r="G467" t="s">
        <v>39</v>
      </c>
      <c r="H467">
        <v>866</v>
      </c>
      <c r="I467" s="8">
        <v>37209.43</v>
      </c>
      <c r="J467" s="8">
        <v>8028.81</v>
      </c>
      <c r="K467" s="8">
        <f>Table1[[#This Row],[Profit Per unit]]*Table1[[#This Row],[Units Sold]]</f>
        <v>6952949.46</v>
      </c>
      <c r="L467" s="8">
        <v>32223366.379999999</v>
      </c>
      <c r="M467" s="8">
        <f>Table1[[#This Row],[Revenue]]-Table1[[#This Row],[Total Profits]]</f>
        <v>25270416.919999998</v>
      </c>
      <c r="N467" t="s">
        <v>14</v>
      </c>
    </row>
    <row r="468" spans="1:14" x14ac:dyDescent="0.35">
      <c r="A468" t="s">
        <v>509</v>
      </c>
      <c r="B468" t="s">
        <v>27</v>
      </c>
      <c r="C468" s="1">
        <v>45061</v>
      </c>
      <c r="D468" s="25">
        <f>ROUNDUP(MONTH(Table1[[#This Row],[Date]])/3,0)</f>
        <v>2</v>
      </c>
      <c r="E468">
        <v>2023</v>
      </c>
      <c r="F468" t="s">
        <v>54</v>
      </c>
      <c r="G468" t="s">
        <v>52</v>
      </c>
      <c r="H468">
        <v>282</v>
      </c>
      <c r="I468" s="8">
        <v>46063.17</v>
      </c>
      <c r="J468" s="8">
        <v>3544.77</v>
      </c>
      <c r="K468" s="8">
        <f>Table1[[#This Row],[Profit Per unit]]*Table1[[#This Row],[Units Sold]]</f>
        <v>999625.14</v>
      </c>
      <c r="L468" s="8">
        <v>12989813.939999999</v>
      </c>
      <c r="M468" s="8">
        <f>Table1[[#This Row],[Revenue]]-Table1[[#This Row],[Total Profits]]</f>
        <v>11990188.799999999</v>
      </c>
      <c r="N468" t="s">
        <v>25</v>
      </c>
    </row>
    <row r="469" spans="1:14" x14ac:dyDescent="0.35">
      <c r="A469" s="2" t="s">
        <v>510</v>
      </c>
      <c r="B469" t="s">
        <v>34</v>
      </c>
      <c r="C469" s="1">
        <v>45213</v>
      </c>
      <c r="D469" s="25">
        <f>ROUNDUP(MONTH(Table1[[#This Row],[Date]])/3,0)</f>
        <v>4</v>
      </c>
      <c r="E469">
        <v>2023</v>
      </c>
      <c r="F469" t="s">
        <v>20</v>
      </c>
      <c r="G469" t="s">
        <v>48</v>
      </c>
      <c r="H469">
        <v>823</v>
      </c>
      <c r="I469" s="8">
        <v>14356.92</v>
      </c>
      <c r="J469" s="8">
        <v>7452.1</v>
      </c>
      <c r="K469" s="8">
        <f>Table1[[#This Row],[Profit Per unit]]*Table1[[#This Row],[Units Sold]]</f>
        <v>6133078.3000000007</v>
      </c>
      <c r="L469" s="8">
        <v>11815745.16</v>
      </c>
      <c r="M469" s="8">
        <f>Table1[[#This Row],[Revenue]]-Table1[[#This Row],[Total Profits]]</f>
        <v>5682666.8599999994</v>
      </c>
      <c r="N469" t="s">
        <v>14</v>
      </c>
    </row>
    <row r="470" spans="1:14" x14ac:dyDescent="0.35">
      <c r="A470" t="s">
        <v>511</v>
      </c>
      <c r="B470" t="s">
        <v>44</v>
      </c>
      <c r="C470" s="1">
        <v>44418</v>
      </c>
      <c r="D470" s="25">
        <f>ROUNDUP(MONTH(Table1[[#This Row],[Date]])/3,0)</f>
        <v>3</v>
      </c>
      <c r="E470">
        <v>2021</v>
      </c>
      <c r="F470" t="s">
        <v>12</v>
      </c>
      <c r="G470" t="s">
        <v>35</v>
      </c>
      <c r="H470">
        <v>343</v>
      </c>
      <c r="I470" s="8">
        <v>48026.63</v>
      </c>
      <c r="J470" s="8">
        <v>6193.02</v>
      </c>
      <c r="K470" s="8">
        <f>Table1[[#This Row],[Profit Per unit]]*Table1[[#This Row],[Units Sold]]</f>
        <v>2124205.8600000003</v>
      </c>
      <c r="L470" s="8">
        <v>16473134.09</v>
      </c>
      <c r="M470" s="8">
        <f>Table1[[#This Row],[Revenue]]-Table1[[#This Row],[Total Profits]]</f>
        <v>14348928.23</v>
      </c>
      <c r="N470" t="s">
        <v>14</v>
      </c>
    </row>
    <row r="471" spans="1:14" x14ac:dyDescent="0.35">
      <c r="A471" t="s">
        <v>512</v>
      </c>
      <c r="B471" t="s">
        <v>51</v>
      </c>
      <c r="C471" s="1">
        <v>44545</v>
      </c>
      <c r="D471" s="25">
        <f>ROUNDUP(MONTH(Table1[[#This Row],[Date]])/3,0)</f>
        <v>4</v>
      </c>
      <c r="E471">
        <v>2021</v>
      </c>
      <c r="F471" t="s">
        <v>47</v>
      </c>
      <c r="G471" t="s">
        <v>32</v>
      </c>
      <c r="H471">
        <v>525</v>
      </c>
      <c r="I471" s="8">
        <v>21719.7</v>
      </c>
      <c r="J471" s="8">
        <v>9485.0499999999993</v>
      </c>
      <c r="K471" s="8">
        <f>Table1[[#This Row],[Profit Per unit]]*Table1[[#This Row],[Units Sold]]</f>
        <v>4979651.25</v>
      </c>
      <c r="L471" s="8">
        <v>11402842.5</v>
      </c>
      <c r="M471" s="8">
        <f>Table1[[#This Row],[Revenue]]-Table1[[#This Row],[Total Profits]]</f>
        <v>6423191.25</v>
      </c>
      <c r="N471" t="s">
        <v>14</v>
      </c>
    </row>
    <row r="472" spans="1:14" x14ac:dyDescent="0.35">
      <c r="A472" t="s">
        <v>513</v>
      </c>
      <c r="B472" t="s">
        <v>34</v>
      </c>
      <c r="C472" s="1">
        <v>44549</v>
      </c>
      <c r="D472" s="25">
        <f>ROUNDUP(MONTH(Table1[[#This Row],[Date]])/3,0)</f>
        <v>4</v>
      </c>
      <c r="E472">
        <v>2021</v>
      </c>
      <c r="F472" t="s">
        <v>12</v>
      </c>
      <c r="G472" t="s">
        <v>35</v>
      </c>
      <c r="H472">
        <v>562</v>
      </c>
      <c r="I472" s="8">
        <v>48517.1</v>
      </c>
      <c r="J472" s="8">
        <v>3273.33</v>
      </c>
      <c r="K472" s="8">
        <f>Table1[[#This Row],[Profit Per unit]]*Table1[[#This Row],[Units Sold]]</f>
        <v>1839611.46</v>
      </c>
      <c r="L472" s="8">
        <v>27266610.199999999</v>
      </c>
      <c r="M472" s="8">
        <f>Table1[[#This Row],[Revenue]]-Table1[[#This Row],[Total Profits]]</f>
        <v>25426998.739999998</v>
      </c>
      <c r="N472" t="s">
        <v>14</v>
      </c>
    </row>
    <row r="473" spans="1:14" x14ac:dyDescent="0.35">
      <c r="A473" t="s">
        <v>514</v>
      </c>
      <c r="B473" t="s">
        <v>51</v>
      </c>
      <c r="C473" s="1">
        <v>44031</v>
      </c>
      <c r="D473" s="25">
        <f>ROUNDUP(MONTH(Table1[[#This Row],[Date]])/3,0)</f>
        <v>3</v>
      </c>
      <c r="E473">
        <v>2020</v>
      </c>
      <c r="F473" t="s">
        <v>63</v>
      </c>
      <c r="G473" t="s">
        <v>18</v>
      </c>
      <c r="H473">
        <v>258</v>
      </c>
      <c r="I473" s="8">
        <v>43253.51</v>
      </c>
      <c r="J473" s="8">
        <v>3922.14</v>
      </c>
      <c r="K473" s="8">
        <f>Table1[[#This Row],[Profit Per unit]]*Table1[[#This Row],[Units Sold]]</f>
        <v>1011912.12</v>
      </c>
      <c r="L473" s="8">
        <v>11159405.58</v>
      </c>
      <c r="M473" s="8">
        <f>Table1[[#This Row],[Revenue]]-Table1[[#This Row],[Total Profits]]</f>
        <v>10147493.460000001</v>
      </c>
      <c r="N473" t="s">
        <v>25</v>
      </c>
    </row>
    <row r="474" spans="1:14" x14ac:dyDescent="0.35">
      <c r="A474" t="s">
        <v>515</v>
      </c>
      <c r="B474" t="s">
        <v>51</v>
      </c>
      <c r="C474" s="1">
        <v>44513</v>
      </c>
      <c r="D474" s="25">
        <f>ROUNDUP(MONTH(Table1[[#This Row],[Date]])/3,0)</f>
        <v>4</v>
      </c>
      <c r="E474">
        <v>2021</v>
      </c>
      <c r="F474" t="s">
        <v>47</v>
      </c>
      <c r="G474" t="s">
        <v>39</v>
      </c>
      <c r="H474">
        <v>385</v>
      </c>
      <c r="I474" s="8">
        <v>21988.74</v>
      </c>
      <c r="J474" s="8">
        <v>2986.5</v>
      </c>
      <c r="K474" s="8">
        <f>Table1[[#This Row],[Profit Per unit]]*Table1[[#This Row],[Units Sold]]</f>
        <v>1149802.5</v>
      </c>
      <c r="L474" s="8">
        <v>8465664.9000000004</v>
      </c>
      <c r="M474" s="8">
        <f>Table1[[#This Row],[Revenue]]-Table1[[#This Row],[Total Profits]]</f>
        <v>7315862.4000000004</v>
      </c>
      <c r="N474" t="s">
        <v>14</v>
      </c>
    </row>
    <row r="475" spans="1:14" x14ac:dyDescent="0.35">
      <c r="A475" t="s">
        <v>516</v>
      </c>
      <c r="B475" t="s">
        <v>27</v>
      </c>
      <c r="C475" s="1">
        <v>44572</v>
      </c>
      <c r="D475" s="25">
        <f>ROUNDUP(MONTH(Table1[[#This Row],[Date]])/3,0)</f>
        <v>1</v>
      </c>
      <c r="E475">
        <v>2022</v>
      </c>
      <c r="F475" t="s">
        <v>54</v>
      </c>
      <c r="G475" t="s">
        <v>29</v>
      </c>
      <c r="H475">
        <v>538</v>
      </c>
      <c r="I475" s="8">
        <v>16103.22</v>
      </c>
      <c r="J475" s="8">
        <v>9497.2900000000009</v>
      </c>
      <c r="K475" s="8">
        <f>Table1[[#This Row],[Profit Per unit]]*Table1[[#This Row],[Units Sold]]</f>
        <v>5109542.0200000005</v>
      </c>
      <c r="L475" s="8">
        <v>8663532.3599999994</v>
      </c>
      <c r="M475" s="8">
        <f>Table1[[#This Row],[Revenue]]-Table1[[#This Row],[Total Profits]]</f>
        <v>3553990.3399999989</v>
      </c>
      <c r="N475" t="s">
        <v>14</v>
      </c>
    </row>
    <row r="476" spans="1:14" x14ac:dyDescent="0.35">
      <c r="A476" t="s">
        <v>517</v>
      </c>
      <c r="B476" t="s">
        <v>44</v>
      </c>
      <c r="C476" s="1">
        <v>44029</v>
      </c>
      <c r="D476" s="25">
        <f>ROUNDUP(MONTH(Table1[[#This Row],[Date]])/3,0)</f>
        <v>3</v>
      </c>
      <c r="E476">
        <v>2020</v>
      </c>
      <c r="F476" t="s">
        <v>47</v>
      </c>
      <c r="G476" t="s">
        <v>13</v>
      </c>
      <c r="H476">
        <v>499</v>
      </c>
      <c r="I476" s="8">
        <v>20654.53</v>
      </c>
      <c r="J476" s="8">
        <v>9398.3799999999992</v>
      </c>
      <c r="K476" s="8">
        <f>Table1[[#This Row],[Profit Per unit]]*Table1[[#This Row],[Units Sold]]</f>
        <v>4689791.6199999992</v>
      </c>
      <c r="L476" s="8">
        <v>10306610.470000001</v>
      </c>
      <c r="M476" s="8">
        <f>Table1[[#This Row],[Revenue]]-Table1[[#This Row],[Total Profits]]</f>
        <v>5616818.8500000015</v>
      </c>
      <c r="N476" t="s">
        <v>14</v>
      </c>
    </row>
    <row r="477" spans="1:14" x14ac:dyDescent="0.35">
      <c r="A477" t="s">
        <v>518</v>
      </c>
      <c r="B477" t="s">
        <v>51</v>
      </c>
      <c r="C477" s="1">
        <v>44311</v>
      </c>
      <c r="D477" s="25">
        <f>ROUNDUP(MONTH(Table1[[#This Row],[Date]])/3,0)</f>
        <v>2</v>
      </c>
      <c r="E477">
        <v>2021</v>
      </c>
      <c r="F477" t="s">
        <v>17</v>
      </c>
      <c r="G477" t="s">
        <v>48</v>
      </c>
      <c r="H477">
        <v>498</v>
      </c>
      <c r="I477" s="8">
        <v>10454.43</v>
      </c>
      <c r="J477" s="8">
        <v>7341.9</v>
      </c>
      <c r="K477" s="8">
        <f>Table1[[#This Row],[Profit Per unit]]*Table1[[#This Row],[Units Sold]]</f>
        <v>3656266.1999999997</v>
      </c>
      <c r="L477" s="8">
        <v>5206306.1399999997</v>
      </c>
      <c r="M477" s="8">
        <f>Table1[[#This Row],[Revenue]]-Table1[[#This Row],[Total Profits]]</f>
        <v>1550039.94</v>
      </c>
      <c r="N477" t="s">
        <v>14</v>
      </c>
    </row>
    <row r="478" spans="1:14" x14ac:dyDescent="0.35">
      <c r="A478" t="s">
        <v>519</v>
      </c>
      <c r="B478" t="s">
        <v>31</v>
      </c>
      <c r="C478" s="1">
        <v>44718</v>
      </c>
      <c r="D478" s="25">
        <f>ROUNDUP(MONTH(Table1[[#This Row],[Date]])/3,0)</f>
        <v>2</v>
      </c>
      <c r="E478">
        <v>2022</v>
      </c>
      <c r="F478" t="s">
        <v>28</v>
      </c>
      <c r="G478" t="s">
        <v>39</v>
      </c>
      <c r="H478">
        <v>586</v>
      </c>
      <c r="I478" s="8">
        <v>33793.72</v>
      </c>
      <c r="J478" s="8">
        <v>9831.9500000000007</v>
      </c>
      <c r="K478" s="8">
        <f>Table1[[#This Row],[Profit Per unit]]*Table1[[#This Row],[Units Sold]]</f>
        <v>5761522.7000000002</v>
      </c>
      <c r="L478" s="8">
        <v>19803119.920000002</v>
      </c>
      <c r="M478" s="8">
        <f>Table1[[#This Row],[Revenue]]-Table1[[#This Row],[Total Profits]]</f>
        <v>14041597.220000003</v>
      </c>
      <c r="N478" t="s">
        <v>21</v>
      </c>
    </row>
    <row r="479" spans="1:14" x14ac:dyDescent="0.35">
      <c r="A479" t="s">
        <v>520</v>
      </c>
      <c r="B479" t="s">
        <v>37</v>
      </c>
      <c r="C479" s="1">
        <v>44647</v>
      </c>
      <c r="D479" s="25">
        <f>ROUNDUP(MONTH(Table1[[#This Row],[Date]])/3,0)</f>
        <v>1</v>
      </c>
      <c r="E479">
        <v>2022</v>
      </c>
      <c r="F479" t="s">
        <v>41</v>
      </c>
      <c r="G479" t="s">
        <v>32</v>
      </c>
      <c r="H479">
        <v>462</v>
      </c>
      <c r="I479" s="8">
        <v>40352.050000000003</v>
      </c>
      <c r="J479" s="8">
        <v>5985.5</v>
      </c>
      <c r="K479" s="8">
        <f>Table1[[#This Row],[Profit Per unit]]*Table1[[#This Row],[Units Sold]]</f>
        <v>2765301</v>
      </c>
      <c r="L479" s="8">
        <v>18642647.100000001</v>
      </c>
      <c r="M479" s="8">
        <f>Table1[[#This Row],[Revenue]]-Table1[[#This Row],[Total Profits]]</f>
        <v>15877346.100000001</v>
      </c>
      <c r="N479" t="s">
        <v>14</v>
      </c>
    </row>
    <row r="480" spans="1:14" x14ac:dyDescent="0.35">
      <c r="A480" t="s">
        <v>521</v>
      </c>
      <c r="B480" t="s">
        <v>27</v>
      </c>
      <c r="C480" s="1">
        <v>44027</v>
      </c>
      <c r="D480" s="25">
        <f>ROUNDUP(MONTH(Table1[[#This Row],[Date]])/3,0)</f>
        <v>3</v>
      </c>
      <c r="E480">
        <v>2020</v>
      </c>
      <c r="F480" t="s">
        <v>17</v>
      </c>
      <c r="G480" t="s">
        <v>52</v>
      </c>
      <c r="H480">
        <v>797</v>
      </c>
      <c r="I480" s="8">
        <v>44352.82</v>
      </c>
      <c r="J480" s="8">
        <v>8523.69</v>
      </c>
      <c r="K480" s="8">
        <f>Table1[[#This Row],[Profit Per unit]]*Table1[[#This Row],[Units Sold]]</f>
        <v>6793380.9300000006</v>
      </c>
      <c r="L480" s="8">
        <v>35349197.539999999</v>
      </c>
      <c r="M480" s="8">
        <f>Table1[[#This Row],[Revenue]]-Table1[[#This Row],[Total Profits]]</f>
        <v>28555816.609999999</v>
      </c>
      <c r="N480" t="s">
        <v>58</v>
      </c>
    </row>
    <row r="481" spans="1:14" x14ac:dyDescent="0.35">
      <c r="A481" t="s">
        <v>522</v>
      </c>
      <c r="B481" t="s">
        <v>11</v>
      </c>
      <c r="C481" s="1">
        <v>44677</v>
      </c>
      <c r="D481" s="25">
        <f>ROUNDUP(MONTH(Table1[[#This Row],[Date]])/3,0)</f>
        <v>2</v>
      </c>
      <c r="E481">
        <v>2022</v>
      </c>
      <c r="F481" t="s">
        <v>28</v>
      </c>
      <c r="G481" t="s">
        <v>24</v>
      </c>
      <c r="H481">
        <v>249</v>
      </c>
      <c r="I481" s="8">
        <v>43575.519999999997</v>
      </c>
      <c r="J481" s="8">
        <v>5482.79</v>
      </c>
      <c r="K481" s="8">
        <f>Table1[[#This Row],[Profit Per unit]]*Table1[[#This Row],[Units Sold]]</f>
        <v>1365214.71</v>
      </c>
      <c r="L481" s="8">
        <v>10850304.48</v>
      </c>
      <c r="M481" s="8">
        <f>Table1[[#This Row],[Revenue]]-Table1[[#This Row],[Total Profits]]</f>
        <v>9485089.7699999996</v>
      </c>
      <c r="N481" t="s">
        <v>14</v>
      </c>
    </row>
    <row r="482" spans="1:14" x14ac:dyDescent="0.35">
      <c r="A482" t="s">
        <v>523</v>
      </c>
      <c r="B482" t="s">
        <v>23</v>
      </c>
      <c r="C482" s="1">
        <v>44330</v>
      </c>
      <c r="D482" s="25">
        <f>ROUNDUP(MONTH(Table1[[#This Row],[Date]])/3,0)</f>
        <v>2</v>
      </c>
      <c r="E482">
        <v>2021</v>
      </c>
      <c r="F482" t="s">
        <v>41</v>
      </c>
      <c r="G482" t="s">
        <v>13</v>
      </c>
      <c r="H482">
        <v>407</v>
      </c>
      <c r="I482" s="8">
        <v>17240.740000000002</v>
      </c>
      <c r="J482" s="8">
        <v>7258.3</v>
      </c>
      <c r="K482" s="8">
        <f>Table1[[#This Row],[Profit Per unit]]*Table1[[#This Row],[Units Sold]]</f>
        <v>2954128.1</v>
      </c>
      <c r="L482" s="8">
        <v>7016981.1799999997</v>
      </c>
      <c r="M482" s="8">
        <f>Table1[[#This Row],[Revenue]]-Table1[[#This Row],[Total Profits]]</f>
        <v>4062853.0799999996</v>
      </c>
      <c r="N482" t="s">
        <v>14</v>
      </c>
    </row>
    <row r="483" spans="1:14" x14ac:dyDescent="0.35">
      <c r="A483" t="s">
        <v>524</v>
      </c>
      <c r="B483" t="s">
        <v>23</v>
      </c>
      <c r="C483" s="1">
        <v>44043</v>
      </c>
      <c r="D483" s="25">
        <f>ROUNDUP(MONTH(Table1[[#This Row],[Date]])/3,0)</f>
        <v>3</v>
      </c>
      <c r="E483">
        <v>2020</v>
      </c>
      <c r="F483" t="s">
        <v>28</v>
      </c>
      <c r="G483" t="s">
        <v>29</v>
      </c>
      <c r="H483">
        <v>803</v>
      </c>
      <c r="I483" s="8">
        <v>13464.75</v>
      </c>
      <c r="J483" s="8">
        <v>4787.78</v>
      </c>
      <c r="K483" s="8">
        <f>Table1[[#This Row],[Profit Per unit]]*Table1[[#This Row],[Units Sold]]</f>
        <v>3844587.34</v>
      </c>
      <c r="L483" s="8">
        <v>10812194.25</v>
      </c>
      <c r="M483" s="8">
        <f>Table1[[#This Row],[Revenue]]-Table1[[#This Row],[Total Profits]]</f>
        <v>6967606.9100000001</v>
      </c>
      <c r="N483" t="s">
        <v>25</v>
      </c>
    </row>
    <row r="484" spans="1:14" x14ac:dyDescent="0.35">
      <c r="A484" t="s">
        <v>525</v>
      </c>
      <c r="B484" t="s">
        <v>46</v>
      </c>
      <c r="C484" s="1">
        <v>44299</v>
      </c>
      <c r="D484" s="25">
        <f>ROUNDUP(MONTH(Table1[[#This Row],[Date]])/3,0)</f>
        <v>2</v>
      </c>
      <c r="E484">
        <v>2021</v>
      </c>
      <c r="F484" t="s">
        <v>17</v>
      </c>
      <c r="G484" t="s">
        <v>29</v>
      </c>
      <c r="H484">
        <v>326</v>
      </c>
      <c r="I484" s="8">
        <v>13973.69</v>
      </c>
      <c r="J484" s="8">
        <v>7279.87</v>
      </c>
      <c r="K484" s="8">
        <f>Table1[[#This Row],[Profit Per unit]]*Table1[[#This Row],[Units Sold]]</f>
        <v>2373237.62</v>
      </c>
      <c r="L484" s="8">
        <v>4555422.9400000004</v>
      </c>
      <c r="M484" s="8">
        <f>Table1[[#This Row],[Revenue]]-Table1[[#This Row],[Total Profits]]</f>
        <v>2182185.3200000003</v>
      </c>
      <c r="N484" t="s">
        <v>14</v>
      </c>
    </row>
    <row r="485" spans="1:14" x14ac:dyDescent="0.35">
      <c r="A485" t="s">
        <v>526</v>
      </c>
      <c r="B485" t="s">
        <v>23</v>
      </c>
      <c r="C485" s="1">
        <v>44570</v>
      </c>
      <c r="D485" s="25">
        <f>ROUNDUP(MONTH(Table1[[#This Row],[Date]])/3,0)</f>
        <v>1</v>
      </c>
      <c r="E485">
        <v>2022</v>
      </c>
      <c r="F485" t="s">
        <v>63</v>
      </c>
      <c r="G485" t="s">
        <v>35</v>
      </c>
      <c r="H485">
        <v>394</v>
      </c>
      <c r="I485" s="8">
        <v>32556.2</v>
      </c>
      <c r="J485" s="8">
        <v>8455.9699999999993</v>
      </c>
      <c r="K485" s="8">
        <f>Table1[[#This Row],[Profit Per unit]]*Table1[[#This Row],[Units Sold]]</f>
        <v>3331652.1799999997</v>
      </c>
      <c r="L485" s="8">
        <v>12827142.800000001</v>
      </c>
      <c r="M485" s="8">
        <f>Table1[[#This Row],[Revenue]]-Table1[[#This Row],[Total Profits]]</f>
        <v>9495490.620000001</v>
      </c>
      <c r="N485" t="s">
        <v>25</v>
      </c>
    </row>
    <row r="486" spans="1:14" x14ac:dyDescent="0.35">
      <c r="A486" t="s">
        <v>527</v>
      </c>
      <c r="B486" t="s">
        <v>44</v>
      </c>
      <c r="C486" s="1">
        <v>44067</v>
      </c>
      <c r="D486" s="25">
        <f>ROUNDUP(MONTH(Table1[[#This Row],[Date]])/3,0)</f>
        <v>3</v>
      </c>
      <c r="E486">
        <v>2020</v>
      </c>
      <c r="F486" t="s">
        <v>28</v>
      </c>
      <c r="G486" t="s">
        <v>48</v>
      </c>
      <c r="H486">
        <v>280</v>
      </c>
      <c r="I486" s="8">
        <v>25327.4</v>
      </c>
      <c r="J486" s="8">
        <v>6295.63</v>
      </c>
      <c r="K486" s="8">
        <f>Table1[[#This Row],[Profit Per unit]]*Table1[[#This Row],[Units Sold]]</f>
        <v>1762776.4000000001</v>
      </c>
      <c r="L486" s="8">
        <v>7091672</v>
      </c>
      <c r="M486" s="8">
        <f>Table1[[#This Row],[Revenue]]-Table1[[#This Row],[Total Profits]]</f>
        <v>5328895.5999999996</v>
      </c>
      <c r="N486" t="s">
        <v>14</v>
      </c>
    </row>
    <row r="487" spans="1:14" x14ac:dyDescent="0.35">
      <c r="A487" t="s">
        <v>528</v>
      </c>
      <c r="B487" t="s">
        <v>51</v>
      </c>
      <c r="C487" s="1">
        <v>44700</v>
      </c>
      <c r="D487" s="25">
        <f>ROUNDUP(MONTH(Table1[[#This Row],[Date]])/3,0)</f>
        <v>2</v>
      </c>
      <c r="E487">
        <v>2022</v>
      </c>
      <c r="F487" t="s">
        <v>28</v>
      </c>
      <c r="G487" t="s">
        <v>32</v>
      </c>
      <c r="H487">
        <v>716</v>
      </c>
      <c r="I487" s="8">
        <v>19523.8</v>
      </c>
      <c r="J487" s="8">
        <v>7102.27</v>
      </c>
      <c r="K487" s="8">
        <f>Table1[[#This Row],[Profit Per unit]]*Table1[[#This Row],[Units Sold]]</f>
        <v>5085225.32</v>
      </c>
      <c r="L487" s="8">
        <v>13979040.800000001</v>
      </c>
      <c r="M487" s="8">
        <f>Table1[[#This Row],[Revenue]]-Table1[[#This Row],[Total Profits]]</f>
        <v>8893815.4800000004</v>
      </c>
      <c r="N487" t="s">
        <v>21</v>
      </c>
    </row>
    <row r="488" spans="1:14" x14ac:dyDescent="0.35">
      <c r="A488" t="s">
        <v>529</v>
      </c>
      <c r="B488" t="s">
        <v>44</v>
      </c>
      <c r="C488" s="1">
        <v>44035</v>
      </c>
      <c r="D488" s="25">
        <f>ROUNDUP(MONTH(Table1[[#This Row],[Date]])/3,0)</f>
        <v>3</v>
      </c>
      <c r="E488">
        <v>2020</v>
      </c>
      <c r="F488" t="s">
        <v>47</v>
      </c>
      <c r="G488" t="s">
        <v>39</v>
      </c>
      <c r="H488">
        <v>522</v>
      </c>
      <c r="I488" s="8">
        <v>38587.910000000003</v>
      </c>
      <c r="J488" s="8">
        <v>7291.1</v>
      </c>
      <c r="K488" s="8">
        <f>Table1[[#This Row],[Profit Per unit]]*Table1[[#This Row],[Units Sold]]</f>
        <v>3805954.2</v>
      </c>
      <c r="L488" s="8">
        <v>20142889.02</v>
      </c>
      <c r="M488" s="8">
        <f>Table1[[#This Row],[Revenue]]-Table1[[#This Row],[Total Profits]]</f>
        <v>16336934.82</v>
      </c>
      <c r="N488" t="s">
        <v>14</v>
      </c>
    </row>
    <row r="489" spans="1:14" x14ac:dyDescent="0.35">
      <c r="A489" t="s">
        <v>530</v>
      </c>
      <c r="B489" t="s">
        <v>37</v>
      </c>
      <c r="C489" s="1">
        <v>44644</v>
      </c>
      <c r="D489" s="25">
        <f>ROUNDUP(MONTH(Table1[[#This Row],[Date]])/3,0)</f>
        <v>1</v>
      </c>
      <c r="E489">
        <v>2022</v>
      </c>
      <c r="F489" t="s">
        <v>47</v>
      </c>
      <c r="G489" t="s">
        <v>42</v>
      </c>
      <c r="H489">
        <v>196</v>
      </c>
      <c r="I489" s="8">
        <v>31132.11</v>
      </c>
      <c r="J489" s="8">
        <v>5678.06</v>
      </c>
      <c r="K489" s="8">
        <f>Table1[[#This Row],[Profit Per unit]]*Table1[[#This Row],[Units Sold]]</f>
        <v>1112899.76</v>
      </c>
      <c r="L489" s="8">
        <v>6101893.5599999996</v>
      </c>
      <c r="M489" s="8">
        <f>Table1[[#This Row],[Revenue]]-Table1[[#This Row],[Total Profits]]</f>
        <v>4988993.8</v>
      </c>
      <c r="N489" t="s">
        <v>14</v>
      </c>
    </row>
    <row r="490" spans="1:14" x14ac:dyDescent="0.35">
      <c r="A490" t="s">
        <v>531</v>
      </c>
      <c r="B490" t="s">
        <v>34</v>
      </c>
      <c r="C490" s="1">
        <v>44054</v>
      </c>
      <c r="D490" s="25">
        <f>ROUNDUP(MONTH(Table1[[#This Row],[Date]])/3,0)</f>
        <v>3</v>
      </c>
      <c r="E490">
        <v>2020</v>
      </c>
      <c r="F490" t="s">
        <v>54</v>
      </c>
      <c r="G490" t="s">
        <v>24</v>
      </c>
      <c r="H490">
        <v>578</v>
      </c>
      <c r="I490" s="8">
        <v>48791.16</v>
      </c>
      <c r="J490" s="8">
        <v>6835.16</v>
      </c>
      <c r="K490" s="8">
        <f>Table1[[#This Row],[Profit Per unit]]*Table1[[#This Row],[Units Sold]]</f>
        <v>3950722.48</v>
      </c>
      <c r="L490" s="8">
        <v>28201290.48</v>
      </c>
      <c r="M490" s="8">
        <f>Table1[[#This Row],[Revenue]]-Table1[[#This Row],[Total Profits]]</f>
        <v>24250568</v>
      </c>
      <c r="N490" t="s">
        <v>14</v>
      </c>
    </row>
    <row r="491" spans="1:14" x14ac:dyDescent="0.35">
      <c r="A491" t="s">
        <v>532</v>
      </c>
      <c r="B491" t="s">
        <v>27</v>
      </c>
      <c r="C491" s="1">
        <v>45122</v>
      </c>
      <c r="D491" s="25">
        <f>ROUNDUP(MONTH(Table1[[#This Row],[Date]])/3,0)</f>
        <v>3</v>
      </c>
      <c r="E491">
        <v>2023</v>
      </c>
      <c r="F491" t="s">
        <v>54</v>
      </c>
      <c r="G491" t="s">
        <v>52</v>
      </c>
      <c r="H491">
        <v>562</v>
      </c>
      <c r="I491" s="8">
        <v>15317.68</v>
      </c>
      <c r="J491" s="8">
        <v>4424.41</v>
      </c>
      <c r="K491" s="8">
        <f>Table1[[#This Row],[Profit Per unit]]*Table1[[#This Row],[Units Sold]]</f>
        <v>2486518.42</v>
      </c>
      <c r="L491" s="8">
        <v>8608536.1600000001</v>
      </c>
      <c r="M491" s="8">
        <f>Table1[[#This Row],[Revenue]]-Table1[[#This Row],[Total Profits]]</f>
        <v>6122017.7400000002</v>
      </c>
      <c r="N491" t="s">
        <v>58</v>
      </c>
    </row>
    <row r="492" spans="1:14" x14ac:dyDescent="0.35">
      <c r="A492" t="s">
        <v>533</v>
      </c>
      <c r="B492" t="s">
        <v>46</v>
      </c>
      <c r="C492" s="1">
        <v>44664</v>
      </c>
      <c r="D492" s="25">
        <f>ROUNDUP(MONTH(Table1[[#This Row],[Date]])/3,0)</f>
        <v>2</v>
      </c>
      <c r="E492">
        <v>2022</v>
      </c>
      <c r="F492" t="s">
        <v>41</v>
      </c>
      <c r="G492" t="s">
        <v>42</v>
      </c>
      <c r="H492">
        <v>900</v>
      </c>
      <c r="I492" s="8">
        <v>27487.89</v>
      </c>
      <c r="J492" s="8">
        <v>7714.09</v>
      </c>
      <c r="K492" s="8">
        <f>Table1[[#This Row],[Profit Per unit]]*Table1[[#This Row],[Units Sold]]</f>
        <v>6942681</v>
      </c>
      <c r="L492" s="8">
        <v>24739101</v>
      </c>
      <c r="M492" s="8">
        <f>Table1[[#This Row],[Revenue]]-Table1[[#This Row],[Total Profits]]</f>
        <v>17796420</v>
      </c>
      <c r="N492" t="s">
        <v>14</v>
      </c>
    </row>
    <row r="493" spans="1:14" x14ac:dyDescent="0.35">
      <c r="A493" t="s">
        <v>534</v>
      </c>
      <c r="B493" t="s">
        <v>51</v>
      </c>
      <c r="C493" s="1">
        <v>45015</v>
      </c>
      <c r="D493" s="25">
        <f>ROUNDUP(MONTH(Table1[[#This Row],[Date]])/3,0)</f>
        <v>1</v>
      </c>
      <c r="E493">
        <v>2023</v>
      </c>
      <c r="F493" t="s">
        <v>28</v>
      </c>
      <c r="G493" t="s">
        <v>48</v>
      </c>
      <c r="H493">
        <v>266</v>
      </c>
      <c r="I493" s="8">
        <v>27835.87</v>
      </c>
      <c r="J493" s="8">
        <v>4866.09</v>
      </c>
      <c r="K493" s="8">
        <f>Table1[[#This Row],[Profit Per unit]]*Table1[[#This Row],[Units Sold]]</f>
        <v>1294379.94</v>
      </c>
      <c r="L493" s="8">
        <v>7404341.4199999999</v>
      </c>
      <c r="M493" s="8">
        <f>Table1[[#This Row],[Revenue]]-Table1[[#This Row],[Total Profits]]</f>
        <v>6109961.4800000004</v>
      </c>
      <c r="N493" t="s">
        <v>14</v>
      </c>
    </row>
    <row r="494" spans="1:14" x14ac:dyDescent="0.35">
      <c r="A494" t="s">
        <v>535</v>
      </c>
      <c r="B494" t="s">
        <v>37</v>
      </c>
      <c r="C494" s="1">
        <v>44995</v>
      </c>
      <c r="D494" s="25">
        <f>ROUNDUP(MONTH(Table1[[#This Row],[Date]])/3,0)</f>
        <v>1</v>
      </c>
      <c r="E494">
        <v>2023</v>
      </c>
      <c r="F494" t="s">
        <v>41</v>
      </c>
      <c r="G494" t="s">
        <v>35</v>
      </c>
      <c r="H494">
        <v>403</v>
      </c>
      <c r="I494" s="8">
        <v>12673.28</v>
      </c>
      <c r="J494" s="8">
        <v>3954.67</v>
      </c>
      <c r="K494" s="8">
        <f>Table1[[#This Row],[Profit Per unit]]*Table1[[#This Row],[Units Sold]]</f>
        <v>1593732.01</v>
      </c>
      <c r="L494" s="8">
        <v>5107331.84</v>
      </c>
      <c r="M494" s="8">
        <f>Table1[[#This Row],[Revenue]]-Table1[[#This Row],[Total Profits]]</f>
        <v>3513599.83</v>
      </c>
      <c r="N494" t="s">
        <v>58</v>
      </c>
    </row>
    <row r="495" spans="1:14" x14ac:dyDescent="0.35">
      <c r="A495" t="s">
        <v>536</v>
      </c>
      <c r="B495" t="s">
        <v>37</v>
      </c>
      <c r="C495" s="1">
        <v>44714</v>
      </c>
      <c r="D495" s="25">
        <f>ROUNDUP(MONTH(Table1[[#This Row],[Date]])/3,0)</f>
        <v>2</v>
      </c>
      <c r="E495">
        <v>2022</v>
      </c>
      <c r="F495" t="s">
        <v>17</v>
      </c>
      <c r="G495" t="s">
        <v>52</v>
      </c>
      <c r="H495">
        <v>322</v>
      </c>
      <c r="I495" s="8">
        <v>24656.86</v>
      </c>
      <c r="J495" s="8">
        <v>9823.39</v>
      </c>
      <c r="K495" s="8">
        <f>Table1[[#This Row],[Profit Per unit]]*Table1[[#This Row],[Units Sold]]</f>
        <v>3163131.5799999996</v>
      </c>
      <c r="L495" s="8">
        <v>7939508.9199999999</v>
      </c>
      <c r="M495" s="8">
        <f>Table1[[#This Row],[Revenue]]-Table1[[#This Row],[Total Profits]]</f>
        <v>4776377.34</v>
      </c>
      <c r="N495" t="s">
        <v>14</v>
      </c>
    </row>
    <row r="496" spans="1:14" x14ac:dyDescent="0.35">
      <c r="A496" t="s">
        <v>537</v>
      </c>
      <c r="B496" t="s">
        <v>46</v>
      </c>
      <c r="C496" s="1">
        <v>44049</v>
      </c>
      <c r="D496" s="25">
        <f>ROUNDUP(MONTH(Table1[[#This Row],[Date]])/3,0)</f>
        <v>3</v>
      </c>
      <c r="E496">
        <v>2020</v>
      </c>
      <c r="F496" t="s">
        <v>41</v>
      </c>
      <c r="G496" t="s">
        <v>13</v>
      </c>
      <c r="H496">
        <v>492</v>
      </c>
      <c r="I496" s="8">
        <v>49229.66</v>
      </c>
      <c r="J496" s="8">
        <v>7287.84</v>
      </c>
      <c r="K496" s="8">
        <f>Table1[[#This Row],[Profit Per unit]]*Table1[[#This Row],[Units Sold]]</f>
        <v>3585617.2800000003</v>
      </c>
      <c r="L496" s="8">
        <v>24220992.719999999</v>
      </c>
      <c r="M496" s="8">
        <f>Table1[[#This Row],[Revenue]]-Table1[[#This Row],[Total Profits]]</f>
        <v>20635375.439999998</v>
      </c>
      <c r="N496" t="s">
        <v>14</v>
      </c>
    </row>
    <row r="497" spans="1:14" x14ac:dyDescent="0.35">
      <c r="A497" t="s">
        <v>538</v>
      </c>
      <c r="B497" t="s">
        <v>23</v>
      </c>
      <c r="C497" s="1">
        <v>44377</v>
      </c>
      <c r="D497" s="25">
        <f>ROUNDUP(MONTH(Table1[[#This Row],[Date]])/3,0)</f>
        <v>2</v>
      </c>
      <c r="E497">
        <v>2021</v>
      </c>
      <c r="F497" t="s">
        <v>41</v>
      </c>
      <c r="G497" t="s">
        <v>29</v>
      </c>
      <c r="H497">
        <v>469</v>
      </c>
      <c r="I497" s="8">
        <v>40500.51</v>
      </c>
      <c r="J497" s="8">
        <v>9256.9500000000007</v>
      </c>
      <c r="K497" s="8">
        <f>Table1[[#This Row],[Profit Per unit]]*Table1[[#This Row],[Units Sold]]</f>
        <v>4341509.5500000007</v>
      </c>
      <c r="L497" s="8">
        <v>18994739.190000001</v>
      </c>
      <c r="M497" s="8">
        <f>Table1[[#This Row],[Revenue]]-Table1[[#This Row],[Total Profits]]</f>
        <v>14653229.640000001</v>
      </c>
      <c r="N497" t="s">
        <v>21</v>
      </c>
    </row>
    <row r="498" spans="1:14" x14ac:dyDescent="0.35">
      <c r="A498" t="s">
        <v>539</v>
      </c>
      <c r="B498" t="s">
        <v>31</v>
      </c>
      <c r="C498" s="1">
        <v>44153</v>
      </c>
      <c r="D498" s="25">
        <f>ROUNDUP(MONTH(Table1[[#This Row],[Date]])/3,0)</f>
        <v>4</v>
      </c>
      <c r="E498">
        <v>2020</v>
      </c>
      <c r="F498" t="s">
        <v>17</v>
      </c>
      <c r="G498" t="s">
        <v>35</v>
      </c>
      <c r="H498">
        <v>617</v>
      </c>
      <c r="I498" s="8">
        <v>10920.48</v>
      </c>
      <c r="J498" s="8">
        <v>7123.67</v>
      </c>
      <c r="K498" s="8">
        <f>Table1[[#This Row],[Profit Per unit]]*Table1[[#This Row],[Units Sold]]</f>
        <v>4395304.3899999997</v>
      </c>
      <c r="L498" s="8">
        <v>6737936.1600000001</v>
      </c>
      <c r="M498" s="8">
        <f>Table1[[#This Row],[Revenue]]-Table1[[#This Row],[Total Profits]]</f>
        <v>2342631.7700000005</v>
      </c>
      <c r="N498" t="s">
        <v>58</v>
      </c>
    </row>
    <row r="499" spans="1:14" x14ac:dyDescent="0.35">
      <c r="A499" t="s">
        <v>540</v>
      </c>
      <c r="B499" t="s">
        <v>11</v>
      </c>
      <c r="C499" s="1">
        <v>43928</v>
      </c>
      <c r="D499" s="25">
        <f>ROUNDUP(MONTH(Table1[[#This Row],[Date]])/3,0)</f>
        <v>2</v>
      </c>
      <c r="E499">
        <v>2020</v>
      </c>
      <c r="F499" t="s">
        <v>20</v>
      </c>
      <c r="G499" t="s">
        <v>24</v>
      </c>
      <c r="H499">
        <v>825</v>
      </c>
      <c r="I499" s="8">
        <v>44058.73</v>
      </c>
      <c r="J499" s="8">
        <v>4559.3900000000003</v>
      </c>
      <c r="K499" s="8">
        <f>Table1[[#This Row],[Profit Per unit]]*Table1[[#This Row],[Units Sold]]</f>
        <v>3761496.7500000005</v>
      </c>
      <c r="L499" s="8">
        <v>36348452.25</v>
      </c>
      <c r="M499" s="8">
        <f>Table1[[#This Row],[Revenue]]-Table1[[#This Row],[Total Profits]]</f>
        <v>32586955.5</v>
      </c>
      <c r="N499" t="s">
        <v>25</v>
      </c>
    </row>
    <row r="500" spans="1:14" x14ac:dyDescent="0.35">
      <c r="A500" t="s">
        <v>541</v>
      </c>
      <c r="B500" t="s">
        <v>46</v>
      </c>
      <c r="C500" s="1">
        <v>44551</v>
      </c>
      <c r="D500" s="25">
        <f>ROUNDUP(MONTH(Table1[[#This Row],[Date]])/3,0)</f>
        <v>4</v>
      </c>
      <c r="E500">
        <v>2021</v>
      </c>
      <c r="F500" t="s">
        <v>20</v>
      </c>
      <c r="G500" t="s">
        <v>18</v>
      </c>
      <c r="H500">
        <v>243</v>
      </c>
      <c r="I500" s="8">
        <v>29602.28</v>
      </c>
      <c r="J500" s="8">
        <v>9786.18</v>
      </c>
      <c r="K500" s="8">
        <f>Table1[[#This Row],[Profit Per unit]]*Table1[[#This Row],[Units Sold]]</f>
        <v>2378041.7400000002</v>
      </c>
      <c r="L500" s="8">
        <v>7193354.04</v>
      </c>
      <c r="M500" s="8">
        <f>Table1[[#This Row],[Revenue]]-Table1[[#This Row],[Total Profits]]</f>
        <v>4815312.3</v>
      </c>
      <c r="N500" t="s">
        <v>25</v>
      </c>
    </row>
    <row r="501" spans="1:14" x14ac:dyDescent="0.35">
      <c r="A501" t="s">
        <v>542</v>
      </c>
      <c r="B501" t="s">
        <v>44</v>
      </c>
      <c r="C501" s="1">
        <v>45206</v>
      </c>
      <c r="D501" s="25">
        <f>ROUNDUP(MONTH(Table1[[#This Row],[Date]])/3,0)</f>
        <v>4</v>
      </c>
      <c r="E501">
        <v>2023</v>
      </c>
      <c r="F501" t="s">
        <v>47</v>
      </c>
      <c r="G501" t="s">
        <v>39</v>
      </c>
      <c r="H501">
        <v>967</v>
      </c>
      <c r="I501" s="8">
        <v>40625.11</v>
      </c>
      <c r="J501" s="8">
        <v>2102.62</v>
      </c>
      <c r="K501" s="8">
        <f>Table1[[#This Row],[Profit Per unit]]*Table1[[#This Row],[Units Sold]]</f>
        <v>2033233.5399999998</v>
      </c>
      <c r="L501" s="8">
        <v>39284481.369999997</v>
      </c>
      <c r="M501" s="8">
        <f>Table1[[#This Row],[Revenue]]-Table1[[#This Row],[Total Profits]]</f>
        <v>37251247.829999998</v>
      </c>
      <c r="N501" t="s">
        <v>58</v>
      </c>
    </row>
    <row r="502" spans="1:14" x14ac:dyDescent="0.35">
      <c r="A502" t="s">
        <v>543</v>
      </c>
      <c r="B502" t="s">
        <v>34</v>
      </c>
      <c r="C502" s="1">
        <v>44677</v>
      </c>
      <c r="D502" s="25">
        <f>ROUNDUP(MONTH(Table1[[#This Row],[Date]])/3,0)</f>
        <v>2</v>
      </c>
      <c r="E502">
        <v>2022</v>
      </c>
      <c r="F502" t="s">
        <v>20</v>
      </c>
      <c r="G502" t="s">
        <v>42</v>
      </c>
      <c r="H502">
        <v>185</v>
      </c>
      <c r="I502" s="8">
        <v>14847.32</v>
      </c>
      <c r="J502" s="8">
        <v>3544.82</v>
      </c>
      <c r="K502" s="8">
        <f>Table1[[#This Row],[Profit Per unit]]*Table1[[#This Row],[Units Sold]]</f>
        <v>655791.70000000007</v>
      </c>
      <c r="L502" s="8">
        <v>2746754.2</v>
      </c>
      <c r="M502" s="8">
        <f>Table1[[#This Row],[Revenue]]-Table1[[#This Row],[Total Profits]]</f>
        <v>2090962.5</v>
      </c>
      <c r="N502" t="s">
        <v>58</v>
      </c>
    </row>
    <row r="503" spans="1:14" x14ac:dyDescent="0.35">
      <c r="A503" t="s">
        <v>544</v>
      </c>
      <c r="B503" t="s">
        <v>34</v>
      </c>
      <c r="C503" s="1">
        <v>45067</v>
      </c>
      <c r="D503" s="25">
        <f>ROUNDUP(MONTH(Table1[[#This Row],[Date]])/3,0)</f>
        <v>2</v>
      </c>
      <c r="E503">
        <v>2023</v>
      </c>
      <c r="F503" t="s">
        <v>47</v>
      </c>
      <c r="G503" t="s">
        <v>48</v>
      </c>
      <c r="H503">
        <v>181</v>
      </c>
      <c r="I503" s="8">
        <v>24434.41</v>
      </c>
      <c r="J503" s="8">
        <v>5026.9799999999996</v>
      </c>
      <c r="K503" s="8">
        <f>Table1[[#This Row],[Profit Per unit]]*Table1[[#This Row],[Units Sold]]</f>
        <v>909883.37999999989</v>
      </c>
      <c r="L503" s="8">
        <v>4422628.21</v>
      </c>
      <c r="M503" s="8">
        <f>Table1[[#This Row],[Revenue]]-Table1[[#This Row],[Total Profits]]</f>
        <v>3512744.83</v>
      </c>
      <c r="N503" t="s">
        <v>25</v>
      </c>
    </row>
    <row r="504" spans="1:14" x14ac:dyDescent="0.35">
      <c r="A504" t="s">
        <v>545</v>
      </c>
      <c r="B504" t="s">
        <v>23</v>
      </c>
      <c r="C504" s="1">
        <v>44635</v>
      </c>
      <c r="D504" s="25">
        <f>ROUNDUP(MONTH(Table1[[#This Row],[Date]])/3,0)</f>
        <v>1</v>
      </c>
      <c r="E504">
        <v>2022</v>
      </c>
      <c r="F504" t="s">
        <v>47</v>
      </c>
      <c r="G504" t="s">
        <v>13</v>
      </c>
      <c r="H504">
        <v>173</v>
      </c>
      <c r="I504" s="8">
        <v>14946.11</v>
      </c>
      <c r="J504" s="8">
        <v>3265.19</v>
      </c>
      <c r="K504" s="8">
        <f>Table1[[#This Row],[Profit Per unit]]*Table1[[#This Row],[Units Sold]]</f>
        <v>564877.87</v>
      </c>
      <c r="L504" s="8">
        <v>2585677.0299999998</v>
      </c>
      <c r="M504" s="8">
        <f>Table1[[#This Row],[Revenue]]-Table1[[#This Row],[Total Profits]]</f>
        <v>2020799.1599999997</v>
      </c>
      <c r="N504" t="s">
        <v>14</v>
      </c>
    </row>
    <row r="505" spans="1:14" x14ac:dyDescent="0.35">
      <c r="A505" t="s">
        <v>546</v>
      </c>
      <c r="B505" t="s">
        <v>51</v>
      </c>
      <c r="C505" s="1">
        <v>44314</v>
      </c>
      <c r="D505" s="25">
        <f>ROUNDUP(MONTH(Table1[[#This Row],[Date]])/3,0)</f>
        <v>2</v>
      </c>
      <c r="E505">
        <v>2021</v>
      </c>
      <c r="F505" t="s">
        <v>17</v>
      </c>
      <c r="G505" t="s">
        <v>13</v>
      </c>
      <c r="H505">
        <v>437</v>
      </c>
      <c r="I505" s="8">
        <v>34043.56</v>
      </c>
      <c r="J505" s="8">
        <v>9211.58</v>
      </c>
      <c r="K505" s="8">
        <f>Table1[[#This Row],[Profit Per unit]]*Table1[[#This Row],[Units Sold]]</f>
        <v>4025460.46</v>
      </c>
      <c r="L505" s="8">
        <v>14877035.720000001</v>
      </c>
      <c r="M505" s="8">
        <f>Table1[[#This Row],[Revenue]]-Table1[[#This Row],[Total Profits]]</f>
        <v>10851575.260000002</v>
      </c>
      <c r="N505" t="s">
        <v>14</v>
      </c>
    </row>
    <row r="506" spans="1:14" x14ac:dyDescent="0.35">
      <c r="A506" t="s">
        <v>547</v>
      </c>
      <c r="B506" t="s">
        <v>31</v>
      </c>
      <c r="C506" s="1">
        <v>44826</v>
      </c>
      <c r="D506" s="25">
        <f>ROUNDUP(MONTH(Table1[[#This Row],[Date]])/3,0)</f>
        <v>3</v>
      </c>
      <c r="E506">
        <v>2022</v>
      </c>
      <c r="F506" t="s">
        <v>20</v>
      </c>
      <c r="G506" t="s">
        <v>18</v>
      </c>
      <c r="H506">
        <v>326</v>
      </c>
      <c r="I506" s="8">
        <v>36801.15</v>
      </c>
      <c r="J506" s="8">
        <v>6544.27</v>
      </c>
      <c r="K506" s="8">
        <f>Table1[[#This Row],[Profit Per unit]]*Table1[[#This Row],[Units Sold]]</f>
        <v>2133432.02</v>
      </c>
      <c r="L506" s="8">
        <v>11997174.9</v>
      </c>
      <c r="M506" s="8">
        <f>Table1[[#This Row],[Revenue]]-Table1[[#This Row],[Total Profits]]</f>
        <v>9863742.8800000008</v>
      </c>
      <c r="N506" t="s">
        <v>14</v>
      </c>
    </row>
    <row r="507" spans="1:14" x14ac:dyDescent="0.35">
      <c r="A507" t="s">
        <v>548</v>
      </c>
      <c r="B507" t="s">
        <v>44</v>
      </c>
      <c r="C507" s="1">
        <v>45189</v>
      </c>
      <c r="D507" s="25">
        <f>ROUNDUP(MONTH(Table1[[#This Row],[Date]])/3,0)</f>
        <v>3</v>
      </c>
      <c r="E507">
        <v>2023</v>
      </c>
      <c r="F507" t="s">
        <v>20</v>
      </c>
      <c r="G507" t="s">
        <v>32</v>
      </c>
      <c r="H507">
        <v>681</v>
      </c>
      <c r="I507" s="8">
        <v>26580.76</v>
      </c>
      <c r="J507" s="8">
        <v>8722.94</v>
      </c>
      <c r="K507" s="8">
        <f>Table1[[#This Row],[Profit Per unit]]*Table1[[#This Row],[Units Sold]]</f>
        <v>5940322.1400000006</v>
      </c>
      <c r="L507" s="8">
        <v>18101497.559999999</v>
      </c>
      <c r="M507" s="8">
        <f>Table1[[#This Row],[Revenue]]-Table1[[#This Row],[Total Profits]]</f>
        <v>12161175.419999998</v>
      </c>
      <c r="N507" t="s">
        <v>25</v>
      </c>
    </row>
    <row r="508" spans="1:14" x14ac:dyDescent="0.35">
      <c r="A508" t="s">
        <v>549</v>
      </c>
      <c r="B508" t="s">
        <v>44</v>
      </c>
      <c r="C508" s="1">
        <v>44185</v>
      </c>
      <c r="D508" s="25">
        <f>ROUNDUP(MONTH(Table1[[#This Row],[Date]])/3,0)</f>
        <v>4</v>
      </c>
      <c r="E508">
        <v>2020</v>
      </c>
      <c r="F508" t="s">
        <v>54</v>
      </c>
      <c r="G508" t="s">
        <v>52</v>
      </c>
      <c r="H508">
        <v>222</v>
      </c>
      <c r="I508" s="8">
        <v>17101.55</v>
      </c>
      <c r="J508" s="8">
        <v>9701.85</v>
      </c>
      <c r="K508" s="8">
        <f>Table1[[#This Row],[Profit Per unit]]*Table1[[#This Row],[Units Sold]]</f>
        <v>2153810.7000000002</v>
      </c>
      <c r="L508" s="8">
        <v>3796544.1</v>
      </c>
      <c r="M508" s="8">
        <f>Table1[[#This Row],[Revenue]]-Table1[[#This Row],[Total Profits]]</f>
        <v>1642733.4</v>
      </c>
      <c r="N508" t="s">
        <v>21</v>
      </c>
    </row>
    <row r="509" spans="1:14" x14ac:dyDescent="0.35">
      <c r="A509" t="s">
        <v>550</v>
      </c>
      <c r="B509" t="s">
        <v>31</v>
      </c>
      <c r="C509" s="1">
        <v>44037</v>
      </c>
      <c r="D509" s="25">
        <f>ROUNDUP(MONTH(Table1[[#This Row],[Date]])/3,0)</f>
        <v>3</v>
      </c>
      <c r="E509">
        <v>2020</v>
      </c>
      <c r="F509" t="s">
        <v>47</v>
      </c>
      <c r="G509" t="s">
        <v>29</v>
      </c>
      <c r="H509">
        <v>443</v>
      </c>
      <c r="I509" s="8">
        <v>27640.45</v>
      </c>
      <c r="J509" s="8">
        <v>7433.24</v>
      </c>
      <c r="K509" s="8">
        <f>Table1[[#This Row],[Profit Per unit]]*Table1[[#This Row],[Units Sold]]</f>
        <v>3292925.32</v>
      </c>
      <c r="L509" s="8">
        <v>12244719.35</v>
      </c>
      <c r="M509" s="8">
        <f>Table1[[#This Row],[Revenue]]-Table1[[#This Row],[Total Profits]]</f>
        <v>8951794.0299999993</v>
      </c>
      <c r="N509" t="s">
        <v>21</v>
      </c>
    </row>
    <row r="510" spans="1:14" x14ac:dyDescent="0.35">
      <c r="A510" t="s">
        <v>551</v>
      </c>
      <c r="B510" t="s">
        <v>27</v>
      </c>
      <c r="C510" s="1">
        <v>44268</v>
      </c>
      <c r="D510" s="25">
        <f>ROUNDUP(MONTH(Table1[[#This Row],[Date]])/3,0)</f>
        <v>1</v>
      </c>
      <c r="E510">
        <v>2021</v>
      </c>
      <c r="F510" t="s">
        <v>20</v>
      </c>
      <c r="G510" t="s">
        <v>18</v>
      </c>
      <c r="H510">
        <v>928</v>
      </c>
      <c r="I510" s="8">
        <v>38172.49</v>
      </c>
      <c r="J510" s="8">
        <v>7185.46</v>
      </c>
      <c r="K510" s="8">
        <f>Table1[[#This Row],[Profit Per unit]]*Table1[[#This Row],[Units Sold]]</f>
        <v>6668106.8799999999</v>
      </c>
      <c r="L510" s="8">
        <v>35424070.719999999</v>
      </c>
      <c r="M510" s="8">
        <f>Table1[[#This Row],[Revenue]]-Table1[[#This Row],[Total Profits]]</f>
        <v>28755963.84</v>
      </c>
      <c r="N510" t="s">
        <v>14</v>
      </c>
    </row>
    <row r="511" spans="1:14" x14ac:dyDescent="0.35">
      <c r="A511" t="s">
        <v>552</v>
      </c>
      <c r="B511" t="s">
        <v>44</v>
      </c>
      <c r="C511" s="1">
        <v>44079</v>
      </c>
      <c r="D511" s="25">
        <f>ROUNDUP(MONTH(Table1[[#This Row],[Date]])/3,0)</f>
        <v>3</v>
      </c>
      <c r="E511">
        <v>2020</v>
      </c>
      <c r="F511" t="s">
        <v>20</v>
      </c>
      <c r="G511" t="s">
        <v>29</v>
      </c>
      <c r="H511">
        <v>242</v>
      </c>
      <c r="I511" s="8">
        <v>31257.41</v>
      </c>
      <c r="J511" s="8">
        <v>4475.9799999999996</v>
      </c>
      <c r="K511" s="8">
        <f>Table1[[#This Row],[Profit Per unit]]*Table1[[#This Row],[Units Sold]]</f>
        <v>1083187.1599999999</v>
      </c>
      <c r="L511" s="8">
        <v>7564293.2199999997</v>
      </c>
      <c r="M511" s="8">
        <f>Table1[[#This Row],[Revenue]]-Table1[[#This Row],[Total Profits]]</f>
        <v>6481106.0599999996</v>
      </c>
      <c r="N511" t="s">
        <v>14</v>
      </c>
    </row>
    <row r="512" spans="1:14" x14ac:dyDescent="0.35">
      <c r="A512" t="s">
        <v>553</v>
      </c>
      <c r="B512" t="s">
        <v>51</v>
      </c>
      <c r="C512" s="1">
        <v>44862</v>
      </c>
      <c r="D512" s="25">
        <f>ROUNDUP(MONTH(Table1[[#This Row],[Date]])/3,0)</f>
        <v>4</v>
      </c>
      <c r="E512">
        <v>2022</v>
      </c>
      <c r="F512" t="s">
        <v>17</v>
      </c>
      <c r="G512" t="s">
        <v>32</v>
      </c>
      <c r="H512">
        <v>485</v>
      </c>
      <c r="I512" s="8">
        <v>21156.93</v>
      </c>
      <c r="J512" s="8">
        <v>3688.43</v>
      </c>
      <c r="K512" s="8">
        <f>Table1[[#This Row],[Profit Per unit]]*Table1[[#This Row],[Units Sold]]</f>
        <v>1788888.5499999998</v>
      </c>
      <c r="L512" s="8">
        <v>10261111.050000001</v>
      </c>
      <c r="M512" s="8">
        <f>Table1[[#This Row],[Revenue]]-Table1[[#This Row],[Total Profits]]</f>
        <v>8472222.5</v>
      </c>
      <c r="N512" t="s">
        <v>21</v>
      </c>
    </row>
    <row r="513" spans="1:14" x14ac:dyDescent="0.35">
      <c r="A513" t="s">
        <v>554</v>
      </c>
      <c r="B513" t="s">
        <v>51</v>
      </c>
      <c r="C513" s="1">
        <v>45158</v>
      </c>
      <c r="D513" s="25">
        <f>ROUNDUP(MONTH(Table1[[#This Row],[Date]])/3,0)</f>
        <v>3</v>
      </c>
      <c r="E513">
        <v>2023</v>
      </c>
      <c r="F513" t="s">
        <v>17</v>
      </c>
      <c r="G513" t="s">
        <v>52</v>
      </c>
      <c r="H513">
        <v>863</v>
      </c>
      <c r="I513" s="8">
        <v>49549.96</v>
      </c>
      <c r="J513" s="8">
        <v>4979.97</v>
      </c>
      <c r="K513" s="8">
        <f>Table1[[#This Row],[Profit Per unit]]*Table1[[#This Row],[Units Sold]]</f>
        <v>4297714.1100000003</v>
      </c>
      <c r="L513" s="8">
        <v>42761615.479999997</v>
      </c>
      <c r="M513" s="8">
        <f>Table1[[#This Row],[Revenue]]-Table1[[#This Row],[Total Profits]]</f>
        <v>38463901.369999997</v>
      </c>
      <c r="N513" t="s">
        <v>14</v>
      </c>
    </row>
    <row r="514" spans="1:14" x14ac:dyDescent="0.35">
      <c r="A514" t="s">
        <v>555</v>
      </c>
      <c r="B514" t="s">
        <v>51</v>
      </c>
      <c r="C514" s="1">
        <v>44415</v>
      </c>
      <c r="D514" s="25">
        <f>ROUNDUP(MONTH(Table1[[#This Row],[Date]])/3,0)</f>
        <v>3</v>
      </c>
      <c r="E514">
        <v>2021</v>
      </c>
      <c r="F514" t="s">
        <v>63</v>
      </c>
      <c r="G514" t="s">
        <v>52</v>
      </c>
      <c r="H514">
        <v>231</v>
      </c>
      <c r="I514" s="8">
        <v>37383.65</v>
      </c>
      <c r="J514" s="8">
        <v>6025.9</v>
      </c>
      <c r="K514" s="8">
        <f>Table1[[#This Row],[Profit Per unit]]*Table1[[#This Row],[Units Sold]]</f>
        <v>1391982.9</v>
      </c>
      <c r="L514" s="8">
        <v>8635623.1500000004</v>
      </c>
      <c r="M514" s="8">
        <f>Table1[[#This Row],[Revenue]]-Table1[[#This Row],[Total Profits]]</f>
        <v>7243640.25</v>
      </c>
      <c r="N514" t="s">
        <v>14</v>
      </c>
    </row>
    <row r="515" spans="1:14" x14ac:dyDescent="0.35">
      <c r="A515" t="s">
        <v>556</v>
      </c>
      <c r="B515" t="s">
        <v>27</v>
      </c>
      <c r="C515" s="1">
        <v>44165</v>
      </c>
      <c r="D515" s="25">
        <f>ROUNDUP(MONTH(Table1[[#This Row],[Date]])/3,0)</f>
        <v>4</v>
      </c>
      <c r="E515">
        <v>2020</v>
      </c>
      <c r="F515" t="s">
        <v>20</v>
      </c>
      <c r="G515" t="s">
        <v>35</v>
      </c>
      <c r="H515">
        <v>165</v>
      </c>
      <c r="I515" s="8">
        <v>30565.62</v>
      </c>
      <c r="J515" s="8">
        <v>6590.04</v>
      </c>
      <c r="K515" s="8">
        <f>Table1[[#This Row],[Profit Per unit]]*Table1[[#This Row],[Units Sold]]</f>
        <v>1087356.6000000001</v>
      </c>
      <c r="L515" s="8">
        <v>5043327.3</v>
      </c>
      <c r="M515" s="8">
        <f>Table1[[#This Row],[Revenue]]-Table1[[#This Row],[Total Profits]]</f>
        <v>3955970.6999999997</v>
      </c>
      <c r="N515" t="s">
        <v>14</v>
      </c>
    </row>
    <row r="516" spans="1:14" x14ac:dyDescent="0.35">
      <c r="A516" t="s">
        <v>557</v>
      </c>
      <c r="B516" t="s">
        <v>16</v>
      </c>
      <c r="C516" s="1">
        <v>44401</v>
      </c>
      <c r="D516" s="25">
        <f>ROUNDUP(MONTH(Table1[[#This Row],[Date]])/3,0)</f>
        <v>3</v>
      </c>
      <c r="E516">
        <v>2021</v>
      </c>
      <c r="F516" t="s">
        <v>17</v>
      </c>
      <c r="G516" t="s">
        <v>32</v>
      </c>
      <c r="H516">
        <v>169</v>
      </c>
      <c r="I516" s="8">
        <v>36340.15</v>
      </c>
      <c r="J516" s="8">
        <v>4211.5</v>
      </c>
      <c r="K516" s="8">
        <f>Table1[[#This Row],[Profit Per unit]]*Table1[[#This Row],[Units Sold]]</f>
        <v>711743.5</v>
      </c>
      <c r="L516" s="8">
        <v>6141485.3499999996</v>
      </c>
      <c r="M516" s="8">
        <f>Table1[[#This Row],[Revenue]]-Table1[[#This Row],[Total Profits]]</f>
        <v>5429741.8499999996</v>
      </c>
      <c r="N516" t="s">
        <v>21</v>
      </c>
    </row>
    <row r="517" spans="1:14" x14ac:dyDescent="0.35">
      <c r="A517" t="s">
        <v>558</v>
      </c>
      <c r="B517" t="s">
        <v>16</v>
      </c>
      <c r="C517" s="1">
        <v>44271</v>
      </c>
      <c r="D517" s="25">
        <f>ROUNDUP(MONTH(Table1[[#This Row],[Date]])/3,0)</f>
        <v>1</v>
      </c>
      <c r="E517">
        <v>2021</v>
      </c>
      <c r="F517" t="s">
        <v>20</v>
      </c>
      <c r="G517" t="s">
        <v>24</v>
      </c>
      <c r="H517">
        <v>634</v>
      </c>
      <c r="I517" s="8">
        <v>20602.990000000002</v>
      </c>
      <c r="J517" s="8">
        <v>5428.66</v>
      </c>
      <c r="K517" s="8">
        <f>Table1[[#This Row],[Profit Per unit]]*Table1[[#This Row],[Units Sold]]</f>
        <v>3441770.44</v>
      </c>
      <c r="L517" s="8">
        <v>13062295.66</v>
      </c>
      <c r="M517" s="8">
        <f>Table1[[#This Row],[Revenue]]-Table1[[#This Row],[Total Profits]]</f>
        <v>9620525.2200000007</v>
      </c>
      <c r="N517" t="s">
        <v>21</v>
      </c>
    </row>
    <row r="518" spans="1:14" x14ac:dyDescent="0.35">
      <c r="A518" t="s">
        <v>559</v>
      </c>
      <c r="B518" t="s">
        <v>16</v>
      </c>
      <c r="C518" s="1">
        <v>44617</v>
      </c>
      <c r="D518" s="25">
        <f>ROUNDUP(MONTH(Table1[[#This Row],[Date]])/3,0)</f>
        <v>1</v>
      </c>
      <c r="E518">
        <v>2022</v>
      </c>
      <c r="F518" t="s">
        <v>28</v>
      </c>
      <c r="G518" t="s">
        <v>13</v>
      </c>
      <c r="H518">
        <v>180</v>
      </c>
      <c r="I518" s="8">
        <v>35098.42</v>
      </c>
      <c r="J518" s="8">
        <v>3193.55</v>
      </c>
      <c r="K518" s="8">
        <f>Table1[[#This Row],[Profit Per unit]]*Table1[[#This Row],[Units Sold]]</f>
        <v>574839</v>
      </c>
      <c r="L518" s="8">
        <v>6317715.5999999996</v>
      </c>
      <c r="M518" s="8">
        <f>Table1[[#This Row],[Revenue]]-Table1[[#This Row],[Total Profits]]</f>
        <v>5742876.5999999996</v>
      </c>
      <c r="N518" t="s">
        <v>25</v>
      </c>
    </row>
    <row r="519" spans="1:14" x14ac:dyDescent="0.35">
      <c r="A519" t="s">
        <v>560</v>
      </c>
      <c r="B519" t="s">
        <v>31</v>
      </c>
      <c r="C519" s="1">
        <v>44426</v>
      </c>
      <c r="D519" s="25">
        <f>ROUNDUP(MONTH(Table1[[#This Row],[Date]])/3,0)</f>
        <v>3</v>
      </c>
      <c r="E519">
        <v>2021</v>
      </c>
      <c r="F519" t="s">
        <v>41</v>
      </c>
      <c r="G519" t="s">
        <v>48</v>
      </c>
      <c r="H519">
        <v>109</v>
      </c>
      <c r="I519" s="8">
        <v>37687.33</v>
      </c>
      <c r="J519" s="8">
        <v>8794.43</v>
      </c>
      <c r="K519" s="8">
        <f>Table1[[#This Row],[Profit Per unit]]*Table1[[#This Row],[Units Sold]]</f>
        <v>958592.87</v>
      </c>
      <c r="L519" s="8">
        <v>4107918.97</v>
      </c>
      <c r="M519" s="8">
        <f>Table1[[#This Row],[Revenue]]-Table1[[#This Row],[Total Profits]]</f>
        <v>3149326.1</v>
      </c>
      <c r="N519" t="s">
        <v>25</v>
      </c>
    </row>
    <row r="520" spans="1:14" x14ac:dyDescent="0.35">
      <c r="A520" t="s">
        <v>561</v>
      </c>
      <c r="B520" t="s">
        <v>11</v>
      </c>
      <c r="C520" s="1">
        <v>45030</v>
      </c>
      <c r="D520" s="25">
        <f>ROUNDUP(MONTH(Table1[[#This Row],[Date]])/3,0)</f>
        <v>2</v>
      </c>
      <c r="E520">
        <v>2023</v>
      </c>
      <c r="F520" t="s">
        <v>28</v>
      </c>
      <c r="G520" t="s">
        <v>35</v>
      </c>
      <c r="H520">
        <v>495</v>
      </c>
      <c r="I520" s="8">
        <v>49344.94</v>
      </c>
      <c r="J520" s="8">
        <v>3262.03</v>
      </c>
      <c r="K520" s="8">
        <f>Table1[[#This Row],[Profit Per unit]]*Table1[[#This Row],[Units Sold]]</f>
        <v>1614704.85</v>
      </c>
      <c r="L520" s="8">
        <v>24425745.300000001</v>
      </c>
      <c r="M520" s="8">
        <f>Table1[[#This Row],[Revenue]]-Table1[[#This Row],[Total Profits]]</f>
        <v>22811040.449999999</v>
      </c>
      <c r="N520" t="s">
        <v>14</v>
      </c>
    </row>
    <row r="521" spans="1:14" x14ac:dyDescent="0.35">
      <c r="A521" t="s">
        <v>562</v>
      </c>
      <c r="B521" t="s">
        <v>27</v>
      </c>
      <c r="C521" s="1">
        <v>44555</v>
      </c>
      <c r="D521" s="25">
        <f>ROUNDUP(MONTH(Table1[[#This Row],[Date]])/3,0)</f>
        <v>4</v>
      </c>
      <c r="E521">
        <v>2021</v>
      </c>
      <c r="F521" t="s">
        <v>41</v>
      </c>
      <c r="G521" t="s">
        <v>39</v>
      </c>
      <c r="H521">
        <v>595</v>
      </c>
      <c r="I521" s="8">
        <v>49952.76</v>
      </c>
      <c r="J521" s="8">
        <v>3880.69</v>
      </c>
      <c r="K521" s="8">
        <f>Table1[[#This Row],[Profit Per unit]]*Table1[[#This Row],[Units Sold]]</f>
        <v>2309010.5499999998</v>
      </c>
      <c r="L521" s="8">
        <v>29721892.199999999</v>
      </c>
      <c r="M521" s="8">
        <f>Table1[[#This Row],[Revenue]]-Table1[[#This Row],[Total Profits]]</f>
        <v>27412881.649999999</v>
      </c>
      <c r="N521" t="s">
        <v>21</v>
      </c>
    </row>
    <row r="522" spans="1:14" x14ac:dyDescent="0.35">
      <c r="A522" t="s">
        <v>563</v>
      </c>
      <c r="B522" t="s">
        <v>11</v>
      </c>
      <c r="C522" s="1">
        <v>45255</v>
      </c>
      <c r="D522" s="25">
        <f>ROUNDUP(MONTH(Table1[[#This Row],[Date]])/3,0)</f>
        <v>4</v>
      </c>
      <c r="E522">
        <v>2023</v>
      </c>
      <c r="F522" t="s">
        <v>63</v>
      </c>
      <c r="G522" t="s">
        <v>42</v>
      </c>
      <c r="H522">
        <v>881</v>
      </c>
      <c r="I522" s="8">
        <v>41023.599999999999</v>
      </c>
      <c r="J522" s="8">
        <v>9427.2999999999993</v>
      </c>
      <c r="K522" s="8">
        <f>Table1[[#This Row],[Profit Per unit]]*Table1[[#This Row],[Units Sold]]</f>
        <v>8305451.2999999998</v>
      </c>
      <c r="L522" s="8">
        <v>36141791.600000001</v>
      </c>
      <c r="M522" s="8">
        <f>Table1[[#This Row],[Revenue]]-Table1[[#This Row],[Total Profits]]</f>
        <v>27836340.300000001</v>
      </c>
      <c r="N522" t="s">
        <v>58</v>
      </c>
    </row>
    <row r="523" spans="1:14" x14ac:dyDescent="0.35">
      <c r="A523" t="s">
        <v>564</v>
      </c>
      <c r="B523" t="s">
        <v>34</v>
      </c>
      <c r="C523" s="1">
        <v>44231</v>
      </c>
      <c r="D523" s="25">
        <f>ROUNDUP(MONTH(Table1[[#This Row],[Date]])/3,0)</f>
        <v>1</v>
      </c>
      <c r="E523">
        <v>2021</v>
      </c>
      <c r="F523" t="s">
        <v>54</v>
      </c>
      <c r="G523" t="s">
        <v>24</v>
      </c>
      <c r="H523">
        <v>760</v>
      </c>
      <c r="I523" s="8">
        <v>21238.1</v>
      </c>
      <c r="J523" s="8">
        <v>8712.1299999999992</v>
      </c>
      <c r="K523" s="8">
        <f>Table1[[#This Row],[Profit Per unit]]*Table1[[#This Row],[Units Sold]]</f>
        <v>6621218.7999999998</v>
      </c>
      <c r="L523" s="8">
        <v>16140956</v>
      </c>
      <c r="M523" s="8">
        <f>Table1[[#This Row],[Revenue]]-Table1[[#This Row],[Total Profits]]</f>
        <v>9519737.1999999993</v>
      </c>
      <c r="N523" t="s">
        <v>14</v>
      </c>
    </row>
    <row r="524" spans="1:14" x14ac:dyDescent="0.35">
      <c r="A524" t="s">
        <v>565</v>
      </c>
      <c r="B524" t="s">
        <v>37</v>
      </c>
      <c r="C524" s="1">
        <v>44229</v>
      </c>
      <c r="D524" s="25">
        <f>ROUNDUP(MONTH(Table1[[#This Row],[Date]])/3,0)</f>
        <v>1</v>
      </c>
      <c r="E524">
        <v>2021</v>
      </c>
      <c r="F524" t="s">
        <v>28</v>
      </c>
      <c r="G524" t="s">
        <v>35</v>
      </c>
      <c r="H524">
        <v>212</v>
      </c>
      <c r="I524" s="8">
        <v>13659.53</v>
      </c>
      <c r="J524" s="8">
        <v>4407.05</v>
      </c>
      <c r="K524" s="8">
        <f>Table1[[#This Row],[Profit Per unit]]*Table1[[#This Row],[Units Sold]]</f>
        <v>934294.60000000009</v>
      </c>
      <c r="L524" s="8">
        <v>2895820.36</v>
      </c>
      <c r="M524" s="8">
        <f>Table1[[#This Row],[Revenue]]-Table1[[#This Row],[Total Profits]]</f>
        <v>1961525.7599999998</v>
      </c>
      <c r="N524" t="s">
        <v>14</v>
      </c>
    </row>
    <row r="525" spans="1:14" x14ac:dyDescent="0.35">
      <c r="A525" t="s">
        <v>566</v>
      </c>
      <c r="B525" t="s">
        <v>34</v>
      </c>
      <c r="C525" s="1">
        <v>44031</v>
      </c>
      <c r="D525" s="25">
        <f>ROUNDUP(MONTH(Table1[[#This Row],[Date]])/3,0)</f>
        <v>3</v>
      </c>
      <c r="E525">
        <v>2020</v>
      </c>
      <c r="F525" t="s">
        <v>54</v>
      </c>
      <c r="G525" t="s">
        <v>18</v>
      </c>
      <c r="H525">
        <v>492</v>
      </c>
      <c r="I525" s="8">
        <v>23415.71</v>
      </c>
      <c r="J525" s="8">
        <v>3262.88</v>
      </c>
      <c r="K525" s="8">
        <f>Table1[[#This Row],[Profit Per unit]]*Table1[[#This Row],[Units Sold]]</f>
        <v>1605336.96</v>
      </c>
      <c r="L525" s="8">
        <v>11520529.32</v>
      </c>
      <c r="M525" s="8">
        <f>Table1[[#This Row],[Revenue]]-Table1[[#This Row],[Total Profits]]</f>
        <v>9915192.3599999994</v>
      </c>
      <c r="N525" t="s">
        <v>58</v>
      </c>
    </row>
    <row r="526" spans="1:14" x14ac:dyDescent="0.35">
      <c r="A526" t="s">
        <v>567</v>
      </c>
      <c r="B526" t="s">
        <v>51</v>
      </c>
      <c r="C526" s="1">
        <v>44325</v>
      </c>
      <c r="D526" s="25">
        <f>ROUNDUP(MONTH(Table1[[#This Row],[Date]])/3,0)</f>
        <v>2</v>
      </c>
      <c r="E526">
        <v>2021</v>
      </c>
      <c r="F526" t="s">
        <v>47</v>
      </c>
      <c r="G526" t="s">
        <v>35</v>
      </c>
      <c r="H526">
        <v>539</v>
      </c>
      <c r="I526" s="8">
        <v>44640.26</v>
      </c>
      <c r="J526" s="8">
        <v>6879.9</v>
      </c>
      <c r="K526" s="8">
        <f>Table1[[#This Row],[Profit Per unit]]*Table1[[#This Row],[Units Sold]]</f>
        <v>3708266.0999999996</v>
      </c>
      <c r="L526" s="8">
        <v>24061100.140000001</v>
      </c>
      <c r="M526" s="8">
        <f>Table1[[#This Row],[Revenue]]-Table1[[#This Row],[Total Profits]]</f>
        <v>20352834.039999999</v>
      </c>
      <c r="N526" t="s">
        <v>14</v>
      </c>
    </row>
    <row r="527" spans="1:14" x14ac:dyDescent="0.35">
      <c r="A527" t="s">
        <v>568</v>
      </c>
      <c r="B527" t="s">
        <v>44</v>
      </c>
      <c r="C527" s="1">
        <v>44918</v>
      </c>
      <c r="D527" s="25">
        <f>ROUNDUP(MONTH(Table1[[#This Row],[Date]])/3,0)</f>
        <v>4</v>
      </c>
      <c r="E527">
        <v>2022</v>
      </c>
      <c r="F527" t="s">
        <v>20</v>
      </c>
      <c r="G527" t="s">
        <v>24</v>
      </c>
      <c r="H527">
        <v>795</v>
      </c>
      <c r="I527" s="8">
        <v>11706.54</v>
      </c>
      <c r="J527" s="8">
        <v>3838.45</v>
      </c>
      <c r="K527" s="8">
        <f>Table1[[#This Row],[Profit Per unit]]*Table1[[#This Row],[Units Sold]]</f>
        <v>3051567.75</v>
      </c>
      <c r="L527" s="8">
        <v>9306699.3000000007</v>
      </c>
      <c r="M527" s="8">
        <f>Table1[[#This Row],[Revenue]]-Table1[[#This Row],[Total Profits]]</f>
        <v>6255131.5500000007</v>
      </c>
      <c r="N527" t="s">
        <v>14</v>
      </c>
    </row>
    <row r="528" spans="1:14" x14ac:dyDescent="0.35">
      <c r="A528" t="s">
        <v>569</v>
      </c>
      <c r="B528" t="s">
        <v>46</v>
      </c>
      <c r="C528" s="1">
        <v>44758</v>
      </c>
      <c r="D528" s="25">
        <f>ROUNDUP(MONTH(Table1[[#This Row],[Date]])/3,0)</f>
        <v>3</v>
      </c>
      <c r="E528">
        <v>2022</v>
      </c>
      <c r="F528" t="s">
        <v>12</v>
      </c>
      <c r="G528" t="s">
        <v>24</v>
      </c>
      <c r="H528">
        <v>995</v>
      </c>
      <c r="I528" s="8">
        <v>19174.71</v>
      </c>
      <c r="J528" s="8">
        <v>7622.54</v>
      </c>
      <c r="K528" s="8">
        <f>Table1[[#This Row],[Profit Per unit]]*Table1[[#This Row],[Units Sold]]</f>
        <v>7584427.2999999998</v>
      </c>
      <c r="L528" s="8">
        <v>19078836.449999999</v>
      </c>
      <c r="M528" s="8">
        <f>Table1[[#This Row],[Revenue]]-Table1[[#This Row],[Total Profits]]</f>
        <v>11494409.149999999</v>
      </c>
      <c r="N528" t="s">
        <v>21</v>
      </c>
    </row>
    <row r="529" spans="1:14" x14ac:dyDescent="0.35">
      <c r="A529" t="s">
        <v>570</v>
      </c>
      <c r="B529" t="s">
        <v>37</v>
      </c>
      <c r="C529" s="1">
        <v>44715</v>
      </c>
      <c r="D529" s="25">
        <f>ROUNDUP(MONTH(Table1[[#This Row],[Date]])/3,0)</f>
        <v>2</v>
      </c>
      <c r="E529">
        <v>2022</v>
      </c>
      <c r="F529" t="s">
        <v>20</v>
      </c>
      <c r="G529" t="s">
        <v>52</v>
      </c>
      <c r="H529">
        <v>926</v>
      </c>
      <c r="I529" s="8">
        <v>41066.230000000003</v>
      </c>
      <c r="J529" s="8">
        <v>7386.88</v>
      </c>
      <c r="K529" s="8">
        <f>Table1[[#This Row],[Profit Per unit]]*Table1[[#This Row],[Units Sold]]</f>
        <v>6840250.8799999999</v>
      </c>
      <c r="L529" s="8">
        <v>38027328.979999997</v>
      </c>
      <c r="M529" s="8">
        <f>Table1[[#This Row],[Revenue]]-Table1[[#This Row],[Total Profits]]</f>
        <v>31187078.099999998</v>
      </c>
      <c r="N529" t="s">
        <v>21</v>
      </c>
    </row>
    <row r="530" spans="1:14" x14ac:dyDescent="0.35">
      <c r="A530" t="s">
        <v>571</v>
      </c>
      <c r="B530" t="s">
        <v>46</v>
      </c>
      <c r="C530" s="1">
        <v>43894</v>
      </c>
      <c r="D530" s="25">
        <f>ROUNDUP(MONTH(Table1[[#This Row],[Date]])/3,0)</f>
        <v>1</v>
      </c>
      <c r="E530">
        <v>2020</v>
      </c>
      <c r="F530" t="s">
        <v>41</v>
      </c>
      <c r="G530" t="s">
        <v>29</v>
      </c>
      <c r="H530">
        <v>537</v>
      </c>
      <c r="I530" s="8">
        <v>18603.64</v>
      </c>
      <c r="J530" s="8">
        <v>5520.33</v>
      </c>
      <c r="K530" s="8">
        <f>Table1[[#This Row],[Profit Per unit]]*Table1[[#This Row],[Units Sold]]</f>
        <v>2964417.21</v>
      </c>
      <c r="L530" s="8">
        <v>9990154.6799999997</v>
      </c>
      <c r="M530" s="8">
        <f>Table1[[#This Row],[Revenue]]-Table1[[#This Row],[Total Profits]]</f>
        <v>7025737.4699999997</v>
      </c>
      <c r="N530" t="s">
        <v>25</v>
      </c>
    </row>
    <row r="531" spans="1:14" x14ac:dyDescent="0.35">
      <c r="A531" t="s">
        <v>572</v>
      </c>
      <c r="B531" t="s">
        <v>51</v>
      </c>
      <c r="C531" s="1">
        <v>44536</v>
      </c>
      <c r="D531" s="25">
        <f>ROUNDUP(MONTH(Table1[[#This Row],[Date]])/3,0)</f>
        <v>4</v>
      </c>
      <c r="E531">
        <v>2021</v>
      </c>
      <c r="F531" t="s">
        <v>20</v>
      </c>
      <c r="G531" t="s">
        <v>32</v>
      </c>
      <c r="H531">
        <v>364</v>
      </c>
      <c r="I531" s="8">
        <v>20676.03</v>
      </c>
      <c r="J531" s="8">
        <v>6076.57</v>
      </c>
      <c r="K531" s="8">
        <f>Table1[[#This Row],[Profit Per unit]]*Table1[[#This Row],[Units Sold]]</f>
        <v>2211871.48</v>
      </c>
      <c r="L531" s="8">
        <v>7526074.9199999999</v>
      </c>
      <c r="M531" s="8">
        <f>Table1[[#This Row],[Revenue]]-Table1[[#This Row],[Total Profits]]</f>
        <v>5314203.4399999995</v>
      </c>
      <c r="N531" t="s">
        <v>14</v>
      </c>
    </row>
    <row r="532" spans="1:14" x14ac:dyDescent="0.35">
      <c r="A532" t="s">
        <v>573</v>
      </c>
      <c r="B532" t="s">
        <v>27</v>
      </c>
      <c r="C532" s="1">
        <v>44439</v>
      </c>
      <c r="D532" s="25">
        <f>ROUNDUP(MONTH(Table1[[#This Row],[Date]])/3,0)</f>
        <v>3</v>
      </c>
      <c r="E532">
        <v>2021</v>
      </c>
      <c r="F532" t="s">
        <v>63</v>
      </c>
      <c r="G532" t="s">
        <v>13</v>
      </c>
      <c r="H532">
        <v>296</v>
      </c>
      <c r="I532" s="8">
        <v>15129.48</v>
      </c>
      <c r="J532" s="8">
        <v>8612.34</v>
      </c>
      <c r="K532" s="8">
        <f>Table1[[#This Row],[Profit Per unit]]*Table1[[#This Row],[Units Sold]]</f>
        <v>2549252.64</v>
      </c>
      <c r="L532" s="8">
        <v>4478326.08</v>
      </c>
      <c r="M532" s="8">
        <f>Table1[[#This Row],[Revenue]]-Table1[[#This Row],[Total Profits]]</f>
        <v>1929073.44</v>
      </c>
      <c r="N532" t="s">
        <v>14</v>
      </c>
    </row>
    <row r="533" spans="1:14" x14ac:dyDescent="0.35">
      <c r="A533" t="s">
        <v>574</v>
      </c>
      <c r="B533" t="s">
        <v>27</v>
      </c>
      <c r="C533" s="1">
        <v>44030</v>
      </c>
      <c r="D533" s="25">
        <f>ROUNDUP(MONTH(Table1[[#This Row],[Date]])/3,0)</f>
        <v>3</v>
      </c>
      <c r="E533">
        <v>2020</v>
      </c>
      <c r="F533" t="s">
        <v>41</v>
      </c>
      <c r="G533" t="s">
        <v>18</v>
      </c>
      <c r="H533">
        <v>647</v>
      </c>
      <c r="I533" s="8">
        <v>24424.61</v>
      </c>
      <c r="J533" s="8">
        <v>4660.79</v>
      </c>
      <c r="K533" s="8">
        <f>Table1[[#This Row],[Profit Per unit]]*Table1[[#This Row],[Units Sold]]</f>
        <v>3015531.13</v>
      </c>
      <c r="L533" s="8">
        <v>15802722.67</v>
      </c>
      <c r="M533" s="8">
        <f>Table1[[#This Row],[Revenue]]-Table1[[#This Row],[Total Profits]]</f>
        <v>12787191.539999999</v>
      </c>
      <c r="N533" t="s">
        <v>21</v>
      </c>
    </row>
    <row r="534" spans="1:14" x14ac:dyDescent="0.35">
      <c r="A534" t="s">
        <v>575</v>
      </c>
      <c r="B534" t="s">
        <v>31</v>
      </c>
      <c r="C534" s="1">
        <v>44055</v>
      </c>
      <c r="D534" s="25">
        <f>ROUNDUP(MONTH(Table1[[#This Row],[Date]])/3,0)</f>
        <v>3</v>
      </c>
      <c r="E534">
        <v>2020</v>
      </c>
      <c r="F534" t="s">
        <v>17</v>
      </c>
      <c r="G534" t="s">
        <v>48</v>
      </c>
      <c r="H534">
        <v>988</v>
      </c>
      <c r="I534" s="8">
        <v>41728.32</v>
      </c>
      <c r="J534" s="8">
        <v>4505.7</v>
      </c>
      <c r="K534" s="8">
        <f>Table1[[#This Row],[Profit Per unit]]*Table1[[#This Row],[Units Sold]]</f>
        <v>4451631.5999999996</v>
      </c>
      <c r="L534" s="8">
        <v>41227580.159999996</v>
      </c>
      <c r="M534" s="8">
        <f>Table1[[#This Row],[Revenue]]-Table1[[#This Row],[Total Profits]]</f>
        <v>36775948.559999995</v>
      </c>
      <c r="N534" t="s">
        <v>14</v>
      </c>
    </row>
    <row r="535" spans="1:14" x14ac:dyDescent="0.35">
      <c r="A535" t="s">
        <v>576</v>
      </c>
      <c r="B535" t="s">
        <v>34</v>
      </c>
      <c r="C535" s="1">
        <v>44024</v>
      </c>
      <c r="D535" s="25">
        <f>ROUNDUP(MONTH(Table1[[#This Row],[Date]])/3,0)</f>
        <v>3</v>
      </c>
      <c r="E535">
        <v>2020</v>
      </c>
      <c r="F535" t="s">
        <v>41</v>
      </c>
      <c r="G535" t="s">
        <v>32</v>
      </c>
      <c r="H535">
        <v>774</v>
      </c>
      <c r="I535" s="8">
        <v>24784.46</v>
      </c>
      <c r="J535" s="8">
        <v>6047.25</v>
      </c>
      <c r="K535" s="8">
        <f>Table1[[#This Row],[Profit Per unit]]*Table1[[#This Row],[Units Sold]]</f>
        <v>4680571.5</v>
      </c>
      <c r="L535" s="8">
        <v>19183172.039999999</v>
      </c>
      <c r="M535" s="8">
        <f>Table1[[#This Row],[Revenue]]-Table1[[#This Row],[Total Profits]]</f>
        <v>14502600.539999999</v>
      </c>
      <c r="N535" t="s">
        <v>14</v>
      </c>
    </row>
    <row r="536" spans="1:14" x14ac:dyDescent="0.35">
      <c r="A536" t="s">
        <v>577</v>
      </c>
      <c r="B536" t="s">
        <v>23</v>
      </c>
      <c r="C536" s="1">
        <v>44485</v>
      </c>
      <c r="D536" s="25">
        <f>ROUNDUP(MONTH(Table1[[#This Row],[Date]])/3,0)</f>
        <v>4</v>
      </c>
      <c r="E536">
        <v>2021</v>
      </c>
      <c r="F536" t="s">
        <v>28</v>
      </c>
      <c r="G536" t="s">
        <v>35</v>
      </c>
      <c r="H536">
        <v>181</v>
      </c>
      <c r="I536" s="8">
        <v>12844.9</v>
      </c>
      <c r="J536" s="8">
        <v>4897.6499999999996</v>
      </c>
      <c r="K536" s="8">
        <f>Table1[[#This Row],[Profit Per unit]]*Table1[[#This Row],[Units Sold]]</f>
        <v>886474.64999999991</v>
      </c>
      <c r="L536" s="8">
        <v>2324926.9</v>
      </c>
      <c r="M536" s="8">
        <f>Table1[[#This Row],[Revenue]]-Table1[[#This Row],[Total Profits]]</f>
        <v>1438452.25</v>
      </c>
      <c r="N536" t="s">
        <v>14</v>
      </c>
    </row>
    <row r="537" spans="1:14" x14ac:dyDescent="0.35">
      <c r="A537" t="s">
        <v>578</v>
      </c>
      <c r="B537" t="s">
        <v>51</v>
      </c>
      <c r="C537" s="1">
        <v>45093</v>
      </c>
      <c r="D537" s="25">
        <f>ROUNDUP(MONTH(Table1[[#This Row],[Date]])/3,0)</f>
        <v>2</v>
      </c>
      <c r="E537">
        <v>2023</v>
      </c>
      <c r="F537" t="s">
        <v>47</v>
      </c>
      <c r="G537" t="s">
        <v>18</v>
      </c>
      <c r="H537">
        <v>589</v>
      </c>
      <c r="I537" s="8">
        <v>38608.54</v>
      </c>
      <c r="J537" s="8">
        <v>2144.4699999999998</v>
      </c>
      <c r="K537" s="8">
        <f>Table1[[#This Row],[Profit Per unit]]*Table1[[#This Row],[Units Sold]]</f>
        <v>1263092.8299999998</v>
      </c>
      <c r="L537" s="8">
        <v>22740430.059999999</v>
      </c>
      <c r="M537" s="8">
        <f>Table1[[#This Row],[Revenue]]-Table1[[#This Row],[Total Profits]]</f>
        <v>21477337.23</v>
      </c>
      <c r="N537" t="s">
        <v>14</v>
      </c>
    </row>
    <row r="538" spans="1:14" x14ac:dyDescent="0.35">
      <c r="A538" t="s">
        <v>579</v>
      </c>
      <c r="B538" t="s">
        <v>46</v>
      </c>
      <c r="C538" s="1">
        <v>44791</v>
      </c>
      <c r="D538" s="25">
        <f>ROUNDUP(MONTH(Table1[[#This Row],[Date]])/3,0)</f>
        <v>3</v>
      </c>
      <c r="E538">
        <v>2022</v>
      </c>
      <c r="F538" t="s">
        <v>17</v>
      </c>
      <c r="G538" t="s">
        <v>35</v>
      </c>
      <c r="H538">
        <v>282</v>
      </c>
      <c r="I538" s="8">
        <v>44740.94</v>
      </c>
      <c r="J538" s="8">
        <v>5574.34</v>
      </c>
      <c r="K538" s="8">
        <f>Table1[[#This Row],[Profit Per unit]]*Table1[[#This Row],[Units Sold]]</f>
        <v>1571963.8800000001</v>
      </c>
      <c r="L538" s="8">
        <v>12616945.08</v>
      </c>
      <c r="M538" s="8">
        <f>Table1[[#This Row],[Revenue]]-Table1[[#This Row],[Total Profits]]</f>
        <v>11044981.199999999</v>
      </c>
      <c r="N538" t="s">
        <v>14</v>
      </c>
    </row>
    <row r="539" spans="1:14" x14ac:dyDescent="0.35">
      <c r="A539" t="s">
        <v>580</v>
      </c>
      <c r="B539" t="s">
        <v>44</v>
      </c>
      <c r="C539" s="1">
        <v>44694</v>
      </c>
      <c r="D539" s="25">
        <f>ROUNDUP(MONTH(Table1[[#This Row],[Date]])/3,0)</f>
        <v>2</v>
      </c>
      <c r="E539">
        <v>2022</v>
      </c>
      <c r="F539" t="s">
        <v>28</v>
      </c>
      <c r="G539" t="s">
        <v>42</v>
      </c>
      <c r="H539">
        <v>137</v>
      </c>
      <c r="I539" s="8">
        <v>15527.66</v>
      </c>
      <c r="J539" s="8">
        <v>8331.52</v>
      </c>
      <c r="K539" s="8">
        <f>Table1[[#This Row],[Profit Per unit]]*Table1[[#This Row],[Units Sold]]</f>
        <v>1141418.24</v>
      </c>
      <c r="L539" s="8">
        <v>2127289.42</v>
      </c>
      <c r="M539" s="8">
        <f>Table1[[#This Row],[Revenue]]-Table1[[#This Row],[Total Profits]]</f>
        <v>985871.17999999993</v>
      </c>
      <c r="N539" t="s">
        <v>14</v>
      </c>
    </row>
    <row r="540" spans="1:14" x14ac:dyDescent="0.35">
      <c r="A540" t="s">
        <v>581</v>
      </c>
      <c r="B540" t="s">
        <v>34</v>
      </c>
      <c r="C540" s="1">
        <v>44012</v>
      </c>
      <c r="D540" s="25">
        <f>ROUNDUP(MONTH(Table1[[#This Row],[Date]])/3,0)</f>
        <v>2</v>
      </c>
      <c r="E540">
        <v>2020</v>
      </c>
      <c r="F540" t="s">
        <v>63</v>
      </c>
      <c r="G540" t="s">
        <v>32</v>
      </c>
      <c r="H540">
        <v>689</v>
      </c>
      <c r="I540" s="8">
        <v>29393.13</v>
      </c>
      <c r="J540" s="8">
        <v>3650.64</v>
      </c>
      <c r="K540" s="8">
        <f>Table1[[#This Row],[Profit Per unit]]*Table1[[#This Row],[Units Sold]]</f>
        <v>2515290.96</v>
      </c>
      <c r="L540" s="8">
        <v>20251866.57</v>
      </c>
      <c r="M540" s="8">
        <f>Table1[[#This Row],[Revenue]]-Table1[[#This Row],[Total Profits]]</f>
        <v>17736575.609999999</v>
      </c>
      <c r="N540" t="s">
        <v>14</v>
      </c>
    </row>
    <row r="541" spans="1:14" x14ac:dyDescent="0.35">
      <c r="A541" t="s">
        <v>582</v>
      </c>
      <c r="B541" t="s">
        <v>16</v>
      </c>
      <c r="C541" s="1">
        <v>45159</v>
      </c>
      <c r="D541" s="25">
        <f>ROUNDUP(MONTH(Table1[[#This Row],[Date]])/3,0)</f>
        <v>3</v>
      </c>
      <c r="E541">
        <v>2023</v>
      </c>
      <c r="F541" t="s">
        <v>20</v>
      </c>
      <c r="G541" t="s">
        <v>35</v>
      </c>
      <c r="H541">
        <v>672</v>
      </c>
      <c r="I541" s="8">
        <v>10006.540000000001</v>
      </c>
      <c r="J541" s="8">
        <v>8641.69</v>
      </c>
      <c r="K541" s="8">
        <f>Table1[[#This Row],[Profit Per unit]]*Table1[[#This Row],[Units Sold]]</f>
        <v>5807215.6800000006</v>
      </c>
      <c r="L541" s="8">
        <v>6724394.8799999999</v>
      </c>
      <c r="M541" s="8">
        <f>Table1[[#This Row],[Revenue]]-Table1[[#This Row],[Total Profits]]</f>
        <v>917179.19999999925</v>
      </c>
      <c r="N541" t="s">
        <v>58</v>
      </c>
    </row>
    <row r="542" spans="1:14" x14ac:dyDescent="0.35">
      <c r="A542" t="s">
        <v>583</v>
      </c>
      <c r="B542" t="s">
        <v>46</v>
      </c>
      <c r="C542" s="1">
        <v>44936</v>
      </c>
      <c r="D542" s="25">
        <f>ROUNDUP(MONTH(Table1[[#This Row],[Date]])/3,0)</f>
        <v>1</v>
      </c>
      <c r="E542">
        <v>2023</v>
      </c>
      <c r="F542" t="s">
        <v>47</v>
      </c>
      <c r="G542" t="s">
        <v>18</v>
      </c>
      <c r="H542">
        <v>435</v>
      </c>
      <c r="I542" s="8">
        <v>41081.230000000003</v>
      </c>
      <c r="J542" s="8">
        <v>5890.73</v>
      </c>
      <c r="K542" s="8">
        <f>Table1[[#This Row],[Profit Per unit]]*Table1[[#This Row],[Units Sold]]</f>
        <v>2562467.5499999998</v>
      </c>
      <c r="L542" s="8">
        <v>17870335.050000001</v>
      </c>
      <c r="M542" s="8">
        <f>Table1[[#This Row],[Revenue]]-Table1[[#This Row],[Total Profits]]</f>
        <v>15307867.5</v>
      </c>
      <c r="N542" t="s">
        <v>14</v>
      </c>
    </row>
    <row r="543" spans="1:14" x14ac:dyDescent="0.35">
      <c r="A543" s="2" t="s">
        <v>584</v>
      </c>
      <c r="B543" t="s">
        <v>11</v>
      </c>
      <c r="C543" s="1">
        <v>43854</v>
      </c>
      <c r="D543" s="25">
        <f>ROUNDUP(MONTH(Table1[[#This Row],[Date]])/3,0)</f>
        <v>1</v>
      </c>
      <c r="E543">
        <v>2020</v>
      </c>
      <c r="F543" t="s">
        <v>63</v>
      </c>
      <c r="G543" t="s">
        <v>42</v>
      </c>
      <c r="H543">
        <v>847</v>
      </c>
      <c r="I543" s="8">
        <v>19595.099999999999</v>
      </c>
      <c r="J543" s="8">
        <v>8836.6200000000008</v>
      </c>
      <c r="K543" s="8">
        <f>Table1[[#This Row],[Profit Per unit]]*Table1[[#This Row],[Units Sold]]</f>
        <v>7484617.1400000006</v>
      </c>
      <c r="L543" s="8">
        <v>16597049.699999999</v>
      </c>
      <c r="M543" s="8">
        <f>Table1[[#This Row],[Revenue]]-Table1[[#This Row],[Total Profits]]</f>
        <v>9112432.5599999987</v>
      </c>
      <c r="N543" t="s">
        <v>21</v>
      </c>
    </row>
    <row r="544" spans="1:14" x14ac:dyDescent="0.35">
      <c r="A544" t="s">
        <v>585</v>
      </c>
      <c r="B544" t="s">
        <v>46</v>
      </c>
      <c r="C544" s="1">
        <v>45212</v>
      </c>
      <c r="D544" s="25">
        <f>ROUNDUP(MONTH(Table1[[#This Row],[Date]])/3,0)</f>
        <v>4</v>
      </c>
      <c r="E544">
        <v>2023</v>
      </c>
      <c r="F544" t="s">
        <v>54</v>
      </c>
      <c r="G544" t="s">
        <v>42</v>
      </c>
      <c r="H544">
        <v>872</v>
      </c>
      <c r="I544" s="8">
        <v>12470.14</v>
      </c>
      <c r="J544" s="8">
        <v>4780.03</v>
      </c>
      <c r="K544" s="8">
        <f>Table1[[#This Row],[Profit Per unit]]*Table1[[#This Row],[Units Sold]]</f>
        <v>4168186.1599999997</v>
      </c>
      <c r="L544" s="8">
        <v>10873962.08</v>
      </c>
      <c r="M544" s="8">
        <f>Table1[[#This Row],[Revenue]]-Table1[[#This Row],[Total Profits]]</f>
        <v>6705775.9199999999</v>
      </c>
      <c r="N544" t="s">
        <v>25</v>
      </c>
    </row>
    <row r="545" spans="1:14" x14ac:dyDescent="0.35">
      <c r="A545" t="s">
        <v>586</v>
      </c>
      <c r="B545" t="s">
        <v>51</v>
      </c>
      <c r="C545" s="1">
        <v>44778</v>
      </c>
      <c r="D545" s="25">
        <f>ROUNDUP(MONTH(Table1[[#This Row],[Date]])/3,0)</f>
        <v>3</v>
      </c>
      <c r="E545">
        <v>2022</v>
      </c>
      <c r="F545" t="s">
        <v>20</v>
      </c>
      <c r="G545" t="s">
        <v>29</v>
      </c>
      <c r="H545">
        <v>261</v>
      </c>
      <c r="I545" s="8">
        <v>18757.63</v>
      </c>
      <c r="J545" s="8">
        <v>2017.08</v>
      </c>
      <c r="K545" s="8">
        <f>Table1[[#This Row],[Profit Per unit]]*Table1[[#This Row],[Units Sold]]</f>
        <v>526457.88</v>
      </c>
      <c r="L545" s="8">
        <v>4895741.43</v>
      </c>
      <c r="M545" s="8">
        <f>Table1[[#This Row],[Revenue]]-Table1[[#This Row],[Total Profits]]</f>
        <v>4369283.55</v>
      </c>
      <c r="N545" t="s">
        <v>14</v>
      </c>
    </row>
    <row r="546" spans="1:14" x14ac:dyDescent="0.35">
      <c r="A546" t="s">
        <v>587</v>
      </c>
      <c r="B546" t="s">
        <v>27</v>
      </c>
      <c r="C546" s="1">
        <v>45107</v>
      </c>
      <c r="D546" s="25">
        <f>ROUNDUP(MONTH(Table1[[#This Row],[Date]])/3,0)</f>
        <v>2</v>
      </c>
      <c r="E546">
        <v>2023</v>
      </c>
      <c r="F546" t="s">
        <v>20</v>
      </c>
      <c r="G546" t="s">
        <v>18</v>
      </c>
      <c r="H546">
        <v>206</v>
      </c>
      <c r="I546" s="8">
        <v>23127.65</v>
      </c>
      <c r="J546" s="8">
        <v>6971.83</v>
      </c>
      <c r="K546" s="8">
        <f>Table1[[#This Row],[Profit Per unit]]*Table1[[#This Row],[Units Sold]]</f>
        <v>1436196.98</v>
      </c>
      <c r="L546" s="8">
        <v>4764295.9000000004</v>
      </c>
      <c r="M546" s="8">
        <f>Table1[[#This Row],[Revenue]]-Table1[[#This Row],[Total Profits]]</f>
        <v>3328098.9200000004</v>
      </c>
      <c r="N546" t="s">
        <v>21</v>
      </c>
    </row>
    <row r="547" spans="1:14" x14ac:dyDescent="0.35">
      <c r="A547" t="s">
        <v>588</v>
      </c>
      <c r="B547" t="s">
        <v>46</v>
      </c>
      <c r="C547" s="1">
        <v>44062</v>
      </c>
      <c r="D547" s="25">
        <f>ROUNDUP(MONTH(Table1[[#This Row],[Date]])/3,0)</f>
        <v>3</v>
      </c>
      <c r="E547">
        <v>2020</v>
      </c>
      <c r="F547" t="s">
        <v>28</v>
      </c>
      <c r="G547" t="s">
        <v>29</v>
      </c>
      <c r="H547">
        <v>983</v>
      </c>
      <c r="I547" s="8">
        <v>32503.8</v>
      </c>
      <c r="J547" s="8">
        <v>5624.4</v>
      </c>
      <c r="K547" s="8">
        <f>Table1[[#This Row],[Profit Per unit]]*Table1[[#This Row],[Units Sold]]</f>
        <v>5528785.1999999993</v>
      </c>
      <c r="L547" s="8">
        <v>31951235.399999999</v>
      </c>
      <c r="M547" s="8">
        <f>Table1[[#This Row],[Revenue]]-Table1[[#This Row],[Total Profits]]</f>
        <v>26422450.199999999</v>
      </c>
      <c r="N547" t="s">
        <v>14</v>
      </c>
    </row>
    <row r="548" spans="1:14" x14ac:dyDescent="0.35">
      <c r="A548" t="s">
        <v>589</v>
      </c>
      <c r="B548" t="s">
        <v>23</v>
      </c>
      <c r="C548" s="1">
        <v>45261</v>
      </c>
      <c r="D548" s="25">
        <f>ROUNDUP(MONTH(Table1[[#This Row],[Date]])/3,0)</f>
        <v>4</v>
      </c>
      <c r="E548">
        <v>2023</v>
      </c>
      <c r="F548" t="s">
        <v>20</v>
      </c>
      <c r="G548" t="s">
        <v>13</v>
      </c>
      <c r="H548">
        <v>540</v>
      </c>
      <c r="I548" s="8">
        <v>40199.839999999997</v>
      </c>
      <c r="J548" s="8">
        <v>9026.4</v>
      </c>
      <c r="K548" s="8">
        <f>Table1[[#This Row],[Profit Per unit]]*Table1[[#This Row],[Units Sold]]</f>
        <v>4874256</v>
      </c>
      <c r="L548" s="8">
        <v>21707913.600000001</v>
      </c>
      <c r="M548" s="8">
        <f>Table1[[#This Row],[Revenue]]-Table1[[#This Row],[Total Profits]]</f>
        <v>16833657.600000001</v>
      </c>
      <c r="N548" t="s">
        <v>14</v>
      </c>
    </row>
    <row r="549" spans="1:14" x14ac:dyDescent="0.35">
      <c r="A549" t="s">
        <v>590</v>
      </c>
      <c r="B549" t="s">
        <v>23</v>
      </c>
      <c r="C549" s="1">
        <v>44633</v>
      </c>
      <c r="D549" s="25">
        <f>ROUNDUP(MONTH(Table1[[#This Row],[Date]])/3,0)</f>
        <v>1</v>
      </c>
      <c r="E549">
        <v>2022</v>
      </c>
      <c r="F549" t="s">
        <v>12</v>
      </c>
      <c r="G549" t="s">
        <v>42</v>
      </c>
      <c r="H549">
        <v>290</v>
      </c>
      <c r="I549" s="8">
        <v>36322.870000000003</v>
      </c>
      <c r="J549" s="8">
        <v>9201.4</v>
      </c>
      <c r="K549" s="8">
        <f>Table1[[#This Row],[Profit Per unit]]*Table1[[#This Row],[Units Sold]]</f>
        <v>2668406</v>
      </c>
      <c r="L549" s="8">
        <v>10533632.300000001</v>
      </c>
      <c r="M549" s="8">
        <f>Table1[[#This Row],[Revenue]]-Table1[[#This Row],[Total Profits]]</f>
        <v>7865226.3000000007</v>
      </c>
      <c r="N549" t="s">
        <v>14</v>
      </c>
    </row>
    <row r="550" spans="1:14" x14ac:dyDescent="0.35">
      <c r="A550" t="s">
        <v>591</v>
      </c>
      <c r="B550" t="s">
        <v>44</v>
      </c>
      <c r="C550" s="1">
        <v>44739</v>
      </c>
      <c r="D550" s="25">
        <f>ROUNDUP(MONTH(Table1[[#This Row],[Date]])/3,0)</f>
        <v>2</v>
      </c>
      <c r="E550">
        <v>2022</v>
      </c>
      <c r="F550" t="s">
        <v>28</v>
      </c>
      <c r="G550" t="s">
        <v>52</v>
      </c>
      <c r="H550">
        <v>776</v>
      </c>
      <c r="I550" s="8">
        <v>37554.32</v>
      </c>
      <c r="J550" s="8">
        <v>6300.28</v>
      </c>
      <c r="K550" s="8">
        <f>Table1[[#This Row],[Profit Per unit]]*Table1[[#This Row],[Units Sold]]</f>
        <v>4889017.28</v>
      </c>
      <c r="L550" s="8">
        <v>29142152.32</v>
      </c>
      <c r="M550" s="8">
        <f>Table1[[#This Row],[Revenue]]-Table1[[#This Row],[Total Profits]]</f>
        <v>24253135.039999999</v>
      </c>
      <c r="N550" t="s">
        <v>14</v>
      </c>
    </row>
    <row r="551" spans="1:14" x14ac:dyDescent="0.35">
      <c r="A551" t="s">
        <v>592</v>
      </c>
      <c r="B551" t="s">
        <v>16</v>
      </c>
      <c r="C551" s="1">
        <v>45095</v>
      </c>
      <c r="D551" s="25">
        <f>ROUNDUP(MONTH(Table1[[#This Row],[Date]])/3,0)</f>
        <v>2</v>
      </c>
      <c r="E551">
        <v>2023</v>
      </c>
      <c r="F551" t="s">
        <v>12</v>
      </c>
      <c r="G551" t="s">
        <v>24</v>
      </c>
      <c r="H551">
        <v>247</v>
      </c>
      <c r="I551" s="8">
        <v>48726.71</v>
      </c>
      <c r="J551" s="8">
        <v>2469.69</v>
      </c>
      <c r="K551" s="8">
        <f>Table1[[#This Row],[Profit Per unit]]*Table1[[#This Row],[Units Sold]]</f>
        <v>610013.43000000005</v>
      </c>
      <c r="L551" s="8">
        <v>12035497.369999999</v>
      </c>
      <c r="M551" s="8">
        <f>Table1[[#This Row],[Revenue]]-Table1[[#This Row],[Total Profits]]</f>
        <v>11425483.939999999</v>
      </c>
      <c r="N551" t="s">
        <v>14</v>
      </c>
    </row>
    <row r="552" spans="1:14" x14ac:dyDescent="0.35">
      <c r="A552" t="s">
        <v>593</v>
      </c>
      <c r="B552" t="s">
        <v>27</v>
      </c>
      <c r="C552" s="1">
        <v>44682</v>
      </c>
      <c r="D552" s="25">
        <f>ROUNDUP(MONTH(Table1[[#This Row],[Date]])/3,0)</f>
        <v>2</v>
      </c>
      <c r="E552">
        <v>2022</v>
      </c>
      <c r="F552" t="s">
        <v>28</v>
      </c>
      <c r="G552" t="s">
        <v>48</v>
      </c>
      <c r="H552">
        <v>321</v>
      </c>
      <c r="I552" s="8">
        <v>14556.35</v>
      </c>
      <c r="J552" s="8">
        <v>5906.37</v>
      </c>
      <c r="K552" s="8">
        <f>Table1[[#This Row],[Profit Per unit]]*Table1[[#This Row],[Units Sold]]</f>
        <v>1895944.77</v>
      </c>
      <c r="L552" s="8">
        <v>4672588.3499999996</v>
      </c>
      <c r="M552" s="8">
        <f>Table1[[#This Row],[Revenue]]-Table1[[#This Row],[Total Profits]]</f>
        <v>2776643.5799999996</v>
      </c>
      <c r="N552" t="s">
        <v>14</v>
      </c>
    </row>
    <row r="553" spans="1:14" x14ac:dyDescent="0.35">
      <c r="A553" t="s">
        <v>594</v>
      </c>
      <c r="B553" t="s">
        <v>16</v>
      </c>
      <c r="C553" s="1">
        <v>44959</v>
      </c>
      <c r="D553" s="25">
        <f>ROUNDUP(MONTH(Table1[[#This Row],[Date]])/3,0)</f>
        <v>1</v>
      </c>
      <c r="E553">
        <v>2023</v>
      </c>
      <c r="F553" t="s">
        <v>12</v>
      </c>
      <c r="G553" t="s">
        <v>18</v>
      </c>
      <c r="H553">
        <v>472</v>
      </c>
      <c r="I553" s="8">
        <v>24963.59</v>
      </c>
      <c r="J553" s="8">
        <v>3199.59</v>
      </c>
      <c r="K553" s="8">
        <f>Table1[[#This Row],[Profit Per unit]]*Table1[[#This Row],[Units Sold]]</f>
        <v>1510206.48</v>
      </c>
      <c r="L553" s="8">
        <v>11782814.48</v>
      </c>
      <c r="M553" s="8">
        <f>Table1[[#This Row],[Revenue]]-Table1[[#This Row],[Total Profits]]</f>
        <v>10272608</v>
      </c>
      <c r="N553" t="s">
        <v>14</v>
      </c>
    </row>
    <row r="554" spans="1:14" x14ac:dyDescent="0.35">
      <c r="A554" t="s">
        <v>595</v>
      </c>
      <c r="B554" t="s">
        <v>34</v>
      </c>
      <c r="C554" s="1">
        <v>44305</v>
      </c>
      <c r="D554" s="25">
        <f>ROUNDUP(MONTH(Table1[[#This Row],[Date]])/3,0)</f>
        <v>2</v>
      </c>
      <c r="E554">
        <v>2021</v>
      </c>
      <c r="F554" t="s">
        <v>20</v>
      </c>
      <c r="G554" t="s">
        <v>42</v>
      </c>
      <c r="H554">
        <v>155</v>
      </c>
      <c r="I554" s="8">
        <v>19830.810000000001</v>
      </c>
      <c r="J554" s="8">
        <v>9336.83</v>
      </c>
      <c r="K554" s="8">
        <f>Table1[[#This Row],[Profit Per unit]]*Table1[[#This Row],[Units Sold]]</f>
        <v>1447208.65</v>
      </c>
      <c r="L554" s="8">
        <v>3073775.55</v>
      </c>
      <c r="M554" s="8">
        <f>Table1[[#This Row],[Revenue]]-Table1[[#This Row],[Total Profits]]</f>
        <v>1626566.9</v>
      </c>
      <c r="N554" t="s">
        <v>14</v>
      </c>
    </row>
    <row r="555" spans="1:14" x14ac:dyDescent="0.35">
      <c r="A555" t="s">
        <v>596</v>
      </c>
      <c r="B555" t="s">
        <v>11</v>
      </c>
      <c r="C555" s="1">
        <v>44399</v>
      </c>
      <c r="D555" s="25">
        <f>ROUNDUP(MONTH(Table1[[#This Row],[Date]])/3,0)</f>
        <v>3</v>
      </c>
      <c r="E555">
        <v>2021</v>
      </c>
      <c r="F555" t="s">
        <v>20</v>
      </c>
      <c r="G555" t="s">
        <v>48</v>
      </c>
      <c r="H555">
        <v>394</v>
      </c>
      <c r="I555" s="8">
        <v>10137.629999999999</v>
      </c>
      <c r="J555" s="8">
        <v>9407.81</v>
      </c>
      <c r="K555" s="8">
        <f>Table1[[#This Row],[Profit Per unit]]*Table1[[#This Row],[Units Sold]]</f>
        <v>3706677.1399999997</v>
      </c>
      <c r="L555" s="8">
        <v>3994226.22</v>
      </c>
      <c r="M555" s="8">
        <f>Table1[[#This Row],[Revenue]]-Table1[[#This Row],[Total Profits]]</f>
        <v>287549.08000000054</v>
      </c>
      <c r="N555" t="s">
        <v>14</v>
      </c>
    </row>
    <row r="556" spans="1:14" x14ac:dyDescent="0.35">
      <c r="A556" t="s">
        <v>597</v>
      </c>
      <c r="B556" t="s">
        <v>23</v>
      </c>
      <c r="C556" s="1">
        <v>43917</v>
      </c>
      <c r="D556" s="25">
        <f>ROUNDUP(MONTH(Table1[[#This Row],[Date]])/3,0)</f>
        <v>1</v>
      </c>
      <c r="E556">
        <v>2020</v>
      </c>
      <c r="F556" t="s">
        <v>63</v>
      </c>
      <c r="G556" t="s">
        <v>24</v>
      </c>
      <c r="H556">
        <v>435</v>
      </c>
      <c r="I556" s="8">
        <v>15057.51</v>
      </c>
      <c r="J556" s="8">
        <v>5455.6</v>
      </c>
      <c r="K556" s="8">
        <f>Table1[[#This Row],[Profit Per unit]]*Table1[[#This Row],[Units Sold]]</f>
        <v>2373186</v>
      </c>
      <c r="L556" s="8">
        <v>6550016.8499999996</v>
      </c>
      <c r="M556" s="8">
        <f>Table1[[#This Row],[Revenue]]-Table1[[#This Row],[Total Profits]]</f>
        <v>4176830.8499999996</v>
      </c>
      <c r="N556" t="s">
        <v>21</v>
      </c>
    </row>
    <row r="557" spans="1:14" x14ac:dyDescent="0.35">
      <c r="A557" t="s">
        <v>598</v>
      </c>
      <c r="B557" t="s">
        <v>31</v>
      </c>
      <c r="C557" s="1">
        <v>44182</v>
      </c>
      <c r="D557" s="25">
        <f>ROUNDUP(MONTH(Table1[[#This Row],[Date]])/3,0)</f>
        <v>4</v>
      </c>
      <c r="E557">
        <v>2020</v>
      </c>
      <c r="F557" t="s">
        <v>41</v>
      </c>
      <c r="G557" t="s">
        <v>42</v>
      </c>
      <c r="H557">
        <v>620</v>
      </c>
      <c r="I557" s="8">
        <v>35549.32</v>
      </c>
      <c r="J557" s="8">
        <v>2269.9699999999998</v>
      </c>
      <c r="K557" s="8">
        <f>Table1[[#This Row],[Profit Per unit]]*Table1[[#This Row],[Units Sold]]</f>
        <v>1407381.4</v>
      </c>
      <c r="L557" s="8">
        <v>22040578.399999999</v>
      </c>
      <c r="M557" s="8">
        <f>Table1[[#This Row],[Revenue]]-Table1[[#This Row],[Total Profits]]</f>
        <v>20633197</v>
      </c>
      <c r="N557" t="s">
        <v>58</v>
      </c>
    </row>
    <row r="558" spans="1:14" x14ac:dyDescent="0.35">
      <c r="A558" t="s">
        <v>599</v>
      </c>
      <c r="B558" t="s">
        <v>27</v>
      </c>
      <c r="C558" s="1">
        <v>45185</v>
      </c>
      <c r="D558" s="25">
        <f>ROUNDUP(MONTH(Table1[[#This Row],[Date]])/3,0)</f>
        <v>3</v>
      </c>
      <c r="E558">
        <v>2023</v>
      </c>
      <c r="F558" t="s">
        <v>54</v>
      </c>
      <c r="G558" t="s">
        <v>42</v>
      </c>
      <c r="H558">
        <v>309</v>
      </c>
      <c r="I558" s="8">
        <v>43808.94</v>
      </c>
      <c r="J558" s="8">
        <v>3213.71</v>
      </c>
      <c r="K558" s="8">
        <f>Table1[[#This Row],[Profit Per unit]]*Table1[[#This Row],[Units Sold]]</f>
        <v>993036.39</v>
      </c>
      <c r="L558" s="8">
        <v>13536962.460000001</v>
      </c>
      <c r="M558" s="8">
        <f>Table1[[#This Row],[Revenue]]-Table1[[#This Row],[Total Profits]]</f>
        <v>12543926.07</v>
      </c>
      <c r="N558" t="s">
        <v>14</v>
      </c>
    </row>
    <row r="559" spans="1:14" x14ac:dyDescent="0.35">
      <c r="A559" t="s">
        <v>600</v>
      </c>
      <c r="B559" t="s">
        <v>27</v>
      </c>
      <c r="C559" s="1">
        <v>44143</v>
      </c>
      <c r="D559" s="25">
        <f>ROUNDUP(MONTH(Table1[[#This Row],[Date]])/3,0)</f>
        <v>4</v>
      </c>
      <c r="E559">
        <v>2020</v>
      </c>
      <c r="F559" t="s">
        <v>41</v>
      </c>
      <c r="G559" t="s">
        <v>24</v>
      </c>
      <c r="H559">
        <v>898</v>
      </c>
      <c r="I559" s="8">
        <v>21737.75</v>
      </c>
      <c r="J559" s="8">
        <v>5661.66</v>
      </c>
      <c r="K559" s="8">
        <f>Table1[[#This Row],[Profit Per unit]]*Table1[[#This Row],[Units Sold]]</f>
        <v>5084170.68</v>
      </c>
      <c r="L559" s="8">
        <v>19520499.5</v>
      </c>
      <c r="M559" s="8">
        <f>Table1[[#This Row],[Revenue]]-Table1[[#This Row],[Total Profits]]</f>
        <v>14436328.82</v>
      </c>
      <c r="N559" t="s">
        <v>14</v>
      </c>
    </row>
    <row r="560" spans="1:14" x14ac:dyDescent="0.35">
      <c r="A560" t="s">
        <v>601</v>
      </c>
      <c r="B560" t="s">
        <v>16</v>
      </c>
      <c r="C560" s="1">
        <v>44112</v>
      </c>
      <c r="D560" s="25">
        <f>ROUNDUP(MONTH(Table1[[#This Row],[Date]])/3,0)</f>
        <v>4</v>
      </c>
      <c r="E560">
        <v>2020</v>
      </c>
      <c r="F560" t="s">
        <v>20</v>
      </c>
      <c r="G560" t="s">
        <v>48</v>
      </c>
      <c r="H560">
        <v>518</v>
      </c>
      <c r="I560" s="8">
        <v>11462.7</v>
      </c>
      <c r="J560" s="8">
        <v>9321.44</v>
      </c>
      <c r="K560" s="8">
        <f>Table1[[#This Row],[Profit Per unit]]*Table1[[#This Row],[Units Sold]]</f>
        <v>4828505.92</v>
      </c>
      <c r="L560" s="8">
        <v>5937678.5999999996</v>
      </c>
      <c r="M560" s="8">
        <f>Table1[[#This Row],[Revenue]]-Table1[[#This Row],[Total Profits]]</f>
        <v>1109172.6799999997</v>
      </c>
      <c r="N560" t="s">
        <v>25</v>
      </c>
    </row>
    <row r="561" spans="1:14" x14ac:dyDescent="0.35">
      <c r="A561" t="s">
        <v>602</v>
      </c>
      <c r="B561" t="s">
        <v>37</v>
      </c>
      <c r="C561" s="1">
        <v>45189</v>
      </c>
      <c r="D561" s="25">
        <f>ROUNDUP(MONTH(Table1[[#This Row],[Date]])/3,0)</f>
        <v>3</v>
      </c>
      <c r="E561">
        <v>2023</v>
      </c>
      <c r="F561" t="s">
        <v>63</v>
      </c>
      <c r="G561" t="s">
        <v>29</v>
      </c>
      <c r="H561">
        <v>264</v>
      </c>
      <c r="I561" s="8">
        <v>49192.22</v>
      </c>
      <c r="J561" s="8">
        <v>4003.23</v>
      </c>
      <c r="K561" s="8">
        <f>Table1[[#This Row],[Profit Per unit]]*Table1[[#This Row],[Units Sold]]</f>
        <v>1056852.72</v>
      </c>
      <c r="L561" s="8">
        <v>12986746.08</v>
      </c>
      <c r="M561" s="8">
        <f>Table1[[#This Row],[Revenue]]-Table1[[#This Row],[Total Profits]]</f>
        <v>11929893.359999999</v>
      </c>
      <c r="N561" t="s">
        <v>58</v>
      </c>
    </row>
    <row r="562" spans="1:14" x14ac:dyDescent="0.35">
      <c r="A562" t="s">
        <v>603</v>
      </c>
      <c r="B562" t="s">
        <v>44</v>
      </c>
      <c r="C562" s="1">
        <v>44766</v>
      </c>
      <c r="D562" s="25">
        <f>ROUNDUP(MONTH(Table1[[#This Row],[Date]])/3,0)</f>
        <v>3</v>
      </c>
      <c r="E562">
        <v>2022</v>
      </c>
      <c r="F562" t="s">
        <v>28</v>
      </c>
      <c r="G562" t="s">
        <v>18</v>
      </c>
      <c r="H562">
        <v>329</v>
      </c>
      <c r="I562" s="8">
        <v>43020.95</v>
      </c>
      <c r="J562" s="8">
        <v>6895.44</v>
      </c>
      <c r="K562" s="8">
        <f>Table1[[#This Row],[Profit Per unit]]*Table1[[#This Row],[Units Sold]]</f>
        <v>2268599.7599999998</v>
      </c>
      <c r="L562" s="8">
        <v>14153892.550000001</v>
      </c>
      <c r="M562" s="8">
        <f>Table1[[#This Row],[Revenue]]-Table1[[#This Row],[Total Profits]]</f>
        <v>11885292.790000001</v>
      </c>
      <c r="N562" t="s">
        <v>21</v>
      </c>
    </row>
    <row r="563" spans="1:14" x14ac:dyDescent="0.35">
      <c r="A563" t="s">
        <v>604</v>
      </c>
      <c r="B563" t="s">
        <v>44</v>
      </c>
      <c r="C563" s="1">
        <v>44413</v>
      </c>
      <c r="D563" s="25">
        <f>ROUNDUP(MONTH(Table1[[#This Row],[Date]])/3,0)</f>
        <v>3</v>
      </c>
      <c r="E563">
        <v>2021</v>
      </c>
      <c r="F563" t="s">
        <v>17</v>
      </c>
      <c r="G563" t="s">
        <v>35</v>
      </c>
      <c r="H563">
        <v>493</v>
      </c>
      <c r="I563" s="8">
        <v>40539.5</v>
      </c>
      <c r="J563" s="8">
        <v>2449.86</v>
      </c>
      <c r="K563" s="8">
        <f>Table1[[#This Row],[Profit Per unit]]*Table1[[#This Row],[Units Sold]]</f>
        <v>1207780.98</v>
      </c>
      <c r="L563" s="8">
        <v>19985973.5</v>
      </c>
      <c r="M563" s="8">
        <f>Table1[[#This Row],[Revenue]]-Table1[[#This Row],[Total Profits]]</f>
        <v>18778192.52</v>
      </c>
      <c r="N563" t="s">
        <v>14</v>
      </c>
    </row>
    <row r="564" spans="1:14" x14ac:dyDescent="0.35">
      <c r="A564" t="s">
        <v>605</v>
      </c>
      <c r="B564" t="s">
        <v>23</v>
      </c>
      <c r="C564" s="1">
        <v>44787</v>
      </c>
      <c r="D564" s="25">
        <f>ROUNDUP(MONTH(Table1[[#This Row],[Date]])/3,0)</f>
        <v>3</v>
      </c>
      <c r="E564">
        <v>2022</v>
      </c>
      <c r="F564" t="s">
        <v>41</v>
      </c>
      <c r="G564" t="s">
        <v>39</v>
      </c>
      <c r="H564">
        <v>884</v>
      </c>
      <c r="I564" s="8">
        <v>49041.91</v>
      </c>
      <c r="J564" s="8">
        <v>3226.31</v>
      </c>
      <c r="K564" s="8">
        <f>Table1[[#This Row],[Profit Per unit]]*Table1[[#This Row],[Units Sold]]</f>
        <v>2852058.04</v>
      </c>
      <c r="L564" s="8">
        <v>43353048.439999998</v>
      </c>
      <c r="M564" s="8">
        <f>Table1[[#This Row],[Revenue]]-Table1[[#This Row],[Total Profits]]</f>
        <v>40500990.399999999</v>
      </c>
      <c r="N564" t="s">
        <v>14</v>
      </c>
    </row>
    <row r="565" spans="1:14" x14ac:dyDescent="0.35">
      <c r="A565" t="s">
        <v>606</v>
      </c>
      <c r="B565" t="s">
        <v>27</v>
      </c>
      <c r="C565" s="1">
        <v>43837</v>
      </c>
      <c r="D565" s="25">
        <f>ROUNDUP(MONTH(Table1[[#This Row],[Date]])/3,0)</f>
        <v>1</v>
      </c>
      <c r="E565">
        <v>2020</v>
      </c>
      <c r="F565" t="s">
        <v>17</v>
      </c>
      <c r="G565" t="s">
        <v>42</v>
      </c>
      <c r="H565">
        <v>656</v>
      </c>
      <c r="I565" s="8">
        <v>15181.46</v>
      </c>
      <c r="J565" s="8">
        <v>8490.1200000000008</v>
      </c>
      <c r="K565" s="8">
        <f>Table1[[#This Row],[Profit Per unit]]*Table1[[#This Row],[Units Sold]]</f>
        <v>5569518.7200000007</v>
      </c>
      <c r="L565" s="8">
        <v>9959037.7599999998</v>
      </c>
      <c r="M565" s="8">
        <f>Table1[[#This Row],[Revenue]]-Table1[[#This Row],[Total Profits]]</f>
        <v>4389519.0399999991</v>
      </c>
      <c r="N565" t="s">
        <v>58</v>
      </c>
    </row>
    <row r="566" spans="1:14" x14ac:dyDescent="0.35">
      <c r="A566" t="s">
        <v>607</v>
      </c>
      <c r="B566" t="s">
        <v>46</v>
      </c>
      <c r="C566" s="1">
        <v>43931</v>
      </c>
      <c r="D566" s="25">
        <f>ROUNDUP(MONTH(Table1[[#This Row],[Date]])/3,0)</f>
        <v>2</v>
      </c>
      <c r="E566">
        <v>2020</v>
      </c>
      <c r="F566" t="s">
        <v>63</v>
      </c>
      <c r="G566" t="s">
        <v>32</v>
      </c>
      <c r="H566">
        <v>741</v>
      </c>
      <c r="I566" s="8">
        <v>47745.33</v>
      </c>
      <c r="J566" s="8">
        <v>7767.31</v>
      </c>
      <c r="K566" s="8">
        <f>Table1[[#This Row],[Profit Per unit]]*Table1[[#This Row],[Units Sold]]</f>
        <v>5755576.71</v>
      </c>
      <c r="L566" s="8">
        <v>35379289.530000001</v>
      </c>
      <c r="M566" s="8">
        <f>Table1[[#This Row],[Revenue]]-Table1[[#This Row],[Total Profits]]</f>
        <v>29623712.82</v>
      </c>
      <c r="N566" t="s">
        <v>14</v>
      </c>
    </row>
    <row r="567" spans="1:14" x14ac:dyDescent="0.35">
      <c r="A567" t="s">
        <v>608</v>
      </c>
      <c r="B567" t="s">
        <v>51</v>
      </c>
      <c r="C567" s="1">
        <v>45201</v>
      </c>
      <c r="D567" s="25">
        <f>ROUNDUP(MONTH(Table1[[#This Row],[Date]])/3,0)</f>
        <v>4</v>
      </c>
      <c r="E567">
        <v>2023</v>
      </c>
      <c r="F567" t="s">
        <v>12</v>
      </c>
      <c r="G567" t="s">
        <v>24</v>
      </c>
      <c r="H567">
        <v>558</v>
      </c>
      <c r="I567" s="8">
        <v>27269.5</v>
      </c>
      <c r="J567" s="8">
        <v>7661.93</v>
      </c>
      <c r="K567" s="8">
        <f>Table1[[#This Row],[Profit Per unit]]*Table1[[#This Row],[Units Sold]]</f>
        <v>4275356.9400000004</v>
      </c>
      <c r="L567" s="8">
        <v>15216381</v>
      </c>
      <c r="M567" s="8">
        <f>Table1[[#This Row],[Revenue]]-Table1[[#This Row],[Total Profits]]</f>
        <v>10941024.059999999</v>
      </c>
      <c r="N567" t="s">
        <v>14</v>
      </c>
    </row>
    <row r="568" spans="1:14" x14ac:dyDescent="0.35">
      <c r="A568" t="s">
        <v>609</v>
      </c>
      <c r="B568" t="s">
        <v>23</v>
      </c>
      <c r="C568" s="1">
        <v>43843</v>
      </c>
      <c r="D568" s="25">
        <f>ROUNDUP(MONTH(Table1[[#This Row],[Date]])/3,0)</f>
        <v>1</v>
      </c>
      <c r="E568">
        <v>2020</v>
      </c>
      <c r="F568" t="s">
        <v>47</v>
      </c>
      <c r="G568" t="s">
        <v>42</v>
      </c>
      <c r="H568">
        <v>967</v>
      </c>
      <c r="I568" s="8">
        <v>22317.21</v>
      </c>
      <c r="J568" s="8">
        <v>8745.61</v>
      </c>
      <c r="K568" s="8">
        <f>Table1[[#This Row],[Profit Per unit]]*Table1[[#This Row],[Units Sold]]</f>
        <v>8457004.870000001</v>
      </c>
      <c r="L568" s="8">
        <v>21580742.07</v>
      </c>
      <c r="M568" s="8">
        <f>Table1[[#This Row],[Revenue]]-Table1[[#This Row],[Total Profits]]</f>
        <v>13123737.199999999</v>
      </c>
      <c r="N568" t="s">
        <v>21</v>
      </c>
    </row>
    <row r="569" spans="1:14" x14ac:dyDescent="0.35">
      <c r="A569" t="s">
        <v>610</v>
      </c>
      <c r="B569" t="s">
        <v>51</v>
      </c>
      <c r="C569" s="1">
        <v>45069</v>
      </c>
      <c r="D569" s="25">
        <f>ROUNDUP(MONTH(Table1[[#This Row],[Date]])/3,0)</f>
        <v>2</v>
      </c>
      <c r="E569">
        <v>2023</v>
      </c>
      <c r="F569" t="s">
        <v>63</v>
      </c>
      <c r="G569" t="s">
        <v>35</v>
      </c>
      <c r="H569">
        <v>708</v>
      </c>
      <c r="I569" s="8">
        <v>34554.94</v>
      </c>
      <c r="J569" s="8">
        <v>4062.57</v>
      </c>
      <c r="K569" s="8">
        <f>Table1[[#This Row],[Profit Per unit]]*Table1[[#This Row],[Units Sold]]</f>
        <v>2876299.56</v>
      </c>
      <c r="L569" s="8">
        <v>24464897.52</v>
      </c>
      <c r="M569" s="8">
        <f>Table1[[#This Row],[Revenue]]-Table1[[#This Row],[Total Profits]]</f>
        <v>21588597.960000001</v>
      </c>
      <c r="N569" t="s">
        <v>14</v>
      </c>
    </row>
    <row r="570" spans="1:14" x14ac:dyDescent="0.35">
      <c r="A570" t="s">
        <v>611</v>
      </c>
      <c r="B570" t="s">
        <v>44</v>
      </c>
      <c r="C570" s="1">
        <v>44845</v>
      </c>
      <c r="D570" s="25">
        <f>ROUNDUP(MONTH(Table1[[#This Row],[Date]])/3,0)</f>
        <v>4</v>
      </c>
      <c r="E570">
        <v>2022</v>
      </c>
      <c r="F570" t="s">
        <v>20</v>
      </c>
      <c r="G570" t="s">
        <v>13</v>
      </c>
      <c r="H570">
        <v>150</v>
      </c>
      <c r="I570" s="8">
        <v>23193.26</v>
      </c>
      <c r="J570" s="8">
        <v>4943.25</v>
      </c>
      <c r="K570" s="8">
        <f>Table1[[#This Row],[Profit Per unit]]*Table1[[#This Row],[Units Sold]]</f>
        <v>741487.5</v>
      </c>
      <c r="L570" s="8">
        <v>3478989</v>
      </c>
      <c r="M570" s="8">
        <f>Table1[[#This Row],[Revenue]]-Table1[[#This Row],[Total Profits]]</f>
        <v>2737501.5</v>
      </c>
      <c r="N570" t="s">
        <v>25</v>
      </c>
    </row>
    <row r="571" spans="1:14" x14ac:dyDescent="0.35">
      <c r="A571" t="s">
        <v>612</v>
      </c>
      <c r="B571" t="s">
        <v>16</v>
      </c>
      <c r="C571" s="1">
        <v>44555</v>
      </c>
      <c r="D571" s="25">
        <f>ROUNDUP(MONTH(Table1[[#This Row],[Date]])/3,0)</f>
        <v>4</v>
      </c>
      <c r="E571">
        <v>2021</v>
      </c>
      <c r="F571" t="s">
        <v>20</v>
      </c>
      <c r="G571" t="s">
        <v>18</v>
      </c>
      <c r="H571">
        <v>584</v>
      </c>
      <c r="I571" s="8">
        <v>44793.37</v>
      </c>
      <c r="J571" s="8">
        <v>7045.51</v>
      </c>
      <c r="K571" s="8">
        <f>Table1[[#This Row],[Profit Per unit]]*Table1[[#This Row],[Units Sold]]</f>
        <v>4114577.8400000003</v>
      </c>
      <c r="L571" s="8">
        <v>26159328.079999998</v>
      </c>
      <c r="M571" s="8">
        <f>Table1[[#This Row],[Revenue]]-Table1[[#This Row],[Total Profits]]</f>
        <v>22044750.239999998</v>
      </c>
      <c r="N571" t="s">
        <v>14</v>
      </c>
    </row>
    <row r="572" spans="1:14" x14ac:dyDescent="0.35">
      <c r="A572" t="s">
        <v>613</v>
      </c>
      <c r="B572" t="s">
        <v>11</v>
      </c>
      <c r="C572" s="1">
        <v>44760</v>
      </c>
      <c r="D572" s="25">
        <f>ROUNDUP(MONTH(Table1[[#This Row],[Date]])/3,0)</f>
        <v>3</v>
      </c>
      <c r="E572">
        <v>2022</v>
      </c>
      <c r="F572" t="s">
        <v>63</v>
      </c>
      <c r="G572" t="s">
        <v>35</v>
      </c>
      <c r="H572">
        <v>357</v>
      </c>
      <c r="I572" s="8">
        <v>46900.29</v>
      </c>
      <c r="J572" s="8">
        <v>2786.12</v>
      </c>
      <c r="K572" s="8">
        <f>Table1[[#This Row],[Profit Per unit]]*Table1[[#This Row],[Units Sold]]</f>
        <v>994644.84</v>
      </c>
      <c r="L572" s="8">
        <v>16743403.529999999</v>
      </c>
      <c r="M572" s="8">
        <f>Table1[[#This Row],[Revenue]]-Table1[[#This Row],[Total Profits]]</f>
        <v>15748758.689999999</v>
      </c>
      <c r="N572" t="s">
        <v>58</v>
      </c>
    </row>
    <row r="573" spans="1:14" x14ac:dyDescent="0.35">
      <c r="A573" t="s">
        <v>614</v>
      </c>
      <c r="B573" t="s">
        <v>37</v>
      </c>
      <c r="C573" s="1">
        <v>45194</v>
      </c>
      <c r="D573" s="25">
        <f>ROUNDUP(MONTH(Table1[[#This Row],[Date]])/3,0)</f>
        <v>3</v>
      </c>
      <c r="E573">
        <v>2023</v>
      </c>
      <c r="F573" t="s">
        <v>47</v>
      </c>
      <c r="G573" t="s">
        <v>32</v>
      </c>
      <c r="H573">
        <v>877</v>
      </c>
      <c r="I573" s="8">
        <v>30508.22</v>
      </c>
      <c r="J573" s="8">
        <v>7705.96</v>
      </c>
      <c r="K573" s="8">
        <f>Table1[[#This Row],[Profit Per unit]]*Table1[[#This Row],[Units Sold]]</f>
        <v>6758126.9199999999</v>
      </c>
      <c r="L573" s="8">
        <v>26755708.940000001</v>
      </c>
      <c r="M573" s="8">
        <f>Table1[[#This Row],[Revenue]]-Table1[[#This Row],[Total Profits]]</f>
        <v>19997582.020000003</v>
      </c>
      <c r="N573" t="s">
        <v>14</v>
      </c>
    </row>
    <row r="574" spans="1:14" x14ac:dyDescent="0.35">
      <c r="A574" t="s">
        <v>615</v>
      </c>
      <c r="B574" t="s">
        <v>46</v>
      </c>
      <c r="C574" s="1">
        <v>45252</v>
      </c>
      <c r="D574" s="25">
        <f>ROUNDUP(MONTH(Table1[[#This Row],[Date]])/3,0)</f>
        <v>4</v>
      </c>
      <c r="E574">
        <v>2023</v>
      </c>
      <c r="F574" t="s">
        <v>20</v>
      </c>
      <c r="G574" t="s">
        <v>35</v>
      </c>
      <c r="H574">
        <v>118</v>
      </c>
      <c r="I574" s="8">
        <v>48123.38</v>
      </c>
      <c r="J574" s="8">
        <v>4260.18</v>
      </c>
      <c r="K574" s="8">
        <f>Table1[[#This Row],[Profit Per unit]]*Table1[[#This Row],[Units Sold]]</f>
        <v>502701.24000000005</v>
      </c>
      <c r="L574" s="8">
        <v>5678558.8399999999</v>
      </c>
      <c r="M574" s="8">
        <f>Table1[[#This Row],[Revenue]]-Table1[[#This Row],[Total Profits]]</f>
        <v>5175857.5999999996</v>
      </c>
      <c r="N574" t="s">
        <v>14</v>
      </c>
    </row>
    <row r="575" spans="1:14" x14ac:dyDescent="0.35">
      <c r="A575" t="s">
        <v>616</v>
      </c>
      <c r="B575" t="s">
        <v>51</v>
      </c>
      <c r="C575" s="1">
        <v>43969</v>
      </c>
      <c r="D575" s="25">
        <f>ROUNDUP(MONTH(Table1[[#This Row],[Date]])/3,0)</f>
        <v>2</v>
      </c>
      <c r="E575">
        <v>2020</v>
      </c>
      <c r="F575" t="s">
        <v>54</v>
      </c>
      <c r="G575" t="s">
        <v>39</v>
      </c>
      <c r="H575">
        <v>347</v>
      </c>
      <c r="I575" s="8">
        <v>23501.68</v>
      </c>
      <c r="J575" s="8">
        <v>4710.34</v>
      </c>
      <c r="K575" s="8">
        <f>Table1[[#This Row],[Profit Per unit]]*Table1[[#This Row],[Units Sold]]</f>
        <v>1634487.98</v>
      </c>
      <c r="L575" s="8">
        <v>8155082.96</v>
      </c>
      <c r="M575" s="8">
        <f>Table1[[#This Row],[Revenue]]-Table1[[#This Row],[Total Profits]]</f>
        <v>6520594.9800000004</v>
      </c>
      <c r="N575" t="s">
        <v>14</v>
      </c>
    </row>
    <row r="576" spans="1:14" x14ac:dyDescent="0.35">
      <c r="A576" t="s">
        <v>617</v>
      </c>
      <c r="B576" t="s">
        <v>37</v>
      </c>
      <c r="C576" s="1">
        <v>44414</v>
      </c>
      <c r="D576" s="25">
        <f>ROUNDUP(MONTH(Table1[[#This Row],[Date]])/3,0)</f>
        <v>3</v>
      </c>
      <c r="E576">
        <v>2021</v>
      </c>
      <c r="F576" t="s">
        <v>41</v>
      </c>
      <c r="G576" t="s">
        <v>29</v>
      </c>
      <c r="H576">
        <v>195</v>
      </c>
      <c r="I576" s="8">
        <v>22573.75</v>
      </c>
      <c r="J576" s="8">
        <v>8379.0499999999993</v>
      </c>
      <c r="K576" s="8">
        <f>Table1[[#This Row],[Profit Per unit]]*Table1[[#This Row],[Units Sold]]</f>
        <v>1633914.7499999998</v>
      </c>
      <c r="L576" s="8">
        <v>4401881.25</v>
      </c>
      <c r="M576" s="8">
        <f>Table1[[#This Row],[Revenue]]-Table1[[#This Row],[Total Profits]]</f>
        <v>2767966.5</v>
      </c>
      <c r="N576" t="s">
        <v>14</v>
      </c>
    </row>
    <row r="577" spans="1:14" x14ac:dyDescent="0.35">
      <c r="A577" t="s">
        <v>618</v>
      </c>
      <c r="B577" t="s">
        <v>46</v>
      </c>
      <c r="C577" s="1">
        <v>43941</v>
      </c>
      <c r="D577" s="25">
        <f>ROUNDUP(MONTH(Table1[[#This Row],[Date]])/3,0)</f>
        <v>2</v>
      </c>
      <c r="E577">
        <v>2020</v>
      </c>
      <c r="F577" t="s">
        <v>63</v>
      </c>
      <c r="G577" t="s">
        <v>39</v>
      </c>
      <c r="H577">
        <v>276</v>
      </c>
      <c r="I577" s="8">
        <v>35183.879999999997</v>
      </c>
      <c r="J577" s="8">
        <v>7272.88</v>
      </c>
      <c r="K577" s="8">
        <f>Table1[[#This Row],[Profit Per unit]]*Table1[[#This Row],[Units Sold]]</f>
        <v>2007314.8800000001</v>
      </c>
      <c r="L577" s="8">
        <v>9710750.8800000008</v>
      </c>
      <c r="M577" s="8">
        <f>Table1[[#This Row],[Revenue]]-Table1[[#This Row],[Total Profits]]</f>
        <v>7703436.0000000009</v>
      </c>
      <c r="N577" t="s">
        <v>58</v>
      </c>
    </row>
    <row r="578" spans="1:14" x14ac:dyDescent="0.35">
      <c r="A578" t="s">
        <v>619</v>
      </c>
      <c r="B578" t="s">
        <v>11</v>
      </c>
      <c r="C578" s="1">
        <v>43850</v>
      </c>
      <c r="D578" s="25">
        <f>ROUNDUP(MONTH(Table1[[#This Row],[Date]])/3,0)</f>
        <v>1</v>
      </c>
      <c r="E578">
        <v>2020</v>
      </c>
      <c r="F578" t="s">
        <v>17</v>
      </c>
      <c r="G578" t="s">
        <v>29</v>
      </c>
      <c r="H578">
        <v>489</v>
      </c>
      <c r="I578" s="8">
        <v>28847.43</v>
      </c>
      <c r="J578" s="8">
        <v>7921.57</v>
      </c>
      <c r="K578" s="8">
        <f>Table1[[#This Row],[Profit Per unit]]*Table1[[#This Row],[Units Sold]]</f>
        <v>3873647.73</v>
      </c>
      <c r="L578" s="8">
        <v>14106393.27</v>
      </c>
      <c r="M578" s="8">
        <f>Table1[[#This Row],[Revenue]]-Table1[[#This Row],[Total Profits]]</f>
        <v>10232745.539999999</v>
      </c>
      <c r="N578" t="s">
        <v>14</v>
      </c>
    </row>
    <row r="579" spans="1:14" x14ac:dyDescent="0.35">
      <c r="A579" t="s">
        <v>620</v>
      </c>
      <c r="B579" t="s">
        <v>11</v>
      </c>
      <c r="C579" s="1">
        <v>45185</v>
      </c>
      <c r="D579" s="25">
        <f>ROUNDUP(MONTH(Table1[[#This Row],[Date]])/3,0)</f>
        <v>3</v>
      </c>
      <c r="E579">
        <v>2023</v>
      </c>
      <c r="F579" t="s">
        <v>63</v>
      </c>
      <c r="G579" t="s">
        <v>13</v>
      </c>
      <c r="H579">
        <v>989</v>
      </c>
      <c r="I579" s="8">
        <v>31752.95</v>
      </c>
      <c r="J579" s="8">
        <v>7600.6</v>
      </c>
      <c r="K579" s="8">
        <f>Table1[[#This Row],[Profit Per unit]]*Table1[[#This Row],[Units Sold]]</f>
        <v>7516993.4000000004</v>
      </c>
      <c r="L579" s="8">
        <v>31403667.550000001</v>
      </c>
      <c r="M579" s="8">
        <f>Table1[[#This Row],[Revenue]]-Table1[[#This Row],[Total Profits]]</f>
        <v>23886674.149999999</v>
      </c>
      <c r="N579" t="s">
        <v>25</v>
      </c>
    </row>
    <row r="580" spans="1:14" x14ac:dyDescent="0.35">
      <c r="A580" t="s">
        <v>621</v>
      </c>
      <c r="B580" t="s">
        <v>16</v>
      </c>
      <c r="C580" s="1">
        <v>44279</v>
      </c>
      <c r="D580" s="25">
        <f>ROUNDUP(MONTH(Table1[[#This Row],[Date]])/3,0)</f>
        <v>1</v>
      </c>
      <c r="E580">
        <v>2021</v>
      </c>
      <c r="F580" t="s">
        <v>63</v>
      </c>
      <c r="G580" t="s">
        <v>52</v>
      </c>
      <c r="H580">
        <v>564</v>
      </c>
      <c r="I580" s="8">
        <v>23783.54</v>
      </c>
      <c r="J580" s="8">
        <v>5997.33</v>
      </c>
      <c r="K580" s="8">
        <f>Table1[[#This Row],[Profit Per unit]]*Table1[[#This Row],[Units Sold]]</f>
        <v>3382494.12</v>
      </c>
      <c r="L580" s="8">
        <v>13413916.560000001</v>
      </c>
      <c r="M580" s="8">
        <f>Table1[[#This Row],[Revenue]]-Table1[[#This Row],[Total Profits]]</f>
        <v>10031422.440000001</v>
      </c>
      <c r="N580" t="s">
        <v>25</v>
      </c>
    </row>
    <row r="581" spans="1:14" x14ac:dyDescent="0.35">
      <c r="A581" t="s">
        <v>622</v>
      </c>
      <c r="B581" t="s">
        <v>46</v>
      </c>
      <c r="C581" s="1">
        <v>44043</v>
      </c>
      <c r="D581" s="25">
        <f>ROUNDUP(MONTH(Table1[[#This Row],[Date]])/3,0)</f>
        <v>3</v>
      </c>
      <c r="E581">
        <v>2020</v>
      </c>
      <c r="F581" t="s">
        <v>63</v>
      </c>
      <c r="G581" t="s">
        <v>48</v>
      </c>
      <c r="H581">
        <v>410</v>
      </c>
      <c r="I581" s="8">
        <v>42063.46</v>
      </c>
      <c r="J581" s="8">
        <v>8620.2000000000007</v>
      </c>
      <c r="K581" s="8">
        <f>Table1[[#This Row],[Profit Per unit]]*Table1[[#This Row],[Units Sold]]</f>
        <v>3534282.0000000005</v>
      </c>
      <c r="L581" s="8">
        <v>17246018.600000001</v>
      </c>
      <c r="M581" s="8">
        <f>Table1[[#This Row],[Revenue]]-Table1[[#This Row],[Total Profits]]</f>
        <v>13711736.600000001</v>
      </c>
      <c r="N581" t="s">
        <v>58</v>
      </c>
    </row>
    <row r="582" spans="1:14" x14ac:dyDescent="0.35">
      <c r="A582" t="s">
        <v>623</v>
      </c>
      <c r="B582" t="s">
        <v>37</v>
      </c>
      <c r="C582" s="1">
        <v>44959</v>
      </c>
      <c r="D582" s="25">
        <f>ROUNDUP(MONTH(Table1[[#This Row],[Date]])/3,0)</f>
        <v>1</v>
      </c>
      <c r="E582">
        <v>2023</v>
      </c>
      <c r="F582" t="s">
        <v>47</v>
      </c>
      <c r="G582" t="s">
        <v>24</v>
      </c>
      <c r="H582">
        <v>794</v>
      </c>
      <c r="I582" s="8">
        <v>22692.69</v>
      </c>
      <c r="J582" s="8">
        <v>4559.66</v>
      </c>
      <c r="K582" s="8">
        <f>Table1[[#This Row],[Profit Per unit]]*Table1[[#This Row],[Units Sold]]</f>
        <v>3620370.04</v>
      </c>
      <c r="L582" s="8">
        <v>18017995.859999999</v>
      </c>
      <c r="M582" s="8">
        <f>Table1[[#This Row],[Revenue]]-Table1[[#This Row],[Total Profits]]</f>
        <v>14397625.82</v>
      </c>
      <c r="N582" t="s">
        <v>14</v>
      </c>
    </row>
    <row r="583" spans="1:14" x14ac:dyDescent="0.35">
      <c r="A583" s="2" t="s">
        <v>624</v>
      </c>
      <c r="B583" t="s">
        <v>11</v>
      </c>
      <c r="C583" s="1">
        <v>44698</v>
      </c>
      <c r="D583" s="25">
        <f>ROUNDUP(MONTH(Table1[[#This Row],[Date]])/3,0)</f>
        <v>2</v>
      </c>
      <c r="E583">
        <v>2022</v>
      </c>
      <c r="F583" t="s">
        <v>20</v>
      </c>
      <c r="G583" t="s">
        <v>48</v>
      </c>
      <c r="H583">
        <v>780</v>
      </c>
      <c r="I583" s="8">
        <v>22739.59</v>
      </c>
      <c r="J583" s="8">
        <v>2869.67</v>
      </c>
      <c r="K583" s="8">
        <f>Table1[[#This Row],[Profit Per unit]]*Table1[[#This Row],[Units Sold]]</f>
        <v>2238342.6</v>
      </c>
      <c r="L583" s="8">
        <v>17736880.199999999</v>
      </c>
      <c r="M583" s="8">
        <f>Table1[[#This Row],[Revenue]]-Table1[[#This Row],[Total Profits]]</f>
        <v>15498537.6</v>
      </c>
      <c r="N583" t="s">
        <v>14</v>
      </c>
    </row>
    <row r="584" spans="1:14" x14ac:dyDescent="0.35">
      <c r="A584" t="s">
        <v>625</v>
      </c>
      <c r="B584" t="s">
        <v>34</v>
      </c>
      <c r="C584" s="1">
        <v>44076</v>
      </c>
      <c r="D584" s="25">
        <f>ROUNDUP(MONTH(Table1[[#This Row],[Date]])/3,0)</f>
        <v>3</v>
      </c>
      <c r="E584">
        <v>2020</v>
      </c>
      <c r="F584" t="s">
        <v>63</v>
      </c>
      <c r="G584" t="s">
        <v>42</v>
      </c>
      <c r="H584">
        <v>997</v>
      </c>
      <c r="I584" s="8">
        <v>23337.7</v>
      </c>
      <c r="J584" s="8">
        <v>5441.12</v>
      </c>
      <c r="K584" s="8">
        <f>Table1[[#This Row],[Profit Per unit]]*Table1[[#This Row],[Units Sold]]</f>
        <v>5424796.6399999997</v>
      </c>
      <c r="L584" s="8">
        <v>23267686.899999999</v>
      </c>
      <c r="M584" s="8">
        <f>Table1[[#This Row],[Revenue]]-Table1[[#This Row],[Total Profits]]</f>
        <v>17842890.259999998</v>
      </c>
      <c r="N584" t="s">
        <v>14</v>
      </c>
    </row>
    <row r="585" spans="1:14" x14ac:dyDescent="0.35">
      <c r="A585" t="s">
        <v>626</v>
      </c>
      <c r="B585" t="s">
        <v>44</v>
      </c>
      <c r="C585" s="1">
        <v>45053</v>
      </c>
      <c r="D585" s="25">
        <f>ROUNDUP(MONTH(Table1[[#This Row],[Date]])/3,0)</f>
        <v>2</v>
      </c>
      <c r="E585">
        <v>2023</v>
      </c>
      <c r="F585" t="s">
        <v>28</v>
      </c>
      <c r="G585" t="s">
        <v>52</v>
      </c>
      <c r="H585">
        <v>248</v>
      </c>
      <c r="I585" s="8">
        <v>30929.200000000001</v>
      </c>
      <c r="J585" s="8">
        <v>2548.66</v>
      </c>
      <c r="K585" s="8">
        <f>Table1[[#This Row],[Profit Per unit]]*Table1[[#This Row],[Units Sold]]</f>
        <v>632067.67999999993</v>
      </c>
      <c r="L585" s="8">
        <v>7670441.5999999996</v>
      </c>
      <c r="M585" s="8">
        <f>Table1[[#This Row],[Revenue]]-Table1[[#This Row],[Total Profits]]</f>
        <v>7038373.9199999999</v>
      </c>
      <c r="N585" t="s">
        <v>14</v>
      </c>
    </row>
    <row r="586" spans="1:14" x14ac:dyDescent="0.35">
      <c r="A586" t="s">
        <v>627</v>
      </c>
      <c r="B586" t="s">
        <v>46</v>
      </c>
      <c r="C586" s="1">
        <v>44704</v>
      </c>
      <c r="D586" s="25">
        <f>ROUNDUP(MONTH(Table1[[#This Row],[Date]])/3,0)</f>
        <v>2</v>
      </c>
      <c r="E586">
        <v>2022</v>
      </c>
      <c r="F586" t="s">
        <v>28</v>
      </c>
      <c r="G586" t="s">
        <v>24</v>
      </c>
      <c r="H586">
        <v>471</v>
      </c>
      <c r="I586" s="8">
        <v>38081.699999999997</v>
      </c>
      <c r="J586" s="8">
        <v>8208.7199999999993</v>
      </c>
      <c r="K586" s="8">
        <f>Table1[[#This Row],[Profit Per unit]]*Table1[[#This Row],[Units Sold]]</f>
        <v>3866307.1199999996</v>
      </c>
      <c r="L586" s="8">
        <v>17936480.699999999</v>
      </c>
      <c r="M586" s="8">
        <f>Table1[[#This Row],[Revenue]]-Table1[[#This Row],[Total Profits]]</f>
        <v>14070173.58</v>
      </c>
      <c r="N586" t="s">
        <v>21</v>
      </c>
    </row>
    <row r="587" spans="1:14" x14ac:dyDescent="0.35">
      <c r="A587" t="s">
        <v>628</v>
      </c>
      <c r="B587" t="s">
        <v>44</v>
      </c>
      <c r="C587" s="1">
        <v>45256</v>
      </c>
      <c r="D587" s="25">
        <f>ROUNDUP(MONTH(Table1[[#This Row],[Date]])/3,0)</f>
        <v>4</v>
      </c>
      <c r="E587">
        <v>2023</v>
      </c>
      <c r="F587" t="s">
        <v>20</v>
      </c>
      <c r="G587" t="s">
        <v>35</v>
      </c>
      <c r="H587">
        <v>939</v>
      </c>
      <c r="I587" s="8">
        <v>47201.02</v>
      </c>
      <c r="J587" s="8">
        <v>6623.62</v>
      </c>
      <c r="K587" s="8">
        <f>Table1[[#This Row],[Profit Per unit]]*Table1[[#This Row],[Units Sold]]</f>
        <v>6219579.1799999997</v>
      </c>
      <c r="L587" s="8">
        <v>44321757.780000001</v>
      </c>
      <c r="M587" s="8">
        <f>Table1[[#This Row],[Revenue]]-Table1[[#This Row],[Total Profits]]</f>
        <v>38102178.600000001</v>
      </c>
      <c r="N587" t="s">
        <v>14</v>
      </c>
    </row>
    <row r="588" spans="1:14" x14ac:dyDescent="0.35">
      <c r="A588" t="s">
        <v>629</v>
      </c>
      <c r="B588" t="s">
        <v>46</v>
      </c>
      <c r="C588" s="1">
        <v>44561</v>
      </c>
      <c r="D588" s="25">
        <f>ROUNDUP(MONTH(Table1[[#This Row],[Date]])/3,0)</f>
        <v>4</v>
      </c>
      <c r="E588">
        <v>2021</v>
      </c>
      <c r="F588" t="s">
        <v>63</v>
      </c>
      <c r="G588" t="s">
        <v>24</v>
      </c>
      <c r="H588">
        <v>544</v>
      </c>
      <c r="I588" s="8">
        <v>31992.21</v>
      </c>
      <c r="J588" s="8">
        <v>6314.66</v>
      </c>
      <c r="K588" s="8">
        <f>Table1[[#This Row],[Profit Per unit]]*Table1[[#This Row],[Units Sold]]</f>
        <v>3435175.04</v>
      </c>
      <c r="L588" s="8">
        <v>17403762.239999998</v>
      </c>
      <c r="M588" s="8">
        <f>Table1[[#This Row],[Revenue]]-Table1[[#This Row],[Total Profits]]</f>
        <v>13968587.199999999</v>
      </c>
      <c r="N588" t="s">
        <v>25</v>
      </c>
    </row>
    <row r="589" spans="1:14" x14ac:dyDescent="0.35">
      <c r="A589" t="s">
        <v>630</v>
      </c>
      <c r="B589" t="s">
        <v>16</v>
      </c>
      <c r="C589" s="1">
        <v>43903</v>
      </c>
      <c r="D589" s="25">
        <f>ROUNDUP(MONTH(Table1[[#This Row],[Date]])/3,0)</f>
        <v>1</v>
      </c>
      <c r="E589">
        <v>2020</v>
      </c>
      <c r="F589" t="s">
        <v>63</v>
      </c>
      <c r="G589" t="s">
        <v>48</v>
      </c>
      <c r="H589">
        <v>644</v>
      </c>
      <c r="I589" s="8">
        <v>11922.17</v>
      </c>
      <c r="J589" s="8">
        <v>2972.84</v>
      </c>
      <c r="K589" s="8">
        <f>Table1[[#This Row],[Profit Per unit]]*Table1[[#This Row],[Units Sold]]</f>
        <v>1914508.9600000002</v>
      </c>
      <c r="L589" s="8">
        <v>7677877.4800000004</v>
      </c>
      <c r="M589" s="8">
        <f>Table1[[#This Row],[Revenue]]-Table1[[#This Row],[Total Profits]]</f>
        <v>5763368.5200000005</v>
      </c>
      <c r="N589" t="s">
        <v>14</v>
      </c>
    </row>
    <row r="590" spans="1:14" x14ac:dyDescent="0.35">
      <c r="A590" t="s">
        <v>631</v>
      </c>
      <c r="B590" t="s">
        <v>34</v>
      </c>
      <c r="C590" s="1">
        <v>44007</v>
      </c>
      <c r="D590" s="25">
        <f>ROUNDUP(MONTH(Table1[[#This Row],[Date]])/3,0)</f>
        <v>2</v>
      </c>
      <c r="E590">
        <v>2020</v>
      </c>
      <c r="F590" t="s">
        <v>28</v>
      </c>
      <c r="G590" t="s">
        <v>39</v>
      </c>
      <c r="H590">
        <v>341</v>
      </c>
      <c r="I590" s="8">
        <v>41425.589999999997</v>
      </c>
      <c r="J590" s="8">
        <v>9653.4699999999993</v>
      </c>
      <c r="K590" s="8">
        <f>Table1[[#This Row],[Profit Per unit]]*Table1[[#This Row],[Units Sold]]</f>
        <v>3291833.2699999996</v>
      </c>
      <c r="L590" s="8">
        <v>14126126.189999999</v>
      </c>
      <c r="M590" s="8">
        <f>Table1[[#This Row],[Revenue]]-Table1[[#This Row],[Total Profits]]</f>
        <v>10834292.92</v>
      </c>
      <c r="N590" t="s">
        <v>14</v>
      </c>
    </row>
    <row r="591" spans="1:14" x14ac:dyDescent="0.35">
      <c r="A591" t="s">
        <v>632</v>
      </c>
      <c r="B591" t="s">
        <v>44</v>
      </c>
      <c r="C591" s="1">
        <v>44869</v>
      </c>
      <c r="D591" s="25">
        <f>ROUNDUP(MONTH(Table1[[#This Row],[Date]])/3,0)</f>
        <v>4</v>
      </c>
      <c r="E591">
        <v>2022</v>
      </c>
      <c r="F591" t="s">
        <v>17</v>
      </c>
      <c r="G591" t="s">
        <v>48</v>
      </c>
      <c r="H591">
        <v>961</v>
      </c>
      <c r="I591" s="8">
        <v>35793.54</v>
      </c>
      <c r="J591" s="8">
        <v>2956.63</v>
      </c>
      <c r="K591" s="8">
        <f>Table1[[#This Row],[Profit Per unit]]*Table1[[#This Row],[Units Sold]]</f>
        <v>2841321.43</v>
      </c>
      <c r="L591" s="8">
        <v>34397591.939999998</v>
      </c>
      <c r="M591" s="8">
        <f>Table1[[#This Row],[Revenue]]-Table1[[#This Row],[Total Profits]]</f>
        <v>31556270.509999998</v>
      </c>
      <c r="N591" t="s">
        <v>14</v>
      </c>
    </row>
    <row r="592" spans="1:14" x14ac:dyDescent="0.35">
      <c r="A592" t="s">
        <v>633</v>
      </c>
      <c r="B592" t="s">
        <v>23</v>
      </c>
      <c r="C592" s="1">
        <v>44243</v>
      </c>
      <c r="D592" s="25">
        <f>ROUNDUP(MONTH(Table1[[#This Row],[Date]])/3,0)</f>
        <v>1</v>
      </c>
      <c r="E592">
        <v>2021</v>
      </c>
      <c r="F592" t="s">
        <v>28</v>
      </c>
      <c r="G592" t="s">
        <v>18</v>
      </c>
      <c r="H592">
        <v>719</v>
      </c>
      <c r="I592" s="8">
        <v>31328.17</v>
      </c>
      <c r="J592" s="8">
        <v>4687.24</v>
      </c>
      <c r="K592" s="8">
        <f>Table1[[#This Row],[Profit Per unit]]*Table1[[#This Row],[Units Sold]]</f>
        <v>3370125.56</v>
      </c>
      <c r="L592" s="8">
        <v>22524954.23</v>
      </c>
      <c r="M592" s="8">
        <f>Table1[[#This Row],[Revenue]]-Table1[[#This Row],[Total Profits]]</f>
        <v>19154828.670000002</v>
      </c>
      <c r="N592" t="s">
        <v>14</v>
      </c>
    </row>
    <row r="593" spans="1:14" x14ac:dyDescent="0.35">
      <c r="A593" t="s">
        <v>634</v>
      </c>
      <c r="B593" t="s">
        <v>27</v>
      </c>
      <c r="C593" s="1">
        <v>44407</v>
      </c>
      <c r="D593" s="25">
        <f>ROUNDUP(MONTH(Table1[[#This Row],[Date]])/3,0)</f>
        <v>3</v>
      </c>
      <c r="E593">
        <v>2021</v>
      </c>
      <c r="F593" t="s">
        <v>47</v>
      </c>
      <c r="G593" t="s">
        <v>32</v>
      </c>
      <c r="H593">
        <v>350</v>
      </c>
      <c r="I593" s="8">
        <v>47157.35</v>
      </c>
      <c r="J593" s="8">
        <v>3777.28</v>
      </c>
      <c r="K593" s="8">
        <f>Table1[[#This Row],[Profit Per unit]]*Table1[[#This Row],[Units Sold]]</f>
        <v>1322048</v>
      </c>
      <c r="L593" s="8">
        <v>16505072.5</v>
      </c>
      <c r="M593" s="8">
        <f>Table1[[#This Row],[Revenue]]-Table1[[#This Row],[Total Profits]]</f>
        <v>15183024.5</v>
      </c>
      <c r="N593" t="s">
        <v>14</v>
      </c>
    </row>
    <row r="594" spans="1:14" x14ac:dyDescent="0.35">
      <c r="A594" t="s">
        <v>635</v>
      </c>
      <c r="B594" t="s">
        <v>16</v>
      </c>
      <c r="C594" s="1">
        <v>44914</v>
      </c>
      <c r="D594" s="25">
        <f>ROUNDUP(MONTH(Table1[[#This Row],[Date]])/3,0)</f>
        <v>4</v>
      </c>
      <c r="E594">
        <v>2022</v>
      </c>
      <c r="F594" t="s">
        <v>17</v>
      </c>
      <c r="G594" t="s">
        <v>18</v>
      </c>
      <c r="H594">
        <v>387</v>
      </c>
      <c r="I594" s="8">
        <v>48052.05</v>
      </c>
      <c r="J594" s="8">
        <v>4922.24</v>
      </c>
      <c r="K594" s="8">
        <f>Table1[[#This Row],[Profit Per unit]]*Table1[[#This Row],[Units Sold]]</f>
        <v>1904906.88</v>
      </c>
      <c r="L594" s="8">
        <v>18596143.350000001</v>
      </c>
      <c r="M594" s="8">
        <f>Table1[[#This Row],[Revenue]]-Table1[[#This Row],[Total Profits]]</f>
        <v>16691236.470000003</v>
      </c>
      <c r="N594" t="s">
        <v>25</v>
      </c>
    </row>
    <row r="595" spans="1:14" x14ac:dyDescent="0.35">
      <c r="A595" t="s">
        <v>636</v>
      </c>
      <c r="B595" t="s">
        <v>31</v>
      </c>
      <c r="C595" s="1">
        <v>45161</v>
      </c>
      <c r="D595" s="25">
        <f>ROUNDUP(MONTH(Table1[[#This Row],[Date]])/3,0)</f>
        <v>3</v>
      </c>
      <c r="E595">
        <v>2023</v>
      </c>
      <c r="F595" t="s">
        <v>54</v>
      </c>
      <c r="G595" t="s">
        <v>13</v>
      </c>
      <c r="H595">
        <v>199</v>
      </c>
      <c r="I595" s="8">
        <v>23511.99</v>
      </c>
      <c r="J595" s="8">
        <v>4799.3999999999996</v>
      </c>
      <c r="K595" s="8">
        <f>Table1[[#This Row],[Profit Per unit]]*Table1[[#This Row],[Units Sold]]</f>
        <v>955080.6</v>
      </c>
      <c r="L595" s="8">
        <v>4678886.01</v>
      </c>
      <c r="M595" s="8">
        <f>Table1[[#This Row],[Revenue]]-Table1[[#This Row],[Total Profits]]</f>
        <v>3723805.4099999997</v>
      </c>
      <c r="N595" t="s">
        <v>14</v>
      </c>
    </row>
    <row r="596" spans="1:14" x14ac:dyDescent="0.35">
      <c r="A596" t="s">
        <v>637</v>
      </c>
      <c r="B596" t="s">
        <v>11</v>
      </c>
      <c r="C596" s="1">
        <v>44618</v>
      </c>
      <c r="D596" s="25">
        <f>ROUNDUP(MONTH(Table1[[#This Row],[Date]])/3,0)</f>
        <v>1</v>
      </c>
      <c r="E596">
        <v>2022</v>
      </c>
      <c r="F596" t="s">
        <v>41</v>
      </c>
      <c r="G596" t="s">
        <v>13</v>
      </c>
      <c r="H596">
        <v>687</v>
      </c>
      <c r="I596" s="8">
        <v>33342.97</v>
      </c>
      <c r="J596" s="8">
        <v>6500.51</v>
      </c>
      <c r="K596" s="8">
        <f>Table1[[#This Row],[Profit Per unit]]*Table1[[#This Row],[Units Sold]]</f>
        <v>4465850.37</v>
      </c>
      <c r="L596" s="8">
        <v>22906620.390000001</v>
      </c>
      <c r="M596" s="8">
        <f>Table1[[#This Row],[Revenue]]-Table1[[#This Row],[Total Profits]]</f>
        <v>18440770.02</v>
      </c>
      <c r="N596" t="s">
        <v>14</v>
      </c>
    </row>
    <row r="597" spans="1:14" x14ac:dyDescent="0.35">
      <c r="A597" t="s">
        <v>638</v>
      </c>
      <c r="B597" t="s">
        <v>31</v>
      </c>
      <c r="C597" s="1">
        <v>44134</v>
      </c>
      <c r="D597" s="25">
        <f>ROUNDUP(MONTH(Table1[[#This Row],[Date]])/3,0)</f>
        <v>4</v>
      </c>
      <c r="E597">
        <v>2020</v>
      </c>
      <c r="F597" t="s">
        <v>28</v>
      </c>
      <c r="G597" t="s">
        <v>13</v>
      </c>
      <c r="H597">
        <v>452</v>
      </c>
      <c r="I597" s="8">
        <v>12026.68</v>
      </c>
      <c r="J597" s="8">
        <v>3115.04</v>
      </c>
      <c r="K597" s="8">
        <f>Table1[[#This Row],[Profit Per unit]]*Table1[[#This Row],[Units Sold]]</f>
        <v>1407998.08</v>
      </c>
      <c r="L597" s="8">
        <v>5436059.3600000003</v>
      </c>
      <c r="M597" s="8">
        <f>Table1[[#This Row],[Revenue]]-Table1[[#This Row],[Total Profits]]</f>
        <v>4028061.2800000003</v>
      </c>
      <c r="N597" t="s">
        <v>14</v>
      </c>
    </row>
    <row r="598" spans="1:14" x14ac:dyDescent="0.35">
      <c r="A598" t="s">
        <v>639</v>
      </c>
      <c r="B598" t="s">
        <v>27</v>
      </c>
      <c r="C598" s="1">
        <v>44600</v>
      </c>
      <c r="D598" s="25">
        <f>ROUNDUP(MONTH(Table1[[#This Row],[Date]])/3,0)</f>
        <v>1</v>
      </c>
      <c r="E598">
        <v>2022</v>
      </c>
      <c r="F598" t="s">
        <v>17</v>
      </c>
      <c r="G598" t="s">
        <v>39</v>
      </c>
      <c r="H598">
        <v>659</v>
      </c>
      <c r="I598" s="8">
        <v>49156.21</v>
      </c>
      <c r="J598" s="8">
        <v>8159.59</v>
      </c>
      <c r="K598" s="8">
        <f>Table1[[#This Row],[Profit Per unit]]*Table1[[#This Row],[Units Sold]]</f>
        <v>5377169.8100000005</v>
      </c>
      <c r="L598" s="8">
        <v>32393942.390000001</v>
      </c>
      <c r="M598" s="8">
        <f>Table1[[#This Row],[Revenue]]-Table1[[#This Row],[Total Profits]]</f>
        <v>27016772.579999998</v>
      </c>
      <c r="N598" t="s">
        <v>14</v>
      </c>
    </row>
    <row r="599" spans="1:14" x14ac:dyDescent="0.35">
      <c r="A599" t="s">
        <v>640</v>
      </c>
      <c r="B599" t="s">
        <v>44</v>
      </c>
      <c r="C599" s="1">
        <v>44494</v>
      </c>
      <c r="D599" s="25">
        <f>ROUNDUP(MONTH(Table1[[#This Row],[Date]])/3,0)</f>
        <v>4</v>
      </c>
      <c r="E599">
        <v>2021</v>
      </c>
      <c r="F599" t="s">
        <v>54</v>
      </c>
      <c r="G599" t="s">
        <v>32</v>
      </c>
      <c r="H599">
        <v>575</v>
      </c>
      <c r="I599" s="8">
        <v>10306.64</v>
      </c>
      <c r="J599" s="8">
        <v>4159.79</v>
      </c>
      <c r="K599" s="8">
        <f>Table1[[#This Row],[Profit Per unit]]*Table1[[#This Row],[Units Sold]]</f>
        <v>2391879.25</v>
      </c>
      <c r="L599" s="8">
        <v>5926318</v>
      </c>
      <c r="M599" s="8">
        <f>Table1[[#This Row],[Revenue]]-Table1[[#This Row],[Total Profits]]</f>
        <v>3534438.75</v>
      </c>
      <c r="N599" t="s">
        <v>14</v>
      </c>
    </row>
    <row r="600" spans="1:14" x14ac:dyDescent="0.35">
      <c r="A600" t="s">
        <v>641</v>
      </c>
      <c r="B600" t="s">
        <v>27</v>
      </c>
      <c r="C600" s="1">
        <v>45241</v>
      </c>
      <c r="D600" s="25">
        <f>ROUNDUP(MONTH(Table1[[#This Row],[Date]])/3,0)</f>
        <v>4</v>
      </c>
      <c r="E600">
        <v>2023</v>
      </c>
      <c r="F600" t="s">
        <v>41</v>
      </c>
      <c r="G600" t="s">
        <v>39</v>
      </c>
      <c r="H600">
        <v>608</v>
      </c>
      <c r="I600" s="8">
        <v>26360.69</v>
      </c>
      <c r="J600" s="8">
        <v>9315.67</v>
      </c>
      <c r="K600" s="8">
        <f>Table1[[#This Row],[Profit Per unit]]*Table1[[#This Row],[Units Sold]]</f>
        <v>5663927.3600000003</v>
      </c>
      <c r="L600" s="8">
        <v>16027299.52</v>
      </c>
      <c r="M600" s="8">
        <f>Table1[[#This Row],[Revenue]]-Table1[[#This Row],[Total Profits]]</f>
        <v>10363372.16</v>
      </c>
      <c r="N600" t="s">
        <v>14</v>
      </c>
    </row>
    <row r="601" spans="1:14" x14ac:dyDescent="0.35">
      <c r="A601" t="s">
        <v>642</v>
      </c>
      <c r="B601" t="s">
        <v>16</v>
      </c>
      <c r="C601" s="1">
        <v>44727</v>
      </c>
      <c r="D601" s="25">
        <f>ROUNDUP(MONTH(Table1[[#This Row],[Date]])/3,0)</f>
        <v>2</v>
      </c>
      <c r="E601">
        <v>2022</v>
      </c>
      <c r="F601" t="s">
        <v>54</v>
      </c>
      <c r="G601" t="s">
        <v>35</v>
      </c>
      <c r="H601">
        <v>825</v>
      </c>
      <c r="I601" s="8">
        <v>44517.66</v>
      </c>
      <c r="J601" s="8">
        <v>7496.94</v>
      </c>
      <c r="K601" s="8">
        <f>Table1[[#This Row],[Profit Per unit]]*Table1[[#This Row],[Units Sold]]</f>
        <v>6184975.5</v>
      </c>
      <c r="L601" s="8">
        <v>36727069.5</v>
      </c>
      <c r="M601" s="8">
        <f>Table1[[#This Row],[Revenue]]-Table1[[#This Row],[Total Profits]]</f>
        <v>30542094</v>
      </c>
      <c r="N601" t="s">
        <v>14</v>
      </c>
    </row>
    <row r="602" spans="1:14" x14ac:dyDescent="0.35">
      <c r="A602" t="s">
        <v>643</v>
      </c>
      <c r="B602" t="s">
        <v>23</v>
      </c>
      <c r="C602" s="1">
        <v>45190</v>
      </c>
      <c r="D602" s="25">
        <f>ROUNDUP(MONTH(Table1[[#This Row],[Date]])/3,0)</f>
        <v>3</v>
      </c>
      <c r="E602">
        <v>2023</v>
      </c>
      <c r="F602" t="s">
        <v>63</v>
      </c>
      <c r="G602" t="s">
        <v>18</v>
      </c>
      <c r="H602">
        <v>499</v>
      </c>
      <c r="I602" s="8">
        <v>39950.239999999998</v>
      </c>
      <c r="J602" s="8">
        <v>6053.8</v>
      </c>
      <c r="K602" s="8">
        <f>Table1[[#This Row],[Profit Per unit]]*Table1[[#This Row],[Units Sold]]</f>
        <v>3020846.2</v>
      </c>
      <c r="L602" s="8">
        <v>19935169.760000002</v>
      </c>
      <c r="M602" s="8">
        <f>Table1[[#This Row],[Revenue]]-Table1[[#This Row],[Total Profits]]</f>
        <v>16914323.560000002</v>
      </c>
      <c r="N602" t="s">
        <v>14</v>
      </c>
    </row>
    <row r="603" spans="1:14" x14ac:dyDescent="0.35">
      <c r="A603" t="s">
        <v>644</v>
      </c>
      <c r="B603" t="s">
        <v>11</v>
      </c>
      <c r="C603" s="1">
        <v>45221</v>
      </c>
      <c r="D603" s="25">
        <f>ROUNDUP(MONTH(Table1[[#This Row],[Date]])/3,0)</f>
        <v>4</v>
      </c>
      <c r="E603">
        <v>2023</v>
      </c>
      <c r="F603" t="s">
        <v>28</v>
      </c>
      <c r="G603" t="s">
        <v>39</v>
      </c>
      <c r="H603">
        <v>410</v>
      </c>
      <c r="I603" s="8">
        <v>23384.86</v>
      </c>
      <c r="J603" s="8">
        <v>9149.14</v>
      </c>
      <c r="K603" s="8">
        <f>Table1[[#This Row],[Profit Per unit]]*Table1[[#This Row],[Units Sold]]</f>
        <v>3751147.4</v>
      </c>
      <c r="L603" s="8">
        <v>9587792.5999999996</v>
      </c>
      <c r="M603" s="8">
        <f>Table1[[#This Row],[Revenue]]-Table1[[#This Row],[Total Profits]]</f>
        <v>5836645.1999999993</v>
      </c>
      <c r="N603" t="s">
        <v>58</v>
      </c>
    </row>
    <row r="604" spans="1:14" x14ac:dyDescent="0.35">
      <c r="A604" t="s">
        <v>645</v>
      </c>
      <c r="B604" t="s">
        <v>51</v>
      </c>
      <c r="C604" s="1">
        <v>44056</v>
      </c>
      <c r="D604" s="25">
        <f>ROUNDUP(MONTH(Table1[[#This Row],[Date]])/3,0)</f>
        <v>3</v>
      </c>
      <c r="E604">
        <v>2020</v>
      </c>
      <c r="F604" t="s">
        <v>54</v>
      </c>
      <c r="G604" t="s">
        <v>29</v>
      </c>
      <c r="H604">
        <v>743</v>
      </c>
      <c r="I604" s="8">
        <v>26050.959999999999</v>
      </c>
      <c r="J604" s="8">
        <v>3800.89</v>
      </c>
      <c r="K604" s="8">
        <f>Table1[[#This Row],[Profit Per unit]]*Table1[[#This Row],[Units Sold]]</f>
        <v>2824061.27</v>
      </c>
      <c r="L604" s="8">
        <v>19355863.280000001</v>
      </c>
      <c r="M604" s="8">
        <f>Table1[[#This Row],[Revenue]]-Table1[[#This Row],[Total Profits]]</f>
        <v>16531802.010000002</v>
      </c>
      <c r="N604" t="s">
        <v>14</v>
      </c>
    </row>
    <row r="605" spans="1:14" x14ac:dyDescent="0.35">
      <c r="A605" t="s">
        <v>646</v>
      </c>
      <c r="B605" t="s">
        <v>44</v>
      </c>
      <c r="C605" s="1">
        <v>45049</v>
      </c>
      <c r="D605" s="25">
        <f>ROUNDUP(MONTH(Table1[[#This Row],[Date]])/3,0)</f>
        <v>2</v>
      </c>
      <c r="E605">
        <v>2023</v>
      </c>
      <c r="F605" t="s">
        <v>41</v>
      </c>
      <c r="G605" t="s">
        <v>39</v>
      </c>
      <c r="H605">
        <v>600</v>
      </c>
      <c r="I605" s="8">
        <v>35084.68</v>
      </c>
      <c r="J605" s="8">
        <v>5515.51</v>
      </c>
      <c r="K605" s="8">
        <f>Table1[[#This Row],[Profit Per unit]]*Table1[[#This Row],[Units Sold]]</f>
        <v>3309306</v>
      </c>
      <c r="L605" s="8">
        <v>21050808</v>
      </c>
      <c r="M605" s="8">
        <f>Table1[[#This Row],[Revenue]]-Table1[[#This Row],[Total Profits]]</f>
        <v>17741502</v>
      </c>
      <c r="N605" t="s">
        <v>25</v>
      </c>
    </row>
    <row r="606" spans="1:14" x14ac:dyDescent="0.35">
      <c r="A606" t="s">
        <v>647</v>
      </c>
      <c r="B606" t="s">
        <v>23</v>
      </c>
      <c r="C606" s="1">
        <v>44078</v>
      </c>
      <c r="D606" s="25">
        <f>ROUNDUP(MONTH(Table1[[#This Row],[Date]])/3,0)</f>
        <v>3</v>
      </c>
      <c r="E606">
        <v>2020</v>
      </c>
      <c r="F606" t="s">
        <v>17</v>
      </c>
      <c r="G606" t="s">
        <v>13</v>
      </c>
      <c r="H606">
        <v>851</v>
      </c>
      <c r="I606" s="8">
        <v>33435.72</v>
      </c>
      <c r="J606" s="8">
        <v>7910.73</v>
      </c>
      <c r="K606" s="8">
        <f>Table1[[#This Row],[Profit Per unit]]*Table1[[#This Row],[Units Sold]]</f>
        <v>6732031.2299999995</v>
      </c>
      <c r="L606" s="8">
        <v>28453797.719999999</v>
      </c>
      <c r="M606" s="8">
        <f>Table1[[#This Row],[Revenue]]-Table1[[#This Row],[Total Profits]]</f>
        <v>21721766.489999998</v>
      </c>
      <c r="N606" t="s">
        <v>14</v>
      </c>
    </row>
    <row r="607" spans="1:14" x14ac:dyDescent="0.35">
      <c r="A607" t="s">
        <v>648</v>
      </c>
      <c r="B607" t="s">
        <v>16</v>
      </c>
      <c r="C607" s="1">
        <v>43866</v>
      </c>
      <c r="D607" s="25">
        <f>ROUNDUP(MONTH(Table1[[#This Row],[Date]])/3,0)</f>
        <v>1</v>
      </c>
      <c r="E607">
        <v>2020</v>
      </c>
      <c r="F607" t="s">
        <v>12</v>
      </c>
      <c r="G607" t="s">
        <v>52</v>
      </c>
      <c r="H607">
        <v>435</v>
      </c>
      <c r="I607" s="8">
        <v>19481.189999999999</v>
      </c>
      <c r="J607" s="8">
        <v>4810.38</v>
      </c>
      <c r="K607" s="8">
        <f>Table1[[#This Row],[Profit Per unit]]*Table1[[#This Row],[Units Sold]]</f>
        <v>2092515.3</v>
      </c>
      <c r="L607" s="8">
        <v>8474317.6500000004</v>
      </c>
      <c r="M607" s="8">
        <f>Table1[[#This Row],[Revenue]]-Table1[[#This Row],[Total Profits]]</f>
        <v>6381802.3500000006</v>
      </c>
      <c r="N607" t="s">
        <v>25</v>
      </c>
    </row>
    <row r="608" spans="1:14" x14ac:dyDescent="0.35">
      <c r="A608" t="s">
        <v>649</v>
      </c>
      <c r="B608" t="s">
        <v>11</v>
      </c>
      <c r="C608" s="1">
        <v>45143</v>
      </c>
      <c r="D608" s="25">
        <f>ROUNDUP(MONTH(Table1[[#This Row],[Date]])/3,0)</f>
        <v>3</v>
      </c>
      <c r="E608">
        <v>2023</v>
      </c>
      <c r="F608" t="s">
        <v>28</v>
      </c>
      <c r="G608" t="s">
        <v>35</v>
      </c>
      <c r="H608">
        <v>797</v>
      </c>
      <c r="I608" s="8">
        <v>19485.29</v>
      </c>
      <c r="J608" s="8">
        <v>3002.8</v>
      </c>
      <c r="K608" s="8">
        <f>Table1[[#This Row],[Profit Per unit]]*Table1[[#This Row],[Units Sold]]</f>
        <v>2393231.6</v>
      </c>
      <c r="L608" s="8">
        <v>15529776.130000001</v>
      </c>
      <c r="M608" s="8">
        <f>Table1[[#This Row],[Revenue]]-Table1[[#This Row],[Total Profits]]</f>
        <v>13136544.530000001</v>
      </c>
      <c r="N608" t="s">
        <v>14</v>
      </c>
    </row>
    <row r="609" spans="1:14" x14ac:dyDescent="0.35">
      <c r="A609" t="s">
        <v>650</v>
      </c>
      <c r="B609" t="s">
        <v>23</v>
      </c>
      <c r="C609" s="1">
        <v>45074</v>
      </c>
      <c r="D609" s="25">
        <f>ROUNDUP(MONTH(Table1[[#This Row],[Date]])/3,0)</f>
        <v>2</v>
      </c>
      <c r="E609">
        <v>2023</v>
      </c>
      <c r="F609" t="s">
        <v>41</v>
      </c>
      <c r="G609" t="s">
        <v>39</v>
      </c>
      <c r="H609">
        <v>653</v>
      </c>
      <c r="I609" s="8">
        <v>43827.24</v>
      </c>
      <c r="J609" s="8">
        <v>5249.1</v>
      </c>
      <c r="K609" s="8">
        <f>Table1[[#This Row],[Profit Per unit]]*Table1[[#This Row],[Units Sold]]</f>
        <v>3427662.3000000003</v>
      </c>
      <c r="L609" s="8">
        <v>28619187.719999999</v>
      </c>
      <c r="M609" s="8">
        <f>Table1[[#This Row],[Revenue]]-Table1[[#This Row],[Total Profits]]</f>
        <v>25191525.419999998</v>
      </c>
      <c r="N609" t="s">
        <v>14</v>
      </c>
    </row>
    <row r="610" spans="1:14" x14ac:dyDescent="0.35">
      <c r="A610" t="s">
        <v>651</v>
      </c>
      <c r="B610" t="s">
        <v>37</v>
      </c>
      <c r="C610" s="1">
        <v>43910</v>
      </c>
      <c r="D610" s="25">
        <f>ROUNDUP(MONTH(Table1[[#This Row],[Date]])/3,0)</f>
        <v>1</v>
      </c>
      <c r="E610">
        <v>2020</v>
      </c>
      <c r="F610" t="s">
        <v>20</v>
      </c>
      <c r="G610" t="s">
        <v>29</v>
      </c>
      <c r="H610">
        <v>137</v>
      </c>
      <c r="I610" s="8">
        <v>22503.47</v>
      </c>
      <c r="J610" s="8">
        <v>4193.51</v>
      </c>
      <c r="K610" s="8">
        <f>Table1[[#This Row],[Profit Per unit]]*Table1[[#This Row],[Units Sold]]</f>
        <v>574510.87</v>
      </c>
      <c r="L610" s="8">
        <v>3082975.39</v>
      </c>
      <c r="M610" s="8">
        <f>Table1[[#This Row],[Revenue]]-Table1[[#This Row],[Total Profits]]</f>
        <v>2508464.52</v>
      </c>
      <c r="N610" t="s">
        <v>14</v>
      </c>
    </row>
    <row r="611" spans="1:14" x14ac:dyDescent="0.35">
      <c r="A611" t="s">
        <v>652</v>
      </c>
      <c r="B611" t="s">
        <v>23</v>
      </c>
      <c r="C611" s="1">
        <v>43935</v>
      </c>
      <c r="D611" s="25">
        <f>ROUNDUP(MONTH(Table1[[#This Row],[Date]])/3,0)</f>
        <v>2</v>
      </c>
      <c r="E611">
        <v>2020</v>
      </c>
      <c r="F611" t="s">
        <v>12</v>
      </c>
      <c r="G611" t="s">
        <v>24</v>
      </c>
      <c r="H611">
        <v>558</v>
      </c>
      <c r="I611" s="8">
        <v>36199.919999999998</v>
      </c>
      <c r="J611" s="8">
        <v>5054.37</v>
      </c>
      <c r="K611" s="8">
        <f>Table1[[#This Row],[Profit Per unit]]*Table1[[#This Row],[Units Sold]]</f>
        <v>2820338.46</v>
      </c>
      <c r="L611" s="8">
        <v>20199555.359999999</v>
      </c>
      <c r="M611" s="8">
        <f>Table1[[#This Row],[Revenue]]-Table1[[#This Row],[Total Profits]]</f>
        <v>17379216.899999999</v>
      </c>
      <c r="N611" t="s">
        <v>58</v>
      </c>
    </row>
    <row r="612" spans="1:14" x14ac:dyDescent="0.35">
      <c r="A612" t="s">
        <v>653</v>
      </c>
      <c r="B612" t="s">
        <v>16</v>
      </c>
      <c r="C612" s="1">
        <v>45137</v>
      </c>
      <c r="D612" s="25">
        <f>ROUNDUP(MONTH(Table1[[#This Row],[Date]])/3,0)</f>
        <v>3</v>
      </c>
      <c r="E612">
        <v>2023</v>
      </c>
      <c r="F612" t="s">
        <v>47</v>
      </c>
      <c r="G612" t="s">
        <v>18</v>
      </c>
      <c r="H612">
        <v>315</v>
      </c>
      <c r="I612" s="8">
        <v>48540.47</v>
      </c>
      <c r="J612" s="8">
        <v>2187.98</v>
      </c>
      <c r="K612" s="8">
        <f>Table1[[#This Row],[Profit Per unit]]*Table1[[#This Row],[Units Sold]]</f>
        <v>689213.7</v>
      </c>
      <c r="L612" s="8">
        <v>15290248.050000001</v>
      </c>
      <c r="M612" s="8">
        <f>Table1[[#This Row],[Revenue]]-Table1[[#This Row],[Total Profits]]</f>
        <v>14601034.350000001</v>
      </c>
      <c r="N612" t="s">
        <v>14</v>
      </c>
    </row>
    <row r="613" spans="1:14" x14ac:dyDescent="0.35">
      <c r="A613" t="s">
        <v>654</v>
      </c>
      <c r="B613" t="s">
        <v>44</v>
      </c>
      <c r="C613" s="1">
        <v>44355</v>
      </c>
      <c r="D613" s="25">
        <f>ROUNDUP(MONTH(Table1[[#This Row],[Date]])/3,0)</f>
        <v>2</v>
      </c>
      <c r="E613">
        <v>2021</v>
      </c>
      <c r="F613" t="s">
        <v>20</v>
      </c>
      <c r="G613" t="s">
        <v>42</v>
      </c>
      <c r="H613">
        <v>506</v>
      </c>
      <c r="I613" s="8">
        <v>37983.199999999997</v>
      </c>
      <c r="J613" s="8">
        <v>5305.54</v>
      </c>
      <c r="K613" s="8">
        <f>Table1[[#This Row],[Profit Per unit]]*Table1[[#This Row],[Units Sold]]</f>
        <v>2684603.2399999998</v>
      </c>
      <c r="L613" s="8">
        <v>19219499.199999999</v>
      </c>
      <c r="M613" s="8">
        <f>Table1[[#This Row],[Revenue]]-Table1[[#This Row],[Total Profits]]</f>
        <v>16534895.959999999</v>
      </c>
      <c r="N613" t="s">
        <v>21</v>
      </c>
    </row>
    <row r="614" spans="1:14" x14ac:dyDescent="0.35">
      <c r="A614" t="s">
        <v>655</v>
      </c>
      <c r="B614" t="s">
        <v>31</v>
      </c>
      <c r="C614" s="1">
        <v>44195</v>
      </c>
      <c r="D614" s="25">
        <f>ROUNDUP(MONTH(Table1[[#This Row],[Date]])/3,0)</f>
        <v>4</v>
      </c>
      <c r="E614">
        <v>2020</v>
      </c>
      <c r="F614" t="s">
        <v>54</v>
      </c>
      <c r="G614" t="s">
        <v>35</v>
      </c>
      <c r="H614">
        <v>574</v>
      </c>
      <c r="I614" s="8">
        <v>13194.29</v>
      </c>
      <c r="J614" s="8">
        <v>8175.79</v>
      </c>
      <c r="K614" s="8">
        <f>Table1[[#This Row],[Profit Per unit]]*Table1[[#This Row],[Units Sold]]</f>
        <v>4692903.46</v>
      </c>
      <c r="L614" s="8">
        <v>7573522.46</v>
      </c>
      <c r="M614" s="8">
        <f>Table1[[#This Row],[Revenue]]-Table1[[#This Row],[Total Profits]]</f>
        <v>2880619</v>
      </c>
      <c r="N614" t="s">
        <v>25</v>
      </c>
    </row>
    <row r="615" spans="1:14" x14ac:dyDescent="0.35">
      <c r="A615" t="s">
        <v>656</v>
      </c>
      <c r="B615" t="s">
        <v>51</v>
      </c>
      <c r="C615" s="1">
        <v>45086</v>
      </c>
      <c r="D615" s="25">
        <f>ROUNDUP(MONTH(Table1[[#This Row],[Date]])/3,0)</f>
        <v>2</v>
      </c>
      <c r="E615">
        <v>2023</v>
      </c>
      <c r="F615" t="s">
        <v>54</v>
      </c>
      <c r="G615" t="s">
        <v>39</v>
      </c>
      <c r="H615">
        <v>744</v>
      </c>
      <c r="I615" s="8">
        <v>17166.97</v>
      </c>
      <c r="J615" s="8">
        <v>7770.71</v>
      </c>
      <c r="K615" s="8">
        <f>Table1[[#This Row],[Profit Per unit]]*Table1[[#This Row],[Units Sold]]</f>
        <v>5781408.2400000002</v>
      </c>
      <c r="L615" s="8">
        <v>12772225.68</v>
      </c>
      <c r="M615" s="8">
        <f>Table1[[#This Row],[Revenue]]-Table1[[#This Row],[Total Profits]]</f>
        <v>6990817.4399999995</v>
      </c>
      <c r="N615" t="s">
        <v>25</v>
      </c>
    </row>
    <row r="616" spans="1:14" x14ac:dyDescent="0.35">
      <c r="A616" t="s">
        <v>657</v>
      </c>
      <c r="B616" t="s">
        <v>23</v>
      </c>
      <c r="C616" s="1">
        <v>45018</v>
      </c>
      <c r="D616" s="25">
        <f>ROUNDUP(MONTH(Table1[[#This Row],[Date]])/3,0)</f>
        <v>2</v>
      </c>
      <c r="E616">
        <v>2023</v>
      </c>
      <c r="F616" t="s">
        <v>28</v>
      </c>
      <c r="G616" t="s">
        <v>29</v>
      </c>
      <c r="H616">
        <v>230</v>
      </c>
      <c r="I616" s="8">
        <v>46533.71</v>
      </c>
      <c r="J616" s="8">
        <v>4092.35</v>
      </c>
      <c r="K616" s="8">
        <f>Table1[[#This Row],[Profit Per unit]]*Table1[[#This Row],[Units Sold]]</f>
        <v>941240.5</v>
      </c>
      <c r="L616" s="8">
        <v>10702753.300000001</v>
      </c>
      <c r="M616" s="8">
        <f>Table1[[#This Row],[Revenue]]-Table1[[#This Row],[Total Profits]]</f>
        <v>9761512.8000000007</v>
      </c>
      <c r="N616" t="s">
        <v>25</v>
      </c>
    </row>
    <row r="617" spans="1:14" x14ac:dyDescent="0.35">
      <c r="A617" t="s">
        <v>658</v>
      </c>
      <c r="B617" t="s">
        <v>27</v>
      </c>
      <c r="C617" s="1">
        <v>44554</v>
      </c>
      <c r="D617" s="25">
        <f>ROUNDUP(MONTH(Table1[[#This Row],[Date]])/3,0)</f>
        <v>4</v>
      </c>
      <c r="E617">
        <v>2021</v>
      </c>
      <c r="F617" t="s">
        <v>41</v>
      </c>
      <c r="G617" t="s">
        <v>13</v>
      </c>
      <c r="H617">
        <v>634</v>
      </c>
      <c r="I617" s="8">
        <v>40807.39</v>
      </c>
      <c r="J617" s="8">
        <v>9589.5300000000007</v>
      </c>
      <c r="K617" s="8">
        <f>Table1[[#This Row],[Profit Per unit]]*Table1[[#This Row],[Units Sold]]</f>
        <v>6079762.0200000005</v>
      </c>
      <c r="L617" s="8">
        <v>25871885.260000002</v>
      </c>
      <c r="M617" s="8">
        <f>Table1[[#This Row],[Revenue]]-Table1[[#This Row],[Total Profits]]</f>
        <v>19792123.240000002</v>
      </c>
      <c r="N617" t="s">
        <v>14</v>
      </c>
    </row>
    <row r="618" spans="1:14" x14ac:dyDescent="0.35">
      <c r="A618" t="s">
        <v>659</v>
      </c>
      <c r="B618" t="s">
        <v>51</v>
      </c>
      <c r="C618" s="1">
        <v>44589</v>
      </c>
      <c r="D618" s="25">
        <f>ROUNDUP(MONTH(Table1[[#This Row],[Date]])/3,0)</f>
        <v>1</v>
      </c>
      <c r="E618">
        <v>2022</v>
      </c>
      <c r="F618" t="s">
        <v>12</v>
      </c>
      <c r="G618" t="s">
        <v>24</v>
      </c>
      <c r="H618">
        <v>654</v>
      </c>
      <c r="I618" s="8">
        <v>30960.47</v>
      </c>
      <c r="J618" s="8">
        <v>9761.35</v>
      </c>
      <c r="K618" s="8">
        <f>Table1[[#This Row],[Profit Per unit]]*Table1[[#This Row],[Units Sold]]</f>
        <v>6383922.9000000004</v>
      </c>
      <c r="L618" s="8">
        <v>20248147.379999999</v>
      </c>
      <c r="M618" s="8">
        <f>Table1[[#This Row],[Revenue]]-Table1[[#This Row],[Total Profits]]</f>
        <v>13864224.479999999</v>
      </c>
      <c r="N618" t="s">
        <v>14</v>
      </c>
    </row>
    <row r="619" spans="1:14" x14ac:dyDescent="0.35">
      <c r="A619" t="s">
        <v>660</v>
      </c>
      <c r="B619" t="s">
        <v>51</v>
      </c>
      <c r="C619" s="1">
        <v>45280</v>
      </c>
      <c r="D619" s="25">
        <f>ROUNDUP(MONTH(Table1[[#This Row],[Date]])/3,0)</f>
        <v>4</v>
      </c>
      <c r="E619">
        <v>2023</v>
      </c>
      <c r="F619" t="s">
        <v>41</v>
      </c>
      <c r="G619" t="s">
        <v>29</v>
      </c>
      <c r="H619">
        <v>490</v>
      </c>
      <c r="I619" s="8">
        <v>23893.95</v>
      </c>
      <c r="J619" s="8">
        <v>5788.54</v>
      </c>
      <c r="K619" s="8">
        <f>Table1[[#This Row],[Profit Per unit]]*Table1[[#This Row],[Units Sold]]</f>
        <v>2836384.6</v>
      </c>
      <c r="L619" s="8">
        <v>11708035.5</v>
      </c>
      <c r="M619" s="8">
        <f>Table1[[#This Row],[Revenue]]-Table1[[#This Row],[Total Profits]]</f>
        <v>8871650.9000000004</v>
      </c>
      <c r="N619" t="s">
        <v>21</v>
      </c>
    </row>
    <row r="620" spans="1:14" x14ac:dyDescent="0.35">
      <c r="A620" t="s">
        <v>661</v>
      </c>
      <c r="B620" t="s">
        <v>34</v>
      </c>
      <c r="C620" s="1">
        <v>44689</v>
      </c>
      <c r="D620" s="25">
        <f>ROUNDUP(MONTH(Table1[[#This Row],[Date]])/3,0)</f>
        <v>2</v>
      </c>
      <c r="E620">
        <v>2022</v>
      </c>
      <c r="F620" t="s">
        <v>47</v>
      </c>
      <c r="G620" t="s">
        <v>35</v>
      </c>
      <c r="H620">
        <v>825</v>
      </c>
      <c r="I620" s="8">
        <v>42082.19</v>
      </c>
      <c r="J620" s="8">
        <v>5341.84</v>
      </c>
      <c r="K620" s="8">
        <f>Table1[[#This Row],[Profit Per unit]]*Table1[[#This Row],[Units Sold]]</f>
        <v>4407018</v>
      </c>
      <c r="L620" s="8">
        <v>34717806.75</v>
      </c>
      <c r="M620" s="8">
        <f>Table1[[#This Row],[Revenue]]-Table1[[#This Row],[Total Profits]]</f>
        <v>30310788.75</v>
      </c>
      <c r="N620" t="s">
        <v>14</v>
      </c>
    </row>
    <row r="621" spans="1:14" x14ac:dyDescent="0.35">
      <c r="A621" t="s">
        <v>662</v>
      </c>
      <c r="B621" t="s">
        <v>44</v>
      </c>
      <c r="C621" s="1">
        <v>44837</v>
      </c>
      <c r="D621" s="25">
        <f>ROUNDUP(MONTH(Table1[[#This Row],[Date]])/3,0)</f>
        <v>4</v>
      </c>
      <c r="E621">
        <v>2022</v>
      </c>
      <c r="F621" t="s">
        <v>12</v>
      </c>
      <c r="G621" t="s">
        <v>48</v>
      </c>
      <c r="H621">
        <v>722</v>
      </c>
      <c r="I621" s="8">
        <v>46749.58</v>
      </c>
      <c r="J621" s="8">
        <v>4146.22</v>
      </c>
      <c r="K621" s="8">
        <f>Table1[[#This Row],[Profit Per unit]]*Table1[[#This Row],[Units Sold]]</f>
        <v>2993570.8400000003</v>
      </c>
      <c r="L621" s="8">
        <v>33753196.759999998</v>
      </c>
      <c r="M621" s="8">
        <f>Table1[[#This Row],[Revenue]]-Table1[[#This Row],[Total Profits]]</f>
        <v>30759625.919999998</v>
      </c>
      <c r="N621" t="s">
        <v>663</v>
      </c>
    </row>
    <row r="622" spans="1:14" x14ac:dyDescent="0.35">
      <c r="A622" t="s">
        <v>664</v>
      </c>
      <c r="B622" t="s">
        <v>23</v>
      </c>
      <c r="C622" s="1">
        <v>44744</v>
      </c>
      <c r="D622" s="25">
        <f>ROUNDUP(MONTH(Table1[[#This Row],[Date]])/3,0)</f>
        <v>3</v>
      </c>
      <c r="E622">
        <v>2022</v>
      </c>
      <c r="F622" t="s">
        <v>47</v>
      </c>
      <c r="G622" t="s">
        <v>42</v>
      </c>
      <c r="H622">
        <v>313</v>
      </c>
      <c r="I622" s="8">
        <v>21553.66</v>
      </c>
      <c r="J622" s="8">
        <v>7531.22</v>
      </c>
      <c r="K622" s="8">
        <f>Table1[[#This Row],[Profit Per unit]]*Table1[[#This Row],[Units Sold]]</f>
        <v>2357271.86</v>
      </c>
      <c r="L622" s="8">
        <v>6746295.5800000001</v>
      </c>
      <c r="M622" s="8">
        <f>Table1[[#This Row],[Revenue]]-Table1[[#This Row],[Total Profits]]</f>
        <v>4389023.7200000007</v>
      </c>
      <c r="N622" t="s">
        <v>25</v>
      </c>
    </row>
    <row r="623" spans="1:14" x14ac:dyDescent="0.35">
      <c r="A623" t="s">
        <v>665</v>
      </c>
      <c r="B623" t="s">
        <v>16</v>
      </c>
      <c r="C623" s="1">
        <v>44649</v>
      </c>
      <c r="D623" s="25">
        <f>ROUNDUP(MONTH(Table1[[#This Row],[Date]])/3,0)</f>
        <v>1</v>
      </c>
      <c r="E623">
        <v>2022</v>
      </c>
      <c r="F623" t="s">
        <v>20</v>
      </c>
      <c r="G623" t="s">
        <v>39</v>
      </c>
      <c r="H623">
        <v>337</v>
      </c>
      <c r="I623" s="8">
        <v>15499.43</v>
      </c>
      <c r="J623" s="8">
        <v>3381.24</v>
      </c>
      <c r="K623" s="8">
        <f>Table1[[#This Row],[Profit Per unit]]*Table1[[#This Row],[Units Sold]]</f>
        <v>1139477.8799999999</v>
      </c>
      <c r="L623" s="8">
        <v>5223307.91</v>
      </c>
      <c r="M623" s="8">
        <f>Table1[[#This Row],[Revenue]]-Table1[[#This Row],[Total Profits]]</f>
        <v>4083830.0300000003</v>
      </c>
      <c r="N623" t="s">
        <v>14</v>
      </c>
    </row>
    <row r="624" spans="1:14" x14ac:dyDescent="0.35">
      <c r="A624" t="s">
        <v>666</v>
      </c>
      <c r="B624" t="s">
        <v>23</v>
      </c>
      <c r="C624" s="1">
        <v>44384</v>
      </c>
      <c r="D624" s="25">
        <f>ROUNDUP(MONTH(Table1[[#This Row],[Date]])/3,0)</f>
        <v>3</v>
      </c>
      <c r="E624">
        <v>2021</v>
      </c>
      <c r="F624" t="s">
        <v>54</v>
      </c>
      <c r="G624" t="s">
        <v>13</v>
      </c>
      <c r="H624">
        <v>626</v>
      </c>
      <c r="I624" s="8">
        <v>42679.03</v>
      </c>
      <c r="J624" s="8">
        <v>7839.31</v>
      </c>
      <c r="K624" s="8">
        <f>Table1[[#This Row],[Profit Per unit]]*Table1[[#This Row],[Units Sold]]</f>
        <v>4907408.0600000005</v>
      </c>
      <c r="L624" s="8">
        <v>26717072.780000001</v>
      </c>
      <c r="M624" s="8">
        <f>Table1[[#This Row],[Revenue]]-Table1[[#This Row],[Total Profits]]</f>
        <v>21809664.719999999</v>
      </c>
      <c r="N624" t="s">
        <v>21</v>
      </c>
    </row>
    <row r="625" spans="1:14" x14ac:dyDescent="0.35">
      <c r="A625" t="s">
        <v>667</v>
      </c>
      <c r="B625" t="s">
        <v>16</v>
      </c>
      <c r="C625" s="1">
        <v>44954</v>
      </c>
      <c r="D625" s="25">
        <f>ROUNDUP(MONTH(Table1[[#This Row],[Date]])/3,0)</f>
        <v>1</v>
      </c>
      <c r="E625">
        <v>2023</v>
      </c>
      <c r="F625" t="s">
        <v>47</v>
      </c>
      <c r="G625" t="s">
        <v>39</v>
      </c>
      <c r="H625">
        <v>391</v>
      </c>
      <c r="I625" s="8">
        <v>40770.5</v>
      </c>
      <c r="J625" s="8">
        <v>4126.1400000000003</v>
      </c>
      <c r="K625" s="8">
        <f>Table1[[#This Row],[Profit Per unit]]*Table1[[#This Row],[Units Sold]]</f>
        <v>1613320.7400000002</v>
      </c>
      <c r="L625" s="8">
        <v>15941265.5</v>
      </c>
      <c r="M625" s="8">
        <f>Table1[[#This Row],[Revenue]]-Table1[[#This Row],[Total Profits]]</f>
        <v>14327944.76</v>
      </c>
      <c r="N625" t="s">
        <v>58</v>
      </c>
    </row>
    <row r="626" spans="1:14" x14ac:dyDescent="0.35">
      <c r="A626" t="s">
        <v>668</v>
      </c>
      <c r="B626" t="s">
        <v>34</v>
      </c>
      <c r="C626" s="1">
        <v>43961</v>
      </c>
      <c r="D626" s="25">
        <f>ROUNDUP(MONTH(Table1[[#This Row],[Date]])/3,0)</f>
        <v>2</v>
      </c>
      <c r="E626">
        <v>2020</v>
      </c>
      <c r="F626" t="s">
        <v>41</v>
      </c>
      <c r="G626" t="s">
        <v>48</v>
      </c>
      <c r="H626">
        <v>445</v>
      </c>
      <c r="I626" s="8">
        <v>20520.439999999999</v>
      </c>
      <c r="J626" s="8">
        <v>6305.29</v>
      </c>
      <c r="K626" s="8">
        <f>Table1[[#This Row],[Profit Per unit]]*Table1[[#This Row],[Units Sold]]</f>
        <v>2805854.05</v>
      </c>
      <c r="L626" s="8">
        <v>9131595.8000000007</v>
      </c>
      <c r="M626" s="8">
        <f>Table1[[#This Row],[Revenue]]-Table1[[#This Row],[Total Profits]]</f>
        <v>6325741.7500000009</v>
      </c>
      <c r="N626" t="s">
        <v>14</v>
      </c>
    </row>
    <row r="627" spans="1:14" x14ac:dyDescent="0.35">
      <c r="A627" t="s">
        <v>669</v>
      </c>
      <c r="B627" t="s">
        <v>44</v>
      </c>
      <c r="C627" s="1">
        <v>44373</v>
      </c>
      <c r="D627" s="25">
        <f>ROUNDUP(MONTH(Table1[[#This Row],[Date]])/3,0)</f>
        <v>2</v>
      </c>
      <c r="E627">
        <v>2021</v>
      </c>
      <c r="F627" t="s">
        <v>41</v>
      </c>
      <c r="G627" t="s">
        <v>18</v>
      </c>
      <c r="H627">
        <v>627</v>
      </c>
      <c r="I627" s="8">
        <v>28634.29</v>
      </c>
      <c r="J627" s="8">
        <v>6333.2</v>
      </c>
      <c r="K627" s="8">
        <f>Table1[[#This Row],[Profit Per unit]]*Table1[[#This Row],[Units Sold]]</f>
        <v>3970916.4</v>
      </c>
      <c r="L627" s="8">
        <v>17953699.829999998</v>
      </c>
      <c r="M627" s="8">
        <f>Table1[[#This Row],[Revenue]]-Table1[[#This Row],[Total Profits]]</f>
        <v>13982783.429999998</v>
      </c>
      <c r="N627" t="s">
        <v>25</v>
      </c>
    </row>
    <row r="628" spans="1:14" x14ac:dyDescent="0.35">
      <c r="A628" t="s">
        <v>670</v>
      </c>
      <c r="B628" t="s">
        <v>37</v>
      </c>
      <c r="C628" s="1">
        <v>43881</v>
      </c>
      <c r="D628" s="25">
        <f>ROUNDUP(MONTH(Table1[[#This Row],[Date]])/3,0)</f>
        <v>1</v>
      </c>
      <c r="E628">
        <v>2020</v>
      </c>
      <c r="F628" t="s">
        <v>17</v>
      </c>
      <c r="G628" t="s">
        <v>52</v>
      </c>
      <c r="H628">
        <v>298</v>
      </c>
      <c r="I628" s="8">
        <v>29848.18</v>
      </c>
      <c r="J628" s="8">
        <v>2491.8200000000002</v>
      </c>
      <c r="K628" s="8">
        <f>Table1[[#This Row],[Profit Per unit]]*Table1[[#This Row],[Units Sold]]</f>
        <v>742562.3600000001</v>
      </c>
      <c r="L628" s="8">
        <v>8894757.6400000006</v>
      </c>
      <c r="M628" s="8">
        <f>Table1[[#This Row],[Revenue]]-Table1[[#This Row],[Total Profits]]</f>
        <v>8152195.2800000003</v>
      </c>
      <c r="N628" t="s">
        <v>21</v>
      </c>
    </row>
    <row r="629" spans="1:14" x14ac:dyDescent="0.35">
      <c r="A629" t="s">
        <v>671</v>
      </c>
      <c r="B629" t="s">
        <v>16</v>
      </c>
      <c r="C629" s="1">
        <v>44575</v>
      </c>
      <c r="D629" s="25">
        <f>ROUNDUP(MONTH(Table1[[#This Row],[Date]])/3,0)</f>
        <v>1</v>
      </c>
      <c r="E629">
        <v>2022</v>
      </c>
      <c r="F629" t="s">
        <v>12</v>
      </c>
      <c r="G629" t="s">
        <v>13</v>
      </c>
      <c r="H629">
        <v>579</v>
      </c>
      <c r="I629" s="8">
        <v>46260.7</v>
      </c>
      <c r="J629" s="8">
        <v>3869.83</v>
      </c>
      <c r="K629" s="8">
        <f>Table1[[#This Row],[Profit Per unit]]*Table1[[#This Row],[Units Sold]]</f>
        <v>2240631.5699999998</v>
      </c>
      <c r="L629" s="8">
        <v>26784945.300000001</v>
      </c>
      <c r="M629" s="8">
        <f>Table1[[#This Row],[Revenue]]-Table1[[#This Row],[Total Profits]]</f>
        <v>24544313.73</v>
      </c>
      <c r="N629" t="s">
        <v>21</v>
      </c>
    </row>
    <row r="630" spans="1:14" x14ac:dyDescent="0.35">
      <c r="A630" t="s">
        <v>672</v>
      </c>
      <c r="B630" t="s">
        <v>27</v>
      </c>
      <c r="C630" s="1">
        <v>44241</v>
      </c>
      <c r="D630" s="25">
        <f>ROUNDUP(MONTH(Table1[[#This Row],[Date]])/3,0)</f>
        <v>1</v>
      </c>
      <c r="E630">
        <v>2021</v>
      </c>
      <c r="F630" t="s">
        <v>54</v>
      </c>
      <c r="G630" t="s">
        <v>29</v>
      </c>
      <c r="H630">
        <v>415</v>
      </c>
      <c r="I630" s="8">
        <v>45905.279999999999</v>
      </c>
      <c r="J630" s="8">
        <v>7271.19</v>
      </c>
      <c r="K630" s="8">
        <f>Table1[[#This Row],[Profit Per unit]]*Table1[[#This Row],[Units Sold]]</f>
        <v>3017543.8499999996</v>
      </c>
      <c r="L630" s="8">
        <v>19050691.199999999</v>
      </c>
      <c r="M630" s="8">
        <f>Table1[[#This Row],[Revenue]]-Table1[[#This Row],[Total Profits]]</f>
        <v>16033147.35</v>
      </c>
      <c r="N630" t="s">
        <v>14</v>
      </c>
    </row>
    <row r="631" spans="1:14" x14ac:dyDescent="0.35">
      <c r="A631" t="s">
        <v>673</v>
      </c>
      <c r="B631" t="s">
        <v>16</v>
      </c>
      <c r="C631" s="1">
        <v>44524</v>
      </c>
      <c r="D631" s="25">
        <f>ROUNDUP(MONTH(Table1[[#This Row],[Date]])/3,0)</f>
        <v>4</v>
      </c>
      <c r="E631">
        <v>2021</v>
      </c>
      <c r="F631" t="s">
        <v>17</v>
      </c>
      <c r="G631" t="s">
        <v>35</v>
      </c>
      <c r="H631">
        <v>840</v>
      </c>
      <c r="I631" s="8">
        <v>49351.45</v>
      </c>
      <c r="J631" s="8">
        <v>4574.66</v>
      </c>
      <c r="K631" s="8">
        <f>Table1[[#This Row],[Profit Per unit]]*Table1[[#This Row],[Units Sold]]</f>
        <v>3842714.4</v>
      </c>
      <c r="L631" s="8">
        <v>41455218</v>
      </c>
      <c r="M631" s="8">
        <f>Table1[[#This Row],[Revenue]]-Table1[[#This Row],[Total Profits]]</f>
        <v>37612503.600000001</v>
      </c>
      <c r="N631" t="s">
        <v>14</v>
      </c>
    </row>
    <row r="632" spans="1:14" x14ac:dyDescent="0.35">
      <c r="A632" t="s">
        <v>674</v>
      </c>
      <c r="B632" t="s">
        <v>46</v>
      </c>
      <c r="C632" s="1">
        <v>44253</v>
      </c>
      <c r="D632" s="25">
        <f>ROUNDUP(MONTH(Table1[[#This Row],[Date]])/3,0)</f>
        <v>1</v>
      </c>
      <c r="E632">
        <v>2021</v>
      </c>
      <c r="F632" t="s">
        <v>54</v>
      </c>
      <c r="G632" t="s">
        <v>29</v>
      </c>
      <c r="H632">
        <v>376</v>
      </c>
      <c r="I632" s="8">
        <v>35980.93</v>
      </c>
      <c r="J632" s="8">
        <v>7571.43</v>
      </c>
      <c r="K632" s="8">
        <f>Table1[[#This Row],[Profit Per unit]]*Table1[[#This Row],[Units Sold]]</f>
        <v>2846857.68</v>
      </c>
      <c r="L632" s="8">
        <v>13528829.68</v>
      </c>
      <c r="M632" s="8">
        <f>Table1[[#This Row],[Revenue]]-Table1[[#This Row],[Total Profits]]</f>
        <v>10681972</v>
      </c>
      <c r="N632" t="s">
        <v>14</v>
      </c>
    </row>
    <row r="633" spans="1:14" x14ac:dyDescent="0.35">
      <c r="A633" t="s">
        <v>675</v>
      </c>
      <c r="B633" t="s">
        <v>44</v>
      </c>
      <c r="C633" s="1">
        <v>44832</v>
      </c>
      <c r="D633" s="25">
        <f>ROUNDUP(MONTH(Table1[[#This Row],[Date]])/3,0)</f>
        <v>3</v>
      </c>
      <c r="E633">
        <v>2022</v>
      </c>
      <c r="F633" t="s">
        <v>28</v>
      </c>
      <c r="G633" t="s">
        <v>52</v>
      </c>
      <c r="H633">
        <v>969</v>
      </c>
      <c r="I633" s="8">
        <v>33912.199999999997</v>
      </c>
      <c r="J633" s="8">
        <v>6646.6</v>
      </c>
      <c r="K633" s="8">
        <f>Table1[[#This Row],[Profit Per unit]]*Table1[[#This Row],[Units Sold]]</f>
        <v>6440555.4000000004</v>
      </c>
      <c r="L633" s="8">
        <v>32860921.800000001</v>
      </c>
      <c r="M633" s="8">
        <f>Table1[[#This Row],[Revenue]]-Table1[[#This Row],[Total Profits]]</f>
        <v>26420366.399999999</v>
      </c>
      <c r="N633" t="s">
        <v>14</v>
      </c>
    </row>
    <row r="634" spans="1:14" x14ac:dyDescent="0.35">
      <c r="A634" t="s">
        <v>676</v>
      </c>
      <c r="B634" t="s">
        <v>34</v>
      </c>
      <c r="C634" s="1">
        <v>43998</v>
      </c>
      <c r="D634" s="25">
        <f>ROUNDUP(MONTH(Table1[[#This Row],[Date]])/3,0)</f>
        <v>2</v>
      </c>
      <c r="E634">
        <v>2020</v>
      </c>
      <c r="F634" t="s">
        <v>47</v>
      </c>
      <c r="G634" t="s">
        <v>13</v>
      </c>
      <c r="H634">
        <v>647</v>
      </c>
      <c r="I634" s="8">
        <v>40768.559999999998</v>
      </c>
      <c r="J634" s="8">
        <v>8852.0499999999993</v>
      </c>
      <c r="K634" s="8">
        <f>Table1[[#This Row],[Profit Per unit]]*Table1[[#This Row],[Units Sold]]</f>
        <v>5727276.3499999996</v>
      </c>
      <c r="L634" s="8">
        <v>26377258.32</v>
      </c>
      <c r="M634" s="8">
        <f>Table1[[#This Row],[Revenue]]-Table1[[#This Row],[Total Profits]]</f>
        <v>20649981.969999999</v>
      </c>
      <c r="N634" t="s">
        <v>58</v>
      </c>
    </row>
    <row r="635" spans="1:14" x14ac:dyDescent="0.35">
      <c r="A635" t="s">
        <v>677</v>
      </c>
      <c r="B635" t="s">
        <v>34</v>
      </c>
      <c r="C635" s="1">
        <v>44553</v>
      </c>
      <c r="D635" s="25">
        <f>ROUNDUP(MONTH(Table1[[#This Row],[Date]])/3,0)</f>
        <v>4</v>
      </c>
      <c r="E635">
        <v>2021</v>
      </c>
      <c r="F635" t="s">
        <v>41</v>
      </c>
      <c r="G635" t="s">
        <v>13</v>
      </c>
      <c r="H635">
        <v>188</v>
      </c>
      <c r="I635" s="8">
        <v>38387.230000000003</v>
      </c>
      <c r="J635" s="8">
        <v>9785.67</v>
      </c>
      <c r="K635" s="8">
        <f>Table1[[#This Row],[Profit Per unit]]*Table1[[#This Row],[Units Sold]]</f>
        <v>1839705.96</v>
      </c>
      <c r="L635" s="8">
        <v>7216799.2400000002</v>
      </c>
      <c r="M635" s="8">
        <f>Table1[[#This Row],[Revenue]]-Table1[[#This Row],[Total Profits]]</f>
        <v>5377093.2800000003</v>
      </c>
      <c r="N635" t="s">
        <v>21</v>
      </c>
    </row>
    <row r="636" spans="1:14" x14ac:dyDescent="0.35">
      <c r="A636" t="s">
        <v>678</v>
      </c>
      <c r="B636" t="s">
        <v>23</v>
      </c>
      <c r="C636" s="1">
        <v>44930</v>
      </c>
      <c r="D636" s="25">
        <f>ROUNDUP(MONTH(Table1[[#This Row],[Date]])/3,0)</f>
        <v>1</v>
      </c>
      <c r="E636">
        <v>2023</v>
      </c>
      <c r="F636" t="s">
        <v>28</v>
      </c>
      <c r="G636" t="s">
        <v>24</v>
      </c>
      <c r="H636">
        <v>108</v>
      </c>
      <c r="I636" s="8">
        <v>34228.639999999999</v>
      </c>
      <c r="J636" s="8">
        <v>9645.39</v>
      </c>
      <c r="K636" s="8">
        <f>Table1[[#This Row],[Profit Per unit]]*Table1[[#This Row],[Units Sold]]</f>
        <v>1041702.1199999999</v>
      </c>
      <c r="L636" s="8">
        <v>3696693.12</v>
      </c>
      <c r="M636" s="8">
        <f>Table1[[#This Row],[Revenue]]-Table1[[#This Row],[Total Profits]]</f>
        <v>2654991</v>
      </c>
      <c r="N636" t="s">
        <v>14</v>
      </c>
    </row>
    <row r="637" spans="1:14" x14ac:dyDescent="0.35">
      <c r="A637" t="s">
        <v>679</v>
      </c>
      <c r="B637" t="s">
        <v>34</v>
      </c>
      <c r="C637" s="1">
        <v>44271</v>
      </c>
      <c r="D637" s="25">
        <f>ROUNDUP(MONTH(Table1[[#This Row],[Date]])/3,0)</f>
        <v>1</v>
      </c>
      <c r="E637">
        <v>2021</v>
      </c>
      <c r="F637" t="s">
        <v>20</v>
      </c>
      <c r="G637" t="s">
        <v>48</v>
      </c>
      <c r="H637">
        <v>275</v>
      </c>
      <c r="I637" s="8">
        <v>21247.69</v>
      </c>
      <c r="J637" s="8">
        <v>5273.59</v>
      </c>
      <c r="K637" s="8">
        <f>Table1[[#This Row],[Profit Per unit]]*Table1[[#This Row],[Units Sold]]</f>
        <v>1450237.25</v>
      </c>
      <c r="L637" s="8">
        <v>5843114.75</v>
      </c>
      <c r="M637" s="8">
        <f>Table1[[#This Row],[Revenue]]-Table1[[#This Row],[Total Profits]]</f>
        <v>4392877.5</v>
      </c>
      <c r="N637" t="s">
        <v>14</v>
      </c>
    </row>
    <row r="638" spans="1:14" x14ac:dyDescent="0.35">
      <c r="A638" t="s">
        <v>680</v>
      </c>
      <c r="B638" t="s">
        <v>51</v>
      </c>
      <c r="C638" s="1">
        <v>45151</v>
      </c>
      <c r="D638" s="25">
        <f>ROUNDUP(MONTH(Table1[[#This Row],[Date]])/3,0)</f>
        <v>3</v>
      </c>
      <c r="E638">
        <v>2023</v>
      </c>
      <c r="F638" t="s">
        <v>28</v>
      </c>
      <c r="G638" t="s">
        <v>24</v>
      </c>
      <c r="H638">
        <v>234</v>
      </c>
      <c r="I638" s="8">
        <v>43772.23</v>
      </c>
      <c r="J638" s="8">
        <v>6472.47</v>
      </c>
      <c r="K638" s="8">
        <f>Table1[[#This Row],[Profit Per unit]]*Table1[[#This Row],[Units Sold]]</f>
        <v>1514557.98</v>
      </c>
      <c r="L638" s="8">
        <v>10242701.82</v>
      </c>
      <c r="M638" s="8">
        <f>Table1[[#This Row],[Revenue]]-Table1[[#This Row],[Total Profits]]</f>
        <v>8728143.8399999999</v>
      </c>
      <c r="N638" t="s">
        <v>14</v>
      </c>
    </row>
    <row r="639" spans="1:14" x14ac:dyDescent="0.35">
      <c r="A639" t="s">
        <v>681</v>
      </c>
      <c r="B639" t="s">
        <v>31</v>
      </c>
      <c r="C639" s="1">
        <v>44719</v>
      </c>
      <c r="D639" s="25">
        <f>ROUNDUP(MONTH(Table1[[#This Row],[Date]])/3,0)</f>
        <v>2</v>
      </c>
      <c r="E639">
        <v>2022</v>
      </c>
      <c r="F639" t="s">
        <v>63</v>
      </c>
      <c r="G639" t="s">
        <v>42</v>
      </c>
      <c r="H639">
        <v>181</v>
      </c>
      <c r="I639" s="8">
        <v>46007.28</v>
      </c>
      <c r="J639" s="8">
        <v>9692.49</v>
      </c>
      <c r="K639" s="8">
        <f>Table1[[#This Row],[Profit Per unit]]*Table1[[#This Row],[Units Sold]]</f>
        <v>1754340.69</v>
      </c>
      <c r="L639" s="8">
        <v>8327317.6799999997</v>
      </c>
      <c r="M639" s="8">
        <f>Table1[[#This Row],[Revenue]]-Table1[[#This Row],[Total Profits]]</f>
        <v>6572976.9900000002</v>
      </c>
      <c r="N639" t="s">
        <v>14</v>
      </c>
    </row>
    <row r="640" spans="1:14" x14ac:dyDescent="0.35">
      <c r="A640" t="s">
        <v>682</v>
      </c>
      <c r="B640" t="s">
        <v>23</v>
      </c>
      <c r="C640" s="1">
        <v>44533</v>
      </c>
      <c r="D640" s="25">
        <f>ROUNDUP(MONTH(Table1[[#This Row],[Date]])/3,0)</f>
        <v>4</v>
      </c>
      <c r="E640">
        <v>2021</v>
      </c>
      <c r="F640" t="s">
        <v>28</v>
      </c>
      <c r="G640" t="s">
        <v>32</v>
      </c>
      <c r="H640">
        <v>750</v>
      </c>
      <c r="I640" s="8">
        <v>48870.19</v>
      </c>
      <c r="J640" s="8">
        <v>9474.77</v>
      </c>
      <c r="K640" s="8">
        <f>Table1[[#This Row],[Profit Per unit]]*Table1[[#This Row],[Units Sold]]</f>
        <v>7106077.5</v>
      </c>
      <c r="L640" s="8">
        <v>36652642.5</v>
      </c>
      <c r="M640" s="8">
        <f>Table1[[#This Row],[Revenue]]-Table1[[#This Row],[Total Profits]]</f>
        <v>29546565</v>
      </c>
      <c r="N640" t="s">
        <v>14</v>
      </c>
    </row>
    <row r="641" spans="1:14" x14ac:dyDescent="0.35">
      <c r="A641" t="s">
        <v>683</v>
      </c>
      <c r="B641" t="s">
        <v>11</v>
      </c>
      <c r="C641" s="1">
        <v>44974</v>
      </c>
      <c r="D641" s="25">
        <f>ROUNDUP(MONTH(Table1[[#This Row],[Date]])/3,0)</f>
        <v>1</v>
      </c>
      <c r="E641">
        <v>2023</v>
      </c>
      <c r="F641" t="s">
        <v>20</v>
      </c>
      <c r="G641" t="s">
        <v>18</v>
      </c>
      <c r="H641">
        <v>611</v>
      </c>
      <c r="I641" s="8">
        <v>21839.94</v>
      </c>
      <c r="J641" s="8">
        <v>7020.58</v>
      </c>
      <c r="K641" s="8">
        <f>Table1[[#This Row],[Profit Per unit]]*Table1[[#This Row],[Units Sold]]</f>
        <v>4289574.38</v>
      </c>
      <c r="L641" s="8">
        <v>13344203.34</v>
      </c>
      <c r="M641" s="8">
        <f>Table1[[#This Row],[Revenue]]-Table1[[#This Row],[Total Profits]]</f>
        <v>9054628.9600000009</v>
      </c>
      <c r="N641" t="s">
        <v>21</v>
      </c>
    </row>
    <row r="642" spans="1:14" x14ac:dyDescent="0.35">
      <c r="A642" t="s">
        <v>684</v>
      </c>
      <c r="B642" t="s">
        <v>34</v>
      </c>
      <c r="C642" s="1">
        <v>44288</v>
      </c>
      <c r="D642" s="25">
        <f>ROUNDUP(MONTH(Table1[[#This Row],[Date]])/3,0)</f>
        <v>2</v>
      </c>
      <c r="E642">
        <v>2021</v>
      </c>
      <c r="F642" t="s">
        <v>20</v>
      </c>
      <c r="G642" t="s">
        <v>32</v>
      </c>
      <c r="H642">
        <v>541</v>
      </c>
      <c r="I642" s="8">
        <v>49593.68</v>
      </c>
      <c r="J642" s="8">
        <v>5788.97</v>
      </c>
      <c r="K642" s="8">
        <f>Table1[[#This Row],[Profit Per unit]]*Table1[[#This Row],[Units Sold]]</f>
        <v>3131832.77</v>
      </c>
      <c r="L642" s="8">
        <v>26830180.879999999</v>
      </c>
      <c r="M642" s="8">
        <f>Table1[[#This Row],[Revenue]]-Table1[[#This Row],[Total Profits]]</f>
        <v>23698348.109999999</v>
      </c>
      <c r="N642" t="s">
        <v>14</v>
      </c>
    </row>
    <row r="643" spans="1:14" x14ac:dyDescent="0.35">
      <c r="A643" t="s">
        <v>685</v>
      </c>
      <c r="B643" t="s">
        <v>11</v>
      </c>
      <c r="C643" s="1">
        <v>44162</v>
      </c>
      <c r="D643" s="25">
        <f>ROUNDUP(MONTH(Table1[[#This Row],[Date]])/3,0)</f>
        <v>4</v>
      </c>
      <c r="E643">
        <v>2020</v>
      </c>
      <c r="F643" t="s">
        <v>17</v>
      </c>
      <c r="G643" t="s">
        <v>48</v>
      </c>
      <c r="H643">
        <v>641</v>
      </c>
      <c r="I643" s="8">
        <v>36577.96</v>
      </c>
      <c r="J643" s="8">
        <v>7500.75</v>
      </c>
      <c r="K643" s="8">
        <f>Table1[[#This Row],[Profit Per unit]]*Table1[[#This Row],[Units Sold]]</f>
        <v>4807980.75</v>
      </c>
      <c r="L643" s="8">
        <v>23446472.359999999</v>
      </c>
      <c r="M643" s="8">
        <f>Table1[[#This Row],[Revenue]]-Table1[[#This Row],[Total Profits]]</f>
        <v>18638491.609999999</v>
      </c>
      <c r="N643" t="s">
        <v>25</v>
      </c>
    </row>
    <row r="644" spans="1:14" x14ac:dyDescent="0.35">
      <c r="A644" t="s">
        <v>686</v>
      </c>
      <c r="B644" t="s">
        <v>27</v>
      </c>
      <c r="C644" s="1">
        <v>44027</v>
      </c>
      <c r="D644" s="25">
        <f>ROUNDUP(MONTH(Table1[[#This Row],[Date]])/3,0)</f>
        <v>3</v>
      </c>
      <c r="E644">
        <v>2020</v>
      </c>
      <c r="F644" t="s">
        <v>54</v>
      </c>
      <c r="G644" t="s">
        <v>24</v>
      </c>
      <c r="H644">
        <v>250</v>
      </c>
      <c r="I644" s="8">
        <v>19006.96</v>
      </c>
      <c r="J644" s="8">
        <v>8307.68</v>
      </c>
      <c r="K644" s="8">
        <f>Table1[[#This Row],[Profit Per unit]]*Table1[[#This Row],[Units Sold]]</f>
        <v>2076920</v>
      </c>
      <c r="L644" s="8">
        <v>4751740</v>
      </c>
      <c r="M644" s="8">
        <f>Table1[[#This Row],[Revenue]]-Table1[[#This Row],[Total Profits]]</f>
        <v>2674820</v>
      </c>
      <c r="N644" t="s">
        <v>687</v>
      </c>
    </row>
    <row r="645" spans="1:14" x14ac:dyDescent="0.35">
      <c r="A645" t="s">
        <v>688</v>
      </c>
      <c r="B645" t="s">
        <v>11</v>
      </c>
      <c r="C645" s="1">
        <v>44918</v>
      </c>
      <c r="D645" s="25">
        <f>ROUNDUP(MONTH(Table1[[#This Row],[Date]])/3,0)</f>
        <v>4</v>
      </c>
      <c r="E645">
        <v>2022</v>
      </c>
      <c r="F645" t="s">
        <v>54</v>
      </c>
      <c r="G645" t="s">
        <v>29</v>
      </c>
      <c r="H645">
        <v>354</v>
      </c>
      <c r="I645" s="8">
        <v>29803.5</v>
      </c>
      <c r="J645" s="8">
        <v>8893.66</v>
      </c>
      <c r="K645" s="8">
        <f>Table1[[#This Row],[Profit Per unit]]*Table1[[#This Row],[Units Sold]]</f>
        <v>3148355.64</v>
      </c>
      <c r="L645" s="8">
        <v>10550439</v>
      </c>
      <c r="M645" s="8">
        <f>Table1[[#This Row],[Revenue]]-Table1[[#This Row],[Total Profits]]</f>
        <v>7402083.3599999994</v>
      </c>
      <c r="N645" t="s">
        <v>25</v>
      </c>
    </row>
    <row r="646" spans="1:14" x14ac:dyDescent="0.35">
      <c r="A646" t="s">
        <v>689</v>
      </c>
      <c r="B646" t="s">
        <v>23</v>
      </c>
      <c r="C646" s="1">
        <v>44767</v>
      </c>
      <c r="D646" s="25">
        <f>ROUNDUP(MONTH(Table1[[#This Row],[Date]])/3,0)</f>
        <v>3</v>
      </c>
      <c r="E646">
        <v>2022</v>
      </c>
      <c r="F646" t="s">
        <v>12</v>
      </c>
      <c r="G646" t="s">
        <v>18</v>
      </c>
      <c r="H646">
        <v>304</v>
      </c>
      <c r="I646" s="8">
        <v>35413.74</v>
      </c>
      <c r="J646" s="8">
        <v>2594.73</v>
      </c>
      <c r="K646" s="8">
        <f>Table1[[#This Row],[Profit Per unit]]*Table1[[#This Row],[Units Sold]]</f>
        <v>788797.92</v>
      </c>
      <c r="L646" s="8">
        <v>10765776.960000001</v>
      </c>
      <c r="M646" s="8">
        <f>Table1[[#This Row],[Revenue]]-Table1[[#This Row],[Total Profits]]</f>
        <v>9976979.040000001</v>
      </c>
      <c r="N646" t="s">
        <v>14</v>
      </c>
    </row>
    <row r="647" spans="1:14" x14ac:dyDescent="0.35">
      <c r="A647" t="s">
        <v>690</v>
      </c>
      <c r="B647" t="s">
        <v>46</v>
      </c>
      <c r="C647" s="1">
        <v>43892</v>
      </c>
      <c r="D647" s="25">
        <f>ROUNDUP(MONTH(Table1[[#This Row],[Date]])/3,0)</f>
        <v>1</v>
      </c>
      <c r="E647">
        <v>2020</v>
      </c>
      <c r="F647" t="s">
        <v>54</v>
      </c>
      <c r="G647" t="s">
        <v>29</v>
      </c>
      <c r="H647">
        <v>121</v>
      </c>
      <c r="I647" s="8">
        <v>49472.480000000003</v>
      </c>
      <c r="J647" s="8">
        <v>2772.91</v>
      </c>
      <c r="K647" s="8">
        <f>Table1[[#This Row],[Profit Per unit]]*Table1[[#This Row],[Units Sold]]</f>
        <v>335522.11</v>
      </c>
      <c r="L647" s="8">
        <v>5986170.0800000001</v>
      </c>
      <c r="M647" s="8">
        <f>Table1[[#This Row],[Revenue]]-Table1[[#This Row],[Total Profits]]</f>
        <v>5650647.9699999997</v>
      </c>
      <c r="N647" t="s">
        <v>21</v>
      </c>
    </row>
    <row r="648" spans="1:14" x14ac:dyDescent="0.35">
      <c r="A648" t="s">
        <v>691</v>
      </c>
      <c r="B648" t="s">
        <v>11</v>
      </c>
      <c r="C648" s="1">
        <v>44571</v>
      </c>
      <c r="D648" s="25">
        <f>ROUNDUP(MONTH(Table1[[#This Row],[Date]])/3,0)</f>
        <v>1</v>
      </c>
      <c r="E648">
        <v>2022</v>
      </c>
      <c r="F648" t="s">
        <v>54</v>
      </c>
      <c r="G648" t="s">
        <v>29</v>
      </c>
      <c r="H648">
        <v>609</v>
      </c>
      <c r="I648" s="8">
        <v>26243.24</v>
      </c>
      <c r="J648" s="8">
        <v>2186.16</v>
      </c>
      <c r="K648" s="8">
        <f>Table1[[#This Row],[Profit Per unit]]*Table1[[#This Row],[Units Sold]]</f>
        <v>1331371.44</v>
      </c>
      <c r="L648" s="8">
        <v>15982133.16</v>
      </c>
      <c r="M648" s="8">
        <f>Table1[[#This Row],[Revenue]]-Table1[[#This Row],[Total Profits]]</f>
        <v>14650761.720000001</v>
      </c>
      <c r="N648" t="s">
        <v>58</v>
      </c>
    </row>
    <row r="649" spans="1:14" x14ac:dyDescent="0.35">
      <c r="A649" t="s">
        <v>692</v>
      </c>
      <c r="B649" t="s">
        <v>44</v>
      </c>
      <c r="C649" s="1">
        <v>43895</v>
      </c>
      <c r="D649" s="25">
        <f>ROUNDUP(MONTH(Table1[[#This Row],[Date]])/3,0)</f>
        <v>1</v>
      </c>
      <c r="E649">
        <v>2020</v>
      </c>
      <c r="F649" t="s">
        <v>47</v>
      </c>
      <c r="G649" t="s">
        <v>39</v>
      </c>
      <c r="H649">
        <v>303</v>
      </c>
      <c r="I649" s="8">
        <v>16552.77</v>
      </c>
      <c r="J649" s="8">
        <v>2426.6999999999998</v>
      </c>
      <c r="K649" s="8">
        <f>Table1[[#This Row],[Profit Per unit]]*Table1[[#This Row],[Units Sold]]</f>
        <v>735290.1</v>
      </c>
      <c r="L649" s="8">
        <v>5015489.3099999996</v>
      </c>
      <c r="M649" s="8">
        <f>Table1[[#This Row],[Revenue]]-Table1[[#This Row],[Total Profits]]</f>
        <v>4280199.21</v>
      </c>
      <c r="N649" t="s">
        <v>14</v>
      </c>
    </row>
    <row r="650" spans="1:14" x14ac:dyDescent="0.35">
      <c r="A650" t="s">
        <v>693</v>
      </c>
      <c r="B650" t="s">
        <v>31</v>
      </c>
      <c r="C650" s="1">
        <v>44707</v>
      </c>
      <c r="D650" s="25">
        <f>ROUNDUP(MONTH(Table1[[#This Row],[Date]])/3,0)</f>
        <v>2</v>
      </c>
      <c r="E650">
        <v>2022</v>
      </c>
      <c r="F650" t="s">
        <v>63</v>
      </c>
      <c r="G650" t="s">
        <v>13</v>
      </c>
      <c r="H650">
        <v>651</v>
      </c>
      <c r="I650" s="8">
        <v>23667.26</v>
      </c>
      <c r="J650" s="8">
        <v>6606.14</v>
      </c>
      <c r="K650" s="8">
        <f>Table1[[#This Row],[Profit Per unit]]*Table1[[#This Row],[Units Sold]]</f>
        <v>4300597.1400000006</v>
      </c>
      <c r="L650" s="8">
        <v>15407386.26</v>
      </c>
      <c r="M650" s="8">
        <f>Table1[[#This Row],[Revenue]]-Table1[[#This Row],[Total Profits]]</f>
        <v>11106789.119999999</v>
      </c>
      <c r="N650" t="s">
        <v>14</v>
      </c>
    </row>
    <row r="651" spans="1:14" x14ac:dyDescent="0.35">
      <c r="A651" t="s">
        <v>694</v>
      </c>
      <c r="B651" t="s">
        <v>46</v>
      </c>
      <c r="C651" s="1">
        <v>44124</v>
      </c>
      <c r="D651" s="25">
        <f>ROUNDUP(MONTH(Table1[[#This Row],[Date]])/3,0)</f>
        <v>4</v>
      </c>
      <c r="E651">
        <v>2020</v>
      </c>
      <c r="F651" t="s">
        <v>12</v>
      </c>
      <c r="G651" t="s">
        <v>13</v>
      </c>
      <c r="H651">
        <v>860</v>
      </c>
      <c r="I651" s="8">
        <v>47901.59</v>
      </c>
      <c r="J651" s="8">
        <v>9626.5400000000009</v>
      </c>
      <c r="K651" s="8">
        <f>Table1[[#This Row],[Profit Per unit]]*Table1[[#This Row],[Units Sold]]</f>
        <v>8278824.4000000004</v>
      </c>
      <c r="L651" s="8">
        <v>41195367.399999999</v>
      </c>
      <c r="M651" s="8">
        <f>Table1[[#This Row],[Revenue]]-Table1[[#This Row],[Total Profits]]</f>
        <v>32916543</v>
      </c>
      <c r="N651" t="s">
        <v>58</v>
      </c>
    </row>
    <row r="652" spans="1:14" x14ac:dyDescent="0.35">
      <c r="A652" t="s">
        <v>695</v>
      </c>
      <c r="B652" t="s">
        <v>27</v>
      </c>
      <c r="C652" s="1">
        <v>44111</v>
      </c>
      <c r="D652" s="25">
        <f>ROUNDUP(MONTH(Table1[[#This Row],[Date]])/3,0)</f>
        <v>4</v>
      </c>
      <c r="E652">
        <v>2020</v>
      </c>
      <c r="F652" t="s">
        <v>20</v>
      </c>
      <c r="G652" t="s">
        <v>24</v>
      </c>
      <c r="H652">
        <v>144</v>
      </c>
      <c r="I652" s="8">
        <v>19564.37</v>
      </c>
      <c r="J652" s="8">
        <v>9750.77</v>
      </c>
      <c r="K652" s="8">
        <f>Table1[[#This Row],[Profit Per unit]]*Table1[[#This Row],[Units Sold]]</f>
        <v>1404110.8800000001</v>
      </c>
      <c r="L652" s="8">
        <v>2817269.28</v>
      </c>
      <c r="M652" s="8">
        <f>Table1[[#This Row],[Revenue]]-Table1[[#This Row],[Total Profits]]</f>
        <v>1413158.3999999997</v>
      </c>
      <c r="N652" t="s">
        <v>14</v>
      </c>
    </row>
    <row r="653" spans="1:14" x14ac:dyDescent="0.35">
      <c r="A653" t="s">
        <v>696</v>
      </c>
      <c r="B653" t="s">
        <v>46</v>
      </c>
      <c r="C653" s="1">
        <v>45096</v>
      </c>
      <c r="D653" s="25">
        <f>ROUNDUP(MONTH(Table1[[#This Row],[Date]])/3,0)</f>
        <v>2</v>
      </c>
      <c r="E653">
        <v>2023</v>
      </c>
      <c r="F653" t="s">
        <v>54</v>
      </c>
      <c r="G653" t="s">
        <v>24</v>
      </c>
      <c r="H653">
        <v>878</v>
      </c>
      <c r="I653" s="8">
        <v>38183.620000000003</v>
      </c>
      <c r="J653" s="8">
        <v>5032.49</v>
      </c>
      <c r="K653" s="8">
        <f>Table1[[#This Row],[Profit Per unit]]*Table1[[#This Row],[Units Sold]]</f>
        <v>4418526.22</v>
      </c>
      <c r="L653" s="8">
        <v>33525218.359999999</v>
      </c>
      <c r="M653" s="8">
        <f>Table1[[#This Row],[Revenue]]-Table1[[#This Row],[Total Profits]]</f>
        <v>29106692.140000001</v>
      </c>
      <c r="N653" t="s">
        <v>14</v>
      </c>
    </row>
    <row r="654" spans="1:14" x14ac:dyDescent="0.35">
      <c r="A654" t="s">
        <v>697</v>
      </c>
      <c r="B654" t="s">
        <v>37</v>
      </c>
      <c r="C654" s="1">
        <v>43903</v>
      </c>
      <c r="D654" s="25">
        <f>ROUNDUP(MONTH(Table1[[#This Row],[Date]])/3,0)</f>
        <v>1</v>
      </c>
      <c r="E654">
        <v>2020</v>
      </c>
      <c r="F654" t="s">
        <v>54</v>
      </c>
      <c r="G654" t="s">
        <v>18</v>
      </c>
      <c r="H654">
        <v>910</v>
      </c>
      <c r="I654" s="8">
        <v>34668.65</v>
      </c>
      <c r="J654" s="8">
        <v>3347.95</v>
      </c>
      <c r="K654" s="8">
        <f>Table1[[#This Row],[Profit Per unit]]*Table1[[#This Row],[Units Sold]]</f>
        <v>3046634.5</v>
      </c>
      <c r="L654" s="8">
        <v>31548471.5</v>
      </c>
      <c r="M654" s="8">
        <f>Table1[[#This Row],[Revenue]]-Table1[[#This Row],[Total Profits]]</f>
        <v>28501837</v>
      </c>
      <c r="N654" t="s">
        <v>21</v>
      </c>
    </row>
    <row r="655" spans="1:14" x14ac:dyDescent="0.35">
      <c r="A655" t="s">
        <v>698</v>
      </c>
      <c r="B655" t="s">
        <v>37</v>
      </c>
      <c r="C655" s="1">
        <v>45290</v>
      </c>
      <c r="D655" s="25">
        <f>ROUNDUP(MONTH(Table1[[#This Row],[Date]])/3,0)</f>
        <v>4</v>
      </c>
      <c r="E655">
        <v>2023</v>
      </c>
      <c r="F655" t="s">
        <v>41</v>
      </c>
      <c r="G655" t="s">
        <v>32</v>
      </c>
      <c r="H655">
        <v>128</v>
      </c>
      <c r="I655" s="8">
        <v>13118.57</v>
      </c>
      <c r="J655" s="8">
        <v>7901.12</v>
      </c>
      <c r="K655" s="8">
        <f>Table1[[#This Row],[Profit Per unit]]*Table1[[#This Row],[Units Sold]]</f>
        <v>1011343.36</v>
      </c>
      <c r="L655" s="8">
        <v>1679176.96</v>
      </c>
      <c r="M655" s="8">
        <f>Table1[[#This Row],[Revenue]]-Table1[[#This Row],[Total Profits]]</f>
        <v>667833.59999999998</v>
      </c>
      <c r="N655" t="s">
        <v>14</v>
      </c>
    </row>
    <row r="656" spans="1:14" x14ac:dyDescent="0.35">
      <c r="A656" t="s">
        <v>699</v>
      </c>
      <c r="B656" t="s">
        <v>23</v>
      </c>
      <c r="C656" s="1">
        <v>44412</v>
      </c>
      <c r="D656" s="25">
        <f>ROUNDUP(MONTH(Table1[[#This Row],[Date]])/3,0)</f>
        <v>3</v>
      </c>
      <c r="E656">
        <v>2021</v>
      </c>
      <c r="F656" t="s">
        <v>12</v>
      </c>
      <c r="G656" t="s">
        <v>32</v>
      </c>
      <c r="H656">
        <v>424</v>
      </c>
      <c r="I656" s="8">
        <v>15631.78</v>
      </c>
      <c r="J656" s="8">
        <v>6918.65</v>
      </c>
      <c r="K656" s="8">
        <f>Table1[[#This Row],[Profit Per unit]]*Table1[[#This Row],[Units Sold]]</f>
        <v>2933507.5999999996</v>
      </c>
      <c r="L656" s="8">
        <v>6627874.7199999997</v>
      </c>
      <c r="M656" s="8">
        <f>Table1[[#This Row],[Revenue]]-Table1[[#This Row],[Total Profits]]</f>
        <v>3694367.12</v>
      </c>
      <c r="N656" t="s">
        <v>14</v>
      </c>
    </row>
    <row r="657" spans="1:14" x14ac:dyDescent="0.35">
      <c r="A657" t="s">
        <v>700</v>
      </c>
      <c r="B657" t="s">
        <v>37</v>
      </c>
      <c r="C657" s="1">
        <v>44180</v>
      </c>
      <c r="D657" s="25">
        <f>ROUNDUP(MONTH(Table1[[#This Row],[Date]])/3,0)</f>
        <v>4</v>
      </c>
      <c r="E657">
        <v>2020</v>
      </c>
      <c r="F657" t="s">
        <v>47</v>
      </c>
      <c r="G657" t="s">
        <v>24</v>
      </c>
      <c r="H657">
        <v>824</v>
      </c>
      <c r="I657" s="8">
        <v>25390.880000000001</v>
      </c>
      <c r="J657" s="8">
        <v>8773</v>
      </c>
      <c r="K657" s="8">
        <f>Table1[[#This Row],[Profit Per unit]]*Table1[[#This Row],[Units Sold]]</f>
        <v>7228952</v>
      </c>
      <c r="L657" s="8">
        <v>20922085.120000001</v>
      </c>
      <c r="M657" s="8">
        <f>Table1[[#This Row],[Revenue]]-Table1[[#This Row],[Total Profits]]</f>
        <v>13693133.120000001</v>
      </c>
      <c r="N657" t="s">
        <v>14</v>
      </c>
    </row>
    <row r="658" spans="1:14" x14ac:dyDescent="0.35">
      <c r="A658" t="s">
        <v>701</v>
      </c>
      <c r="B658" t="s">
        <v>27</v>
      </c>
      <c r="C658" s="1">
        <v>44345</v>
      </c>
      <c r="D658" s="25">
        <f>ROUNDUP(MONTH(Table1[[#This Row],[Date]])/3,0)</f>
        <v>2</v>
      </c>
      <c r="E658">
        <v>2021</v>
      </c>
      <c r="F658" t="s">
        <v>28</v>
      </c>
      <c r="G658" t="s">
        <v>32</v>
      </c>
      <c r="H658">
        <v>386</v>
      </c>
      <c r="I658" s="8">
        <v>12324.08</v>
      </c>
      <c r="J658" s="8">
        <v>8623.86</v>
      </c>
      <c r="K658" s="8">
        <f>Table1[[#This Row],[Profit Per unit]]*Table1[[#This Row],[Units Sold]]</f>
        <v>3328809.9600000004</v>
      </c>
      <c r="L658" s="8">
        <v>4757094.88</v>
      </c>
      <c r="M658" s="8">
        <f>Table1[[#This Row],[Revenue]]-Table1[[#This Row],[Total Profits]]</f>
        <v>1428284.9199999995</v>
      </c>
      <c r="N658" t="s">
        <v>14</v>
      </c>
    </row>
    <row r="659" spans="1:14" x14ac:dyDescent="0.35">
      <c r="A659" t="s">
        <v>702</v>
      </c>
      <c r="B659" t="s">
        <v>23</v>
      </c>
      <c r="C659" s="1">
        <v>44917</v>
      </c>
      <c r="D659" s="25">
        <f>ROUNDUP(MONTH(Table1[[#This Row],[Date]])/3,0)</f>
        <v>4</v>
      </c>
      <c r="E659">
        <v>2022</v>
      </c>
      <c r="F659" t="s">
        <v>41</v>
      </c>
      <c r="G659" t="s">
        <v>52</v>
      </c>
      <c r="H659">
        <v>197</v>
      </c>
      <c r="I659" s="8">
        <v>32460.959999999999</v>
      </c>
      <c r="J659" s="8">
        <v>3462.01</v>
      </c>
      <c r="K659" s="8">
        <f>Table1[[#This Row],[Profit Per unit]]*Table1[[#This Row],[Units Sold]]</f>
        <v>682015.97000000009</v>
      </c>
      <c r="L659" s="8">
        <v>6394809.1200000001</v>
      </c>
      <c r="M659" s="8">
        <f>Table1[[#This Row],[Revenue]]-Table1[[#This Row],[Total Profits]]</f>
        <v>5712793.1500000004</v>
      </c>
      <c r="N659" t="s">
        <v>14</v>
      </c>
    </row>
    <row r="660" spans="1:14" x14ac:dyDescent="0.35">
      <c r="A660" t="s">
        <v>703</v>
      </c>
      <c r="B660" t="s">
        <v>46</v>
      </c>
      <c r="C660" s="1">
        <v>44772</v>
      </c>
      <c r="D660" s="25">
        <f>ROUNDUP(MONTH(Table1[[#This Row],[Date]])/3,0)</f>
        <v>3</v>
      </c>
      <c r="E660">
        <v>2022</v>
      </c>
      <c r="F660" t="s">
        <v>17</v>
      </c>
      <c r="G660" t="s">
        <v>42</v>
      </c>
      <c r="H660">
        <v>493</v>
      </c>
      <c r="I660" s="8">
        <v>39934.19</v>
      </c>
      <c r="J660" s="8">
        <v>4981.33</v>
      </c>
      <c r="K660" s="8">
        <f>Table1[[#This Row],[Profit Per unit]]*Table1[[#This Row],[Units Sold]]</f>
        <v>2455795.69</v>
      </c>
      <c r="L660" s="8">
        <v>19687555.670000002</v>
      </c>
      <c r="M660" s="8">
        <f>Table1[[#This Row],[Revenue]]-Table1[[#This Row],[Total Profits]]</f>
        <v>17231759.98</v>
      </c>
      <c r="N660" t="s">
        <v>21</v>
      </c>
    </row>
    <row r="661" spans="1:14" x14ac:dyDescent="0.35">
      <c r="A661" t="s">
        <v>704</v>
      </c>
      <c r="B661" t="s">
        <v>46</v>
      </c>
      <c r="C661" s="1">
        <v>44302</v>
      </c>
      <c r="D661" s="25">
        <f>ROUNDUP(MONTH(Table1[[#This Row],[Date]])/3,0)</f>
        <v>2</v>
      </c>
      <c r="E661">
        <v>2021</v>
      </c>
      <c r="F661" t="s">
        <v>54</v>
      </c>
      <c r="G661" t="s">
        <v>13</v>
      </c>
      <c r="H661">
        <v>337</v>
      </c>
      <c r="I661" s="8">
        <v>46796.4</v>
      </c>
      <c r="J661" s="8">
        <v>3985.16</v>
      </c>
      <c r="K661" s="8">
        <f>Table1[[#This Row],[Profit Per unit]]*Table1[[#This Row],[Units Sold]]</f>
        <v>1342998.92</v>
      </c>
      <c r="L661" s="8">
        <v>15770386.800000001</v>
      </c>
      <c r="M661" s="8">
        <f>Table1[[#This Row],[Revenue]]-Table1[[#This Row],[Total Profits]]</f>
        <v>14427387.880000001</v>
      </c>
      <c r="N661" t="s">
        <v>58</v>
      </c>
    </row>
    <row r="662" spans="1:14" x14ac:dyDescent="0.35">
      <c r="A662" t="s">
        <v>705</v>
      </c>
      <c r="B662" t="s">
        <v>51</v>
      </c>
      <c r="C662" s="1">
        <v>44075</v>
      </c>
      <c r="D662" s="25">
        <f>ROUNDUP(MONTH(Table1[[#This Row],[Date]])/3,0)</f>
        <v>3</v>
      </c>
      <c r="E662">
        <v>2020</v>
      </c>
      <c r="F662" t="s">
        <v>41</v>
      </c>
      <c r="G662" t="s">
        <v>13</v>
      </c>
      <c r="H662">
        <v>747</v>
      </c>
      <c r="I662" s="8">
        <v>32440.35</v>
      </c>
      <c r="J662" s="8">
        <v>7368.96</v>
      </c>
      <c r="K662" s="8">
        <f>Table1[[#This Row],[Profit Per unit]]*Table1[[#This Row],[Units Sold]]</f>
        <v>5504613.1200000001</v>
      </c>
      <c r="L662" s="8">
        <v>24232941.449999999</v>
      </c>
      <c r="M662" s="8">
        <f>Table1[[#This Row],[Revenue]]-Table1[[#This Row],[Total Profits]]</f>
        <v>18728328.329999998</v>
      </c>
      <c r="N662" t="s">
        <v>14</v>
      </c>
    </row>
    <row r="663" spans="1:14" x14ac:dyDescent="0.35">
      <c r="A663" t="s">
        <v>706</v>
      </c>
      <c r="B663" t="s">
        <v>44</v>
      </c>
      <c r="C663" s="1">
        <v>43961</v>
      </c>
      <c r="D663" s="25">
        <f>ROUNDUP(MONTH(Table1[[#This Row],[Date]])/3,0)</f>
        <v>2</v>
      </c>
      <c r="E663">
        <v>2020</v>
      </c>
      <c r="F663" t="s">
        <v>20</v>
      </c>
      <c r="G663" t="s">
        <v>18</v>
      </c>
      <c r="H663">
        <v>871</v>
      </c>
      <c r="I663" s="8">
        <v>41177</v>
      </c>
      <c r="J663" s="8">
        <v>9144.43</v>
      </c>
      <c r="K663" s="8">
        <f>Table1[[#This Row],[Profit Per unit]]*Table1[[#This Row],[Units Sold]]</f>
        <v>7964798.5300000003</v>
      </c>
      <c r="L663" s="8">
        <v>35865167</v>
      </c>
      <c r="M663" s="8">
        <f>Table1[[#This Row],[Revenue]]-Table1[[#This Row],[Total Profits]]</f>
        <v>27900368.469999999</v>
      </c>
      <c r="N663" t="s">
        <v>14</v>
      </c>
    </row>
    <row r="664" spans="1:14" x14ac:dyDescent="0.35">
      <c r="A664" t="s">
        <v>707</v>
      </c>
      <c r="B664" t="s">
        <v>37</v>
      </c>
      <c r="C664" s="1">
        <v>44038</v>
      </c>
      <c r="D664" s="25">
        <f>ROUNDUP(MONTH(Table1[[#This Row],[Date]])/3,0)</f>
        <v>3</v>
      </c>
      <c r="E664">
        <v>2020</v>
      </c>
      <c r="F664" t="s">
        <v>17</v>
      </c>
      <c r="G664" t="s">
        <v>48</v>
      </c>
      <c r="H664">
        <v>396</v>
      </c>
      <c r="I664" s="8">
        <v>29664</v>
      </c>
      <c r="J664" s="8">
        <v>6786.45</v>
      </c>
      <c r="K664" s="8">
        <f>Table1[[#This Row],[Profit Per unit]]*Table1[[#This Row],[Units Sold]]</f>
        <v>2687434.1999999997</v>
      </c>
      <c r="L664" s="8">
        <v>11746944</v>
      </c>
      <c r="M664" s="8">
        <f>Table1[[#This Row],[Revenue]]-Table1[[#This Row],[Total Profits]]</f>
        <v>9059509.8000000007</v>
      </c>
      <c r="N664" t="s">
        <v>58</v>
      </c>
    </row>
    <row r="665" spans="1:14" x14ac:dyDescent="0.35">
      <c r="A665" t="s">
        <v>708</v>
      </c>
      <c r="B665" t="s">
        <v>31</v>
      </c>
      <c r="C665" s="1">
        <v>45061</v>
      </c>
      <c r="D665" s="25">
        <f>ROUNDUP(MONTH(Table1[[#This Row],[Date]])/3,0)</f>
        <v>2</v>
      </c>
      <c r="E665">
        <v>2023</v>
      </c>
      <c r="F665" t="s">
        <v>20</v>
      </c>
      <c r="G665" t="s">
        <v>39</v>
      </c>
      <c r="H665">
        <v>684</v>
      </c>
      <c r="I665" s="8">
        <v>19040.759999999998</v>
      </c>
      <c r="J665" s="8">
        <v>4601.97</v>
      </c>
      <c r="K665" s="8">
        <f>Table1[[#This Row],[Profit Per unit]]*Table1[[#This Row],[Units Sold]]</f>
        <v>3147747.48</v>
      </c>
      <c r="L665" s="8">
        <v>13023879.84</v>
      </c>
      <c r="M665" s="8">
        <f>Table1[[#This Row],[Revenue]]-Table1[[#This Row],[Total Profits]]</f>
        <v>9876132.3599999994</v>
      </c>
      <c r="N665" t="s">
        <v>25</v>
      </c>
    </row>
    <row r="666" spans="1:14" x14ac:dyDescent="0.35">
      <c r="A666" t="s">
        <v>709</v>
      </c>
      <c r="B666" t="s">
        <v>31</v>
      </c>
      <c r="C666" s="1">
        <v>45117</v>
      </c>
      <c r="D666" s="25">
        <f>ROUNDUP(MONTH(Table1[[#This Row],[Date]])/3,0)</f>
        <v>3</v>
      </c>
      <c r="E666">
        <v>2023</v>
      </c>
      <c r="F666" t="s">
        <v>47</v>
      </c>
      <c r="G666" t="s">
        <v>39</v>
      </c>
      <c r="H666">
        <v>996</v>
      </c>
      <c r="I666" s="8">
        <v>17208.419999999998</v>
      </c>
      <c r="J666" s="8">
        <v>6502.15</v>
      </c>
      <c r="K666" s="8">
        <f>Table1[[#This Row],[Profit Per unit]]*Table1[[#This Row],[Units Sold]]</f>
        <v>6476141.3999999994</v>
      </c>
      <c r="L666" s="8">
        <v>17139586.32</v>
      </c>
      <c r="M666" s="8">
        <f>Table1[[#This Row],[Revenue]]-Table1[[#This Row],[Total Profits]]</f>
        <v>10663444.920000002</v>
      </c>
      <c r="N666" t="s">
        <v>14</v>
      </c>
    </row>
    <row r="667" spans="1:14" x14ac:dyDescent="0.35">
      <c r="A667" t="s">
        <v>710</v>
      </c>
      <c r="B667" t="s">
        <v>27</v>
      </c>
      <c r="C667" s="1">
        <v>45254</v>
      </c>
      <c r="D667" s="25">
        <f>ROUNDUP(MONTH(Table1[[#This Row],[Date]])/3,0)</f>
        <v>4</v>
      </c>
      <c r="E667">
        <v>2023</v>
      </c>
      <c r="F667" t="s">
        <v>28</v>
      </c>
      <c r="G667" t="s">
        <v>39</v>
      </c>
      <c r="H667">
        <v>924</v>
      </c>
      <c r="I667" s="8">
        <v>40546.5</v>
      </c>
      <c r="J667" s="8">
        <v>6374.24</v>
      </c>
      <c r="K667" s="8">
        <f>Table1[[#This Row],[Profit Per unit]]*Table1[[#This Row],[Units Sold]]</f>
        <v>5889797.7599999998</v>
      </c>
      <c r="L667" s="8">
        <v>37464966</v>
      </c>
      <c r="M667" s="8">
        <f>Table1[[#This Row],[Revenue]]-Table1[[#This Row],[Total Profits]]</f>
        <v>31575168.240000002</v>
      </c>
      <c r="N667" t="s">
        <v>21</v>
      </c>
    </row>
    <row r="668" spans="1:14" x14ac:dyDescent="0.35">
      <c r="A668" t="s">
        <v>711</v>
      </c>
      <c r="B668" t="s">
        <v>23</v>
      </c>
      <c r="C668" s="1">
        <v>44751</v>
      </c>
      <c r="D668" s="25">
        <f>ROUNDUP(MONTH(Table1[[#This Row],[Date]])/3,0)</f>
        <v>3</v>
      </c>
      <c r="E668">
        <v>2022</v>
      </c>
      <c r="F668" t="s">
        <v>17</v>
      </c>
      <c r="G668" t="s">
        <v>18</v>
      </c>
      <c r="H668">
        <v>485</v>
      </c>
      <c r="I668" s="8">
        <v>25387.8</v>
      </c>
      <c r="J668" s="8">
        <v>8532.36</v>
      </c>
      <c r="K668" s="8">
        <f>Table1[[#This Row],[Profit Per unit]]*Table1[[#This Row],[Units Sold]]</f>
        <v>4138194.6</v>
      </c>
      <c r="L668" s="8">
        <v>12313083</v>
      </c>
      <c r="M668" s="8">
        <f>Table1[[#This Row],[Revenue]]-Table1[[#This Row],[Total Profits]]</f>
        <v>8174888.4000000004</v>
      </c>
      <c r="N668" t="s">
        <v>14</v>
      </c>
    </row>
    <row r="669" spans="1:14" x14ac:dyDescent="0.35">
      <c r="A669" t="s">
        <v>712</v>
      </c>
      <c r="B669" t="s">
        <v>27</v>
      </c>
      <c r="C669" s="1">
        <v>44770</v>
      </c>
      <c r="D669" s="25">
        <f>ROUNDUP(MONTH(Table1[[#This Row],[Date]])/3,0)</f>
        <v>3</v>
      </c>
      <c r="E669">
        <v>2022</v>
      </c>
      <c r="F669" t="s">
        <v>41</v>
      </c>
      <c r="G669" t="s">
        <v>48</v>
      </c>
      <c r="H669">
        <v>985</v>
      </c>
      <c r="I669" s="8">
        <v>17927.04</v>
      </c>
      <c r="J669" s="8">
        <v>2110.33</v>
      </c>
      <c r="K669" s="8">
        <f>Table1[[#This Row],[Profit Per unit]]*Table1[[#This Row],[Units Sold]]</f>
        <v>2078675.0499999998</v>
      </c>
      <c r="L669" s="8">
        <v>17658134.399999999</v>
      </c>
      <c r="M669" s="8">
        <f>Table1[[#This Row],[Revenue]]-Table1[[#This Row],[Total Profits]]</f>
        <v>15579459.349999998</v>
      </c>
      <c r="N669" t="s">
        <v>14</v>
      </c>
    </row>
    <row r="670" spans="1:14" x14ac:dyDescent="0.35">
      <c r="A670" t="s">
        <v>713</v>
      </c>
      <c r="B670" t="s">
        <v>51</v>
      </c>
      <c r="C670" s="1">
        <v>44123</v>
      </c>
      <c r="D670" s="25">
        <f>ROUNDUP(MONTH(Table1[[#This Row],[Date]])/3,0)</f>
        <v>4</v>
      </c>
      <c r="E670">
        <v>2020</v>
      </c>
      <c r="F670" t="s">
        <v>17</v>
      </c>
      <c r="G670" t="s">
        <v>13</v>
      </c>
      <c r="H670">
        <v>395</v>
      </c>
      <c r="I670" s="8">
        <v>16150.3</v>
      </c>
      <c r="J670" s="8">
        <v>9981.99</v>
      </c>
      <c r="K670" s="8">
        <f>Table1[[#This Row],[Profit Per unit]]*Table1[[#This Row],[Units Sold]]</f>
        <v>3942886.05</v>
      </c>
      <c r="L670" s="8">
        <v>6379368.5</v>
      </c>
      <c r="M670" s="8">
        <f>Table1[[#This Row],[Revenue]]-Table1[[#This Row],[Total Profits]]</f>
        <v>2436482.4500000002</v>
      </c>
      <c r="N670" t="s">
        <v>14</v>
      </c>
    </row>
    <row r="671" spans="1:14" x14ac:dyDescent="0.35">
      <c r="A671" t="s">
        <v>714</v>
      </c>
      <c r="B671" t="s">
        <v>11</v>
      </c>
      <c r="C671" s="1">
        <v>44011</v>
      </c>
      <c r="D671" s="25">
        <f>ROUNDUP(MONTH(Table1[[#This Row],[Date]])/3,0)</f>
        <v>2</v>
      </c>
      <c r="E671">
        <v>2020</v>
      </c>
      <c r="F671" t="s">
        <v>41</v>
      </c>
      <c r="G671" t="s">
        <v>35</v>
      </c>
      <c r="H671">
        <v>585</v>
      </c>
      <c r="I671" s="8">
        <v>36047.54</v>
      </c>
      <c r="J671" s="8">
        <v>7586.5</v>
      </c>
      <c r="K671" s="8">
        <f>Table1[[#This Row],[Profit Per unit]]*Table1[[#This Row],[Units Sold]]</f>
        <v>4438102.5</v>
      </c>
      <c r="L671" s="8">
        <v>21087810.899999999</v>
      </c>
      <c r="M671" s="8">
        <f>Table1[[#This Row],[Revenue]]-Table1[[#This Row],[Total Profits]]</f>
        <v>16649708.399999999</v>
      </c>
      <c r="N671" t="s">
        <v>14</v>
      </c>
    </row>
    <row r="672" spans="1:14" x14ac:dyDescent="0.35">
      <c r="A672" t="s">
        <v>715</v>
      </c>
      <c r="B672" t="s">
        <v>23</v>
      </c>
      <c r="C672" s="1">
        <v>44018</v>
      </c>
      <c r="D672" s="25">
        <f>ROUNDUP(MONTH(Table1[[#This Row],[Date]])/3,0)</f>
        <v>3</v>
      </c>
      <c r="E672">
        <v>2020</v>
      </c>
      <c r="F672" t="s">
        <v>17</v>
      </c>
      <c r="G672" t="s">
        <v>52</v>
      </c>
      <c r="H672">
        <v>579</v>
      </c>
      <c r="I672" s="8">
        <v>24022.55</v>
      </c>
      <c r="J672" s="8">
        <v>4183.58</v>
      </c>
      <c r="K672" s="8">
        <f>Table1[[#This Row],[Profit Per unit]]*Table1[[#This Row],[Units Sold]]</f>
        <v>2422292.8199999998</v>
      </c>
      <c r="L672" s="8">
        <v>13909056.449999999</v>
      </c>
      <c r="M672" s="8">
        <f>Table1[[#This Row],[Revenue]]-Table1[[#This Row],[Total Profits]]</f>
        <v>11486763.629999999</v>
      </c>
      <c r="N672" t="s">
        <v>58</v>
      </c>
    </row>
    <row r="673" spans="1:14" x14ac:dyDescent="0.35">
      <c r="A673" t="s">
        <v>716</v>
      </c>
      <c r="B673" t="s">
        <v>34</v>
      </c>
      <c r="C673" s="1">
        <v>43889</v>
      </c>
      <c r="D673" s="25">
        <f>ROUNDUP(MONTH(Table1[[#This Row],[Date]])/3,0)</f>
        <v>1</v>
      </c>
      <c r="E673">
        <v>2020</v>
      </c>
      <c r="F673" t="s">
        <v>12</v>
      </c>
      <c r="G673" t="s">
        <v>24</v>
      </c>
      <c r="H673">
        <v>712</v>
      </c>
      <c r="I673" s="8">
        <v>46468.26</v>
      </c>
      <c r="J673" s="8">
        <v>4600.33</v>
      </c>
      <c r="K673" s="8">
        <f>Table1[[#This Row],[Profit Per unit]]*Table1[[#This Row],[Units Sold]]</f>
        <v>3275434.96</v>
      </c>
      <c r="L673" s="8">
        <v>33085401.120000001</v>
      </c>
      <c r="M673" s="8">
        <f>Table1[[#This Row],[Revenue]]-Table1[[#This Row],[Total Profits]]</f>
        <v>29809966.16</v>
      </c>
      <c r="N673" t="s">
        <v>14</v>
      </c>
    </row>
    <row r="674" spans="1:14" x14ac:dyDescent="0.35">
      <c r="A674" t="s">
        <v>717</v>
      </c>
      <c r="B674" t="s">
        <v>46</v>
      </c>
      <c r="C674" s="1">
        <v>43954</v>
      </c>
      <c r="D674" s="25">
        <f>ROUNDUP(MONTH(Table1[[#This Row],[Date]])/3,0)</f>
        <v>2</v>
      </c>
      <c r="E674">
        <v>2020</v>
      </c>
      <c r="F674" t="s">
        <v>12</v>
      </c>
      <c r="G674" t="s">
        <v>52</v>
      </c>
      <c r="H674">
        <v>310</v>
      </c>
      <c r="I674" s="8">
        <v>49484.99</v>
      </c>
      <c r="J674" s="8">
        <v>3040.11</v>
      </c>
      <c r="K674" s="8">
        <f>Table1[[#This Row],[Profit Per unit]]*Table1[[#This Row],[Units Sold]]</f>
        <v>942434.10000000009</v>
      </c>
      <c r="L674" s="8">
        <v>15340346.9</v>
      </c>
      <c r="M674" s="8">
        <f>Table1[[#This Row],[Revenue]]-Table1[[#This Row],[Total Profits]]</f>
        <v>14397912.800000001</v>
      </c>
      <c r="N674" t="s">
        <v>14</v>
      </c>
    </row>
    <row r="675" spans="1:14" x14ac:dyDescent="0.35">
      <c r="A675" t="s">
        <v>718</v>
      </c>
      <c r="B675" t="s">
        <v>16</v>
      </c>
      <c r="C675" s="1">
        <v>44365</v>
      </c>
      <c r="D675" s="25">
        <f>ROUNDUP(MONTH(Table1[[#This Row],[Date]])/3,0)</f>
        <v>2</v>
      </c>
      <c r="E675">
        <v>2021</v>
      </c>
      <c r="F675" t="s">
        <v>41</v>
      </c>
      <c r="G675" t="s">
        <v>48</v>
      </c>
      <c r="H675">
        <v>496</v>
      </c>
      <c r="I675" s="8">
        <v>16337.54</v>
      </c>
      <c r="J675" s="8">
        <v>7374.32</v>
      </c>
      <c r="K675" s="8">
        <f>Table1[[#This Row],[Profit Per unit]]*Table1[[#This Row],[Units Sold]]</f>
        <v>3657662.7199999997</v>
      </c>
      <c r="L675" s="8">
        <v>8103419.8399999999</v>
      </c>
      <c r="M675" s="8">
        <f>Table1[[#This Row],[Revenue]]-Table1[[#This Row],[Total Profits]]</f>
        <v>4445757.12</v>
      </c>
      <c r="N675" t="s">
        <v>58</v>
      </c>
    </row>
    <row r="676" spans="1:14" x14ac:dyDescent="0.35">
      <c r="A676" t="s">
        <v>719</v>
      </c>
      <c r="B676" t="s">
        <v>23</v>
      </c>
      <c r="C676" s="1">
        <v>44995</v>
      </c>
      <c r="D676" s="25">
        <f>ROUNDUP(MONTH(Table1[[#This Row],[Date]])/3,0)</f>
        <v>1</v>
      </c>
      <c r="E676">
        <v>2023</v>
      </c>
      <c r="F676" t="s">
        <v>47</v>
      </c>
      <c r="G676" t="s">
        <v>39</v>
      </c>
      <c r="H676">
        <v>699</v>
      </c>
      <c r="I676" s="8">
        <v>26065.73</v>
      </c>
      <c r="J676" s="8">
        <v>7877.61</v>
      </c>
      <c r="K676" s="8">
        <f>Table1[[#This Row],[Profit Per unit]]*Table1[[#This Row],[Units Sold]]</f>
        <v>5506449.3899999997</v>
      </c>
      <c r="L676" s="8">
        <v>18219945.27</v>
      </c>
      <c r="M676" s="8">
        <f>Table1[[#This Row],[Revenue]]-Table1[[#This Row],[Total Profits]]</f>
        <v>12713495.879999999</v>
      </c>
      <c r="N676" t="s">
        <v>14</v>
      </c>
    </row>
    <row r="677" spans="1:14" x14ac:dyDescent="0.35">
      <c r="A677" t="s">
        <v>720</v>
      </c>
      <c r="B677" t="s">
        <v>34</v>
      </c>
      <c r="C677" s="1">
        <v>44113</v>
      </c>
      <c r="D677" s="25">
        <f>ROUNDUP(MONTH(Table1[[#This Row],[Date]])/3,0)</f>
        <v>4</v>
      </c>
      <c r="E677">
        <v>2020</v>
      </c>
      <c r="F677" t="s">
        <v>17</v>
      </c>
      <c r="G677" t="s">
        <v>35</v>
      </c>
      <c r="H677">
        <v>170</v>
      </c>
      <c r="I677" s="8">
        <v>20351.669999999998</v>
      </c>
      <c r="J677" s="8">
        <v>3702.17</v>
      </c>
      <c r="K677" s="8">
        <f>Table1[[#This Row],[Profit Per unit]]*Table1[[#This Row],[Units Sold]]</f>
        <v>629368.9</v>
      </c>
      <c r="L677" s="8">
        <v>3459783.9</v>
      </c>
      <c r="M677" s="8">
        <f>Table1[[#This Row],[Revenue]]-Table1[[#This Row],[Total Profits]]</f>
        <v>2830415</v>
      </c>
      <c r="N677" t="s">
        <v>58</v>
      </c>
    </row>
    <row r="678" spans="1:14" x14ac:dyDescent="0.35">
      <c r="A678" t="s">
        <v>721</v>
      </c>
      <c r="B678" t="s">
        <v>51</v>
      </c>
      <c r="C678" s="1">
        <v>44700</v>
      </c>
      <c r="D678" s="25">
        <f>ROUNDUP(MONTH(Table1[[#This Row],[Date]])/3,0)</f>
        <v>2</v>
      </c>
      <c r="E678">
        <v>2022</v>
      </c>
      <c r="F678" t="s">
        <v>17</v>
      </c>
      <c r="G678" t="s">
        <v>42</v>
      </c>
      <c r="H678">
        <v>708</v>
      </c>
      <c r="I678" s="8">
        <v>45286.58</v>
      </c>
      <c r="J678" s="8">
        <v>5659.91</v>
      </c>
      <c r="K678" s="8">
        <f>Table1[[#This Row],[Profit Per unit]]*Table1[[#This Row],[Units Sold]]</f>
        <v>4007216.28</v>
      </c>
      <c r="L678" s="8">
        <v>32062898.640000001</v>
      </c>
      <c r="M678" s="8">
        <f>Table1[[#This Row],[Revenue]]-Table1[[#This Row],[Total Profits]]</f>
        <v>28055682.359999999</v>
      </c>
      <c r="N678" t="s">
        <v>14</v>
      </c>
    </row>
    <row r="679" spans="1:14" x14ac:dyDescent="0.35">
      <c r="A679" t="s">
        <v>722</v>
      </c>
      <c r="B679" t="s">
        <v>16</v>
      </c>
      <c r="C679" s="1">
        <v>44660</v>
      </c>
      <c r="D679" s="25">
        <f>ROUNDUP(MONTH(Table1[[#This Row],[Date]])/3,0)</f>
        <v>2</v>
      </c>
      <c r="E679">
        <v>2022</v>
      </c>
      <c r="F679" t="s">
        <v>54</v>
      </c>
      <c r="G679" t="s">
        <v>32</v>
      </c>
      <c r="H679">
        <v>608</v>
      </c>
      <c r="I679" s="8">
        <v>28314.400000000001</v>
      </c>
      <c r="J679" s="8">
        <v>6615.26</v>
      </c>
      <c r="K679" s="8">
        <f>Table1[[#This Row],[Profit Per unit]]*Table1[[#This Row],[Units Sold]]</f>
        <v>4022078.08</v>
      </c>
      <c r="L679" s="8">
        <v>17215155.199999999</v>
      </c>
      <c r="M679" s="8">
        <f>Table1[[#This Row],[Revenue]]-Table1[[#This Row],[Total Profits]]</f>
        <v>13193077.119999999</v>
      </c>
      <c r="N679" t="s">
        <v>14</v>
      </c>
    </row>
    <row r="680" spans="1:14" x14ac:dyDescent="0.35">
      <c r="A680" s="2" t="s">
        <v>723</v>
      </c>
      <c r="B680" t="s">
        <v>11</v>
      </c>
      <c r="C680" s="1">
        <v>45079</v>
      </c>
      <c r="D680" s="25">
        <f>ROUNDUP(MONTH(Table1[[#This Row],[Date]])/3,0)</f>
        <v>2</v>
      </c>
      <c r="E680">
        <v>2023</v>
      </c>
      <c r="F680" t="s">
        <v>12</v>
      </c>
      <c r="G680" t="s">
        <v>35</v>
      </c>
      <c r="H680">
        <v>160</v>
      </c>
      <c r="I680" s="8">
        <v>17098.75</v>
      </c>
      <c r="J680" s="8">
        <v>4551.93</v>
      </c>
      <c r="K680" s="8">
        <f>Table1[[#This Row],[Profit Per unit]]*Table1[[#This Row],[Units Sold]]</f>
        <v>728308.8</v>
      </c>
      <c r="L680" s="8">
        <v>2735800</v>
      </c>
      <c r="M680" s="8">
        <f>Table1[[#This Row],[Revenue]]-Table1[[#This Row],[Total Profits]]</f>
        <v>2007491.2</v>
      </c>
      <c r="N680" t="s">
        <v>14</v>
      </c>
    </row>
    <row r="681" spans="1:14" x14ac:dyDescent="0.35">
      <c r="A681" t="s">
        <v>724</v>
      </c>
      <c r="B681" t="s">
        <v>37</v>
      </c>
      <c r="C681" s="1">
        <v>44690</v>
      </c>
      <c r="D681" s="25">
        <f>ROUNDUP(MONTH(Table1[[#This Row],[Date]])/3,0)</f>
        <v>2</v>
      </c>
      <c r="E681">
        <v>2022</v>
      </c>
      <c r="F681" t="s">
        <v>20</v>
      </c>
      <c r="G681" t="s">
        <v>42</v>
      </c>
      <c r="H681">
        <v>301</v>
      </c>
      <c r="I681" s="8">
        <v>49306.9</v>
      </c>
      <c r="J681" s="8">
        <v>7022.61</v>
      </c>
      <c r="K681" s="8">
        <f>Table1[[#This Row],[Profit Per unit]]*Table1[[#This Row],[Units Sold]]</f>
        <v>2113805.61</v>
      </c>
      <c r="L681" s="8">
        <v>14841376.9</v>
      </c>
      <c r="M681" s="8">
        <f>Table1[[#This Row],[Revenue]]-Table1[[#This Row],[Total Profits]]</f>
        <v>12727571.290000001</v>
      </c>
      <c r="N681" t="s">
        <v>14</v>
      </c>
    </row>
    <row r="682" spans="1:14" x14ac:dyDescent="0.35">
      <c r="A682" t="s">
        <v>725</v>
      </c>
      <c r="B682" t="s">
        <v>46</v>
      </c>
      <c r="C682" s="1">
        <v>45093</v>
      </c>
      <c r="D682" s="25">
        <f>ROUNDUP(MONTH(Table1[[#This Row],[Date]])/3,0)</f>
        <v>2</v>
      </c>
      <c r="E682">
        <v>2023</v>
      </c>
      <c r="F682" t="s">
        <v>63</v>
      </c>
      <c r="G682" t="s">
        <v>13</v>
      </c>
      <c r="H682">
        <v>513</v>
      </c>
      <c r="I682" s="8">
        <v>39875.46</v>
      </c>
      <c r="J682" s="8">
        <v>4915.93</v>
      </c>
      <c r="K682" s="8">
        <f>Table1[[#This Row],[Profit Per unit]]*Table1[[#This Row],[Units Sold]]</f>
        <v>2521872.0900000003</v>
      </c>
      <c r="L682" s="8">
        <v>20456110.98</v>
      </c>
      <c r="M682" s="8">
        <f>Table1[[#This Row],[Revenue]]-Table1[[#This Row],[Total Profits]]</f>
        <v>17934238.890000001</v>
      </c>
      <c r="N682" t="s">
        <v>58</v>
      </c>
    </row>
    <row r="683" spans="1:14" x14ac:dyDescent="0.35">
      <c r="A683" t="s">
        <v>726</v>
      </c>
      <c r="B683" t="s">
        <v>34</v>
      </c>
      <c r="C683" s="1">
        <v>44075</v>
      </c>
      <c r="D683" s="25">
        <f>ROUNDUP(MONTH(Table1[[#This Row],[Date]])/3,0)</f>
        <v>3</v>
      </c>
      <c r="E683">
        <v>2020</v>
      </c>
      <c r="F683" t="s">
        <v>20</v>
      </c>
      <c r="G683" t="s">
        <v>48</v>
      </c>
      <c r="H683">
        <v>302</v>
      </c>
      <c r="I683" s="8">
        <v>19878.5</v>
      </c>
      <c r="J683" s="8">
        <v>8056.92</v>
      </c>
      <c r="K683" s="8">
        <f>Table1[[#This Row],[Profit Per unit]]*Table1[[#This Row],[Units Sold]]</f>
        <v>2433189.84</v>
      </c>
      <c r="L683" s="8">
        <v>6003307</v>
      </c>
      <c r="M683" s="8">
        <f>Table1[[#This Row],[Revenue]]-Table1[[#This Row],[Total Profits]]</f>
        <v>3570117.16</v>
      </c>
      <c r="N683" t="s">
        <v>14</v>
      </c>
    </row>
    <row r="684" spans="1:14" x14ac:dyDescent="0.35">
      <c r="A684" t="s">
        <v>727</v>
      </c>
      <c r="B684" t="s">
        <v>16</v>
      </c>
      <c r="C684" s="1">
        <v>44706</v>
      </c>
      <c r="D684" s="25">
        <f>ROUNDUP(MONTH(Table1[[#This Row],[Date]])/3,0)</f>
        <v>2</v>
      </c>
      <c r="E684">
        <v>2022</v>
      </c>
      <c r="F684" t="s">
        <v>12</v>
      </c>
      <c r="G684" t="s">
        <v>48</v>
      </c>
      <c r="H684">
        <v>611</v>
      </c>
      <c r="I684" s="8">
        <v>32507.66</v>
      </c>
      <c r="J684" s="8">
        <v>5691.95</v>
      </c>
      <c r="K684" s="8">
        <f>Table1[[#This Row],[Profit Per unit]]*Table1[[#This Row],[Units Sold]]</f>
        <v>3477781.4499999997</v>
      </c>
      <c r="L684" s="8">
        <v>19862180.260000002</v>
      </c>
      <c r="M684" s="8">
        <f>Table1[[#This Row],[Revenue]]-Table1[[#This Row],[Total Profits]]</f>
        <v>16384398.810000002</v>
      </c>
      <c r="N684" t="s">
        <v>25</v>
      </c>
    </row>
    <row r="685" spans="1:14" x14ac:dyDescent="0.35">
      <c r="A685" t="s">
        <v>728</v>
      </c>
      <c r="B685" t="s">
        <v>44</v>
      </c>
      <c r="C685" s="1">
        <v>44262</v>
      </c>
      <c r="D685" s="25">
        <f>ROUNDUP(MONTH(Table1[[#This Row],[Date]])/3,0)</f>
        <v>1</v>
      </c>
      <c r="E685">
        <v>2021</v>
      </c>
      <c r="F685" t="s">
        <v>63</v>
      </c>
      <c r="G685" t="s">
        <v>39</v>
      </c>
      <c r="H685">
        <v>820</v>
      </c>
      <c r="I685" s="8">
        <v>15596.18</v>
      </c>
      <c r="J685" s="8">
        <v>8725.66</v>
      </c>
      <c r="K685" s="8">
        <f>Table1[[#This Row],[Profit Per unit]]*Table1[[#This Row],[Units Sold]]</f>
        <v>7155041.2000000002</v>
      </c>
      <c r="L685" s="8">
        <v>12788867.6</v>
      </c>
      <c r="M685" s="8">
        <f>Table1[[#This Row],[Revenue]]-Table1[[#This Row],[Total Profits]]</f>
        <v>5633826.3999999994</v>
      </c>
      <c r="N685" t="s">
        <v>14</v>
      </c>
    </row>
    <row r="686" spans="1:14" x14ac:dyDescent="0.35">
      <c r="A686" t="s">
        <v>729</v>
      </c>
      <c r="B686" t="s">
        <v>51</v>
      </c>
      <c r="C686" s="1">
        <v>43843</v>
      </c>
      <c r="D686" s="25">
        <f>ROUNDUP(MONTH(Table1[[#This Row],[Date]])/3,0)</f>
        <v>1</v>
      </c>
      <c r="E686">
        <v>2020</v>
      </c>
      <c r="F686" t="s">
        <v>47</v>
      </c>
      <c r="G686" t="s">
        <v>42</v>
      </c>
      <c r="H686">
        <v>472</v>
      </c>
      <c r="I686" s="8">
        <v>15687.36</v>
      </c>
      <c r="J686" s="8">
        <v>2000.3</v>
      </c>
      <c r="K686" s="8">
        <f>Table1[[#This Row],[Profit Per unit]]*Table1[[#This Row],[Units Sold]]</f>
        <v>944141.6</v>
      </c>
      <c r="L686" s="8">
        <v>7404433.9199999999</v>
      </c>
      <c r="M686" s="8">
        <f>Table1[[#This Row],[Revenue]]-Table1[[#This Row],[Total Profits]]</f>
        <v>6460292.3200000003</v>
      </c>
      <c r="N686" t="s">
        <v>21</v>
      </c>
    </row>
    <row r="687" spans="1:14" x14ac:dyDescent="0.35">
      <c r="A687" t="s">
        <v>730</v>
      </c>
      <c r="B687" t="s">
        <v>16</v>
      </c>
      <c r="C687" s="1">
        <v>44370</v>
      </c>
      <c r="D687" s="25">
        <f>ROUNDUP(MONTH(Table1[[#This Row],[Date]])/3,0)</f>
        <v>2</v>
      </c>
      <c r="E687">
        <v>2021</v>
      </c>
      <c r="F687" t="s">
        <v>20</v>
      </c>
      <c r="G687" t="s">
        <v>39</v>
      </c>
      <c r="H687">
        <v>601</v>
      </c>
      <c r="I687" s="8">
        <v>45644.07</v>
      </c>
      <c r="J687" s="8">
        <v>4474.6400000000003</v>
      </c>
      <c r="K687" s="8">
        <f>Table1[[#This Row],[Profit Per unit]]*Table1[[#This Row],[Units Sold]]</f>
        <v>2689258.64</v>
      </c>
      <c r="L687" s="8">
        <v>27432086.07</v>
      </c>
      <c r="M687" s="8">
        <f>Table1[[#This Row],[Revenue]]-Table1[[#This Row],[Total Profits]]</f>
        <v>24742827.43</v>
      </c>
      <c r="N687" t="s">
        <v>25</v>
      </c>
    </row>
    <row r="688" spans="1:14" x14ac:dyDescent="0.35">
      <c r="A688" t="s">
        <v>731</v>
      </c>
      <c r="B688" t="s">
        <v>31</v>
      </c>
      <c r="C688" s="1">
        <v>43995</v>
      </c>
      <c r="D688" s="25">
        <f>ROUNDUP(MONTH(Table1[[#This Row],[Date]])/3,0)</f>
        <v>2</v>
      </c>
      <c r="E688">
        <v>2020</v>
      </c>
      <c r="F688" t="s">
        <v>47</v>
      </c>
      <c r="G688" t="s">
        <v>48</v>
      </c>
      <c r="H688">
        <v>525</v>
      </c>
      <c r="I688" s="8">
        <v>33769.46</v>
      </c>
      <c r="J688" s="8">
        <v>4015.3</v>
      </c>
      <c r="K688" s="8">
        <f>Table1[[#This Row],[Profit Per unit]]*Table1[[#This Row],[Units Sold]]</f>
        <v>2108032.5</v>
      </c>
      <c r="L688" s="8">
        <v>17728966.5</v>
      </c>
      <c r="M688" s="8">
        <f>Table1[[#This Row],[Revenue]]-Table1[[#This Row],[Total Profits]]</f>
        <v>15620934</v>
      </c>
      <c r="N688" t="s">
        <v>14</v>
      </c>
    </row>
    <row r="689" spans="1:14" x14ac:dyDescent="0.35">
      <c r="A689" t="s">
        <v>732</v>
      </c>
      <c r="B689" t="s">
        <v>27</v>
      </c>
      <c r="C689" s="1">
        <v>44416</v>
      </c>
      <c r="D689" s="25">
        <f>ROUNDUP(MONTH(Table1[[#This Row],[Date]])/3,0)</f>
        <v>3</v>
      </c>
      <c r="E689">
        <v>2021</v>
      </c>
      <c r="F689" t="s">
        <v>41</v>
      </c>
      <c r="G689" t="s">
        <v>32</v>
      </c>
      <c r="H689">
        <v>669</v>
      </c>
      <c r="I689" s="8">
        <v>18940.330000000002</v>
      </c>
      <c r="J689" s="8">
        <v>2890.92</v>
      </c>
      <c r="K689" s="8">
        <f>Table1[[#This Row],[Profit Per unit]]*Table1[[#This Row],[Units Sold]]</f>
        <v>1934025.48</v>
      </c>
      <c r="L689" s="8">
        <v>12671080.77</v>
      </c>
      <c r="M689" s="8">
        <f>Table1[[#This Row],[Revenue]]-Table1[[#This Row],[Total Profits]]</f>
        <v>10737055.289999999</v>
      </c>
      <c r="N689" t="s">
        <v>14</v>
      </c>
    </row>
    <row r="690" spans="1:14" x14ac:dyDescent="0.35">
      <c r="A690" t="s">
        <v>733</v>
      </c>
      <c r="B690" t="s">
        <v>46</v>
      </c>
      <c r="C690" s="1">
        <v>45073</v>
      </c>
      <c r="D690" s="25">
        <f>ROUNDUP(MONTH(Table1[[#This Row],[Date]])/3,0)</f>
        <v>2</v>
      </c>
      <c r="E690">
        <v>2023</v>
      </c>
      <c r="F690" t="s">
        <v>28</v>
      </c>
      <c r="G690" t="s">
        <v>29</v>
      </c>
      <c r="H690">
        <v>142</v>
      </c>
      <c r="I690" s="8">
        <v>14677.15</v>
      </c>
      <c r="J690" s="8">
        <v>7760.44</v>
      </c>
      <c r="K690" s="8">
        <f>Table1[[#This Row],[Profit Per unit]]*Table1[[#This Row],[Units Sold]]</f>
        <v>1101982.48</v>
      </c>
      <c r="L690" s="8">
        <v>2084155.3</v>
      </c>
      <c r="M690" s="8">
        <f>Table1[[#This Row],[Revenue]]-Table1[[#This Row],[Total Profits]]</f>
        <v>982172.82000000007</v>
      </c>
      <c r="N690" t="s">
        <v>25</v>
      </c>
    </row>
    <row r="691" spans="1:14" x14ac:dyDescent="0.35">
      <c r="A691" t="s">
        <v>734</v>
      </c>
      <c r="B691" t="s">
        <v>34</v>
      </c>
      <c r="C691" s="1">
        <v>44966</v>
      </c>
      <c r="D691" s="25">
        <f>ROUNDUP(MONTH(Table1[[#This Row],[Date]])/3,0)</f>
        <v>1</v>
      </c>
      <c r="E691">
        <v>2023</v>
      </c>
      <c r="F691" t="s">
        <v>41</v>
      </c>
      <c r="G691" t="s">
        <v>24</v>
      </c>
      <c r="H691">
        <v>388</v>
      </c>
      <c r="I691" s="8">
        <v>43524.13</v>
      </c>
      <c r="J691" s="8">
        <v>7427.72</v>
      </c>
      <c r="K691" s="8">
        <f>Table1[[#This Row],[Profit Per unit]]*Table1[[#This Row],[Units Sold]]</f>
        <v>2881955.36</v>
      </c>
      <c r="L691" s="8">
        <v>16887362.440000001</v>
      </c>
      <c r="M691" s="8">
        <f>Table1[[#This Row],[Revenue]]-Table1[[#This Row],[Total Profits]]</f>
        <v>14005407.080000002</v>
      </c>
      <c r="N691" t="s">
        <v>14</v>
      </c>
    </row>
    <row r="692" spans="1:14" x14ac:dyDescent="0.35">
      <c r="A692" t="s">
        <v>735</v>
      </c>
      <c r="B692" t="s">
        <v>34</v>
      </c>
      <c r="C692" s="1">
        <v>44419</v>
      </c>
      <c r="D692" s="25">
        <f>ROUNDUP(MONTH(Table1[[#This Row],[Date]])/3,0)</f>
        <v>3</v>
      </c>
      <c r="E692">
        <v>2021</v>
      </c>
      <c r="F692" t="s">
        <v>12</v>
      </c>
      <c r="G692" t="s">
        <v>13</v>
      </c>
      <c r="H692">
        <v>357</v>
      </c>
      <c r="I692" s="8">
        <v>25681.71</v>
      </c>
      <c r="J692" s="8">
        <v>5818.74</v>
      </c>
      <c r="K692" s="8">
        <f>Table1[[#This Row],[Profit Per unit]]*Table1[[#This Row],[Units Sold]]</f>
        <v>2077290.18</v>
      </c>
      <c r="L692" s="8">
        <v>9168370.4700000007</v>
      </c>
      <c r="M692" s="8">
        <f>Table1[[#This Row],[Revenue]]-Table1[[#This Row],[Total Profits]]</f>
        <v>7091080.290000001</v>
      </c>
      <c r="N692" t="s">
        <v>14</v>
      </c>
    </row>
    <row r="693" spans="1:14" x14ac:dyDescent="0.35">
      <c r="A693" t="s">
        <v>736</v>
      </c>
      <c r="B693" t="s">
        <v>37</v>
      </c>
      <c r="C693" s="1">
        <v>44378</v>
      </c>
      <c r="D693" s="25">
        <f>ROUNDUP(MONTH(Table1[[#This Row],[Date]])/3,0)</f>
        <v>3</v>
      </c>
      <c r="E693">
        <v>2021</v>
      </c>
      <c r="F693" t="s">
        <v>41</v>
      </c>
      <c r="G693" t="s">
        <v>29</v>
      </c>
      <c r="H693">
        <v>599</v>
      </c>
      <c r="I693" s="8">
        <v>46916.93</v>
      </c>
      <c r="J693" s="8">
        <v>8747.6</v>
      </c>
      <c r="K693" s="8">
        <f>Table1[[#This Row],[Profit Per unit]]*Table1[[#This Row],[Units Sold]]</f>
        <v>5239812.4000000004</v>
      </c>
      <c r="L693" s="8">
        <v>28103241.07</v>
      </c>
      <c r="M693" s="8">
        <f>Table1[[#This Row],[Revenue]]-Table1[[#This Row],[Total Profits]]</f>
        <v>22863428.670000002</v>
      </c>
      <c r="N693" t="s">
        <v>14</v>
      </c>
    </row>
    <row r="694" spans="1:14" x14ac:dyDescent="0.35">
      <c r="A694" t="s">
        <v>737</v>
      </c>
      <c r="B694" t="s">
        <v>44</v>
      </c>
      <c r="C694" s="1">
        <v>43906</v>
      </c>
      <c r="D694" s="25">
        <f>ROUNDUP(MONTH(Table1[[#This Row],[Date]])/3,0)</f>
        <v>1</v>
      </c>
      <c r="E694">
        <v>2020</v>
      </c>
      <c r="F694" t="s">
        <v>28</v>
      </c>
      <c r="G694" t="s">
        <v>32</v>
      </c>
      <c r="H694">
        <v>934</v>
      </c>
      <c r="I694" s="8">
        <v>19744.29</v>
      </c>
      <c r="J694" s="8">
        <v>8570.41</v>
      </c>
      <c r="K694" s="8">
        <f>Table1[[#This Row],[Profit Per unit]]*Table1[[#This Row],[Units Sold]]</f>
        <v>8004762.9399999995</v>
      </c>
      <c r="L694" s="8">
        <v>18441166.859999999</v>
      </c>
      <c r="M694" s="8">
        <f>Table1[[#This Row],[Revenue]]-Table1[[#This Row],[Total Profits]]</f>
        <v>10436403.92</v>
      </c>
      <c r="N694" t="s">
        <v>25</v>
      </c>
    </row>
    <row r="695" spans="1:14" x14ac:dyDescent="0.35">
      <c r="A695" t="s">
        <v>738</v>
      </c>
      <c r="B695" t="s">
        <v>27</v>
      </c>
      <c r="C695" s="1">
        <v>45149</v>
      </c>
      <c r="D695" s="25">
        <f>ROUNDUP(MONTH(Table1[[#This Row],[Date]])/3,0)</f>
        <v>3</v>
      </c>
      <c r="E695">
        <v>2023</v>
      </c>
      <c r="F695" t="s">
        <v>63</v>
      </c>
      <c r="G695" t="s">
        <v>39</v>
      </c>
      <c r="H695">
        <v>581</v>
      </c>
      <c r="I695" s="8">
        <v>36715.879999999997</v>
      </c>
      <c r="J695" s="8">
        <v>9369.14</v>
      </c>
      <c r="K695" s="8">
        <f>Table1[[#This Row],[Profit Per unit]]*Table1[[#This Row],[Units Sold]]</f>
        <v>5443470.3399999999</v>
      </c>
      <c r="L695" s="8">
        <v>21331926.280000001</v>
      </c>
      <c r="M695" s="8">
        <f>Table1[[#This Row],[Revenue]]-Table1[[#This Row],[Total Profits]]</f>
        <v>15888455.940000001</v>
      </c>
      <c r="N695" t="s">
        <v>14</v>
      </c>
    </row>
    <row r="696" spans="1:14" x14ac:dyDescent="0.35">
      <c r="A696" t="s">
        <v>739</v>
      </c>
      <c r="B696" t="s">
        <v>34</v>
      </c>
      <c r="C696" s="1">
        <v>44894</v>
      </c>
      <c r="D696" s="25">
        <f>ROUNDUP(MONTH(Table1[[#This Row],[Date]])/3,0)</f>
        <v>4</v>
      </c>
      <c r="E696">
        <v>2022</v>
      </c>
      <c r="F696" t="s">
        <v>17</v>
      </c>
      <c r="G696" t="s">
        <v>39</v>
      </c>
      <c r="H696">
        <v>807</v>
      </c>
      <c r="I696" s="8">
        <v>26045.19</v>
      </c>
      <c r="J696" s="8">
        <v>3752.77</v>
      </c>
      <c r="K696" s="8">
        <f>Table1[[#This Row],[Profit Per unit]]*Table1[[#This Row],[Units Sold]]</f>
        <v>3028485.39</v>
      </c>
      <c r="L696" s="8">
        <v>21018468.329999998</v>
      </c>
      <c r="M696" s="8">
        <f>Table1[[#This Row],[Revenue]]-Table1[[#This Row],[Total Profits]]</f>
        <v>17989982.939999998</v>
      </c>
      <c r="N696" t="s">
        <v>14</v>
      </c>
    </row>
    <row r="697" spans="1:14" x14ac:dyDescent="0.35">
      <c r="A697" t="s">
        <v>740</v>
      </c>
      <c r="B697" t="s">
        <v>34</v>
      </c>
      <c r="C697" s="1">
        <v>44425</v>
      </c>
      <c r="D697" s="25">
        <f>ROUNDUP(MONTH(Table1[[#This Row],[Date]])/3,0)</f>
        <v>3</v>
      </c>
      <c r="E697">
        <v>2021</v>
      </c>
      <c r="F697" t="s">
        <v>63</v>
      </c>
      <c r="G697" t="s">
        <v>32</v>
      </c>
      <c r="H697">
        <v>573</v>
      </c>
      <c r="I697" s="8">
        <v>47666.720000000001</v>
      </c>
      <c r="J697" s="8">
        <v>9323.9</v>
      </c>
      <c r="K697" s="8">
        <f>Table1[[#This Row],[Profit Per unit]]*Table1[[#This Row],[Units Sold]]</f>
        <v>5342594.7</v>
      </c>
      <c r="L697" s="8">
        <v>27313030.559999999</v>
      </c>
      <c r="M697" s="8">
        <f>Table1[[#This Row],[Revenue]]-Table1[[#This Row],[Total Profits]]</f>
        <v>21970435.859999999</v>
      </c>
      <c r="N697" t="s">
        <v>14</v>
      </c>
    </row>
    <row r="698" spans="1:14" x14ac:dyDescent="0.35">
      <c r="A698" t="s">
        <v>741</v>
      </c>
      <c r="B698" t="s">
        <v>51</v>
      </c>
      <c r="C698" s="1">
        <v>44910</v>
      </c>
      <c r="D698" s="25">
        <f>ROUNDUP(MONTH(Table1[[#This Row],[Date]])/3,0)</f>
        <v>4</v>
      </c>
      <c r="E698">
        <v>2022</v>
      </c>
      <c r="F698" t="s">
        <v>63</v>
      </c>
      <c r="G698" t="s">
        <v>18</v>
      </c>
      <c r="H698">
        <v>285</v>
      </c>
      <c r="I698" s="8">
        <v>31583.71</v>
      </c>
      <c r="J698" s="8">
        <v>7018.27</v>
      </c>
      <c r="K698" s="8">
        <f>Table1[[#This Row],[Profit Per unit]]*Table1[[#This Row],[Units Sold]]</f>
        <v>2000206.9500000002</v>
      </c>
      <c r="L698" s="8">
        <v>9001357.3499999996</v>
      </c>
      <c r="M698" s="8">
        <f>Table1[[#This Row],[Revenue]]-Table1[[#This Row],[Total Profits]]</f>
        <v>7001150.3999999994</v>
      </c>
      <c r="N698" t="s">
        <v>14</v>
      </c>
    </row>
    <row r="699" spans="1:14" x14ac:dyDescent="0.35">
      <c r="A699" t="s">
        <v>742</v>
      </c>
      <c r="B699" t="s">
        <v>46</v>
      </c>
      <c r="C699" s="1">
        <v>44542</v>
      </c>
      <c r="D699" s="25">
        <f>ROUNDUP(MONTH(Table1[[#This Row],[Date]])/3,0)</f>
        <v>4</v>
      </c>
      <c r="E699">
        <v>2021</v>
      </c>
      <c r="F699" t="s">
        <v>54</v>
      </c>
      <c r="G699" t="s">
        <v>18</v>
      </c>
      <c r="H699">
        <v>360</v>
      </c>
      <c r="I699" s="8">
        <v>25745.26</v>
      </c>
      <c r="J699" s="8">
        <v>6592.49</v>
      </c>
      <c r="K699" s="8">
        <f>Table1[[#This Row],[Profit Per unit]]*Table1[[#This Row],[Units Sold]]</f>
        <v>2373296.4</v>
      </c>
      <c r="L699" s="8">
        <v>9268293.5999999996</v>
      </c>
      <c r="M699" s="8">
        <f>Table1[[#This Row],[Revenue]]-Table1[[#This Row],[Total Profits]]</f>
        <v>6894997.1999999993</v>
      </c>
      <c r="N699" t="s">
        <v>14</v>
      </c>
    </row>
    <row r="700" spans="1:14" x14ac:dyDescent="0.35">
      <c r="A700" t="s">
        <v>743</v>
      </c>
      <c r="B700" t="s">
        <v>16</v>
      </c>
      <c r="C700" s="1">
        <v>44357</v>
      </c>
      <c r="D700" s="25">
        <f>ROUNDUP(MONTH(Table1[[#This Row],[Date]])/3,0)</f>
        <v>2</v>
      </c>
      <c r="E700">
        <v>2021</v>
      </c>
      <c r="F700" t="s">
        <v>12</v>
      </c>
      <c r="G700" t="s">
        <v>52</v>
      </c>
      <c r="H700">
        <v>795</v>
      </c>
      <c r="I700" s="8">
        <v>31220.79</v>
      </c>
      <c r="J700" s="8">
        <v>4664.78</v>
      </c>
      <c r="K700" s="8">
        <f>Table1[[#This Row],[Profit Per unit]]*Table1[[#This Row],[Units Sold]]</f>
        <v>3708500.0999999996</v>
      </c>
      <c r="L700" s="8">
        <v>24820528.050000001</v>
      </c>
      <c r="M700" s="8">
        <f>Table1[[#This Row],[Revenue]]-Table1[[#This Row],[Total Profits]]</f>
        <v>21112027.950000003</v>
      </c>
      <c r="N700" t="s">
        <v>21</v>
      </c>
    </row>
    <row r="701" spans="1:14" x14ac:dyDescent="0.35">
      <c r="A701" t="s">
        <v>744</v>
      </c>
      <c r="B701" t="s">
        <v>37</v>
      </c>
      <c r="C701" s="1">
        <v>45046</v>
      </c>
      <c r="D701" s="25">
        <f>ROUNDUP(MONTH(Table1[[#This Row],[Date]])/3,0)</f>
        <v>2</v>
      </c>
      <c r="E701">
        <v>2023</v>
      </c>
      <c r="F701" t="s">
        <v>28</v>
      </c>
      <c r="G701" t="s">
        <v>48</v>
      </c>
      <c r="H701">
        <v>329</v>
      </c>
      <c r="I701" s="8">
        <v>41907.39</v>
      </c>
      <c r="J701" s="8">
        <v>3974.45</v>
      </c>
      <c r="K701" s="8">
        <f>Table1[[#This Row],[Profit Per unit]]*Table1[[#This Row],[Units Sold]]</f>
        <v>1307594.05</v>
      </c>
      <c r="L701" s="8">
        <v>13787531.310000001</v>
      </c>
      <c r="M701" s="8">
        <f>Table1[[#This Row],[Revenue]]-Table1[[#This Row],[Total Profits]]</f>
        <v>12479937.26</v>
      </c>
      <c r="N701" t="s">
        <v>58</v>
      </c>
    </row>
    <row r="702" spans="1:14" x14ac:dyDescent="0.35">
      <c r="A702" t="s">
        <v>745</v>
      </c>
      <c r="B702" t="s">
        <v>27</v>
      </c>
      <c r="C702" s="1">
        <v>44144</v>
      </c>
      <c r="D702" s="25">
        <f>ROUNDUP(MONTH(Table1[[#This Row],[Date]])/3,0)</f>
        <v>4</v>
      </c>
      <c r="E702">
        <v>2020</v>
      </c>
      <c r="F702" t="s">
        <v>41</v>
      </c>
      <c r="G702" t="s">
        <v>24</v>
      </c>
      <c r="H702">
        <v>519</v>
      </c>
      <c r="I702" s="8">
        <v>33727.94</v>
      </c>
      <c r="J702" s="8">
        <v>6857.59</v>
      </c>
      <c r="K702" s="8">
        <f>Table1[[#This Row],[Profit Per unit]]*Table1[[#This Row],[Units Sold]]</f>
        <v>3559089.21</v>
      </c>
      <c r="L702" s="8">
        <v>17504800.859999999</v>
      </c>
      <c r="M702" s="8">
        <f>Table1[[#This Row],[Revenue]]-Table1[[#This Row],[Total Profits]]</f>
        <v>13945711.649999999</v>
      </c>
      <c r="N702" t="s">
        <v>14</v>
      </c>
    </row>
    <row r="703" spans="1:14" x14ac:dyDescent="0.35">
      <c r="A703" t="s">
        <v>746</v>
      </c>
      <c r="B703" t="s">
        <v>31</v>
      </c>
      <c r="C703" s="1">
        <v>44319</v>
      </c>
      <c r="D703" s="25">
        <f>ROUNDUP(MONTH(Table1[[#This Row],[Date]])/3,0)</f>
        <v>2</v>
      </c>
      <c r="E703">
        <v>2021</v>
      </c>
      <c r="F703" t="s">
        <v>28</v>
      </c>
      <c r="G703" t="s">
        <v>32</v>
      </c>
      <c r="H703">
        <v>811</v>
      </c>
      <c r="I703" s="8">
        <v>36623.160000000003</v>
      </c>
      <c r="J703" s="8">
        <v>8224.9</v>
      </c>
      <c r="K703" s="8">
        <f>Table1[[#This Row],[Profit Per unit]]*Table1[[#This Row],[Units Sold]]</f>
        <v>6670393.8999999994</v>
      </c>
      <c r="L703" s="8">
        <v>29701382.760000002</v>
      </c>
      <c r="M703" s="8">
        <f>Table1[[#This Row],[Revenue]]-Table1[[#This Row],[Total Profits]]</f>
        <v>23030988.860000003</v>
      </c>
      <c r="N703" t="s">
        <v>14</v>
      </c>
    </row>
    <row r="704" spans="1:14" x14ac:dyDescent="0.35">
      <c r="A704" t="s">
        <v>747</v>
      </c>
      <c r="B704" t="s">
        <v>46</v>
      </c>
      <c r="C704" s="1">
        <v>44798</v>
      </c>
      <c r="D704" s="25">
        <f>ROUNDUP(MONTH(Table1[[#This Row],[Date]])/3,0)</f>
        <v>3</v>
      </c>
      <c r="E704">
        <v>2022</v>
      </c>
      <c r="F704" t="s">
        <v>28</v>
      </c>
      <c r="G704" t="s">
        <v>39</v>
      </c>
      <c r="H704">
        <v>497</v>
      </c>
      <c r="I704" s="8">
        <v>36446.19</v>
      </c>
      <c r="J704" s="8">
        <v>6203.23</v>
      </c>
      <c r="K704" s="8">
        <f>Table1[[#This Row],[Profit Per unit]]*Table1[[#This Row],[Units Sold]]</f>
        <v>3083005.3099999996</v>
      </c>
      <c r="L704" s="8">
        <v>18113756.43</v>
      </c>
      <c r="M704" s="8">
        <f>Table1[[#This Row],[Revenue]]-Table1[[#This Row],[Total Profits]]</f>
        <v>15030751.120000001</v>
      </c>
      <c r="N704" t="s">
        <v>25</v>
      </c>
    </row>
    <row r="705" spans="1:14" x14ac:dyDescent="0.35">
      <c r="A705" t="s">
        <v>748</v>
      </c>
      <c r="B705" t="s">
        <v>34</v>
      </c>
      <c r="C705" s="1">
        <v>44838</v>
      </c>
      <c r="D705" s="25">
        <f>ROUNDUP(MONTH(Table1[[#This Row],[Date]])/3,0)</f>
        <v>4</v>
      </c>
      <c r="E705">
        <v>2022</v>
      </c>
      <c r="F705" t="s">
        <v>47</v>
      </c>
      <c r="G705" t="s">
        <v>48</v>
      </c>
      <c r="H705">
        <v>427</v>
      </c>
      <c r="I705" s="8">
        <v>18212.38</v>
      </c>
      <c r="J705" s="8">
        <v>3741.87</v>
      </c>
      <c r="K705" s="8">
        <f>Table1[[#This Row],[Profit Per unit]]*Table1[[#This Row],[Units Sold]]</f>
        <v>1597778.49</v>
      </c>
      <c r="L705" s="8">
        <v>7776686.2599999998</v>
      </c>
      <c r="M705" s="8">
        <f>Table1[[#This Row],[Revenue]]-Table1[[#This Row],[Total Profits]]</f>
        <v>6178907.7699999996</v>
      </c>
      <c r="N705" t="s">
        <v>14</v>
      </c>
    </row>
    <row r="706" spans="1:14" x14ac:dyDescent="0.35">
      <c r="A706" t="s">
        <v>749</v>
      </c>
      <c r="B706" t="s">
        <v>31</v>
      </c>
      <c r="C706" s="1">
        <v>44344</v>
      </c>
      <c r="D706" s="25">
        <f>ROUNDUP(MONTH(Table1[[#This Row],[Date]])/3,0)</f>
        <v>2</v>
      </c>
      <c r="E706">
        <v>2021</v>
      </c>
      <c r="F706" t="s">
        <v>17</v>
      </c>
      <c r="G706" t="s">
        <v>48</v>
      </c>
      <c r="H706">
        <v>375</v>
      </c>
      <c r="I706" s="8">
        <v>47026.19</v>
      </c>
      <c r="J706" s="8">
        <v>3721.51</v>
      </c>
      <c r="K706" s="8">
        <f>Table1[[#This Row],[Profit Per unit]]*Table1[[#This Row],[Units Sold]]</f>
        <v>1395566.25</v>
      </c>
      <c r="L706" s="8">
        <v>17634821.25</v>
      </c>
      <c r="M706" s="8">
        <f>Table1[[#This Row],[Revenue]]-Table1[[#This Row],[Total Profits]]</f>
        <v>16239255</v>
      </c>
      <c r="N706" t="s">
        <v>25</v>
      </c>
    </row>
    <row r="707" spans="1:14" x14ac:dyDescent="0.35">
      <c r="A707" t="s">
        <v>750</v>
      </c>
      <c r="B707" t="s">
        <v>16</v>
      </c>
      <c r="C707" s="1">
        <v>45071</v>
      </c>
      <c r="D707" s="25">
        <f>ROUNDUP(MONTH(Table1[[#This Row],[Date]])/3,0)</f>
        <v>2</v>
      </c>
      <c r="E707">
        <v>2023</v>
      </c>
      <c r="F707" t="s">
        <v>54</v>
      </c>
      <c r="G707" t="s">
        <v>52</v>
      </c>
      <c r="H707">
        <v>132</v>
      </c>
      <c r="I707" s="8">
        <v>16159.22</v>
      </c>
      <c r="J707" s="8">
        <v>8575.33</v>
      </c>
      <c r="K707" s="8">
        <f>Table1[[#This Row],[Profit Per unit]]*Table1[[#This Row],[Units Sold]]</f>
        <v>1131943.56</v>
      </c>
      <c r="L707" s="8">
        <v>2133017.04</v>
      </c>
      <c r="M707" s="8">
        <f>Table1[[#This Row],[Revenue]]-Table1[[#This Row],[Total Profits]]</f>
        <v>1001073.48</v>
      </c>
      <c r="N707" t="s">
        <v>14</v>
      </c>
    </row>
    <row r="708" spans="1:14" x14ac:dyDescent="0.35">
      <c r="A708" t="s">
        <v>751</v>
      </c>
      <c r="B708" t="s">
        <v>34</v>
      </c>
      <c r="C708" s="1">
        <v>43944</v>
      </c>
      <c r="D708" s="25">
        <f>ROUNDUP(MONTH(Table1[[#This Row],[Date]])/3,0)</f>
        <v>2</v>
      </c>
      <c r="E708">
        <v>2020</v>
      </c>
      <c r="F708" t="s">
        <v>47</v>
      </c>
      <c r="G708" t="s">
        <v>24</v>
      </c>
      <c r="H708">
        <v>525</v>
      </c>
      <c r="I708" s="8">
        <v>45333.56</v>
      </c>
      <c r="J708" s="8">
        <v>8558.6200000000008</v>
      </c>
      <c r="K708" s="8">
        <f>Table1[[#This Row],[Profit Per unit]]*Table1[[#This Row],[Units Sold]]</f>
        <v>4493275.5</v>
      </c>
      <c r="L708" s="8">
        <v>23800119</v>
      </c>
      <c r="M708" s="8">
        <f>Table1[[#This Row],[Revenue]]-Table1[[#This Row],[Total Profits]]</f>
        <v>19306843.5</v>
      </c>
      <c r="N708" t="s">
        <v>14</v>
      </c>
    </row>
    <row r="709" spans="1:14" x14ac:dyDescent="0.35">
      <c r="A709" t="s">
        <v>752</v>
      </c>
      <c r="B709" t="s">
        <v>46</v>
      </c>
      <c r="C709" s="1">
        <v>44026</v>
      </c>
      <c r="D709" s="25">
        <f>ROUNDUP(MONTH(Table1[[#This Row],[Date]])/3,0)</f>
        <v>3</v>
      </c>
      <c r="E709">
        <v>2020</v>
      </c>
      <c r="F709" t="s">
        <v>63</v>
      </c>
      <c r="G709" t="s">
        <v>42</v>
      </c>
      <c r="H709">
        <v>360</v>
      </c>
      <c r="I709" s="8">
        <v>26607.040000000001</v>
      </c>
      <c r="J709" s="8">
        <v>3144.34</v>
      </c>
      <c r="K709" s="8">
        <f>Table1[[#This Row],[Profit Per unit]]*Table1[[#This Row],[Units Sold]]</f>
        <v>1131962.4000000001</v>
      </c>
      <c r="L709" s="8">
        <v>9578534.4000000004</v>
      </c>
      <c r="M709" s="8">
        <f>Table1[[#This Row],[Revenue]]-Table1[[#This Row],[Total Profits]]</f>
        <v>8446572</v>
      </c>
      <c r="N709" t="s">
        <v>25</v>
      </c>
    </row>
    <row r="710" spans="1:14" x14ac:dyDescent="0.35">
      <c r="A710" t="s">
        <v>753</v>
      </c>
      <c r="B710" t="s">
        <v>34</v>
      </c>
      <c r="C710" s="1">
        <v>45212</v>
      </c>
      <c r="D710" s="25">
        <f>ROUNDUP(MONTH(Table1[[#This Row],[Date]])/3,0)</f>
        <v>4</v>
      </c>
      <c r="E710">
        <v>2023</v>
      </c>
      <c r="F710" t="s">
        <v>54</v>
      </c>
      <c r="G710" t="s">
        <v>24</v>
      </c>
      <c r="H710">
        <v>104</v>
      </c>
      <c r="I710" s="8">
        <v>40095.35</v>
      </c>
      <c r="J710" s="8">
        <v>5633.91</v>
      </c>
      <c r="K710" s="8">
        <f>Table1[[#This Row],[Profit Per unit]]*Table1[[#This Row],[Units Sold]]</f>
        <v>585926.64</v>
      </c>
      <c r="L710" s="8">
        <v>4169916.4</v>
      </c>
      <c r="M710" s="8">
        <f>Table1[[#This Row],[Revenue]]-Table1[[#This Row],[Total Profits]]</f>
        <v>3583989.7599999998</v>
      </c>
      <c r="N710" t="s">
        <v>14</v>
      </c>
    </row>
    <row r="711" spans="1:14" x14ac:dyDescent="0.35">
      <c r="A711" t="s">
        <v>754</v>
      </c>
      <c r="B711" t="s">
        <v>51</v>
      </c>
      <c r="C711" s="1">
        <v>45258</v>
      </c>
      <c r="D711" s="25">
        <f>ROUNDUP(MONTH(Table1[[#This Row],[Date]])/3,0)</f>
        <v>4</v>
      </c>
      <c r="E711">
        <v>2023</v>
      </c>
      <c r="F711" t="s">
        <v>20</v>
      </c>
      <c r="G711" t="s">
        <v>24</v>
      </c>
      <c r="H711">
        <v>991</v>
      </c>
      <c r="I711" s="8">
        <v>31527.16</v>
      </c>
      <c r="J711" s="8">
        <v>3766.01</v>
      </c>
      <c r="K711" s="8">
        <f>Table1[[#This Row],[Profit Per unit]]*Table1[[#This Row],[Units Sold]]</f>
        <v>3732115.91</v>
      </c>
      <c r="L711" s="8">
        <v>31243415.559999999</v>
      </c>
      <c r="M711" s="8">
        <f>Table1[[#This Row],[Revenue]]-Table1[[#This Row],[Total Profits]]</f>
        <v>27511299.649999999</v>
      </c>
      <c r="N711" t="s">
        <v>21</v>
      </c>
    </row>
    <row r="712" spans="1:14" x14ac:dyDescent="0.35">
      <c r="A712" t="s">
        <v>755</v>
      </c>
      <c r="B712" t="s">
        <v>23</v>
      </c>
      <c r="C712" s="1">
        <v>44964</v>
      </c>
      <c r="D712" s="25">
        <f>ROUNDUP(MONTH(Table1[[#This Row],[Date]])/3,0)</f>
        <v>1</v>
      </c>
      <c r="E712">
        <v>2023</v>
      </c>
      <c r="F712" t="s">
        <v>41</v>
      </c>
      <c r="G712" t="s">
        <v>13</v>
      </c>
      <c r="H712">
        <v>687</v>
      </c>
      <c r="I712" s="8">
        <v>31309.13</v>
      </c>
      <c r="J712" s="8">
        <v>5015.01</v>
      </c>
      <c r="K712" s="8">
        <f>Table1[[#This Row],[Profit Per unit]]*Table1[[#This Row],[Units Sold]]</f>
        <v>3445311.87</v>
      </c>
      <c r="L712" s="8">
        <v>21509372.309999999</v>
      </c>
      <c r="M712" s="8">
        <f>Table1[[#This Row],[Revenue]]-Table1[[#This Row],[Total Profits]]</f>
        <v>18064060.439999998</v>
      </c>
      <c r="N712" t="s">
        <v>14</v>
      </c>
    </row>
    <row r="713" spans="1:14" x14ac:dyDescent="0.35">
      <c r="A713" t="s">
        <v>756</v>
      </c>
      <c r="B713" t="s">
        <v>31</v>
      </c>
      <c r="C713" s="1">
        <v>44962</v>
      </c>
      <c r="D713" s="25">
        <f>ROUNDUP(MONTH(Table1[[#This Row],[Date]])/3,0)</f>
        <v>1</v>
      </c>
      <c r="E713">
        <v>2023</v>
      </c>
      <c r="F713" t="s">
        <v>63</v>
      </c>
      <c r="G713" t="s">
        <v>35</v>
      </c>
      <c r="H713">
        <v>813</v>
      </c>
      <c r="I713" s="8">
        <v>17261.98</v>
      </c>
      <c r="J713" s="8">
        <v>4878.03</v>
      </c>
      <c r="K713" s="8">
        <f>Table1[[#This Row],[Profit Per unit]]*Table1[[#This Row],[Units Sold]]</f>
        <v>3965838.3899999997</v>
      </c>
      <c r="L713" s="8">
        <v>14033989.74</v>
      </c>
      <c r="M713" s="8">
        <f>Table1[[#This Row],[Revenue]]-Table1[[#This Row],[Total Profits]]</f>
        <v>10068151.350000001</v>
      </c>
      <c r="N713" t="s">
        <v>14</v>
      </c>
    </row>
    <row r="714" spans="1:14" x14ac:dyDescent="0.35">
      <c r="A714" t="s">
        <v>757</v>
      </c>
      <c r="B714" t="s">
        <v>37</v>
      </c>
      <c r="C714" s="1">
        <v>44951</v>
      </c>
      <c r="D714" s="25">
        <f>ROUNDUP(MONTH(Table1[[#This Row],[Date]])/3,0)</f>
        <v>1</v>
      </c>
      <c r="E714">
        <v>2023</v>
      </c>
      <c r="F714" t="s">
        <v>12</v>
      </c>
      <c r="G714" t="s">
        <v>35</v>
      </c>
      <c r="H714">
        <v>709</v>
      </c>
      <c r="I714" s="8">
        <v>23947.5</v>
      </c>
      <c r="J714" s="8">
        <v>6158.33</v>
      </c>
      <c r="K714" s="8">
        <f>Table1[[#This Row],[Profit Per unit]]*Table1[[#This Row],[Units Sold]]</f>
        <v>4366255.97</v>
      </c>
      <c r="L714" s="8">
        <v>16978777.5</v>
      </c>
      <c r="M714" s="8">
        <f>Table1[[#This Row],[Revenue]]-Table1[[#This Row],[Total Profits]]</f>
        <v>12612521.530000001</v>
      </c>
      <c r="N714" t="s">
        <v>21</v>
      </c>
    </row>
    <row r="715" spans="1:14" x14ac:dyDescent="0.35">
      <c r="A715" t="s">
        <v>758</v>
      </c>
      <c r="B715" t="s">
        <v>44</v>
      </c>
      <c r="C715" s="1">
        <v>44504</v>
      </c>
      <c r="D715" s="25">
        <f>ROUNDUP(MONTH(Table1[[#This Row],[Date]])/3,0)</f>
        <v>4</v>
      </c>
      <c r="E715">
        <v>2021</v>
      </c>
      <c r="F715" t="s">
        <v>12</v>
      </c>
      <c r="G715" t="s">
        <v>13</v>
      </c>
      <c r="H715">
        <v>173</v>
      </c>
      <c r="I715" s="8">
        <v>48027.01</v>
      </c>
      <c r="J715" s="8">
        <v>4082.66</v>
      </c>
      <c r="K715" s="8">
        <f>Table1[[#This Row],[Profit Per unit]]*Table1[[#This Row],[Units Sold]]</f>
        <v>706300.17999999993</v>
      </c>
      <c r="L715" s="8">
        <v>8308672.7300000004</v>
      </c>
      <c r="M715" s="8">
        <f>Table1[[#This Row],[Revenue]]-Table1[[#This Row],[Total Profits]]</f>
        <v>7602372.5500000007</v>
      </c>
      <c r="N715" t="s">
        <v>25</v>
      </c>
    </row>
    <row r="716" spans="1:14" x14ac:dyDescent="0.35">
      <c r="A716" t="s">
        <v>759</v>
      </c>
      <c r="B716" t="s">
        <v>11</v>
      </c>
      <c r="C716" s="1">
        <v>45098</v>
      </c>
      <c r="D716" s="25">
        <f>ROUNDUP(MONTH(Table1[[#This Row],[Date]])/3,0)</f>
        <v>2</v>
      </c>
      <c r="E716">
        <v>2023</v>
      </c>
      <c r="F716" t="s">
        <v>41</v>
      </c>
      <c r="G716" t="s">
        <v>13</v>
      </c>
      <c r="H716">
        <v>374</v>
      </c>
      <c r="I716" s="8">
        <v>37904.800000000003</v>
      </c>
      <c r="J716" s="8">
        <v>8329.34</v>
      </c>
      <c r="K716" s="8">
        <f>Table1[[#This Row],[Profit Per unit]]*Table1[[#This Row],[Units Sold]]</f>
        <v>3115173.16</v>
      </c>
      <c r="L716" s="8">
        <v>14176395.199999999</v>
      </c>
      <c r="M716" s="8">
        <f>Table1[[#This Row],[Revenue]]-Table1[[#This Row],[Total Profits]]</f>
        <v>11061222.039999999</v>
      </c>
      <c r="N716" t="s">
        <v>21</v>
      </c>
    </row>
    <row r="717" spans="1:14" x14ac:dyDescent="0.35">
      <c r="A717" t="s">
        <v>760</v>
      </c>
      <c r="B717" t="s">
        <v>37</v>
      </c>
      <c r="C717" s="1">
        <v>44294</v>
      </c>
      <c r="D717" s="25">
        <f>ROUNDUP(MONTH(Table1[[#This Row],[Date]])/3,0)</f>
        <v>2</v>
      </c>
      <c r="E717">
        <v>2021</v>
      </c>
      <c r="F717" t="s">
        <v>28</v>
      </c>
      <c r="G717" t="s">
        <v>39</v>
      </c>
      <c r="H717">
        <v>378</v>
      </c>
      <c r="I717" s="8">
        <v>12485.68</v>
      </c>
      <c r="J717" s="8">
        <v>9250.08</v>
      </c>
      <c r="K717" s="8">
        <f>Table1[[#This Row],[Profit Per unit]]*Table1[[#This Row],[Units Sold]]</f>
        <v>3496530.2399999998</v>
      </c>
      <c r="L717" s="8">
        <v>4719587.04</v>
      </c>
      <c r="M717" s="8">
        <f>Table1[[#This Row],[Revenue]]-Table1[[#This Row],[Total Profits]]</f>
        <v>1223056.8000000003</v>
      </c>
      <c r="N717" t="s">
        <v>21</v>
      </c>
    </row>
    <row r="718" spans="1:14" x14ac:dyDescent="0.35">
      <c r="A718" t="s">
        <v>761</v>
      </c>
      <c r="B718" t="s">
        <v>27</v>
      </c>
      <c r="C718" s="1">
        <v>43934</v>
      </c>
      <c r="D718" s="25">
        <f>ROUNDUP(MONTH(Table1[[#This Row],[Date]])/3,0)</f>
        <v>2</v>
      </c>
      <c r="E718">
        <v>2020</v>
      </c>
      <c r="F718" t="s">
        <v>54</v>
      </c>
      <c r="G718" t="s">
        <v>52</v>
      </c>
      <c r="H718">
        <v>883</v>
      </c>
      <c r="I718" s="8">
        <v>31735.91</v>
      </c>
      <c r="J718" s="8">
        <v>8581.08</v>
      </c>
      <c r="K718" s="8">
        <f>Table1[[#This Row],[Profit Per unit]]*Table1[[#This Row],[Units Sold]]</f>
        <v>7577093.6399999997</v>
      </c>
      <c r="L718" s="8">
        <v>28022808.530000001</v>
      </c>
      <c r="M718" s="8">
        <f>Table1[[#This Row],[Revenue]]-Table1[[#This Row],[Total Profits]]</f>
        <v>20445714.890000001</v>
      </c>
      <c r="N718" t="s">
        <v>25</v>
      </c>
    </row>
    <row r="719" spans="1:14" x14ac:dyDescent="0.35">
      <c r="A719" t="s">
        <v>762</v>
      </c>
      <c r="B719" t="s">
        <v>11</v>
      </c>
      <c r="C719" s="1">
        <v>44506</v>
      </c>
      <c r="D719" s="25">
        <f>ROUNDUP(MONTH(Table1[[#This Row],[Date]])/3,0)</f>
        <v>4</v>
      </c>
      <c r="E719">
        <v>2021</v>
      </c>
      <c r="F719" t="s">
        <v>41</v>
      </c>
      <c r="G719" t="s">
        <v>48</v>
      </c>
      <c r="H719">
        <v>491</v>
      </c>
      <c r="I719" s="8">
        <v>42937.24</v>
      </c>
      <c r="J719" s="8">
        <v>7776.41</v>
      </c>
      <c r="K719" s="8">
        <f>Table1[[#This Row],[Profit Per unit]]*Table1[[#This Row],[Units Sold]]</f>
        <v>3818217.31</v>
      </c>
      <c r="L719" s="8">
        <v>21082184.84</v>
      </c>
      <c r="M719" s="8">
        <f>Table1[[#This Row],[Revenue]]-Table1[[#This Row],[Total Profits]]</f>
        <v>17263967.530000001</v>
      </c>
      <c r="N719" t="s">
        <v>14</v>
      </c>
    </row>
    <row r="720" spans="1:14" x14ac:dyDescent="0.35">
      <c r="A720" t="s">
        <v>763</v>
      </c>
      <c r="B720" t="s">
        <v>31</v>
      </c>
      <c r="C720" s="1">
        <v>44675</v>
      </c>
      <c r="D720" s="25">
        <f>ROUNDUP(MONTH(Table1[[#This Row],[Date]])/3,0)</f>
        <v>2</v>
      </c>
      <c r="E720">
        <v>2022</v>
      </c>
      <c r="F720" t="s">
        <v>47</v>
      </c>
      <c r="G720" t="s">
        <v>39</v>
      </c>
      <c r="H720">
        <v>276</v>
      </c>
      <c r="I720" s="8">
        <v>47090.73</v>
      </c>
      <c r="J720" s="8">
        <v>7019.4</v>
      </c>
      <c r="K720" s="8">
        <f>Table1[[#This Row],[Profit Per unit]]*Table1[[#This Row],[Units Sold]]</f>
        <v>1937354.4</v>
      </c>
      <c r="L720" s="8">
        <v>12997041.48</v>
      </c>
      <c r="M720" s="8">
        <f>Table1[[#This Row],[Revenue]]-Table1[[#This Row],[Total Profits]]</f>
        <v>11059687.08</v>
      </c>
      <c r="N720" t="s">
        <v>14</v>
      </c>
    </row>
    <row r="721" spans="1:14" x14ac:dyDescent="0.35">
      <c r="A721" t="s">
        <v>764</v>
      </c>
      <c r="B721" t="s">
        <v>16</v>
      </c>
      <c r="C721" s="1">
        <v>45182</v>
      </c>
      <c r="D721" s="25">
        <f>ROUNDUP(MONTH(Table1[[#This Row],[Date]])/3,0)</f>
        <v>3</v>
      </c>
      <c r="E721">
        <v>2023</v>
      </c>
      <c r="F721" t="s">
        <v>54</v>
      </c>
      <c r="G721" t="s">
        <v>35</v>
      </c>
      <c r="H721">
        <v>192</v>
      </c>
      <c r="I721" s="8">
        <v>34074.97</v>
      </c>
      <c r="J721" s="8">
        <v>8717.5499999999993</v>
      </c>
      <c r="K721" s="8">
        <f>Table1[[#This Row],[Profit Per unit]]*Table1[[#This Row],[Units Sold]]</f>
        <v>1673769.5999999999</v>
      </c>
      <c r="L721" s="8">
        <v>6542394.2400000002</v>
      </c>
      <c r="M721" s="8">
        <f>Table1[[#This Row],[Revenue]]-Table1[[#This Row],[Total Profits]]</f>
        <v>4868624.6400000006</v>
      </c>
      <c r="N721" t="s">
        <v>14</v>
      </c>
    </row>
    <row r="722" spans="1:14" x14ac:dyDescent="0.35">
      <c r="A722" t="s">
        <v>765</v>
      </c>
      <c r="B722" t="s">
        <v>27</v>
      </c>
      <c r="C722" s="1">
        <v>44625</v>
      </c>
      <c r="D722" s="25">
        <f>ROUNDUP(MONTH(Table1[[#This Row],[Date]])/3,0)</f>
        <v>1</v>
      </c>
      <c r="E722">
        <v>2022</v>
      </c>
      <c r="F722" t="s">
        <v>63</v>
      </c>
      <c r="G722" t="s">
        <v>24</v>
      </c>
      <c r="H722">
        <v>371</v>
      </c>
      <c r="I722" s="8">
        <v>36210.54</v>
      </c>
      <c r="J722" s="8">
        <v>3101.99</v>
      </c>
      <c r="K722" s="8">
        <f>Table1[[#This Row],[Profit Per unit]]*Table1[[#This Row],[Units Sold]]</f>
        <v>1150838.2899999998</v>
      </c>
      <c r="L722" s="8">
        <v>13434110.34</v>
      </c>
      <c r="M722" s="8">
        <f>Table1[[#This Row],[Revenue]]-Table1[[#This Row],[Total Profits]]</f>
        <v>12283272.050000001</v>
      </c>
      <c r="N722" t="s">
        <v>21</v>
      </c>
    </row>
    <row r="723" spans="1:14" x14ac:dyDescent="0.35">
      <c r="A723" t="s">
        <v>766</v>
      </c>
      <c r="B723" t="s">
        <v>46</v>
      </c>
      <c r="C723" s="1">
        <v>43846</v>
      </c>
      <c r="D723" s="25">
        <f>ROUNDUP(MONTH(Table1[[#This Row],[Date]])/3,0)</f>
        <v>1</v>
      </c>
      <c r="E723">
        <v>2020</v>
      </c>
      <c r="F723" t="s">
        <v>63</v>
      </c>
      <c r="G723" t="s">
        <v>32</v>
      </c>
      <c r="H723">
        <v>207</v>
      </c>
      <c r="I723" s="8">
        <v>14501.74</v>
      </c>
      <c r="J723" s="8">
        <v>4713.01</v>
      </c>
      <c r="K723" s="8">
        <f>Table1[[#This Row],[Profit Per unit]]*Table1[[#This Row],[Units Sold]]</f>
        <v>975593.07000000007</v>
      </c>
      <c r="L723" s="8">
        <v>3001860.18</v>
      </c>
      <c r="M723" s="8">
        <f>Table1[[#This Row],[Revenue]]-Table1[[#This Row],[Total Profits]]</f>
        <v>2026267.11</v>
      </c>
      <c r="N723" t="s">
        <v>14</v>
      </c>
    </row>
    <row r="724" spans="1:14" x14ac:dyDescent="0.35">
      <c r="A724" t="s">
        <v>767</v>
      </c>
      <c r="B724" t="s">
        <v>34</v>
      </c>
      <c r="C724" s="1">
        <v>44037</v>
      </c>
      <c r="D724" s="25">
        <f>ROUNDUP(MONTH(Table1[[#This Row],[Date]])/3,0)</f>
        <v>3</v>
      </c>
      <c r="E724">
        <v>2020</v>
      </c>
      <c r="F724" t="s">
        <v>20</v>
      </c>
      <c r="G724" t="s">
        <v>42</v>
      </c>
      <c r="H724">
        <v>765</v>
      </c>
      <c r="I724" s="8">
        <v>38984.959999999999</v>
      </c>
      <c r="J724" s="8">
        <v>8638.35</v>
      </c>
      <c r="K724" s="8">
        <f>Table1[[#This Row],[Profit Per unit]]*Table1[[#This Row],[Units Sold]]</f>
        <v>6608337.75</v>
      </c>
      <c r="L724" s="8">
        <v>29823494.399999999</v>
      </c>
      <c r="M724" s="8">
        <f>Table1[[#This Row],[Revenue]]-Table1[[#This Row],[Total Profits]]</f>
        <v>23215156.649999999</v>
      </c>
      <c r="N724" t="s">
        <v>25</v>
      </c>
    </row>
    <row r="725" spans="1:14" x14ac:dyDescent="0.35">
      <c r="A725" t="s">
        <v>768</v>
      </c>
      <c r="B725" t="s">
        <v>27</v>
      </c>
      <c r="C725" s="1">
        <v>44274</v>
      </c>
      <c r="D725" s="25">
        <f>ROUNDUP(MONTH(Table1[[#This Row],[Date]])/3,0)</f>
        <v>1</v>
      </c>
      <c r="E725">
        <v>2021</v>
      </c>
      <c r="F725" t="s">
        <v>63</v>
      </c>
      <c r="G725" t="s">
        <v>32</v>
      </c>
      <c r="H725">
        <v>673</v>
      </c>
      <c r="I725" s="8">
        <v>49924.06</v>
      </c>
      <c r="J725" s="8">
        <v>9726.7900000000009</v>
      </c>
      <c r="K725" s="8">
        <f>Table1[[#This Row],[Profit Per unit]]*Table1[[#This Row],[Units Sold]]</f>
        <v>6546129.6700000009</v>
      </c>
      <c r="L725" s="8">
        <v>33598892.380000003</v>
      </c>
      <c r="M725" s="8">
        <f>Table1[[#This Row],[Revenue]]-Table1[[#This Row],[Total Profits]]</f>
        <v>27052762.710000001</v>
      </c>
      <c r="N725" t="s">
        <v>14</v>
      </c>
    </row>
    <row r="726" spans="1:14" x14ac:dyDescent="0.35">
      <c r="A726" t="s">
        <v>769</v>
      </c>
      <c r="B726" t="s">
        <v>11</v>
      </c>
      <c r="C726" s="1">
        <v>44233</v>
      </c>
      <c r="D726" s="25">
        <f>ROUNDUP(MONTH(Table1[[#This Row],[Date]])/3,0)</f>
        <v>1</v>
      </c>
      <c r="E726">
        <v>2021</v>
      </c>
      <c r="F726" t="s">
        <v>20</v>
      </c>
      <c r="G726" t="s">
        <v>42</v>
      </c>
      <c r="H726">
        <v>884</v>
      </c>
      <c r="I726" s="8">
        <v>34327.58</v>
      </c>
      <c r="J726" s="8">
        <v>7035.55</v>
      </c>
      <c r="K726" s="8">
        <f>Table1[[#This Row],[Profit Per unit]]*Table1[[#This Row],[Units Sold]]</f>
        <v>6219426.2000000002</v>
      </c>
      <c r="L726" s="8">
        <v>30345580.719999999</v>
      </c>
      <c r="M726" s="8">
        <f>Table1[[#This Row],[Revenue]]-Table1[[#This Row],[Total Profits]]</f>
        <v>24126154.52</v>
      </c>
      <c r="N726" t="s">
        <v>14</v>
      </c>
    </row>
    <row r="727" spans="1:14" x14ac:dyDescent="0.35">
      <c r="A727" t="s">
        <v>770</v>
      </c>
      <c r="B727" t="s">
        <v>23</v>
      </c>
      <c r="C727" s="1">
        <v>44675</v>
      </c>
      <c r="D727" s="25">
        <f>ROUNDUP(MONTH(Table1[[#This Row],[Date]])/3,0)</f>
        <v>2</v>
      </c>
      <c r="E727">
        <v>2022</v>
      </c>
      <c r="F727" t="s">
        <v>63</v>
      </c>
      <c r="G727" t="s">
        <v>24</v>
      </c>
      <c r="H727">
        <v>951</v>
      </c>
      <c r="I727" s="8">
        <v>49548.71</v>
      </c>
      <c r="J727" s="8">
        <v>5274.5</v>
      </c>
      <c r="K727" s="8">
        <f>Table1[[#This Row],[Profit Per unit]]*Table1[[#This Row],[Units Sold]]</f>
        <v>5016049.5</v>
      </c>
      <c r="L727" s="8">
        <v>47120823.210000001</v>
      </c>
      <c r="M727" s="8">
        <f>Table1[[#This Row],[Revenue]]-Table1[[#This Row],[Total Profits]]</f>
        <v>42104773.710000001</v>
      </c>
      <c r="N727" t="s">
        <v>14</v>
      </c>
    </row>
    <row r="728" spans="1:14" x14ac:dyDescent="0.35">
      <c r="A728" t="s">
        <v>771</v>
      </c>
      <c r="B728" t="s">
        <v>34</v>
      </c>
      <c r="C728" s="1">
        <v>44184</v>
      </c>
      <c r="D728" s="25">
        <f>ROUNDUP(MONTH(Table1[[#This Row],[Date]])/3,0)</f>
        <v>4</v>
      </c>
      <c r="E728">
        <v>2020</v>
      </c>
      <c r="F728" t="s">
        <v>54</v>
      </c>
      <c r="G728" t="s">
        <v>18</v>
      </c>
      <c r="H728">
        <v>274</v>
      </c>
      <c r="I728" s="8">
        <v>46080.72</v>
      </c>
      <c r="J728" s="8">
        <v>5147.67</v>
      </c>
      <c r="K728" s="8">
        <f>Table1[[#This Row],[Profit Per unit]]*Table1[[#This Row],[Units Sold]]</f>
        <v>1410461.58</v>
      </c>
      <c r="L728" s="8">
        <v>12626117.279999999</v>
      </c>
      <c r="M728" s="8">
        <f>Table1[[#This Row],[Revenue]]-Table1[[#This Row],[Total Profits]]</f>
        <v>11215655.699999999</v>
      </c>
      <c r="N728" t="s">
        <v>25</v>
      </c>
    </row>
    <row r="729" spans="1:14" x14ac:dyDescent="0.35">
      <c r="A729" t="s">
        <v>772</v>
      </c>
      <c r="B729" t="s">
        <v>37</v>
      </c>
      <c r="C729" s="1">
        <v>44276</v>
      </c>
      <c r="D729" s="25">
        <f>ROUNDUP(MONTH(Table1[[#This Row],[Date]])/3,0)</f>
        <v>1</v>
      </c>
      <c r="E729">
        <v>2021</v>
      </c>
      <c r="F729" t="s">
        <v>17</v>
      </c>
      <c r="G729" t="s">
        <v>18</v>
      </c>
      <c r="H729">
        <v>397</v>
      </c>
      <c r="I729" s="8">
        <v>22969.040000000001</v>
      </c>
      <c r="J729" s="8">
        <v>2260.4499999999998</v>
      </c>
      <c r="K729" s="8">
        <f>Table1[[#This Row],[Profit Per unit]]*Table1[[#This Row],[Units Sold]]</f>
        <v>897398.64999999991</v>
      </c>
      <c r="L729" s="8">
        <v>9118708.8800000008</v>
      </c>
      <c r="M729" s="8">
        <f>Table1[[#This Row],[Revenue]]-Table1[[#This Row],[Total Profits]]</f>
        <v>8221310.2300000004</v>
      </c>
      <c r="N729" t="s">
        <v>14</v>
      </c>
    </row>
    <row r="730" spans="1:14" x14ac:dyDescent="0.35">
      <c r="A730" t="s">
        <v>773</v>
      </c>
      <c r="B730" t="s">
        <v>11</v>
      </c>
      <c r="C730" s="1">
        <v>44175</v>
      </c>
      <c r="D730" s="25">
        <f>ROUNDUP(MONTH(Table1[[#This Row],[Date]])/3,0)</f>
        <v>4</v>
      </c>
      <c r="E730">
        <v>2020</v>
      </c>
      <c r="F730" t="s">
        <v>12</v>
      </c>
      <c r="G730" t="s">
        <v>18</v>
      </c>
      <c r="H730">
        <v>615</v>
      </c>
      <c r="I730" s="8">
        <v>28067.85</v>
      </c>
      <c r="J730" s="8">
        <v>6284.55</v>
      </c>
      <c r="K730" s="8">
        <f>Table1[[#This Row],[Profit Per unit]]*Table1[[#This Row],[Units Sold]]</f>
        <v>3864998.25</v>
      </c>
      <c r="L730" s="8">
        <v>17261727.75</v>
      </c>
      <c r="M730" s="8">
        <f>Table1[[#This Row],[Revenue]]-Table1[[#This Row],[Total Profits]]</f>
        <v>13396729.5</v>
      </c>
      <c r="N730" t="s">
        <v>58</v>
      </c>
    </row>
    <row r="731" spans="1:14" x14ac:dyDescent="0.35">
      <c r="A731" t="s">
        <v>774</v>
      </c>
      <c r="B731" t="s">
        <v>34</v>
      </c>
      <c r="C731" s="1">
        <v>45223</v>
      </c>
      <c r="D731" s="25">
        <f>ROUNDUP(MONTH(Table1[[#This Row],[Date]])/3,0)</f>
        <v>4</v>
      </c>
      <c r="E731">
        <v>2023</v>
      </c>
      <c r="F731" t="s">
        <v>20</v>
      </c>
      <c r="G731" t="s">
        <v>52</v>
      </c>
      <c r="H731">
        <v>920</v>
      </c>
      <c r="I731" s="8">
        <v>44165.77</v>
      </c>
      <c r="J731" s="8">
        <v>4422.3500000000004</v>
      </c>
      <c r="K731" s="8">
        <f>Table1[[#This Row],[Profit Per unit]]*Table1[[#This Row],[Units Sold]]</f>
        <v>4068562.0000000005</v>
      </c>
      <c r="L731" s="8">
        <v>40632508.399999999</v>
      </c>
      <c r="M731" s="8">
        <f>Table1[[#This Row],[Revenue]]-Table1[[#This Row],[Total Profits]]</f>
        <v>36563946.399999999</v>
      </c>
      <c r="N731" t="s">
        <v>14</v>
      </c>
    </row>
    <row r="732" spans="1:14" x14ac:dyDescent="0.35">
      <c r="A732" t="s">
        <v>775</v>
      </c>
      <c r="B732" t="s">
        <v>11</v>
      </c>
      <c r="C732" s="1">
        <v>44143</v>
      </c>
      <c r="D732" s="25">
        <f>ROUNDUP(MONTH(Table1[[#This Row],[Date]])/3,0)</f>
        <v>4</v>
      </c>
      <c r="E732">
        <v>2020</v>
      </c>
      <c r="F732" t="s">
        <v>54</v>
      </c>
      <c r="G732" t="s">
        <v>52</v>
      </c>
      <c r="H732">
        <v>161</v>
      </c>
      <c r="I732" s="8">
        <v>22984.27</v>
      </c>
      <c r="J732" s="8">
        <v>7018.74</v>
      </c>
      <c r="K732" s="8">
        <f>Table1[[#This Row],[Profit Per unit]]*Table1[[#This Row],[Units Sold]]</f>
        <v>1130017.1399999999</v>
      </c>
      <c r="L732" s="8">
        <v>3700467.47</v>
      </c>
      <c r="M732" s="8">
        <f>Table1[[#This Row],[Revenue]]-Table1[[#This Row],[Total Profits]]</f>
        <v>2570450.33</v>
      </c>
      <c r="N732" t="s">
        <v>14</v>
      </c>
    </row>
    <row r="733" spans="1:14" x14ac:dyDescent="0.35">
      <c r="A733" t="s">
        <v>776</v>
      </c>
      <c r="B733" t="s">
        <v>44</v>
      </c>
      <c r="C733" s="1">
        <v>44505</v>
      </c>
      <c r="D733" s="25">
        <f>ROUNDUP(MONTH(Table1[[#This Row],[Date]])/3,0)</f>
        <v>4</v>
      </c>
      <c r="E733">
        <v>2021</v>
      </c>
      <c r="F733" t="s">
        <v>47</v>
      </c>
      <c r="G733" t="s">
        <v>39</v>
      </c>
      <c r="H733">
        <v>618</v>
      </c>
      <c r="I733" s="8">
        <v>12028.51</v>
      </c>
      <c r="J733" s="8">
        <v>9967.48</v>
      </c>
      <c r="K733" s="8">
        <f>Table1[[#This Row],[Profit Per unit]]*Table1[[#This Row],[Units Sold]]</f>
        <v>6159902.6399999997</v>
      </c>
      <c r="L733" s="8">
        <v>7433619.1799999997</v>
      </c>
      <c r="M733" s="8">
        <f>Table1[[#This Row],[Revenue]]-Table1[[#This Row],[Total Profits]]</f>
        <v>1273716.54</v>
      </c>
      <c r="N733" t="s">
        <v>21</v>
      </c>
    </row>
    <row r="734" spans="1:14" x14ac:dyDescent="0.35">
      <c r="A734" t="s">
        <v>777</v>
      </c>
      <c r="B734" t="s">
        <v>44</v>
      </c>
      <c r="C734" s="1">
        <v>45020</v>
      </c>
      <c r="D734" s="25">
        <f>ROUNDUP(MONTH(Table1[[#This Row],[Date]])/3,0)</f>
        <v>2</v>
      </c>
      <c r="E734">
        <v>2023</v>
      </c>
      <c r="F734" t="s">
        <v>17</v>
      </c>
      <c r="G734" t="s">
        <v>48</v>
      </c>
      <c r="H734">
        <v>109</v>
      </c>
      <c r="I734" s="8">
        <v>46963.79</v>
      </c>
      <c r="J734" s="8">
        <v>2316.44</v>
      </c>
      <c r="K734" s="8">
        <f>Table1[[#This Row],[Profit Per unit]]*Table1[[#This Row],[Units Sold]]</f>
        <v>252491.96</v>
      </c>
      <c r="L734" s="8">
        <v>5119053.1100000003</v>
      </c>
      <c r="M734" s="8">
        <f>Table1[[#This Row],[Revenue]]-Table1[[#This Row],[Total Profits]]</f>
        <v>4866561.1500000004</v>
      </c>
      <c r="N734" t="s">
        <v>58</v>
      </c>
    </row>
    <row r="735" spans="1:14" x14ac:dyDescent="0.35">
      <c r="A735" t="s">
        <v>778</v>
      </c>
      <c r="B735" t="s">
        <v>44</v>
      </c>
      <c r="C735" s="1">
        <v>45250</v>
      </c>
      <c r="D735" s="25">
        <f>ROUNDUP(MONTH(Table1[[#This Row],[Date]])/3,0)</f>
        <v>4</v>
      </c>
      <c r="E735">
        <v>2023</v>
      </c>
      <c r="F735" t="s">
        <v>63</v>
      </c>
      <c r="G735" t="s">
        <v>18</v>
      </c>
      <c r="H735">
        <v>372</v>
      </c>
      <c r="I735" s="8">
        <v>43946.38</v>
      </c>
      <c r="J735" s="8">
        <v>6638.27</v>
      </c>
      <c r="K735" s="8">
        <f>Table1[[#This Row],[Profit Per unit]]*Table1[[#This Row],[Units Sold]]</f>
        <v>2469436.44</v>
      </c>
      <c r="L735" s="8">
        <v>16348053.359999999</v>
      </c>
      <c r="M735" s="8">
        <f>Table1[[#This Row],[Revenue]]-Table1[[#This Row],[Total Profits]]</f>
        <v>13878616.92</v>
      </c>
      <c r="N735" t="s">
        <v>14</v>
      </c>
    </row>
    <row r="736" spans="1:14" x14ac:dyDescent="0.35">
      <c r="A736" t="s">
        <v>779</v>
      </c>
      <c r="B736" t="s">
        <v>34</v>
      </c>
      <c r="C736" s="1">
        <v>45071</v>
      </c>
      <c r="D736" s="25">
        <f>ROUNDUP(MONTH(Table1[[#This Row],[Date]])/3,0)</f>
        <v>2</v>
      </c>
      <c r="E736">
        <v>2023</v>
      </c>
      <c r="F736" t="s">
        <v>54</v>
      </c>
      <c r="G736" t="s">
        <v>32</v>
      </c>
      <c r="H736">
        <v>662</v>
      </c>
      <c r="I736" s="8">
        <v>28089.29</v>
      </c>
      <c r="J736" s="8">
        <v>8576.5</v>
      </c>
      <c r="K736" s="8">
        <f>Table1[[#This Row],[Profit Per unit]]*Table1[[#This Row],[Units Sold]]</f>
        <v>5677643</v>
      </c>
      <c r="L736" s="8">
        <v>18595109.98</v>
      </c>
      <c r="M736" s="8">
        <f>Table1[[#This Row],[Revenue]]-Table1[[#This Row],[Total Profits]]</f>
        <v>12917466.98</v>
      </c>
      <c r="N736" t="s">
        <v>25</v>
      </c>
    </row>
    <row r="737" spans="1:14" x14ac:dyDescent="0.35">
      <c r="A737" t="s">
        <v>780</v>
      </c>
      <c r="B737" t="s">
        <v>34</v>
      </c>
      <c r="C737" s="1">
        <v>44596</v>
      </c>
      <c r="D737" s="25">
        <f>ROUNDUP(MONTH(Table1[[#This Row],[Date]])/3,0)</f>
        <v>1</v>
      </c>
      <c r="E737">
        <v>2022</v>
      </c>
      <c r="F737" t="s">
        <v>54</v>
      </c>
      <c r="G737" t="s">
        <v>29</v>
      </c>
      <c r="H737">
        <v>253</v>
      </c>
      <c r="I737" s="8">
        <v>13931.93</v>
      </c>
      <c r="J737" s="8">
        <v>2641.17</v>
      </c>
      <c r="K737" s="8">
        <f>Table1[[#This Row],[Profit Per unit]]*Table1[[#This Row],[Units Sold]]</f>
        <v>668216.01</v>
      </c>
      <c r="L737" s="8">
        <v>3524778.29</v>
      </c>
      <c r="M737" s="8">
        <f>Table1[[#This Row],[Revenue]]-Table1[[#This Row],[Total Profits]]</f>
        <v>2856562.2800000003</v>
      </c>
      <c r="N737" t="s">
        <v>25</v>
      </c>
    </row>
    <row r="738" spans="1:14" x14ac:dyDescent="0.35">
      <c r="A738" t="s">
        <v>781</v>
      </c>
      <c r="B738" t="s">
        <v>16</v>
      </c>
      <c r="C738" s="1">
        <v>44535</v>
      </c>
      <c r="D738" s="25">
        <f>ROUNDUP(MONTH(Table1[[#This Row],[Date]])/3,0)</f>
        <v>4</v>
      </c>
      <c r="E738">
        <v>2021</v>
      </c>
      <c r="F738" t="s">
        <v>17</v>
      </c>
      <c r="G738" t="s">
        <v>29</v>
      </c>
      <c r="H738">
        <v>568</v>
      </c>
      <c r="I738" s="8">
        <v>37168.160000000003</v>
      </c>
      <c r="J738" s="8">
        <v>8052.61</v>
      </c>
      <c r="K738" s="8">
        <f>Table1[[#This Row],[Profit Per unit]]*Table1[[#This Row],[Units Sold]]</f>
        <v>4573882.4799999995</v>
      </c>
      <c r="L738" s="8">
        <v>21111514.879999999</v>
      </c>
      <c r="M738" s="8">
        <f>Table1[[#This Row],[Revenue]]-Table1[[#This Row],[Total Profits]]</f>
        <v>16537632.399999999</v>
      </c>
      <c r="N738" t="s">
        <v>14</v>
      </c>
    </row>
    <row r="739" spans="1:14" x14ac:dyDescent="0.35">
      <c r="A739" t="s">
        <v>782</v>
      </c>
      <c r="B739" t="s">
        <v>44</v>
      </c>
      <c r="C739" s="1">
        <v>45026</v>
      </c>
      <c r="D739" s="25">
        <f>ROUNDUP(MONTH(Table1[[#This Row],[Date]])/3,0)</f>
        <v>2</v>
      </c>
      <c r="E739">
        <v>2023</v>
      </c>
      <c r="F739" t="s">
        <v>17</v>
      </c>
      <c r="G739" t="s">
        <v>24</v>
      </c>
      <c r="H739">
        <v>336</v>
      </c>
      <c r="I739" s="8">
        <v>35609.269999999997</v>
      </c>
      <c r="J739" s="8">
        <v>7905.08</v>
      </c>
      <c r="K739" s="8">
        <f>Table1[[#This Row],[Profit Per unit]]*Table1[[#This Row],[Units Sold]]</f>
        <v>2656106.88</v>
      </c>
      <c r="L739" s="8">
        <v>11964714.720000001</v>
      </c>
      <c r="M739" s="8">
        <f>Table1[[#This Row],[Revenue]]-Table1[[#This Row],[Total Profits]]</f>
        <v>9308607.8399999999</v>
      </c>
      <c r="N739" t="s">
        <v>58</v>
      </c>
    </row>
    <row r="740" spans="1:14" x14ac:dyDescent="0.35">
      <c r="A740" t="s">
        <v>783</v>
      </c>
      <c r="B740" t="s">
        <v>51</v>
      </c>
      <c r="C740" s="1">
        <v>44580</v>
      </c>
      <c r="D740" s="25">
        <f>ROUNDUP(MONTH(Table1[[#This Row],[Date]])/3,0)</f>
        <v>1</v>
      </c>
      <c r="E740">
        <v>2022</v>
      </c>
      <c r="F740" t="s">
        <v>41</v>
      </c>
      <c r="G740" t="s">
        <v>13</v>
      </c>
      <c r="H740">
        <v>720</v>
      </c>
      <c r="I740" s="8">
        <v>20018.86</v>
      </c>
      <c r="J740" s="8">
        <v>3870.9</v>
      </c>
      <c r="K740" s="8">
        <f>Table1[[#This Row],[Profit Per unit]]*Table1[[#This Row],[Units Sold]]</f>
        <v>2787048</v>
      </c>
      <c r="L740" s="8">
        <v>14413579.199999999</v>
      </c>
      <c r="M740" s="8">
        <f>Table1[[#This Row],[Revenue]]-Table1[[#This Row],[Total Profits]]</f>
        <v>11626531.199999999</v>
      </c>
      <c r="N740" t="s">
        <v>14</v>
      </c>
    </row>
    <row r="741" spans="1:14" x14ac:dyDescent="0.35">
      <c r="A741" t="s">
        <v>784</v>
      </c>
      <c r="B741" t="s">
        <v>11</v>
      </c>
      <c r="C741" s="1">
        <v>43938</v>
      </c>
      <c r="D741" s="25">
        <f>ROUNDUP(MONTH(Table1[[#This Row],[Date]])/3,0)</f>
        <v>2</v>
      </c>
      <c r="E741">
        <v>2020</v>
      </c>
      <c r="F741" t="s">
        <v>20</v>
      </c>
      <c r="G741" t="s">
        <v>13</v>
      </c>
      <c r="H741">
        <v>192</v>
      </c>
      <c r="I741" s="8">
        <v>38775.730000000003</v>
      </c>
      <c r="J741" s="8">
        <v>5076.82</v>
      </c>
      <c r="K741" s="8">
        <f>Table1[[#This Row],[Profit Per unit]]*Table1[[#This Row],[Units Sold]]</f>
        <v>974749.44</v>
      </c>
      <c r="L741" s="8">
        <v>7444940.1600000001</v>
      </c>
      <c r="M741" s="8">
        <f>Table1[[#This Row],[Revenue]]-Table1[[#This Row],[Total Profits]]</f>
        <v>6470190.7200000007</v>
      </c>
      <c r="N741" t="s">
        <v>14</v>
      </c>
    </row>
    <row r="742" spans="1:14" x14ac:dyDescent="0.35">
      <c r="A742" t="s">
        <v>785</v>
      </c>
      <c r="B742" t="s">
        <v>51</v>
      </c>
      <c r="C742" s="1">
        <v>44077</v>
      </c>
      <c r="D742" s="25">
        <f>ROUNDUP(MONTH(Table1[[#This Row],[Date]])/3,0)</f>
        <v>3</v>
      </c>
      <c r="E742">
        <v>2020</v>
      </c>
      <c r="F742" t="s">
        <v>41</v>
      </c>
      <c r="G742" t="s">
        <v>13</v>
      </c>
      <c r="H742">
        <v>729</v>
      </c>
      <c r="I742" s="8">
        <v>43688.56</v>
      </c>
      <c r="J742" s="8">
        <v>7472</v>
      </c>
      <c r="K742" s="8">
        <f>Table1[[#This Row],[Profit Per unit]]*Table1[[#This Row],[Units Sold]]</f>
        <v>5447088</v>
      </c>
      <c r="L742" s="8">
        <v>31848960.239999998</v>
      </c>
      <c r="M742" s="8">
        <f>Table1[[#This Row],[Revenue]]-Table1[[#This Row],[Total Profits]]</f>
        <v>26401872.239999998</v>
      </c>
      <c r="N742" t="s">
        <v>58</v>
      </c>
    </row>
    <row r="743" spans="1:14" x14ac:dyDescent="0.35">
      <c r="A743" t="s">
        <v>786</v>
      </c>
      <c r="B743" t="s">
        <v>11</v>
      </c>
      <c r="C743" s="1">
        <v>44510</v>
      </c>
      <c r="D743" s="25">
        <f>ROUNDUP(MONTH(Table1[[#This Row],[Date]])/3,0)</f>
        <v>4</v>
      </c>
      <c r="E743">
        <v>2021</v>
      </c>
      <c r="F743" t="s">
        <v>28</v>
      </c>
      <c r="G743" t="s">
        <v>35</v>
      </c>
      <c r="H743">
        <v>490</v>
      </c>
      <c r="I743" s="8">
        <v>30620.6</v>
      </c>
      <c r="J743" s="8">
        <v>8193.51</v>
      </c>
      <c r="K743" s="8">
        <f>Table1[[#This Row],[Profit Per unit]]*Table1[[#This Row],[Units Sold]]</f>
        <v>4014819.9</v>
      </c>
      <c r="L743" s="8">
        <v>15004094</v>
      </c>
      <c r="M743" s="8">
        <f>Table1[[#This Row],[Revenue]]-Table1[[#This Row],[Total Profits]]</f>
        <v>10989274.1</v>
      </c>
      <c r="N743" t="s">
        <v>21</v>
      </c>
    </row>
    <row r="744" spans="1:14" x14ac:dyDescent="0.35">
      <c r="A744" t="s">
        <v>787</v>
      </c>
      <c r="B744" t="s">
        <v>11</v>
      </c>
      <c r="C744" s="1">
        <v>44413</v>
      </c>
      <c r="D744" s="25">
        <f>ROUNDUP(MONTH(Table1[[#This Row],[Date]])/3,0)</f>
        <v>3</v>
      </c>
      <c r="E744">
        <v>2021</v>
      </c>
      <c r="F744" t="s">
        <v>54</v>
      </c>
      <c r="G744" t="s">
        <v>48</v>
      </c>
      <c r="H744">
        <v>455</v>
      </c>
      <c r="I744" s="8">
        <v>42779.72</v>
      </c>
      <c r="J744" s="8">
        <v>6985.57</v>
      </c>
      <c r="K744" s="8">
        <f>Table1[[#This Row],[Profit Per unit]]*Table1[[#This Row],[Units Sold]]</f>
        <v>3178434.35</v>
      </c>
      <c r="L744" s="8">
        <v>19464772.600000001</v>
      </c>
      <c r="M744" s="8">
        <f>Table1[[#This Row],[Revenue]]-Table1[[#This Row],[Total Profits]]</f>
        <v>16286338.250000002</v>
      </c>
      <c r="N744" t="s">
        <v>14</v>
      </c>
    </row>
    <row r="745" spans="1:14" x14ac:dyDescent="0.35">
      <c r="A745" s="2" t="s">
        <v>788</v>
      </c>
      <c r="B745" t="s">
        <v>31</v>
      </c>
      <c r="C745" s="1">
        <v>44079</v>
      </c>
      <c r="D745" s="25">
        <f>ROUNDUP(MONTH(Table1[[#This Row],[Date]])/3,0)</f>
        <v>3</v>
      </c>
      <c r="E745">
        <v>2020</v>
      </c>
      <c r="F745" t="s">
        <v>28</v>
      </c>
      <c r="G745" t="s">
        <v>29</v>
      </c>
      <c r="H745">
        <v>613</v>
      </c>
      <c r="I745" s="8">
        <v>43133.82</v>
      </c>
      <c r="J745" s="8">
        <v>8333.2000000000007</v>
      </c>
      <c r="K745" s="8">
        <f>Table1[[#This Row],[Profit Per unit]]*Table1[[#This Row],[Units Sold]]</f>
        <v>5108251.6000000006</v>
      </c>
      <c r="L745" s="8">
        <v>26441031.66</v>
      </c>
      <c r="M745" s="8">
        <f>Table1[[#This Row],[Revenue]]-Table1[[#This Row],[Total Profits]]</f>
        <v>21332780.059999999</v>
      </c>
      <c r="N745" t="s">
        <v>14</v>
      </c>
    </row>
    <row r="746" spans="1:14" x14ac:dyDescent="0.35">
      <c r="A746" t="s">
        <v>789</v>
      </c>
      <c r="B746" t="s">
        <v>34</v>
      </c>
      <c r="C746" s="1">
        <v>44292</v>
      </c>
      <c r="D746" s="25">
        <f>ROUNDUP(MONTH(Table1[[#This Row],[Date]])/3,0)</f>
        <v>2</v>
      </c>
      <c r="E746">
        <v>2021</v>
      </c>
      <c r="F746" t="s">
        <v>12</v>
      </c>
      <c r="G746" t="s">
        <v>13</v>
      </c>
      <c r="H746">
        <v>807</v>
      </c>
      <c r="I746" s="8">
        <v>38087.660000000003</v>
      </c>
      <c r="J746" s="8">
        <v>6847.72</v>
      </c>
      <c r="K746" s="8">
        <f>Table1[[#This Row],[Profit Per unit]]*Table1[[#This Row],[Units Sold]]</f>
        <v>5526110.04</v>
      </c>
      <c r="L746" s="8">
        <v>30736741.620000001</v>
      </c>
      <c r="M746" s="8">
        <f>Table1[[#This Row],[Revenue]]-Table1[[#This Row],[Total Profits]]</f>
        <v>25210631.580000002</v>
      </c>
      <c r="N746" t="s">
        <v>14</v>
      </c>
    </row>
    <row r="747" spans="1:14" x14ac:dyDescent="0.35">
      <c r="A747" t="s">
        <v>790</v>
      </c>
      <c r="B747" t="s">
        <v>27</v>
      </c>
      <c r="C747" s="1">
        <v>44835</v>
      </c>
      <c r="D747" s="25">
        <f>ROUNDUP(MONTH(Table1[[#This Row],[Date]])/3,0)</f>
        <v>4</v>
      </c>
      <c r="E747">
        <v>2022</v>
      </c>
      <c r="F747" t="s">
        <v>20</v>
      </c>
      <c r="G747" t="s">
        <v>18</v>
      </c>
      <c r="H747">
        <v>259</v>
      </c>
      <c r="I747" s="8">
        <v>12895.17</v>
      </c>
      <c r="J747" s="8">
        <v>8669.42</v>
      </c>
      <c r="K747" s="8">
        <f>Table1[[#This Row],[Profit Per unit]]*Table1[[#This Row],[Units Sold]]</f>
        <v>2245379.7799999998</v>
      </c>
      <c r="L747" s="8">
        <v>3339849.03</v>
      </c>
      <c r="M747" s="8">
        <f>Table1[[#This Row],[Revenue]]-Table1[[#This Row],[Total Profits]]</f>
        <v>1094469.25</v>
      </c>
      <c r="N747" t="s">
        <v>58</v>
      </c>
    </row>
    <row r="748" spans="1:14" x14ac:dyDescent="0.35">
      <c r="A748" t="s">
        <v>791</v>
      </c>
      <c r="B748" t="s">
        <v>46</v>
      </c>
      <c r="C748" s="1">
        <v>44659</v>
      </c>
      <c r="D748" s="25">
        <f>ROUNDUP(MONTH(Table1[[#This Row],[Date]])/3,0)</f>
        <v>2</v>
      </c>
      <c r="E748">
        <v>2022</v>
      </c>
      <c r="F748" t="s">
        <v>41</v>
      </c>
      <c r="G748" t="s">
        <v>48</v>
      </c>
      <c r="H748">
        <v>389</v>
      </c>
      <c r="I748" s="8">
        <v>22294.639999999999</v>
      </c>
      <c r="J748" s="8">
        <v>3359.32</v>
      </c>
      <c r="K748" s="8">
        <f>Table1[[#This Row],[Profit Per unit]]*Table1[[#This Row],[Units Sold]]</f>
        <v>1306775.48</v>
      </c>
      <c r="L748" s="8">
        <v>8672614.9600000009</v>
      </c>
      <c r="M748" s="8">
        <f>Table1[[#This Row],[Revenue]]-Table1[[#This Row],[Total Profits]]</f>
        <v>7365839.4800000004</v>
      </c>
      <c r="N748" t="s">
        <v>21</v>
      </c>
    </row>
    <row r="749" spans="1:14" x14ac:dyDescent="0.35">
      <c r="A749" t="s">
        <v>792</v>
      </c>
      <c r="B749" t="s">
        <v>37</v>
      </c>
      <c r="C749" s="1">
        <v>44372</v>
      </c>
      <c r="D749" s="25">
        <f>ROUNDUP(MONTH(Table1[[#This Row],[Date]])/3,0)</f>
        <v>2</v>
      </c>
      <c r="E749">
        <v>2021</v>
      </c>
      <c r="F749" t="s">
        <v>12</v>
      </c>
      <c r="G749" t="s">
        <v>39</v>
      </c>
      <c r="H749">
        <v>821</v>
      </c>
      <c r="I749" s="8">
        <v>27842.04</v>
      </c>
      <c r="J749" s="8">
        <v>3404.09</v>
      </c>
      <c r="K749" s="8">
        <f>Table1[[#This Row],[Profit Per unit]]*Table1[[#This Row],[Units Sold]]</f>
        <v>2794757.89</v>
      </c>
      <c r="L749" s="8">
        <v>22858314.84</v>
      </c>
      <c r="M749" s="8">
        <f>Table1[[#This Row],[Revenue]]-Table1[[#This Row],[Total Profits]]</f>
        <v>20063556.949999999</v>
      </c>
      <c r="N749" t="s">
        <v>14</v>
      </c>
    </row>
    <row r="750" spans="1:14" x14ac:dyDescent="0.35">
      <c r="A750" t="s">
        <v>793</v>
      </c>
      <c r="B750" t="s">
        <v>34</v>
      </c>
      <c r="C750" s="1">
        <v>44555</v>
      </c>
      <c r="D750" s="25">
        <f>ROUNDUP(MONTH(Table1[[#This Row],[Date]])/3,0)</f>
        <v>4</v>
      </c>
      <c r="E750">
        <v>2021</v>
      </c>
      <c r="F750" t="s">
        <v>47</v>
      </c>
      <c r="G750" t="s">
        <v>24</v>
      </c>
      <c r="H750">
        <v>965</v>
      </c>
      <c r="I750" s="8">
        <v>27453.95</v>
      </c>
      <c r="J750" s="8">
        <v>3730.14</v>
      </c>
      <c r="K750" s="8">
        <f>Table1[[#This Row],[Profit Per unit]]*Table1[[#This Row],[Units Sold]]</f>
        <v>3599585.1</v>
      </c>
      <c r="L750" s="8">
        <v>26493061.75</v>
      </c>
      <c r="M750" s="8">
        <f>Table1[[#This Row],[Revenue]]-Table1[[#This Row],[Total Profits]]</f>
        <v>22893476.649999999</v>
      </c>
      <c r="N750" t="s">
        <v>25</v>
      </c>
    </row>
    <row r="751" spans="1:14" x14ac:dyDescent="0.35">
      <c r="A751" t="s">
        <v>794</v>
      </c>
      <c r="B751" t="s">
        <v>16</v>
      </c>
      <c r="C751" s="1">
        <v>44535</v>
      </c>
      <c r="D751" s="25">
        <f>ROUNDUP(MONTH(Table1[[#This Row],[Date]])/3,0)</f>
        <v>4</v>
      </c>
      <c r="E751">
        <v>2021</v>
      </c>
      <c r="F751" t="s">
        <v>28</v>
      </c>
      <c r="G751" t="s">
        <v>32</v>
      </c>
      <c r="H751">
        <v>962</v>
      </c>
      <c r="I751" s="8">
        <v>12987.93</v>
      </c>
      <c r="J751" s="8">
        <v>6995.2</v>
      </c>
      <c r="K751" s="8">
        <f>Table1[[#This Row],[Profit Per unit]]*Table1[[#This Row],[Units Sold]]</f>
        <v>6729382.3999999994</v>
      </c>
      <c r="L751" s="8">
        <v>12494388.66</v>
      </c>
      <c r="M751" s="8">
        <f>Table1[[#This Row],[Revenue]]-Table1[[#This Row],[Total Profits]]</f>
        <v>5765006.2600000007</v>
      </c>
      <c r="N751" t="s">
        <v>14</v>
      </c>
    </row>
    <row r="752" spans="1:14" x14ac:dyDescent="0.35">
      <c r="A752" t="s">
        <v>795</v>
      </c>
      <c r="B752" t="s">
        <v>23</v>
      </c>
      <c r="C752" s="1">
        <v>44635</v>
      </c>
      <c r="D752" s="25">
        <f>ROUNDUP(MONTH(Table1[[#This Row],[Date]])/3,0)</f>
        <v>1</v>
      </c>
      <c r="E752">
        <v>2022</v>
      </c>
      <c r="F752" t="s">
        <v>12</v>
      </c>
      <c r="G752" t="s">
        <v>48</v>
      </c>
      <c r="H752">
        <v>661</v>
      </c>
      <c r="I752" s="8">
        <v>44200.43</v>
      </c>
      <c r="J752" s="8">
        <v>6749.68</v>
      </c>
      <c r="K752" s="8">
        <f>Table1[[#This Row],[Profit Per unit]]*Table1[[#This Row],[Units Sold]]</f>
        <v>4461538.4800000004</v>
      </c>
      <c r="L752" s="8">
        <v>29216484.23</v>
      </c>
      <c r="M752" s="8">
        <f>Table1[[#This Row],[Revenue]]-Table1[[#This Row],[Total Profits]]</f>
        <v>24754945.75</v>
      </c>
      <c r="N752" t="s">
        <v>21</v>
      </c>
    </row>
    <row r="753" spans="1:14" x14ac:dyDescent="0.35">
      <c r="A753" t="s">
        <v>796</v>
      </c>
      <c r="B753" t="s">
        <v>31</v>
      </c>
      <c r="C753" s="1">
        <v>44599</v>
      </c>
      <c r="D753" s="25">
        <f>ROUNDUP(MONTH(Table1[[#This Row],[Date]])/3,0)</f>
        <v>1</v>
      </c>
      <c r="E753">
        <v>2022</v>
      </c>
      <c r="F753" t="s">
        <v>63</v>
      </c>
      <c r="G753" t="s">
        <v>48</v>
      </c>
      <c r="H753">
        <v>113</v>
      </c>
      <c r="I753" s="8">
        <v>47220.35</v>
      </c>
      <c r="J753" s="8">
        <v>6292.5</v>
      </c>
      <c r="K753" s="8">
        <f>Table1[[#This Row],[Profit Per unit]]*Table1[[#This Row],[Units Sold]]</f>
        <v>711052.5</v>
      </c>
      <c r="L753" s="8">
        <v>5335899.55</v>
      </c>
      <c r="M753" s="8">
        <f>Table1[[#This Row],[Revenue]]-Table1[[#This Row],[Total Profits]]</f>
        <v>4624847.05</v>
      </c>
      <c r="N753" t="s">
        <v>14</v>
      </c>
    </row>
    <row r="754" spans="1:14" x14ac:dyDescent="0.35">
      <c r="A754" t="s">
        <v>797</v>
      </c>
      <c r="B754" t="s">
        <v>46</v>
      </c>
      <c r="C754" s="1">
        <v>45139</v>
      </c>
      <c r="D754" s="25">
        <f>ROUNDUP(MONTH(Table1[[#This Row],[Date]])/3,0)</f>
        <v>3</v>
      </c>
      <c r="E754">
        <v>2023</v>
      </c>
      <c r="F754" t="s">
        <v>17</v>
      </c>
      <c r="G754" t="s">
        <v>42</v>
      </c>
      <c r="H754">
        <v>459</v>
      </c>
      <c r="I754" s="8">
        <v>46065.87</v>
      </c>
      <c r="J754" s="8">
        <v>9128.74</v>
      </c>
      <c r="K754" s="8">
        <f>Table1[[#This Row],[Profit Per unit]]*Table1[[#This Row],[Units Sold]]</f>
        <v>4190091.6599999997</v>
      </c>
      <c r="L754" s="8">
        <v>21144234.329999998</v>
      </c>
      <c r="M754" s="8">
        <f>Table1[[#This Row],[Revenue]]-Table1[[#This Row],[Total Profits]]</f>
        <v>16954142.669999998</v>
      </c>
      <c r="N754" t="s">
        <v>14</v>
      </c>
    </row>
    <row r="755" spans="1:14" x14ac:dyDescent="0.35">
      <c r="A755" t="s">
        <v>798</v>
      </c>
      <c r="B755" t="s">
        <v>51</v>
      </c>
      <c r="C755" s="1">
        <v>44494</v>
      </c>
      <c r="D755" s="25">
        <f>ROUNDUP(MONTH(Table1[[#This Row],[Date]])/3,0)</f>
        <v>4</v>
      </c>
      <c r="E755">
        <v>2021</v>
      </c>
      <c r="F755" t="s">
        <v>63</v>
      </c>
      <c r="G755" t="s">
        <v>29</v>
      </c>
      <c r="H755">
        <v>978</v>
      </c>
      <c r="I755" s="8">
        <v>42445.04</v>
      </c>
      <c r="J755" s="8">
        <v>4024.2</v>
      </c>
      <c r="K755" s="8">
        <f>Table1[[#This Row],[Profit Per unit]]*Table1[[#This Row],[Units Sold]]</f>
        <v>3935667.5999999996</v>
      </c>
      <c r="L755" s="8">
        <v>41511249.119999997</v>
      </c>
      <c r="M755" s="8">
        <f>Table1[[#This Row],[Revenue]]-Table1[[#This Row],[Total Profits]]</f>
        <v>37575581.519999996</v>
      </c>
      <c r="N755" t="s">
        <v>14</v>
      </c>
    </row>
    <row r="756" spans="1:14" x14ac:dyDescent="0.35">
      <c r="A756" t="s">
        <v>799</v>
      </c>
      <c r="B756" t="s">
        <v>11</v>
      </c>
      <c r="C756" s="1">
        <v>44078</v>
      </c>
      <c r="D756" s="25">
        <f>ROUNDUP(MONTH(Table1[[#This Row],[Date]])/3,0)</f>
        <v>3</v>
      </c>
      <c r="E756">
        <v>2020</v>
      </c>
      <c r="F756" t="s">
        <v>17</v>
      </c>
      <c r="G756" t="s">
        <v>32</v>
      </c>
      <c r="H756">
        <v>258</v>
      </c>
      <c r="I756" s="8">
        <v>38709.410000000003</v>
      </c>
      <c r="J756" s="8">
        <v>6434.73</v>
      </c>
      <c r="K756" s="8">
        <f>Table1[[#This Row],[Profit Per unit]]*Table1[[#This Row],[Units Sold]]</f>
        <v>1660160.3399999999</v>
      </c>
      <c r="L756" s="8">
        <v>9987027.7799999993</v>
      </c>
      <c r="M756" s="8">
        <f>Table1[[#This Row],[Revenue]]-Table1[[#This Row],[Total Profits]]</f>
        <v>8326867.4399999995</v>
      </c>
      <c r="N756" t="s">
        <v>14</v>
      </c>
    </row>
    <row r="757" spans="1:14" x14ac:dyDescent="0.35">
      <c r="A757" t="s">
        <v>800</v>
      </c>
      <c r="B757" t="s">
        <v>37</v>
      </c>
      <c r="C757" s="1">
        <v>44459</v>
      </c>
      <c r="D757" s="25">
        <f>ROUNDUP(MONTH(Table1[[#This Row],[Date]])/3,0)</f>
        <v>3</v>
      </c>
      <c r="E757">
        <v>2021</v>
      </c>
      <c r="F757" t="s">
        <v>20</v>
      </c>
      <c r="G757" t="s">
        <v>35</v>
      </c>
      <c r="H757">
        <v>194</v>
      </c>
      <c r="I757" s="8">
        <v>13561.52</v>
      </c>
      <c r="J757" s="8">
        <v>9366.61</v>
      </c>
      <c r="K757" s="8">
        <f>Table1[[#This Row],[Profit Per unit]]*Table1[[#This Row],[Units Sold]]</f>
        <v>1817122.34</v>
      </c>
      <c r="L757" s="8">
        <v>2630934.88</v>
      </c>
      <c r="M757" s="8">
        <f>Table1[[#This Row],[Revenue]]-Table1[[#This Row],[Total Profits]]</f>
        <v>813812.5399999998</v>
      </c>
      <c r="N757" t="s">
        <v>21</v>
      </c>
    </row>
    <row r="758" spans="1:14" x14ac:dyDescent="0.35">
      <c r="A758" t="s">
        <v>801</v>
      </c>
      <c r="B758" t="s">
        <v>23</v>
      </c>
      <c r="C758" s="1">
        <v>44379</v>
      </c>
      <c r="D758" s="25">
        <f>ROUNDUP(MONTH(Table1[[#This Row],[Date]])/3,0)</f>
        <v>3</v>
      </c>
      <c r="E758">
        <v>2021</v>
      </c>
      <c r="F758" t="s">
        <v>63</v>
      </c>
      <c r="G758" t="s">
        <v>24</v>
      </c>
      <c r="H758">
        <v>648</v>
      </c>
      <c r="I758" s="8">
        <v>32276.01</v>
      </c>
      <c r="J758" s="8">
        <v>3180.07</v>
      </c>
      <c r="K758" s="8">
        <f>Table1[[#This Row],[Profit Per unit]]*Table1[[#This Row],[Units Sold]]</f>
        <v>2060685.36</v>
      </c>
      <c r="L758" s="8">
        <v>20914854.48</v>
      </c>
      <c r="M758" s="8">
        <f>Table1[[#This Row],[Revenue]]-Table1[[#This Row],[Total Profits]]</f>
        <v>18854169.120000001</v>
      </c>
      <c r="N758" t="s">
        <v>14</v>
      </c>
    </row>
    <row r="759" spans="1:14" x14ac:dyDescent="0.35">
      <c r="A759" t="s">
        <v>802</v>
      </c>
      <c r="B759" t="s">
        <v>31</v>
      </c>
      <c r="C759" s="1">
        <v>45098</v>
      </c>
      <c r="D759" s="25">
        <f>ROUNDUP(MONTH(Table1[[#This Row],[Date]])/3,0)</f>
        <v>2</v>
      </c>
      <c r="E759">
        <v>2023</v>
      </c>
      <c r="F759" t="s">
        <v>63</v>
      </c>
      <c r="G759" t="s">
        <v>18</v>
      </c>
      <c r="H759">
        <v>212</v>
      </c>
      <c r="I759" s="8">
        <v>18804.84</v>
      </c>
      <c r="J759" s="8">
        <v>4332.0200000000004</v>
      </c>
      <c r="K759" s="8">
        <f>Table1[[#This Row],[Profit Per unit]]*Table1[[#This Row],[Units Sold]]</f>
        <v>918388.24000000011</v>
      </c>
      <c r="L759" s="8">
        <v>3986626.08</v>
      </c>
      <c r="M759" s="8">
        <f>Table1[[#This Row],[Revenue]]-Table1[[#This Row],[Total Profits]]</f>
        <v>3068237.84</v>
      </c>
      <c r="N759" t="s">
        <v>14</v>
      </c>
    </row>
    <row r="760" spans="1:14" x14ac:dyDescent="0.35">
      <c r="A760" t="s">
        <v>803</v>
      </c>
      <c r="B760" t="s">
        <v>31</v>
      </c>
      <c r="C760" s="1">
        <v>44204</v>
      </c>
      <c r="D760" s="25">
        <f>ROUNDUP(MONTH(Table1[[#This Row],[Date]])/3,0)</f>
        <v>1</v>
      </c>
      <c r="E760">
        <v>2021</v>
      </c>
      <c r="F760" t="s">
        <v>17</v>
      </c>
      <c r="G760" t="s">
        <v>29</v>
      </c>
      <c r="H760">
        <v>283</v>
      </c>
      <c r="I760" s="8">
        <v>18829.439999999999</v>
      </c>
      <c r="J760" s="8">
        <v>3188.06</v>
      </c>
      <c r="K760" s="8">
        <f>Table1[[#This Row],[Profit Per unit]]*Table1[[#This Row],[Units Sold]]</f>
        <v>902220.98</v>
      </c>
      <c r="L760" s="8">
        <v>5328731.5199999996</v>
      </c>
      <c r="M760" s="8">
        <f>Table1[[#This Row],[Revenue]]-Table1[[#This Row],[Total Profits]]</f>
        <v>4426510.5399999991</v>
      </c>
      <c r="N760" t="s">
        <v>14</v>
      </c>
    </row>
    <row r="761" spans="1:14" x14ac:dyDescent="0.35">
      <c r="A761" t="s">
        <v>804</v>
      </c>
      <c r="B761" t="s">
        <v>46</v>
      </c>
      <c r="C761" s="1">
        <v>44881</v>
      </c>
      <c r="D761" s="25">
        <f>ROUNDUP(MONTH(Table1[[#This Row],[Date]])/3,0)</f>
        <v>4</v>
      </c>
      <c r="E761">
        <v>2022</v>
      </c>
      <c r="F761" t="s">
        <v>17</v>
      </c>
      <c r="G761" t="s">
        <v>39</v>
      </c>
      <c r="H761">
        <v>565</v>
      </c>
      <c r="I761" s="8">
        <v>39969.300000000003</v>
      </c>
      <c r="J761" s="8">
        <v>7847.11</v>
      </c>
      <c r="K761" s="8">
        <f>Table1[[#This Row],[Profit Per unit]]*Table1[[#This Row],[Units Sold]]</f>
        <v>4433617.1499999994</v>
      </c>
      <c r="L761" s="8">
        <v>22582654.5</v>
      </c>
      <c r="M761" s="8">
        <f>Table1[[#This Row],[Revenue]]-Table1[[#This Row],[Total Profits]]</f>
        <v>18149037.350000001</v>
      </c>
      <c r="N761" t="s">
        <v>14</v>
      </c>
    </row>
    <row r="762" spans="1:14" x14ac:dyDescent="0.35">
      <c r="A762" t="s">
        <v>805</v>
      </c>
      <c r="B762" t="s">
        <v>11</v>
      </c>
      <c r="C762" s="1">
        <v>43849</v>
      </c>
      <c r="D762" s="25">
        <f>ROUNDUP(MONTH(Table1[[#This Row],[Date]])/3,0)</f>
        <v>1</v>
      </c>
      <c r="E762">
        <v>2020</v>
      </c>
      <c r="F762" t="s">
        <v>28</v>
      </c>
      <c r="G762" t="s">
        <v>29</v>
      </c>
      <c r="H762">
        <v>422</v>
      </c>
      <c r="I762" s="8">
        <v>19028.66</v>
      </c>
      <c r="J762" s="8">
        <v>9601.94</v>
      </c>
      <c r="K762" s="8">
        <f>Table1[[#This Row],[Profit Per unit]]*Table1[[#This Row],[Units Sold]]</f>
        <v>4052018.68</v>
      </c>
      <c r="L762" s="8">
        <v>8030094.5199999996</v>
      </c>
      <c r="M762" s="8">
        <f>Table1[[#This Row],[Revenue]]-Table1[[#This Row],[Total Profits]]</f>
        <v>3978075.8399999994</v>
      </c>
      <c r="N762" t="s">
        <v>14</v>
      </c>
    </row>
    <row r="763" spans="1:14" x14ac:dyDescent="0.35">
      <c r="A763" t="s">
        <v>806</v>
      </c>
      <c r="B763" t="s">
        <v>51</v>
      </c>
      <c r="C763" s="1">
        <v>44725</v>
      </c>
      <c r="D763" s="25">
        <f>ROUNDUP(MONTH(Table1[[#This Row],[Date]])/3,0)</f>
        <v>2</v>
      </c>
      <c r="E763">
        <v>2022</v>
      </c>
      <c r="F763" t="s">
        <v>63</v>
      </c>
      <c r="G763" t="s">
        <v>18</v>
      </c>
      <c r="H763">
        <v>980</v>
      </c>
      <c r="I763" s="8">
        <v>36784.33</v>
      </c>
      <c r="J763" s="8">
        <v>3862.81</v>
      </c>
      <c r="K763" s="8">
        <f>Table1[[#This Row],[Profit Per unit]]*Table1[[#This Row],[Units Sold]]</f>
        <v>3785553.8</v>
      </c>
      <c r="L763" s="8">
        <v>36048643.399999999</v>
      </c>
      <c r="M763" s="8">
        <f>Table1[[#This Row],[Revenue]]-Table1[[#This Row],[Total Profits]]</f>
        <v>32263089.599999998</v>
      </c>
      <c r="N763" t="s">
        <v>14</v>
      </c>
    </row>
    <row r="764" spans="1:14" x14ac:dyDescent="0.35">
      <c r="A764" t="s">
        <v>807</v>
      </c>
      <c r="B764" t="s">
        <v>34</v>
      </c>
      <c r="C764" s="1">
        <v>45131</v>
      </c>
      <c r="D764" s="25">
        <f>ROUNDUP(MONTH(Table1[[#This Row],[Date]])/3,0)</f>
        <v>3</v>
      </c>
      <c r="E764">
        <v>2023</v>
      </c>
      <c r="F764" t="s">
        <v>17</v>
      </c>
      <c r="G764" t="s">
        <v>52</v>
      </c>
      <c r="H764">
        <v>486</v>
      </c>
      <c r="I764" s="8">
        <v>31281.06</v>
      </c>
      <c r="J764" s="8">
        <v>3986.65</v>
      </c>
      <c r="K764" s="8">
        <f>Table1[[#This Row],[Profit Per unit]]*Table1[[#This Row],[Units Sold]]</f>
        <v>1937511.9000000001</v>
      </c>
      <c r="L764" s="8">
        <v>15202595.16</v>
      </c>
      <c r="M764" s="8">
        <f>Table1[[#This Row],[Revenue]]-Table1[[#This Row],[Total Profits]]</f>
        <v>13265083.26</v>
      </c>
      <c r="N764" t="s">
        <v>14</v>
      </c>
    </row>
    <row r="765" spans="1:14" x14ac:dyDescent="0.35">
      <c r="A765" t="s">
        <v>808</v>
      </c>
      <c r="B765" t="s">
        <v>37</v>
      </c>
      <c r="C765" s="1">
        <v>44758</v>
      </c>
      <c r="D765" s="25">
        <f>ROUNDUP(MONTH(Table1[[#This Row],[Date]])/3,0)</f>
        <v>3</v>
      </c>
      <c r="E765">
        <v>2022</v>
      </c>
      <c r="F765" t="s">
        <v>63</v>
      </c>
      <c r="G765" t="s">
        <v>42</v>
      </c>
      <c r="H765">
        <v>930</v>
      </c>
      <c r="I765" s="8">
        <v>10155.64</v>
      </c>
      <c r="J765" s="8">
        <v>7680.1</v>
      </c>
      <c r="K765" s="8">
        <f>Table1[[#This Row],[Profit Per unit]]*Table1[[#This Row],[Units Sold]]</f>
        <v>7142493</v>
      </c>
      <c r="L765" s="8">
        <v>9444745.1999999993</v>
      </c>
      <c r="M765" s="8">
        <f>Table1[[#This Row],[Revenue]]-Table1[[#This Row],[Total Profits]]</f>
        <v>2302252.1999999993</v>
      </c>
      <c r="N765" t="s">
        <v>14</v>
      </c>
    </row>
    <row r="766" spans="1:14" x14ac:dyDescent="0.35">
      <c r="A766" t="s">
        <v>809</v>
      </c>
      <c r="B766" t="s">
        <v>34</v>
      </c>
      <c r="C766" s="1">
        <v>44251</v>
      </c>
      <c r="D766" s="25">
        <f>ROUNDUP(MONTH(Table1[[#This Row],[Date]])/3,0)</f>
        <v>1</v>
      </c>
      <c r="E766">
        <v>2021</v>
      </c>
      <c r="F766" t="s">
        <v>17</v>
      </c>
      <c r="G766" t="s">
        <v>48</v>
      </c>
      <c r="H766">
        <v>517</v>
      </c>
      <c r="I766" s="8">
        <v>35729.89</v>
      </c>
      <c r="J766" s="8">
        <v>7932.64</v>
      </c>
      <c r="K766" s="8">
        <f>Table1[[#This Row],[Profit Per unit]]*Table1[[#This Row],[Units Sold]]</f>
        <v>4101174.8800000004</v>
      </c>
      <c r="L766" s="8">
        <v>18472353.129999999</v>
      </c>
      <c r="M766" s="8">
        <f>Table1[[#This Row],[Revenue]]-Table1[[#This Row],[Total Profits]]</f>
        <v>14371178.249999998</v>
      </c>
      <c r="N766" t="s">
        <v>14</v>
      </c>
    </row>
    <row r="767" spans="1:14" x14ac:dyDescent="0.35">
      <c r="A767" t="s">
        <v>810</v>
      </c>
      <c r="B767" t="s">
        <v>46</v>
      </c>
      <c r="C767" s="1">
        <v>44979</v>
      </c>
      <c r="D767" s="25">
        <f>ROUNDUP(MONTH(Table1[[#This Row],[Date]])/3,0)</f>
        <v>1</v>
      </c>
      <c r="E767">
        <v>2023</v>
      </c>
      <c r="F767" t="s">
        <v>54</v>
      </c>
      <c r="G767" t="s">
        <v>39</v>
      </c>
      <c r="H767">
        <v>828</v>
      </c>
      <c r="I767" s="8">
        <v>33820.94</v>
      </c>
      <c r="J767" s="8">
        <v>4963.47</v>
      </c>
      <c r="K767" s="8">
        <f>Table1[[#This Row],[Profit Per unit]]*Table1[[#This Row],[Units Sold]]</f>
        <v>4109753.16</v>
      </c>
      <c r="L767" s="8">
        <v>28003738.32</v>
      </c>
      <c r="M767" s="8">
        <f>Table1[[#This Row],[Revenue]]-Table1[[#This Row],[Total Profits]]</f>
        <v>23893985.16</v>
      </c>
      <c r="N767" t="s">
        <v>14</v>
      </c>
    </row>
    <row r="768" spans="1:14" x14ac:dyDescent="0.35">
      <c r="A768" t="s">
        <v>811</v>
      </c>
      <c r="B768" t="s">
        <v>27</v>
      </c>
      <c r="C768" s="1">
        <v>44514</v>
      </c>
      <c r="D768" s="25">
        <f>ROUNDUP(MONTH(Table1[[#This Row],[Date]])/3,0)</f>
        <v>4</v>
      </c>
      <c r="E768">
        <v>2021</v>
      </c>
      <c r="F768" t="s">
        <v>17</v>
      </c>
      <c r="G768" t="s">
        <v>42</v>
      </c>
      <c r="H768">
        <v>323</v>
      </c>
      <c r="I768" s="8">
        <v>17650.490000000002</v>
      </c>
      <c r="J768" s="8">
        <v>7102.23</v>
      </c>
      <c r="K768" s="8">
        <f>Table1[[#This Row],[Profit Per unit]]*Table1[[#This Row],[Units Sold]]</f>
        <v>2294020.29</v>
      </c>
      <c r="L768" s="8">
        <v>5701108.2699999996</v>
      </c>
      <c r="M768" s="8">
        <f>Table1[[#This Row],[Revenue]]-Table1[[#This Row],[Total Profits]]</f>
        <v>3407087.9799999995</v>
      </c>
      <c r="N768" t="s">
        <v>14</v>
      </c>
    </row>
    <row r="769" spans="1:14" x14ac:dyDescent="0.35">
      <c r="A769" s="2" t="s">
        <v>812</v>
      </c>
      <c r="B769" t="s">
        <v>51</v>
      </c>
      <c r="C769" s="1">
        <v>45114</v>
      </c>
      <c r="D769" s="25">
        <f>ROUNDUP(MONTH(Table1[[#This Row],[Date]])/3,0)</f>
        <v>3</v>
      </c>
      <c r="E769">
        <v>2023</v>
      </c>
      <c r="F769" t="s">
        <v>54</v>
      </c>
      <c r="G769" t="s">
        <v>29</v>
      </c>
      <c r="H769">
        <v>649</v>
      </c>
      <c r="I769" s="8">
        <v>20845.14</v>
      </c>
      <c r="J769" s="8">
        <v>2479.19</v>
      </c>
      <c r="K769" s="8">
        <f>Table1[[#This Row],[Profit Per unit]]*Table1[[#This Row],[Units Sold]]</f>
        <v>1608994.31</v>
      </c>
      <c r="L769" s="8">
        <v>13528495.859999999</v>
      </c>
      <c r="M769" s="8">
        <f>Table1[[#This Row],[Revenue]]-Table1[[#This Row],[Total Profits]]</f>
        <v>11919501.549999999</v>
      </c>
      <c r="N769" t="s">
        <v>58</v>
      </c>
    </row>
    <row r="770" spans="1:14" x14ac:dyDescent="0.35">
      <c r="A770" t="s">
        <v>813</v>
      </c>
      <c r="B770" t="s">
        <v>11</v>
      </c>
      <c r="C770" s="1">
        <v>44524</v>
      </c>
      <c r="D770" s="25">
        <f>ROUNDUP(MONTH(Table1[[#This Row],[Date]])/3,0)</f>
        <v>4</v>
      </c>
      <c r="E770">
        <v>2021</v>
      </c>
      <c r="F770" t="s">
        <v>47</v>
      </c>
      <c r="G770" t="s">
        <v>48</v>
      </c>
      <c r="H770">
        <v>604</v>
      </c>
      <c r="I770" s="8">
        <v>10944.17</v>
      </c>
      <c r="J770" s="8">
        <v>5479.31</v>
      </c>
      <c r="K770" s="8">
        <f>Table1[[#This Row],[Profit Per unit]]*Table1[[#This Row],[Units Sold]]</f>
        <v>3309503.24</v>
      </c>
      <c r="L770" s="8">
        <v>6610278.6799999997</v>
      </c>
      <c r="M770" s="8">
        <f>Table1[[#This Row],[Revenue]]-Table1[[#This Row],[Total Profits]]</f>
        <v>3300775.4399999995</v>
      </c>
      <c r="N770" t="s">
        <v>14</v>
      </c>
    </row>
    <row r="771" spans="1:14" x14ac:dyDescent="0.35">
      <c r="A771" t="s">
        <v>814</v>
      </c>
      <c r="B771" t="s">
        <v>27</v>
      </c>
      <c r="C771" s="1">
        <v>44566</v>
      </c>
      <c r="D771" s="25">
        <f>ROUNDUP(MONTH(Table1[[#This Row],[Date]])/3,0)</f>
        <v>1</v>
      </c>
      <c r="E771">
        <v>2022</v>
      </c>
      <c r="F771" t="s">
        <v>41</v>
      </c>
      <c r="G771" t="s">
        <v>18</v>
      </c>
      <c r="H771">
        <v>749</v>
      </c>
      <c r="I771" s="8">
        <v>28798.52</v>
      </c>
      <c r="J771" s="8">
        <v>6193.18</v>
      </c>
      <c r="K771" s="8">
        <f>Table1[[#This Row],[Profit Per unit]]*Table1[[#This Row],[Units Sold]]</f>
        <v>4638691.82</v>
      </c>
      <c r="L771" s="8">
        <v>21570091.48</v>
      </c>
      <c r="M771" s="8">
        <f>Table1[[#This Row],[Revenue]]-Table1[[#This Row],[Total Profits]]</f>
        <v>16931399.66</v>
      </c>
      <c r="N771" t="s">
        <v>14</v>
      </c>
    </row>
    <row r="772" spans="1:14" x14ac:dyDescent="0.35">
      <c r="A772" t="s">
        <v>815</v>
      </c>
      <c r="B772" t="s">
        <v>51</v>
      </c>
      <c r="C772" s="1">
        <v>44189</v>
      </c>
      <c r="D772" s="25">
        <f>ROUNDUP(MONTH(Table1[[#This Row],[Date]])/3,0)</f>
        <v>4</v>
      </c>
      <c r="E772">
        <v>2020</v>
      </c>
      <c r="F772" t="s">
        <v>63</v>
      </c>
      <c r="G772" t="s">
        <v>24</v>
      </c>
      <c r="H772">
        <v>989</v>
      </c>
      <c r="I772" s="8">
        <v>24274.45</v>
      </c>
      <c r="J772" s="8">
        <v>7019.72</v>
      </c>
      <c r="K772" s="8">
        <f>Table1[[#This Row],[Profit Per unit]]*Table1[[#This Row],[Units Sold]]</f>
        <v>6942503.0800000001</v>
      </c>
      <c r="L772" s="8">
        <v>24007431.050000001</v>
      </c>
      <c r="M772" s="8">
        <f>Table1[[#This Row],[Revenue]]-Table1[[#This Row],[Total Profits]]</f>
        <v>17064927.969999999</v>
      </c>
      <c r="N772" t="s">
        <v>14</v>
      </c>
    </row>
    <row r="773" spans="1:14" x14ac:dyDescent="0.35">
      <c r="A773" t="s">
        <v>816</v>
      </c>
      <c r="B773" t="s">
        <v>34</v>
      </c>
      <c r="C773" s="1">
        <v>45082</v>
      </c>
      <c r="D773" s="25">
        <f>ROUNDUP(MONTH(Table1[[#This Row],[Date]])/3,0)</f>
        <v>2</v>
      </c>
      <c r="E773">
        <v>2023</v>
      </c>
      <c r="F773" t="s">
        <v>17</v>
      </c>
      <c r="G773" t="s">
        <v>32</v>
      </c>
      <c r="H773">
        <v>474</v>
      </c>
      <c r="I773" s="8">
        <v>30841.13</v>
      </c>
      <c r="J773" s="8">
        <v>4757.91</v>
      </c>
      <c r="K773" s="8">
        <f>Table1[[#This Row],[Profit Per unit]]*Table1[[#This Row],[Units Sold]]</f>
        <v>2255249.34</v>
      </c>
      <c r="L773" s="8">
        <v>14618695.619999999</v>
      </c>
      <c r="M773" s="8">
        <f>Table1[[#This Row],[Revenue]]-Table1[[#This Row],[Total Profits]]</f>
        <v>12363446.279999999</v>
      </c>
      <c r="N773" t="s">
        <v>25</v>
      </c>
    </row>
    <row r="774" spans="1:14" x14ac:dyDescent="0.35">
      <c r="A774" t="s">
        <v>817</v>
      </c>
      <c r="B774" t="s">
        <v>16</v>
      </c>
      <c r="C774" s="1">
        <v>44798</v>
      </c>
      <c r="D774" s="25">
        <f>ROUNDUP(MONTH(Table1[[#This Row],[Date]])/3,0)</f>
        <v>3</v>
      </c>
      <c r="E774">
        <v>2022</v>
      </c>
      <c r="F774" t="s">
        <v>20</v>
      </c>
      <c r="G774" t="s">
        <v>29</v>
      </c>
      <c r="H774">
        <v>204</v>
      </c>
      <c r="I774" s="8">
        <v>17510.169999999998</v>
      </c>
      <c r="J774" s="8">
        <v>9636.0400000000009</v>
      </c>
      <c r="K774" s="8">
        <f>Table1[[#This Row],[Profit Per unit]]*Table1[[#This Row],[Units Sold]]</f>
        <v>1965752.1600000001</v>
      </c>
      <c r="L774" s="8">
        <v>3572074.68</v>
      </c>
      <c r="M774" s="8">
        <f>Table1[[#This Row],[Revenue]]-Table1[[#This Row],[Total Profits]]</f>
        <v>1606322.52</v>
      </c>
      <c r="N774" t="s">
        <v>58</v>
      </c>
    </row>
    <row r="775" spans="1:14" x14ac:dyDescent="0.35">
      <c r="A775" t="s">
        <v>818</v>
      </c>
      <c r="B775" t="s">
        <v>44</v>
      </c>
      <c r="C775" s="1">
        <v>44885</v>
      </c>
      <c r="D775" s="25">
        <f>ROUNDUP(MONTH(Table1[[#This Row],[Date]])/3,0)</f>
        <v>4</v>
      </c>
      <c r="E775">
        <v>2022</v>
      </c>
      <c r="F775" t="s">
        <v>28</v>
      </c>
      <c r="G775" t="s">
        <v>32</v>
      </c>
      <c r="H775">
        <v>622</v>
      </c>
      <c r="I775" s="8">
        <v>11709.51</v>
      </c>
      <c r="J775" s="8">
        <v>2043.12</v>
      </c>
      <c r="K775" s="8">
        <f>Table1[[#This Row],[Profit Per unit]]*Table1[[#This Row],[Units Sold]]</f>
        <v>1270820.6399999999</v>
      </c>
      <c r="L775" s="8">
        <v>7283315.2199999997</v>
      </c>
      <c r="M775" s="8">
        <f>Table1[[#This Row],[Revenue]]-Table1[[#This Row],[Total Profits]]</f>
        <v>6012494.5800000001</v>
      </c>
      <c r="N775" t="s">
        <v>21</v>
      </c>
    </row>
    <row r="776" spans="1:14" x14ac:dyDescent="0.35">
      <c r="A776" t="s">
        <v>819</v>
      </c>
      <c r="B776" t="s">
        <v>44</v>
      </c>
      <c r="C776" s="1">
        <v>45264</v>
      </c>
      <c r="D776" s="25">
        <f>ROUNDUP(MONTH(Table1[[#This Row],[Date]])/3,0)</f>
        <v>4</v>
      </c>
      <c r="E776">
        <v>2023</v>
      </c>
      <c r="F776" t="s">
        <v>47</v>
      </c>
      <c r="G776" t="s">
        <v>52</v>
      </c>
      <c r="H776">
        <v>378</v>
      </c>
      <c r="I776" s="8">
        <v>12746.62</v>
      </c>
      <c r="J776" s="8">
        <v>6086.46</v>
      </c>
      <c r="K776" s="8">
        <f>Table1[[#This Row],[Profit Per unit]]*Table1[[#This Row],[Units Sold]]</f>
        <v>2300681.88</v>
      </c>
      <c r="L776" s="8">
        <v>4818222.3600000003</v>
      </c>
      <c r="M776" s="8">
        <f>Table1[[#This Row],[Revenue]]-Table1[[#This Row],[Total Profits]]</f>
        <v>2517540.4800000004</v>
      </c>
      <c r="N776" t="s">
        <v>14</v>
      </c>
    </row>
    <row r="777" spans="1:14" x14ac:dyDescent="0.35">
      <c r="A777" t="s">
        <v>820</v>
      </c>
      <c r="B777" t="s">
        <v>27</v>
      </c>
      <c r="C777" s="1">
        <v>44274</v>
      </c>
      <c r="D777" s="25">
        <f>ROUNDUP(MONTH(Table1[[#This Row],[Date]])/3,0)</f>
        <v>1</v>
      </c>
      <c r="E777">
        <v>2021</v>
      </c>
      <c r="F777" t="s">
        <v>54</v>
      </c>
      <c r="G777" t="s">
        <v>29</v>
      </c>
      <c r="H777">
        <v>516</v>
      </c>
      <c r="I777" s="8">
        <v>48437.82</v>
      </c>
      <c r="J777" s="8">
        <v>7508.61</v>
      </c>
      <c r="K777" s="8">
        <f>Table1[[#This Row],[Profit Per unit]]*Table1[[#This Row],[Units Sold]]</f>
        <v>3874442.76</v>
      </c>
      <c r="L777" s="8">
        <v>24993915.120000001</v>
      </c>
      <c r="M777" s="8">
        <f>Table1[[#This Row],[Revenue]]-Table1[[#This Row],[Total Profits]]</f>
        <v>21119472.359999999</v>
      </c>
      <c r="N777" t="s">
        <v>25</v>
      </c>
    </row>
    <row r="778" spans="1:14" x14ac:dyDescent="0.35">
      <c r="A778" t="s">
        <v>821</v>
      </c>
      <c r="B778" t="s">
        <v>46</v>
      </c>
      <c r="C778" s="1">
        <v>45064</v>
      </c>
      <c r="D778" s="25">
        <f>ROUNDUP(MONTH(Table1[[#This Row],[Date]])/3,0)</f>
        <v>2</v>
      </c>
      <c r="E778">
        <v>2023</v>
      </c>
      <c r="F778" t="s">
        <v>54</v>
      </c>
      <c r="G778" t="s">
        <v>24</v>
      </c>
      <c r="H778">
        <v>893</v>
      </c>
      <c r="I778" s="8">
        <v>32511.33</v>
      </c>
      <c r="J778" s="8">
        <v>6398.44</v>
      </c>
      <c r="K778" s="8">
        <f>Table1[[#This Row],[Profit Per unit]]*Table1[[#This Row],[Units Sold]]</f>
        <v>5713806.9199999999</v>
      </c>
      <c r="L778" s="8">
        <v>29032617.690000001</v>
      </c>
      <c r="M778" s="8">
        <f>Table1[[#This Row],[Revenue]]-Table1[[#This Row],[Total Profits]]</f>
        <v>23318810.770000003</v>
      </c>
      <c r="N778" t="s">
        <v>14</v>
      </c>
    </row>
    <row r="779" spans="1:14" x14ac:dyDescent="0.35">
      <c r="A779" t="s">
        <v>822</v>
      </c>
      <c r="B779" t="s">
        <v>11</v>
      </c>
      <c r="C779" s="1">
        <v>44859</v>
      </c>
      <c r="D779" s="25">
        <f>ROUNDUP(MONTH(Table1[[#This Row],[Date]])/3,0)</f>
        <v>4</v>
      </c>
      <c r="E779">
        <v>2022</v>
      </c>
      <c r="F779" t="s">
        <v>28</v>
      </c>
      <c r="G779" t="s">
        <v>13</v>
      </c>
      <c r="H779">
        <v>431</v>
      </c>
      <c r="I779" s="8">
        <v>30944.44</v>
      </c>
      <c r="J779" s="8">
        <v>4854.76</v>
      </c>
      <c r="K779" s="8">
        <f>Table1[[#This Row],[Profit Per unit]]*Table1[[#This Row],[Units Sold]]</f>
        <v>2092401.56</v>
      </c>
      <c r="L779" s="8">
        <v>13337053.640000001</v>
      </c>
      <c r="M779" s="8">
        <f>Table1[[#This Row],[Revenue]]-Table1[[#This Row],[Total Profits]]</f>
        <v>11244652.08</v>
      </c>
      <c r="N779" t="s">
        <v>58</v>
      </c>
    </row>
    <row r="780" spans="1:14" x14ac:dyDescent="0.35">
      <c r="A780" s="2" t="s">
        <v>823</v>
      </c>
      <c r="B780" t="s">
        <v>11</v>
      </c>
      <c r="C780" s="1">
        <v>44473</v>
      </c>
      <c r="D780" s="25">
        <f>ROUNDUP(MONTH(Table1[[#This Row],[Date]])/3,0)</f>
        <v>4</v>
      </c>
      <c r="E780">
        <v>2021</v>
      </c>
      <c r="F780" t="s">
        <v>41</v>
      </c>
      <c r="G780" t="s">
        <v>18</v>
      </c>
      <c r="H780">
        <v>963</v>
      </c>
      <c r="I780" s="8">
        <v>16009.91</v>
      </c>
      <c r="J780" s="8">
        <v>7849.5</v>
      </c>
      <c r="K780" s="8">
        <f>Table1[[#This Row],[Profit Per unit]]*Table1[[#This Row],[Units Sold]]</f>
        <v>7559068.5</v>
      </c>
      <c r="L780" s="8">
        <v>15417543.33</v>
      </c>
      <c r="M780" s="8">
        <f>Table1[[#This Row],[Revenue]]-Table1[[#This Row],[Total Profits]]</f>
        <v>7858474.8300000001</v>
      </c>
      <c r="N780" t="s">
        <v>25</v>
      </c>
    </row>
    <row r="781" spans="1:14" x14ac:dyDescent="0.35">
      <c r="A781" t="s">
        <v>824</v>
      </c>
      <c r="B781" t="s">
        <v>46</v>
      </c>
      <c r="C781" s="1">
        <v>45158</v>
      </c>
      <c r="D781" s="25">
        <f>ROUNDUP(MONTH(Table1[[#This Row],[Date]])/3,0)</f>
        <v>3</v>
      </c>
      <c r="E781">
        <v>2023</v>
      </c>
      <c r="F781" t="s">
        <v>17</v>
      </c>
      <c r="G781" t="s">
        <v>13</v>
      </c>
      <c r="H781">
        <v>597</v>
      </c>
      <c r="I781" s="8">
        <v>41654.949999999997</v>
      </c>
      <c r="J781" s="8">
        <v>3911.88</v>
      </c>
      <c r="K781" s="8">
        <f>Table1[[#This Row],[Profit Per unit]]*Table1[[#This Row],[Units Sold]]</f>
        <v>2335392.36</v>
      </c>
      <c r="L781" s="8">
        <v>24868005.149999999</v>
      </c>
      <c r="M781" s="8">
        <f>Table1[[#This Row],[Revenue]]-Table1[[#This Row],[Total Profits]]</f>
        <v>22532612.789999999</v>
      </c>
      <c r="N781" t="s">
        <v>14</v>
      </c>
    </row>
    <row r="782" spans="1:14" x14ac:dyDescent="0.35">
      <c r="A782" t="s">
        <v>825</v>
      </c>
      <c r="B782" t="s">
        <v>31</v>
      </c>
      <c r="C782" s="1">
        <v>44822</v>
      </c>
      <c r="D782" s="25">
        <f>ROUNDUP(MONTH(Table1[[#This Row],[Date]])/3,0)</f>
        <v>3</v>
      </c>
      <c r="E782">
        <v>2022</v>
      </c>
      <c r="F782" t="s">
        <v>63</v>
      </c>
      <c r="G782" t="s">
        <v>48</v>
      </c>
      <c r="H782">
        <v>512</v>
      </c>
      <c r="I782" s="8">
        <v>40616.94</v>
      </c>
      <c r="J782" s="8">
        <v>8997.44</v>
      </c>
      <c r="K782" s="8">
        <f>Table1[[#This Row],[Profit Per unit]]*Table1[[#This Row],[Units Sold]]</f>
        <v>4606689.2800000003</v>
      </c>
      <c r="L782" s="8">
        <v>20795873.280000001</v>
      </c>
      <c r="M782" s="8">
        <f>Table1[[#This Row],[Revenue]]-Table1[[#This Row],[Total Profits]]</f>
        <v>16189184</v>
      </c>
      <c r="N782" t="s">
        <v>14</v>
      </c>
    </row>
    <row r="783" spans="1:14" x14ac:dyDescent="0.35">
      <c r="A783" t="s">
        <v>826</v>
      </c>
      <c r="B783" t="s">
        <v>51</v>
      </c>
      <c r="C783" s="1">
        <v>45010</v>
      </c>
      <c r="D783" s="25">
        <f>ROUNDUP(MONTH(Table1[[#This Row],[Date]])/3,0)</f>
        <v>1</v>
      </c>
      <c r="E783">
        <v>2023</v>
      </c>
      <c r="F783" t="s">
        <v>28</v>
      </c>
      <c r="G783" t="s">
        <v>52</v>
      </c>
      <c r="H783">
        <v>256</v>
      </c>
      <c r="I783" s="8">
        <v>17418.61</v>
      </c>
      <c r="J783" s="8">
        <v>4900.83</v>
      </c>
      <c r="K783" s="8">
        <f>Table1[[#This Row],[Profit Per unit]]*Table1[[#This Row],[Units Sold]]</f>
        <v>1254612.48</v>
      </c>
      <c r="L783" s="8">
        <v>4459164.16</v>
      </c>
      <c r="M783" s="8">
        <f>Table1[[#This Row],[Revenue]]-Table1[[#This Row],[Total Profits]]</f>
        <v>3204551.68</v>
      </c>
      <c r="N783" t="s">
        <v>21</v>
      </c>
    </row>
    <row r="784" spans="1:14" x14ac:dyDescent="0.35">
      <c r="A784" t="s">
        <v>827</v>
      </c>
      <c r="B784" t="s">
        <v>31</v>
      </c>
      <c r="C784" s="1">
        <v>44031</v>
      </c>
      <c r="D784" s="25">
        <f>ROUNDUP(MONTH(Table1[[#This Row],[Date]])/3,0)</f>
        <v>3</v>
      </c>
      <c r="E784">
        <v>2020</v>
      </c>
      <c r="F784" t="s">
        <v>28</v>
      </c>
      <c r="G784" t="s">
        <v>52</v>
      </c>
      <c r="H784">
        <v>433</v>
      </c>
      <c r="I784" s="8">
        <v>23950.53</v>
      </c>
      <c r="J784" s="8">
        <v>9015.9699999999993</v>
      </c>
      <c r="K784" s="8">
        <f>Table1[[#This Row],[Profit Per unit]]*Table1[[#This Row],[Units Sold]]</f>
        <v>3903915.01</v>
      </c>
      <c r="L784" s="8">
        <v>10370579.49</v>
      </c>
      <c r="M784" s="8">
        <f>Table1[[#This Row],[Revenue]]-Table1[[#This Row],[Total Profits]]</f>
        <v>6466664.4800000004</v>
      </c>
      <c r="N784" t="s">
        <v>14</v>
      </c>
    </row>
    <row r="785" spans="1:14" x14ac:dyDescent="0.35">
      <c r="A785" t="s">
        <v>828</v>
      </c>
      <c r="B785" t="s">
        <v>23</v>
      </c>
      <c r="C785" s="1">
        <v>44494</v>
      </c>
      <c r="D785" s="25">
        <f>ROUNDUP(MONTH(Table1[[#This Row],[Date]])/3,0)</f>
        <v>4</v>
      </c>
      <c r="E785">
        <v>2021</v>
      </c>
      <c r="F785" t="s">
        <v>54</v>
      </c>
      <c r="G785" t="s">
        <v>42</v>
      </c>
      <c r="H785">
        <v>957</v>
      </c>
      <c r="I785" s="8">
        <v>37340.11</v>
      </c>
      <c r="J785" s="8">
        <v>8532.3799999999992</v>
      </c>
      <c r="K785" s="8">
        <f>Table1[[#This Row],[Profit Per unit]]*Table1[[#This Row],[Units Sold]]</f>
        <v>8165487.6599999992</v>
      </c>
      <c r="L785" s="8">
        <v>35734485.270000003</v>
      </c>
      <c r="M785" s="8">
        <f>Table1[[#This Row],[Revenue]]-Table1[[#This Row],[Total Profits]]</f>
        <v>27568997.610000003</v>
      </c>
      <c r="N785" t="s">
        <v>14</v>
      </c>
    </row>
    <row r="786" spans="1:14" x14ac:dyDescent="0.35">
      <c r="A786" t="s">
        <v>829</v>
      </c>
      <c r="B786" t="s">
        <v>51</v>
      </c>
      <c r="C786" s="1">
        <v>44967</v>
      </c>
      <c r="D786" s="25">
        <f>ROUNDUP(MONTH(Table1[[#This Row],[Date]])/3,0)</f>
        <v>1</v>
      </c>
      <c r="E786">
        <v>2023</v>
      </c>
      <c r="F786" t="s">
        <v>54</v>
      </c>
      <c r="G786" t="s">
        <v>48</v>
      </c>
      <c r="H786">
        <v>226</v>
      </c>
      <c r="I786" s="8">
        <v>12314.65</v>
      </c>
      <c r="J786" s="8">
        <v>3962.41</v>
      </c>
      <c r="K786" s="8">
        <f>Table1[[#This Row],[Profit Per unit]]*Table1[[#This Row],[Units Sold]]</f>
        <v>895504.65999999992</v>
      </c>
      <c r="L786" s="8">
        <v>2783110.9</v>
      </c>
      <c r="M786" s="8">
        <f>Table1[[#This Row],[Revenue]]-Table1[[#This Row],[Total Profits]]</f>
        <v>1887606.24</v>
      </c>
      <c r="N786" t="s">
        <v>14</v>
      </c>
    </row>
    <row r="787" spans="1:14" x14ac:dyDescent="0.35">
      <c r="A787" t="s">
        <v>830</v>
      </c>
      <c r="B787" t="s">
        <v>34</v>
      </c>
      <c r="C787" s="1">
        <v>44894</v>
      </c>
      <c r="D787" s="25">
        <f>ROUNDUP(MONTH(Table1[[#This Row],[Date]])/3,0)</f>
        <v>4</v>
      </c>
      <c r="E787">
        <v>2022</v>
      </c>
      <c r="F787" t="s">
        <v>17</v>
      </c>
      <c r="G787" t="s">
        <v>42</v>
      </c>
      <c r="H787">
        <v>519</v>
      </c>
      <c r="I787" s="8">
        <v>10348.61</v>
      </c>
      <c r="J787" s="8">
        <v>4190.3100000000004</v>
      </c>
      <c r="K787" s="8">
        <f>Table1[[#This Row],[Profit Per unit]]*Table1[[#This Row],[Units Sold]]</f>
        <v>2174770.89</v>
      </c>
      <c r="L787" s="8">
        <v>5370928.5899999999</v>
      </c>
      <c r="M787" s="8">
        <f>Table1[[#This Row],[Revenue]]-Table1[[#This Row],[Total Profits]]</f>
        <v>3196157.6999999997</v>
      </c>
      <c r="N787" t="s">
        <v>14</v>
      </c>
    </row>
    <row r="788" spans="1:14" x14ac:dyDescent="0.35">
      <c r="A788" t="s">
        <v>831</v>
      </c>
      <c r="B788" t="s">
        <v>46</v>
      </c>
      <c r="C788" s="1">
        <v>44636</v>
      </c>
      <c r="D788" s="25">
        <f>ROUNDUP(MONTH(Table1[[#This Row],[Date]])/3,0)</f>
        <v>1</v>
      </c>
      <c r="E788">
        <v>2022</v>
      </c>
      <c r="F788" t="s">
        <v>17</v>
      </c>
      <c r="G788" t="s">
        <v>13</v>
      </c>
      <c r="H788">
        <v>922</v>
      </c>
      <c r="I788" s="8">
        <v>41854.17</v>
      </c>
      <c r="J788" s="8">
        <v>4970.7299999999996</v>
      </c>
      <c r="K788" s="8">
        <f>Table1[[#This Row],[Profit Per unit]]*Table1[[#This Row],[Units Sold]]</f>
        <v>4583013.0599999996</v>
      </c>
      <c r="L788" s="8">
        <v>38589544.740000002</v>
      </c>
      <c r="M788" s="8">
        <f>Table1[[#This Row],[Revenue]]-Table1[[#This Row],[Total Profits]]</f>
        <v>34006531.68</v>
      </c>
      <c r="N788" t="s">
        <v>14</v>
      </c>
    </row>
    <row r="789" spans="1:14" x14ac:dyDescent="0.35">
      <c r="A789" t="s">
        <v>832</v>
      </c>
      <c r="B789" t="s">
        <v>34</v>
      </c>
      <c r="C789" s="1">
        <v>44611</v>
      </c>
      <c r="D789" s="25">
        <f>ROUNDUP(MONTH(Table1[[#This Row],[Date]])/3,0)</f>
        <v>1</v>
      </c>
      <c r="E789">
        <v>2022</v>
      </c>
      <c r="F789" t="s">
        <v>17</v>
      </c>
      <c r="G789" t="s">
        <v>29</v>
      </c>
      <c r="H789">
        <v>508</v>
      </c>
      <c r="I789" s="8">
        <v>31225.599999999999</v>
      </c>
      <c r="J789" s="8">
        <v>8159.69</v>
      </c>
      <c r="K789" s="8">
        <f>Table1[[#This Row],[Profit Per unit]]*Table1[[#This Row],[Units Sold]]</f>
        <v>4145122.52</v>
      </c>
      <c r="L789" s="8">
        <v>15862604.800000001</v>
      </c>
      <c r="M789" s="8">
        <f>Table1[[#This Row],[Revenue]]-Table1[[#This Row],[Total Profits]]</f>
        <v>11717482.280000001</v>
      </c>
      <c r="N789" t="s">
        <v>25</v>
      </c>
    </row>
    <row r="790" spans="1:14" x14ac:dyDescent="0.35">
      <c r="A790" t="s">
        <v>833</v>
      </c>
      <c r="B790" t="s">
        <v>27</v>
      </c>
      <c r="C790" s="1">
        <v>44508</v>
      </c>
      <c r="D790" s="25">
        <f>ROUNDUP(MONTH(Table1[[#This Row],[Date]])/3,0)</f>
        <v>4</v>
      </c>
      <c r="E790">
        <v>2021</v>
      </c>
      <c r="F790" t="s">
        <v>63</v>
      </c>
      <c r="G790" t="s">
        <v>42</v>
      </c>
      <c r="H790">
        <v>385</v>
      </c>
      <c r="I790" s="8">
        <v>42207.48</v>
      </c>
      <c r="J790" s="8">
        <v>2035.1</v>
      </c>
      <c r="K790" s="8">
        <f>Table1[[#This Row],[Profit Per unit]]*Table1[[#This Row],[Units Sold]]</f>
        <v>783513.5</v>
      </c>
      <c r="L790" s="8">
        <v>16249879.800000001</v>
      </c>
      <c r="M790" s="8">
        <f>Table1[[#This Row],[Revenue]]-Table1[[#This Row],[Total Profits]]</f>
        <v>15466366.300000001</v>
      </c>
      <c r="N790" t="s">
        <v>14</v>
      </c>
    </row>
    <row r="791" spans="1:14" x14ac:dyDescent="0.35">
      <c r="A791" s="2" t="s">
        <v>834</v>
      </c>
      <c r="B791" t="s">
        <v>11</v>
      </c>
      <c r="C791" s="1">
        <v>44284</v>
      </c>
      <c r="D791" s="25">
        <f>ROUNDUP(MONTH(Table1[[#This Row],[Date]])/3,0)</f>
        <v>1</v>
      </c>
      <c r="E791">
        <v>2021</v>
      </c>
      <c r="F791" t="s">
        <v>17</v>
      </c>
      <c r="G791" t="s">
        <v>32</v>
      </c>
      <c r="H791">
        <v>586</v>
      </c>
      <c r="I791" s="8">
        <v>24919.56</v>
      </c>
      <c r="J791" s="8">
        <v>9611.18</v>
      </c>
      <c r="K791" s="8">
        <f>Table1[[#This Row],[Profit Per unit]]*Table1[[#This Row],[Units Sold]]</f>
        <v>5632151.4800000004</v>
      </c>
      <c r="L791" s="8">
        <v>14602862.16</v>
      </c>
      <c r="M791" s="8">
        <f>Table1[[#This Row],[Revenue]]-Table1[[#This Row],[Total Profits]]</f>
        <v>8970710.6799999997</v>
      </c>
      <c r="N791" t="s">
        <v>25</v>
      </c>
    </row>
    <row r="792" spans="1:14" x14ac:dyDescent="0.35">
      <c r="A792" t="s">
        <v>835</v>
      </c>
      <c r="B792" t="s">
        <v>37</v>
      </c>
      <c r="C792" s="1">
        <v>44905</v>
      </c>
      <c r="D792" s="25">
        <f>ROUNDUP(MONTH(Table1[[#This Row],[Date]])/3,0)</f>
        <v>4</v>
      </c>
      <c r="E792">
        <v>2022</v>
      </c>
      <c r="F792" t="s">
        <v>63</v>
      </c>
      <c r="G792" t="s">
        <v>52</v>
      </c>
      <c r="H792">
        <v>270</v>
      </c>
      <c r="I792" s="8">
        <v>14740.11</v>
      </c>
      <c r="J792" s="8">
        <v>4400.0600000000004</v>
      </c>
      <c r="K792" s="8">
        <f>Table1[[#This Row],[Profit Per unit]]*Table1[[#This Row],[Units Sold]]</f>
        <v>1188016.2000000002</v>
      </c>
      <c r="L792" s="8">
        <v>3979829.7</v>
      </c>
      <c r="M792" s="8">
        <f>Table1[[#This Row],[Revenue]]-Table1[[#This Row],[Total Profits]]</f>
        <v>2791813.5</v>
      </c>
      <c r="N792" t="s">
        <v>14</v>
      </c>
    </row>
    <row r="793" spans="1:14" x14ac:dyDescent="0.35">
      <c r="A793" t="s">
        <v>836</v>
      </c>
      <c r="B793" t="s">
        <v>34</v>
      </c>
      <c r="C793" s="1">
        <v>44491</v>
      </c>
      <c r="D793" s="25">
        <f>ROUNDUP(MONTH(Table1[[#This Row],[Date]])/3,0)</f>
        <v>4</v>
      </c>
      <c r="E793">
        <v>2021</v>
      </c>
      <c r="F793" t="s">
        <v>28</v>
      </c>
      <c r="G793" t="s">
        <v>42</v>
      </c>
      <c r="H793">
        <v>810</v>
      </c>
      <c r="I793" s="8">
        <v>29162.35</v>
      </c>
      <c r="J793" s="8">
        <v>8685.33</v>
      </c>
      <c r="K793" s="8">
        <f>Table1[[#This Row],[Profit Per unit]]*Table1[[#This Row],[Units Sold]]</f>
        <v>7035117.2999999998</v>
      </c>
      <c r="L793" s="8">
        <v>23621503.5</v>
      </c>
      <c r="M793" s="8">
        <f>Table1[[#This Row],[Revenue]]-Table1[[#This Row],[Total Profits]]</f>
        <v>16586386.199999999</v>
      </c>
      <c r="N793" t="s">
        <v>14</v>
      </c>
    </row>
    <row r="794" spans="1:14" x14ac:dyDescent="0.35">
      <c r="A794" t="s">
        <v>837</v>
      </c>
      <c r="B794" t="s">
        <v>44</v>
      </c>
      <c r="C794" s="1">
        <v>44360</v>
      </c>
      <c r="D794" s="25">
        <f>ROUNDUP(MONTH(Table1[[#This Row],[Date]])/3,0)</f>
        <v>2</v>
      </c>
      <c r="E794">
        <v>2021</v>
      </c>
      <c r="F794" t="s">
        <v>28</v>
      </c>
      <c r="G794" t="s">
        <v>42</v>
      </c>
      <c r="H794">
        <v>320</v>
      </c>
      <c r="I794" s="8">
        <v>18171.759999999998</v>
      </c>
      <c r="J794" s="8">
        <v>8433.08</v>
      </c>
      <c r="K794" s="8">
        <f>Table1[[#This Row],[Profit Per unit]]*Table1[[#This Row],[Units Sold]]</f>
        <v>2698585.6</v>
      </c>
      <c r="L794" s="8">
        <v>5814963.2000000002</v>
      </c>
      <c r="M794" s="8">
        <f>Table1[[#This Row],[Revenue]]-Table1[[#This Row],[Total Profits]]</f>
        <v>3116377.6</v>
      </c>
      <c r="N794" t="s">
        <v>663</v>
      </c>
    </row>
    <row r="795" spans="1:14" x14ac:dyDescent="0.35">
      <c r="A795" t="s">
        <v>838</v>
      </c>
      <c r="B795" t="s">
        <v>27</v>
      </c>
      <c r="C795" s="1">
        <v>44504</v>
      </c>
      <c r="D795" s="25">
        <f>ROUNDUP(MONTH(Table1[[#This Row],[Date]])/3,0)</f>
        <v>4</v>
      </c>
      <c r="E795">
        <v>2021</v>
      </c>
      <c r="F795" t="s">
        <v>63</v>
      </c>
      <c r="G795" t="s">
        <v>18</v>
      </c>
      <c r="H795">
        <v>871</v>
      </c>
      <c r="I795" s="8">
        <v>44322.34</v>
      </c>
      <c r="J795" s="8">
        <v>4441.17</v>
      </c>
      <c r="K795" s="8">
        <f>Table1[[#This Row],[Profit Per unit]]*Table1[[#This Row],[Units Sold]]</f>
        <v>3868259.07</v>
      </c>
      <c r="L795" s="8">
        <v>38604758.140000001</v>
      </c>
      <c r="M795" s="8">
        <f>Table1[[#This Row],[Revenue]]-Table1[[#This Row],[Total Profits]]</f>
        <v>34736499.07</v>
      </c>
      <c r="N795" t="s">
        <v>116</v>
      </c>
    </row>
    <row r="796" spans="1:14" x14ac:dyDescent="0.35">
      <c r="A796" t="s">
        <v>839</v>
      </c>
      <c r="B796" t="s">
        <v>11</v>
      </c>
      <c r="C796" s="1">
        <v>45279</v>
      </c>
      <c r="D796" s="25">
        <f>ROUNDUP(MONTH(Table1[[#This Row],[Date]])/3,0)</f>
        <v>4</v>
      </c>
      <c r="E796">
        <v>2023</v>
      </c>
      <c r="F796" t="s">
        <v>54</v>
      </c>
      <c r="G796" t="s">
        <v>35</v>
      </c>
      <c r="H796">
        <v>172</v>
      </c>
      <c r="I796" s="8">
        <v>44869.36</v>
      </c>
      <c r="J796" s="8">
        <v>9892.2999999999993</v>
      </c>
      <c r="K796" s="8">
        <f>Table1[[#This Row],[Profit Per unit]]*Table1[[#This Row],[Units Sold]]</f>
        <v>1701475.5999999999</v>
      </c>
      <c r="L796" s="8">
        <v>7717529.9199999999</v>
      </c>
      <c r="M796" s="8">
        <f>Table1[[#This Row],[Revenue]]-Table1[[#This Row],[Total Profits]]</f>
        <v>6016054.3200000003</v>
      </c>
      <c r="N796" t="s">
        <v>58</v>
      </c>
    </row>
    <row r="797" spans="1:14" x14ac:dyDescent="0.35">
      <c r="A797" t="s">
        <v>840</v>
      </c>
      <c r="B797" t="s">
        <v>51</v>
      </c>
      <c r="C797" s="1">
        <v>44256</v>
      </c>
      <c r="D797" s="25">
        <f>ROUNDUP(MONTH(Table1[[#This Row],[Date]])/3,0)</f>
        <v>1</v>
      </c>
      <c r="E797">
        <v>2021</v>
      </c>
      <c r="F797" t="s">
        <v>41</v>
      </c>
      <c r="G797" t="s">
        <v>52</v>
      </c>
      <c r="H797">
        <v>692</v>
      </c>
      <c r="I797" s="8">
        <v>20019.73</v>
      </c>
      <c r="J797" s="8">
        <v>4532.37</v>
      </c>
      <c r="K797" s="8">
        <f>Table1[[#This Row],[Profit Per unit]]*Table1[[#This Row],[Units Sold]]</f>
        <v>3136400.04</v>
      </c>
      <c r="L797" s="8">
        <v>13853653.16</v>
      </c>
      <c r="M797" s="8">
        <f>Table1[[#This Row],[Revenue]]-Table1[[#This Row],[Total Profits]]</f>
        <v>10717253.120000001</v>
      </c>
      <c r="N797" t="s">
        <v>14</v>
      </c>
    </row>
    <row r="798" spans="1:14" x14ac:dyDescent="0.35">
      <c r="A798" t="s">
        <v>841</v>
      </c>
      <c r="B798" t="s">
        <v>44</v>
      </c>
      <c r="C798" s="1">
        <v>44768</v>
      </c>
      <c r="D798" s="25">
        <f>ROUNDUP(MONTH(Table1[[#This Row],[Date]])/3,0)</f>
        <v>3</v>
      </c>
      <c r="E798">
        <v>2022</v>
      </c>
      <c r="F798" t="s">
        <v>20</v>
      </c>
      <c r="G798" t="s">
        <v>13</v>
      </c>
      <c r="H798">
        <v>370</v>
      </c>
      <c r="I798" s="8">
        <v>11067.38</v>
      </c>
      <c r="J798" s="8">
        <v>3708.85</v>
      </c>
      <c r="K798" s="8">
        <f>Table1[[#This Row],[Profit Per unit]]*Table1[[#This Row],[Units Sold]]</f>
        <v>1372274.5</v>
      </c>
      <c r="L798" s="8">
        <v>4094930.6</v>
      </c>
      <c r="M798" s="8">
        <f>Table1[[#This Row],[Revenue]]-Table1[[#This Row],[Total Profits]]</f>
        <v>2722656.1</v>
      </c>
      <c r="N798" t="s">
        <v>58</v>
      </c>
    </row>
    <row r="799" spans="1:14" x14ac:dyDescent="0.35">
      <c r="A799" t="s">
        <v>842</v>
      </c>
      <c r="B799" t="s">
        <v>51</v>
      </c>
      <c r="C799" s="1">
        <v>45283</v>
      </c>
      <c r="D799" s="25">
        <f>ROUNDUP(MONTH(Table1[[#This Row],[Date]])/3,0)</f>
        <v>4</v>
      </c>
      <c r="E799">
        <v>2023</v>
      </c>
      <c r="F799" t="s">
        <v>63</v>
      </c>
      <c r="G799" t="s">
        <v>24</v>
      </c>
      <c r="H799">
        <v>354</v>
      </c>
      <c r="I799" s="8">
        <v>16810.169999999998</v>
      </c>
      <c r="J799" s="8">
        <v>7303.36</v>
      </c>
      <c r="K799" s="8">
        <f>Table1[[#This Row],[Profit Per unit]]*Table1[[#This Row],[Units Sold]]</f>
        <v>2585389.44</v>
      </c>
      <c r="L799" s="8">
        <v>5950800.1799999997</v>
      </c>
      <c r="M799" s="8">
        <f>Table1[[#This Row],[Revenue]]-Table1[[#This Row],[Total Profits]]</f>
        <v>3365410.7399999998</v>
      </c>
      <c r="N799" t="s">
        <v>58</v>
      </c>
    </row>
    <row r="800" spans="1:14" x14ac:dyDescent="0.35">
      <c r="A800" t="s">
        <v>843</v>
      </c>
      <c r="B800" t="s">
        <v>23</v>
      </c>
      <c r="C800" s="1">
        <v>44312</v>
      </c>
      <c r="D800" s="25">
        <f>ROUNDUP(MONTH(Table1[[#This Row],[Date]])/3,0)</f>
        <v>2</v>
      </c>
      <c r="E800">
        <v>2021</v>
      </c>
      <c r="F800" t="s">
        <v>28</v>
      </c>
      <c r="G800" t="s">
        <v>29</v>
      </c>
      <c r="H800">
        <v>769</v>
      </c>
      <c r="I800" s="8">
        <v>48785.86</v>
      </c>
      <c r="J800" s="8">
        <v>9075.51</v>
      </c>
      <c r="K800" s="8">
        <f>Table1[[#This Row],[Profit Per unit]]*Table1[[#This Row],[Units Sold]]</f>
        <v>6979067.1900000004</v>
      </c>
      <c r="L800" s="8">
        <v>37516326.340000004</v>
      </c>
      <c r="M800" s="8">
        <f>Table1[[#This Row],[Revenue]]-Table1[[#This Row],[Total Profits]]</f>
        <v>30537259.150000002</v>
      </c>
      <c r="N800" t="s">
        <v>14</v>
      </c>
    </row>
    <row r="801" spans="1:14" x14ac:dyDescent="0.35">
      <c r="A801" t="s">
        <v>844</v>
      </c>
      <c r="B801" t="s">
        <v>23</v>
      </c>
      <c r="C801" s="1">
        <v>43984</v>
      </c>
      <c r="D801" s="25">
        <f>ROUNDUP(MONTH(Table1[[#This Row],[Date]])/3,0)</f>
        <v>2</v>
      </c>
      <c r="E801">
        <v>2020</v>
      </c>
      <c r="F801" t="s">
        <v>47</v>
      </c>
      <c r="G801" t="s">
        <v>24</v>
      </c>
      <c r="H801">
        <v>732</v>
      </c>
      <c r="I801" s="8">
        <v>11168.28</v>
      </c>
      <c r="J801" s="8">
        <v>6791.68</v>
      </c>
      <c r="K801" s="8">
        <f>Table1[[#This Row],[Profit Per unit]]*Table1[[#This Row],[Units Sold]]</f>
        <v>4971509.7599999998</v>
      </c>
      <c r="L801" s="8">
        <v>8175180.96</v>
      </c>
      <c r="M801" s="8">
        <f>Table1[[#This Row],[Revenue]]-Table1[[#This Row],[Total Profits]]</f>
        <v>3203671.2</v>
      </c>
      <c r="N801" t="s">
        <v>25</v>
      </c>
    </row>
    <row r="802" spans="1:14" x14ac:dyDescent="0.35">
      <c r="A802" t="s">
        <v>845</v>
      </c>
      <c r="B802" t="s">
        <v>37</v>
      </c>
      <c r="C802" s="1">
        <v>43921</v>
      </c>
      <c r="D802" s="25">
        <f>ROUNDUP(MONTH(Table1[[#This Row],[Date]])/3,0)</f>
        <v>1</v>
      </c>
      <c r="E802">
        <v>2020</v>
      </c>
      <c r="F802" t="s">
        <v>28</v>
      </c>
      <c r="G802" t="s">
        <v>32</v>
      </c>
      <c r="H802">
        <v>507</v>
      </c>
      <c r="I802" s="8">
        <v>31022.3</v>
      </c>
      <c r="J802" s="8">
        <v>9376.5</v>
      </c>
      <c r="K802" s="8">
        <f>Table1[[#This Row],[Profit Per unit]]*Table1[[#This Row],[Units Sold]]</f>
        <v>4753885.5</v>
      </c>
      <c r="L802" s="8">
        <v>15728306.1</v>
      </c>
      <c r="M802" s="8">
        <f>Table1[[#This Row],[Revenue]]-Table1[[#This Row],[Total Profits]]</f>
        <v>10974420.6</v>
      </c>
      <c r="N802" t="s">
        <v>14</v>
      </c>
    </row>
    <row r="803" spans="1:14" x14ac:dyDescent="0.35">
      <c r="A803" t="s">
        <v>846</v>
      </c>
      <c r="B803" t="s">
        <v>27</v>
      </c>
      <c r="C803" s="1">
        <v>44687</v>
      </c>
      <c r="D803" s="25">
        <f>ROUNDUP(MONTH(Table1[[#This Row],[Date]])/3,0)</f>
        <v>2</v>
      </c>
      <c r="E803">
        <v>2022</v>
      </c>
      <c r="F803" t="s">
        <v>12</v>
      </c>
      <c r="G803" t="s">
        <v>13</v>
      </c>
      <c r="H803">
        <v>727</v>
      </c>
      <c r="I803" s="8">
        <v>38141.67</v>
      </c>
      <c r="J803" s="8">
        <v>2962.13</v>
      </c>
      <c r="K803" s="8">
        <f>Table1[[#This Row],[Profit Per unit]]*Table1[[#This Row],[Units Sold]]</f>
        <v>2153468.5100000002</v>
      </c>
      <c r="L803" s="8">
        <v>27728994.09</v>
      </c>
      <c r="M803" s="8">
        <f>Table1[[#This Row],[Revenue]]-Table1[[#This Row],[Total Profits]]</f>
        <v>25575525.579999998</v>
      </c>
      <c r="N803" t="s">
        <v>14</v>
      </c>
    </row>
    <row r="804" spans="1:14" x14ac:dyDescent="0.35">
      <c r="A804" t="s">
        <v>847</v>
      </c>
      <c r="B804" t="s">
        <v>16</v>
      </c>
      <c r="C804" s="1">
        <v>44068</v>
      </c>
      <c r="D804" s="25">
        <f>ROUNDUP(MONTH(Table1[[#This Row],[Date]])/3,0)</f>
        <v>3</v>
      </c>
      <c r="E804">
        <v>2020</v>
      </c>
      <c r="F804" t="s">
        <v>54</v>
      </c>
      <c r="G804" t="s">
        <v>18</v>
      </c>
      <c r="H804">
        <v>141</v>
      </c>
      <c r="I804" s="8">
        <v>46391.24</v>
      </c>
      <c r="J804" s="8">
        <v>5976.25</v>
      </c>
      <c r="K804" s="8">
        <f>Table1[[#This Row],[Profit Per unit]]*Table1[[#This Row],[Units Sold]]</f>
        <v>842651.25</v>
      </c>
      <c r="L804" s="8">
        <v>6541164.8399999999</v>
      </c>
      <c r="M804" s="8">
        <f>Table1[[#This Row],[Revenue]]-Table1[[#This Row],[Total Profits]]</f>
        <v>5698513.5899999999</v>
      </c>
      <c r="N804" t="s">
        <v>58</v>
      </c>
    </row>
    <row r="805" spans="1:14" x14ac:dyDescent="0.35">
      <c r="A805" t="s">
        <v>848</v>
      </c>
      <c r="B805" t="s">
        <v>44</v>
      </c>
      <c r="C805" s="1">
        <v>44172</v>
      </c>
      <c r="D805" s="25">
        <f>ROUNDUP(MONTH(Table1[[#This Row],[Date]])/3,0)</f>
        <v>4</v>
      </c>
      <c r="E805">
        <v>2020</v>
      </c>
      <c r="F805" t="s">
        <v>41</v>
      </c>
      <c r="G805" t="s">
        <v>42</v>
      </c>
      <c r="H805">
        <v>316</v>
      </c>
      <c r="I805" s="8">
        <v>35104.26</v>
      </c>
      <c r="J805" s="8">
        <v>2739.19</v>
      </c>
      <c r="K805" s="8">
        <f>Table1[[#This Row],[Profit Per unit]]*Table1[[#This Row],[Units Sold]]</f>
        <v>865584.04</v>
      </c>
      <c r="L805" s="8">
        <v>11092946.16</v>
      </c>
      <c r="M805" s="8">
        <f>Table1[[#This Row],[Revenue]]-Table1[[#This Row],[Total Profits]]</f>
        <v>10227362.120000001</v>
      </c>
      <c r="N805" t="s">
        <v>14</v>
      </c>
    </row>
    <row r="806" spans="1:14" x14ac:dyDescent="0.35">
      <c r="A806" t="s">
        <v>849</v>
      </c>
      <c r="B806" t="s">
        <v>11</v>
      </c>
      <c r="C806" s="1">
        <v>43876</v>
      </c>
      <c r="D806" s="25">
        <f>ROUNDUP(MONTH(Table1[[#This Row],[Date]])/3,0)</f>
        <v>1</v>
      </c>
      <c r="E806">
        <v>2020</v>
      </c>
      <c r="F806" t="s">
        <v>17</v>
      </c>
      <c r="G806" t="s">
        <v>48</v>
      </c>
      <c r="H806">
        <v>448</v>
      </c>
      <c r="I806" s="8">
        <v>22088.53</v>
      </c>
      <c r="J806" s="8">
        <v>2968.57</v>
      </c>
      <c r="K806" s="8">
        <f>Table1[[#This Row],[Profit Per unit]]*Table1[[#This Row],[Units Sold]]</f>
        <v>1329919.3600000001</v>
      </c>
      <c r="L806" s="8">
        <v>9895661.4399999995</v>
      </c>
      <c r="M806" s="8">
        <f>Table1[[#This Row],[Revenue]]-Table1[[#This Row],[Total Profits]]</f>
        <v>8565742.0800000001</v>
      </c>
      <c r="N806" t="s">
        <v>21</v>
      </c>
    </row>
    <row r="807" spans="1:14" x14ac:dyDescent="0.35">
      <c r="A807" t="s">
        <v>850</v>
      </c>
      <c r="B807" t="s">
        <v>27</v>
      </c>
      <c r="C807" s="1">
        <v>44911</v>
      </c>
      <c r="D807" s="25">
        <f>ROUNDUP(MONTH(Table1[[#This Row],[Date]])/3,0)</f>
        <v>4</v>
      </c>
      <c r="E807">
        <v>2022</v>
      </c>
      <c r="F807" t="s">
        <v>20</v>
      </c>
      <c r="G807" t="s">
        <v>24</v>
      </c>
      <c r="H807">
        <v>786</v>
      </c>
      <c r="I807" s="8">
        <v>16810.37</v>
      </c>
      <c r="J807" s="8">
        <v>2778.06</v>
      </c>
      <c r="K807" s="8">
        <f>Table1[[#This Row],[Profit Per unit]]*Table1[[#This Row],[Units Sold]]</f>
        <v>2183555.16</v>
      </c>
      <c r="L807" s="8">
        <v>13212950.82</v>
      </c>
      <c r="M807" s="8">
        <f>Table1[[#This Row],[Revenue]]-Table1[[#This Row],[Total Profits]]</f>
        <v>11029395.66</v>
      </c>
      <c r="N807" t="s">
        <v>21</v>
      </c>
    </row>
    <row r="808" spans="1:14" x14ac:dyDescent="0.35">
      <c r="A808" t="s">
        <v>851</v>
      </c>
      <c r="B808" t="s">
        <v>16</v>
      </c>
      <c r="C808" s="1">
        <v>44010</v>
      </c>
      <c r="D808" s="25">
        <f>ROUNDUP(MONTH(Table1[[#This Row],[Date]])/3,0)</f>
        <v>2</v>
      </c>
      <c r="E808">
        <v>2020</v>
      </c>
      <c r="F808" t="s">
        <v>41</v>
      </c>
      <c r="G808" t="s">
        <v>29</v>
      </c>
      <c r="H808">
        <v>825</v>
      </c>
      <c r="I808" s="8">
        <v>40168.050000000003</v>
      </c>
      <c r="J808" s="8">
        <v>4338.22</v>
      </c>
      <c r="K808" s="8">
        <f>Table1[[#This Row],[Profit Per unit]]*Table1[[#This Row],[Units Sold]]</f>
        <v>3579031.5</v>
      </c>
      <c r="L808" s="8">
        <v>33138641.25</v>
      </c>
      <c r="M808" s="8">
        <f>Table1[[#This Row],[Revenue]]-Table1[[#This Row],[Total Profits]]</f>
        <v>29559609.75</v>
      </c>
      <c r="N808" t="s">
        <v>58</v>
      </c>
    </row>
    <row r="809" spans="1:14" x14ac:dyDescent="0.35">
      <c r="A809" t="s">
        <v>852</v>
      </c>
      <c r="B809" t="s">
        <v>51</v>
      </c>
      <c r="C809" s="1">
        <v>44276</v>
      </c>
      <c r="D809" s="25">
        <f>ROUNDUP(MONTH(Table1[[#This Row],[Date]])/3,0)</f>
        <v>1</v>
      </c>
      <c r="E809">
        <v>2021</v>
      </c>
      <c r="F809" t="s">
        <v>12</v>
      </c>
      <c r="G809" t="s">
        <v>52</v>
      </c>
      <c r="H809">
        <v>471</v>
      </c>
      <c r="I809" s="8">
        <v>46139.69</v>
      </c>
      <c r="J809" s="8">
        <v>4274.55</v>
      </c>
      <c r="K809" s="8">
        <f>Table1[[#This Row],[Profit Per unit]]*Table1[[#This Row],[Units Sold]]</f>
        <v>2013313.05</v>
      </c>
      <c r="L809" s="8">
        <v>21731793.989999998</v>
      </c>
      <c r="M809" s="8">
        <f>Table1[[#This Row],[Revenue]]-Table1[[#This Row],[Total Profits]]</f>
        <v>19718480.939999998</v>
      </c>
      <c r="N809" t="s">
        <v>14</v>
      </c>
    </row>
    <row r="810" spans="1:14" x14ac:dyDescent="0.35">
      <c r="A810" t="s">
        <v>853</v>
      </c>
      <c r="B810" t="s">
        <v>37</v>
      </c>
      <c r="C810" s="1">
        <v>45111</v>
      </c>
      <c r="D810" s="25">
        <f>ROUNDUP(MONTH(Table1[[#This Row],[Date]])/3,0)</f>
        <v>3</v>
      </c>
      <c r="E810">
        <v>2023</v>
      </c>
      <c r="F810" t="s">
        <v>17</v>
      </c>
      <c r="G810" t="s">
        <v>29</v>
      </c>
      <c r="H810">
        <v>354</v>
      </c>
      <c r="I810" s="8">
        <v>31027.21</v>
      </c>
      <c r="J810" s="8">
        <v>9520.25</v>
      </c>
      <c r="K810" s="8">
        <f>Table1[[#This Row],[Profit Per unit]]*Table1[[#This Row],[Units Sold]]</f>
        <v>3370168.5</v>
      </c>
      <c r="L810" s="8">
        <v>10983632.34</v>
      </c>
      <c r="M810" s="8">
        <f>Table1[[#This Row],[Revenue]]-Table1[[#This Row],[Total Profits]]</f>
        <v>7613463.8399999999</v>
      </c>
      <c r="N810" t="s">
        <v>25</v>
      </c>
    </row>
    <row r="811" spans="1:14" x14ac:dyDescent="0.35">
      <c r="A811" s="2" t="s">
        <v>854</v>
      </c>
      <c r="B811" t="s">
        <v>11</v>
      </c>
      <c r="C811" s="1">
        <v>44112</v>
      </c>
      <c r="D811" s="25">
        <f>ROUNDUP(MONTH(Table1[[#This Row],[Date]])/3,0)</f>
        <v>4</v>
      </c>
      <c r="E811">
        <v>2020</v>
      </c>
      <c r="F811" t="s">
        <v>12</v>
      </c>
      <c r="G811" t="s">
        <v>24</v>
      </c>
      <c r="H811">
        <v>342</v>
      </c>
      <c r="I811" s="8">
        <v>32818.79</v>
      </c>
      <c r="J811" s="8">
        <v>3272.06</v>
      </c>
      <c r="K811" s="8">
        <f>Table1[[#This Row],[Profit Per unit]]*Table1[[#This Row],[Units Sold]]</f>
        <v>1119044.52</v>
      </c>
      <c r="L811" s="8">
        <v>11224026.18</v>
      </c>
      <c r="M811" s="8">
        <f>Table1[[#This Row],[Revenue]]-Table1[[#This Row],[Total Profits]]</f>
        <v>10104981.66</v>
      </c>
      <c r="N811" t="s">
        <v>25</v>
      </c>
    </row>
    <row r="812" spans="1:14" x14ac:dyDescent="0.35">
      <c r="A812" t="s">
        <v>855</v>
      </c>
      <c r="B812" t="s">
        <v>34</v>
      </c>
      <c r="C812" s="1">
        <v>45231</v>
      </c>
      <c r="D812" s="25">
        <f>ROUNDUP(MONTH(Table1[[#This Row],[Date]])/3,0)</f>
        <v>4</v>
      </c>
      <c r="E812">
        <v>2023</v>
      </c>
      <c r="F812" t="s">
        <v>17</v>
      </c>
      <c r="G812" t="s">
        <v>24</v>
      </c>
      <c r="H812">
        <v>869</v>
      </c>
      <c r="I812" s="8">
        <v>25911.15</v>
      </c>
      <c r="J812" s="8">
        <v>6977.8</v>
      </c>
      <c r="K812" s="8">
        <f>Table1[[#This Row],[Profit Per unit]]*Table1[[#This Row],[Units Sold]]</f>
        <v>6063708.2000000002</v>
      </c>
      <c r="L812" s="8">
        <v>22516789.350000001</v>
      </c>
      <c r="M812" s="8">
        <f>Table1[[#This Row],[Revenue]]-Table1[[#This Row],[Total Profits]]</f>
        <v>16453081.150000002</v>
      </c>
      <c r="N812" t="s">
        <v>21</v>
      </c>
    </row>
    <row r="813" spans="1:14" x14ac:dyDescent="0.35">
      <c r="A813" t="s">
        <v>856</v>
      </c>
      <c r="B813" t="s">
        <v>37</v>
      </c>
      <c r="C813" s="1">
        <v>44075</v>
      </c>
      <c r="D813" s="25">
        <f>ROUNDUP(MONTH(Table1[[#This Row],[Date]])/3,0)</f>
        <v>3</v>
      </c>
      <c r="E813">
        <v>2020</v>
      </c>
      <c r="F813" t="s">
        <v>12</v>
      </c>
      <c r="G813" t="s">
        <v>24</v>
      </c>
      <c r="H813">
        <v>670</v>
      </c>
      <c r="I813" s="8">
        <v>20355.66</v>
      </c>
      <c r="J813" s="8">
        <v>7635</v>
      </c>
      <c r="K813" s="8">
        <f>Table1[[#This Row],[Profit Per unit]]*Table1[[#This Row],[Units Sold]]</f>
        <v>5115450</v>
      </c>
      <c r="L813" s="8">
        <v>13638292.199999999</v>
      </c>
      <c r="M813" s="8">
        <f>Table1[[#This Row],[Revenue]]-Table1[[#This Row],[Total Profits]]</f>
        <v>8522842.1999999993</v>
      </c>
      <c r="N813" t="s">
        <v>14</v>
      </c>
    </row>
    <row r="814" spans="1:14" x14ac:dyDescent="0.35">
      <c r="A814" t="s">
        <v>857</v>
      </c>
      <c r="B814" t="s">
        <v>16</v>
      </c>
      <c r="C814" s="1">
        <v>45164</v>
      </c>
      <c r="D814" s="25">
        <f>ROUNDUP(MONTH(Table1[[#This Row],[Date]])/3,0)</f>
        <v>3</v>
      </c>
      <c r="E814">
        <v>2023</v>
      </c>
      <c r="F814" t="s">
        <v>17</v>
      </c>
      <c r="G814" t="s">
        <v>32</v>
      </c>
      <c r="H814">
        <v>606</v>
      </c>
      <c r="I814" s="8">
        <v>13144.69</v>
      </c>
      <c r="J814" s="8">
        <v>5052.79</v>
      </c>
      <c r="K814" s="8">
        <f>Table1[[#This Row],[Profit Per unit]]*Table1[[#This Row],[Units Sold]]</f>
        <v>3061990.7399999998</v>
      </c>
      <c r="L814" s="8">
        <v>7965682.1399999997</v>
      </c>
      <c r="M814" s="8">
        <f>Table1[[#This Row],[Revenue]]-Table1[[#This Row],[Total Profits]]</f>
        <v>4903691.4000000004</v>
      </c>
      <c r="N814" t="s">
        <v>14</v>
      </c>
    </row>
    <row r="815" spans="1:14" x14ac:dyDescent="0.35">
      <c r="A815" t="s">
        <v>858</v>
      </c>
      <c r="B815" t="s">
        <v>37</v>
      </c>
      <c r="C815" s="1">
        <v>44260</v>
      </c>
      <c r="D815" s="25">
        <f>ROUNDUP(MONTH(Table1[[#This Row],[Date]])/3,0)</f>
        <v>1</v>
      </c>
      <c r="E815">
        <v>2021</v>
      </c>
      <c r="F815" t="s">
        <v>28</v>
      </c>
      <c r="G815" t="s">
        <v>52</v>
      </c>
      <c r="H815">
        <v>860</v>
      </c>
      <c r="I815" s="8">
        <v>39176.400000000001</v>
      </c>
      <c r="J815" s="8">
        <v>7591.77</v>
      </c>
      <c r="K815" s="8">
        <f>Table1[[#This Row],[Profit Per unit]]*Table1[[#This Row],[Units Sold]]</f>
        <v>6528922.2000000002</v>
      </c>
      <c r="L815" s="8">
        <v>33691704</v>
      </c>
      <c r="M815" s="8">
        <f>Table1[[#This Row],[Revenue]]-Table1[[#This Row],[Total Profits]]</f>
        <v>27162781.800000001</v>
      </c>
      <c r="N815" t="s">
        <v>25</v>
      </c>
    </row>
    <row r="816" spans="1:14" x14ac:dyDescent="0.35">
      <c r="A816" t="s">
        <v>859</v>
      </c>
      <c r="B816" t="s">
        <v>34</v>
      </c>
      <c r="C816" s="1">
        <v>44427</v>
      </c>
      <c r="D816" s="25">
        <f>ROUNDUP(MONTH(Table1[[#This Row],[Date]])/3,0)</f>
        <v>3</v>
      </c>
      <c r="E816">
        <v>2021</v>
      </c>
      <c r="F816" t="s">
        <v>17</v>
      </c>
      <c r="G816" t="s">
        <v>52</v>
      </c>
      <c r="H816">
        <v>474</v>
      </c>
      <c r="I816" s="8">
        <v>18544.439999999999</v>
      </c>
      <c r="J816" s="8">
        <v>5802.97</v>
      </c>
      <c r="K816" s="8">
        <f>Table1[[#This Row],[Profit Per unit]]*Table1[[#This Row],[Units Sold]]</f>
        <v>2750607.7800000003</v>
      </c>
      <c r="L816" s="8">
        <v>8790064.5600000005</v>
      </c>
      <c r="M816" s="8">
        <f>Table1[[#This Row],[Revenue]]-Table1[[#This Row],[Total Profits]]</f>
        <v>6039456.7800000003</v>
      </c>
      <c r="N816" t="s">
        <v>14</v>
      </c>
    </row>
    <row r="817" spans="1:14" x14ac:dyDescent="0.35">
      <c r="A817" t="s">
        <v>860</v>
      </c>
      <c r="B817" t="s">
        <v>37</v>
      </c>
      <c r="C817" s="1">
        <v>44848</v>
      </c>
      <c r="D817" s="25">
        <f>ROUNDUP(MONTH(Table1[[#This Row],[Date]])/3,0)</f>
        <v>4</v>
      </c>
      <c r="E817">
        <v>2022</v>
      </c>
      <c r="F817" t="s">
        <v>63</v>
      </c>
      <c r="G817" t="s">
        <v>32</v>
      </c>
      <c r="H817">
        <v>604</v>
      </c>
      <c r="I817" s="8">
        <v>37692.51</v>
      </c>
      <c r="J817" s="8">
        <v>5514.53</v>
      </c>
      <c r="K817" s="8">
        <f>Table1[[#This Row],[Profit Per unit]]*Table1[[#This Row],[Units Sold]]</f>
        <v>3330776.1199999996</v>
      </c>
      <c r="L817" s="8">
        <v>22766276.039999999</v>
      </c>
      <c r="M817" s="8">
        <f>Table1[[#This Row],[Revenue]]-Table1[[#This Row],[Total Profits]]</f>
        <v>19435499.919999998</v>
      </c>
      <c r="N817" t="s">
        <v>58</v>
      </c>
    </row>
    <row r="818" spans="1:14" x14ac:dyDescent="0.35">
      <c r="A818" t="s">
        <v>861</v>
      </c>
      <c r="B818" t="s">
        <v>11</v>
      </c>
      <c r="C818" s="1">
        <v>44181</v>
      </c>
      <c r="D818" s="25">
        <f>ROUNDUP(MONTH(Table1[[#This Row],[Date]])/3,0)</f>
        <v>4</v>
      </c>
      <c r="E818">
        <v>2020</v>
      </c>
      <c r="F818" t="s">
        <v>63</v>
      </c>
      <c r="G818" t="s">
        <v>32</v>
      </c>
      <c r="H818">
        <v>579</v>
      </c>
      <c r="I818" s="8">
        <v>40723.75</v>
      </c>
      <c r="J818" s="8">
        <v>7020.3</v>
      </c>
      <c r="K818" s="8">
        <f>Table1[[#This Row],[Profit Per unit]]*Table1[[#This Row],[Units Sold]]</f>
        <v>4064753.7</v>
      </c>
      <c r="L818" s="8">
        <v>23579051.25</v>
      </c>
      <c r="M818" s="8">
        <f>Table1[[#This Row],[Revenue]]-Table1[[#This Row],[Total Profits]]</f>
        <v>19514297.550000001</v>
      </c>
      <c r="N818" t="s">
        <v>21</v>
      </c>
    </row>
    <row r="819" spans="1:14" x14ac:dyDescent="0.35">
      <c r="A819" t="s">
        <v>862</v>
      </c>
      <c r="B819" t="s">
        <v>31</v>
      </c>
      <c r="C819" s="1">
        <v>43926</v>
      </c>
      <c r="D819" s="25">
        <f>ROUNDUP(MONTH(Table1[[#This Row],[Date]])/3,0)</f>
        <v>2</v>
      </c>
      <c r="E819">
        <v>2020</v>
      </c>
      <c r="F819" t="s">
        <v>63</v>
      </c>
      <c r="G819" t="s">
        <v>48</v>
      </c>
      <c r="H819">
        <v>121</v>
      </c>
      <c r="I819" s="8">
        <v>39676.69</v>
      </c>
      <c r="J819" s="8">
        <v>4143.1899999999996</v>
      </c>
      <c r="K819" s="8">
        <f>Table1[[#This Row],[Profit Per unit]]*Table1[[#This Row],[Units Sold]]</f>
        <v>501325.98999999993</v>
      </c>
      <c r="L819" s="8">
        <v>4800879.49</v>
      </c>
      <c r="M819" s="8">
        <f>Table1[[#This Row],[Revenue]]-Table1[[#This Row],[Total Profits]]</f>
        <v>4299553.5</v>
      </c>
      <c r="N819" t="s">
        <v>14</v>
      </c>
    </row>
    <row r="820" spans="1:14" x14ac:dyDescent="0.35">
      <c r="A820" t="s">
        <v>863</v>
      </c>
      <c r="B820" t="s">
        <v>23</v>
      </c>
      <c r="C820" s="1">
        <v>45223</v>
      </c>
      <c r="D820" s="25">
        <f>ROUNDUP(MONTH(Table1[[#This Row],[Date]])/3,0)</f>
        <v>4</v>
      </c>
      <c r="E820">
        <v>2023</v>
      </c>
      <c r="F820" t="s">
        <v>17</v>
      </c>
      <c r="G820" t="s">
        <v>29</v>
      </c>
      <c r="H820">
        <v>420</v>
      </c>
      <c r="I820" s="8">
        <v>28193.75</v>
      </c>
      <c r="J820" s="8">
        <v>6419.32</v>
      </c>
      <c r="K820" s="8">
        <f>Table1[[#This Row],[Profit Per unit]]*Table1[[#This Row],[Units Sold]]</f>
        <v>2696114.4</v>
      </c>
      <c r="L820" s="8">
        <v>11841375</v>
      </c>
      <c r="M820" s="8">
        <f>Table1[[#This Row],[Revenue]]-Table1[[#This Row],[Total Profits]]</f>
        <v>9145260.5999999996</v>
      </c>
      <c r="N820" t="s">
        <v>25</v>
      </c>
    </row>
    <row r="821" spans="1:14" x14ac:dyDescent="0.35">
      <c r="A821" t="s">
        <v>864</v>
      </c>
      <c r="B821" t="s">
        <v>46</v>
      </c>
      <c r="C821" s="1">
        <v>44484</v>
      </c>
      <c r="D821" s="25">
        <f>ROUNDUP(MONTH(Table1[[#This Row],[Date]])/3,0)</f>
        <v>4</v>
      </c>
      <c r="E821">
        <v>2021</v>
      </c>
      <c r="F821" t="s">
        <v>20</v>
      </c>
      <c r="G821" t="s">
        <v>13</v>
      </c>
      <c r="H821">
        <v>987</v>
      </c>
      <c r="I821" s="8">
        <v>42840.93</v>
      </c>
      <c r="J821" s="8">
        <v>7044.67</v>
      </c>
      <c r="K821" s="8">
        <f>Table1[[#This Row],[Profit Per unit]]*Table1[[#This Row],[Units Sold]]</f>
        <v>6953089.29</v>
      </c>
      <c r="L821" s="8">
        <v>42283997.909999996</v>
      </c>
      <c r="M821" s="8">
        <f>Table1[[#This Row],[Revenue]]-Table1[[#This Row],[Total Profits]]</f>
        <v>35330908.619999997</v>
      </c>
      <c r="N821" t="s">
        <v>14</v>
      </c>
    </row>
    <row r="822" spans="1:14" x14ac:dyDescent="0.35">
      <c r="A822" t="s">
        <v>865</v>
      </c>
      <c r="B822" t="s">
        <v>46</v>
      </c>
      <c r="C822" s="1">
        <v>44816</v>
      </c>
      <c r="D822" s="25">
        <f>ROUNDUP(MONTH(Table1[[#This Row],[Date]])/3,0)</f>
        <v>3</v>
      </c>
      <c r="E822">
        <v>2022</v>
      </c>
      <c r="F822" t="s">
        <v>54</v>
      </c>
      <c r="G822" t="s">
        <v>52</v>
      </c>
      <c r="H822">
        <v>249</v>
      </c>
      <c r="I822" s="8">
        <v>28428.84</v>
      </c>
      <c r="J822" s="8">
        <v>5844.67</v>
      </c>
      <c r="K822" s="8">
        <f>Table1[[#This Row],[Profit Per unit]]*Table1[[#This Row],[Units Sold]]</f>
        <v>1455322.83</v>
      </c>
      <c r="L822" s="8">
        <v>7078781.1600000001</v>
      </c>
      <c r="M822" s="8">
        <f>Table1[[#This Row],[Revenue]]-Table1[[#This Row],[Total Profits]]</f>
        <v>5623458.3300000001</v>
      </c>
      <c r="N822" t="s">
        <v>14</v>
      </c>
    </row>
    <row r="823" spans="1:14" x14ac:dyDescent="0.35">
      <c r="A823" t="s">
        <v>866</v>
      </c>
      <c r="B823" t="s">
        <v>37</v>
      </c>
      <c r="C823" s="1">
        <v>44586</v>
      </c>
      <c r="D823" s="25">
        <f>ROUNDUP(MONTH(Table1[[#This Row],[Date]])/3,0)</f>
        <v>1</v>
      </c>
      <c r="E823">
        <v>2022</v>
      </c>
      <c r="F823" t="s">
        <v>28</v>
      </c>
      <c r="G823" t="s">
        <v>29</v>
      </c>
      <c r="H823">
        <v>905</v>
      </c>
      <c r="I823" s="8">
        <v>13158.97</v>
      </c>
      <c r="J823" s="8">
        <v>3692.93</v>
      </c>
      <c r="K823" s="8">
        <f>Table1[[#This Row],[Profit Per unit]]*Table1[[#This Row],[Units Sold]]</f>
        <v>3342101.65</v>
      </c>
      <c r="L823" s="8">
        <v>11908867.85</v>
      </c>
      <c r="M823" s="8">
        <f>Table1[[#This Row],[Revenue]]-Table1[[#This Row],[Total Profits]]</f>
        <v>8566766.1999999993</v>
      </c>
      <c r="N823" t="s">
        <v>14</v>
      </c>
    </row>
    <row r="824" spans="1:14" x14ac:dyDescent="0.35">
      <c r="A824" t="s">
        <v>867</v>
      </c>
      <c r="B824" t="s">
        <v>16</v>
      </c>
      <c r="C824" s="1">
        <v>44791</v>
      </c>
      <c r="D824" s="25">
        <f>ROUNDUP(MONTH(Table1[[#This Row],[Date]])/3,0)</f>
        <v>3</v>
      </c>
      <c r="E824">
        <v>2022</v>
      </c>
      <c r="F824" t="s">
        <v>63</v>
      </c>
      <c r="G824" t="s">
        <v>13</v>
      </c>
      <c r="H824">
        <v>583</v>
      </c>
      <c r="I824" s="8">
        <v>31350.91</v>
      </c>
      <c r="J824" s="8">
        <v>7272.46</v>
      </c>
      <c r="K824" s="8">
        <f>Table1[[#This Row],[Profit Per unit]]*Table1[[#This Row],[Units Sold]]</f>
        <v>4239844.18</v>
      </c>
      <c r="L824" s="8">
        <v>18277580.530000001</v>
      </c>
      <c r="M824" s="8">
        <f>Table1[[#This Row],[Revenue]]-Table1[[#This Row],[Total Profits]]</f>
        <v>14037736.350000001</v>
      </c>
      <c r="N824" t="s">
        <v>14</v>
      </c>
    </row>
    <row r="825" spans="1:14" x14ac:dyDescent="0.35">
      <c r="A825" t="s">
        <v>868</v>
      </c>
      <c r="B825" t="s">
        <v>46</v>
      </c>
      <c r="C825" s="1">
        <v>44500</v>
      </c>
      <c r="D825" s="25">
        <f>ROUNDUP(MONTH(Table1[[#This Row],[Date]])/3,0)</f>
        <v>4</v>
      </c>
      <c r="E825">
        <v>2021</v>
      </c>
      <c r="F825" t="s">
        <v>54</v>
      </c>
      <c r="G825" t="s">
        <v>39</v>
      </c>
      <c r="H825">
        <v>171</v>
      </c>
      <c r="I825" s="8">
        <v>33855.64</v>
      </c>
      <c r="J825" s="8">
        <v>2088.86</v>
      </c>
      <c r="K825" s="8">
        <f>Table1[[#This Row],[Profit Per unit]]*Table1[[#This Row],[Units Sold]]</f>
        <v>357195.06</v>
      </c>
      <c r="L825" s="8">
        <v>5789314.4400000004</v>
      </c>
      <c r="M825" s="8">
        <f>Table1[[#This Row],[Revenue]]-Table1[[#This Row],[Total Profits]]</f>
        <v>5432119.3800000008</v>
      </c>
      <c r="N825" t="s">
        <v>14</v>
      </c>
    </row>
    <row r="826" spans="1:14" x14ac:dyDescent="0.35">
      <c r="A826" t="s">
        <v>869</v>
      </c>
      <c r="B826" t="s">
        <v>31</v>
      </c>
      <c r="C826" s="1">
        <v>44370</v>
      </c>
      <c r="D826" s="25">
        <f>ROUNDUP(MONTH(Table1[[#This Row],[Date]])/3,0)</f>
        <v>2</v>
      </c>
      <c r="E826">
        <v>2021</v>
      </c>
      <c r="F826" t="s">
        <v>47</v>
      </c>
      <c r="G826" t="s">
        <v>13</v>
      </c>
      <c r="H826">
        <v>414</v>
      </c>
      <c r="I826" s="8">
        <v>26446.32</v>
      </c>
      <c r="J826" s="8">
        <v>9849.4500000000007</v>
      </c>
      <c r="K826" s="8">
        <f>Table1[[#This Row],[Profit Per unit]]*Table1[[#This Row],[Units Sold]]</f>
        <v>4077672.3000000003</v>
      </c>
      <c r="L826" s="8">
        <v>10948776.48</v>
      </c>
      <c r="M826" s="8">
        <f>Table1[[#This Row],[Revenue]]-Table1[[#This Row],[Total Profits]]</f>
        <v>6871104.1799999997</v>
      </c>
      <c r="N826" t="s">
        <v>25</v>
      </c>
    </row>
    <row r="827" spans="1:14" x14ac:dyDescent="0.35">
      <c r="A827" t="s">
        <v>870</v>
      </c>
      <c r="B827" t="s">
        <v>31</v>
      </c>
      <c r="C827" s="1">
        <v>45176</v>
      </c>
      <c r="D827" s="25">
        <f>ROUNDUP(MONTH(Table1[[#This Row],[Date]])/3,0)</f>
        <v>3</v>
      </c>
      <c r="E827">
        <v>2023</v>
      </c>
      <c r="F827" t="s">
        <v>28</v>
      </c>
      <c r="G827" t="s">
        <v>32</v>
      </c>
      <c r="H827">
        <v>940</v>
      </c>
      <c r="I827" s="8">
        <v>31473.119999999999</v>
      </c>
      <c r="J827" s="8">
        <v>6282.47</v>
      </c>
      <c r="K827" s="8">
        <f>Table1[[#This Row],[Profit Per unit]]*Table1[[#This Row],[Units Sold]]</f>
        <v>5905521.7999999998</v>
      </c>
      <c r="L827" s="8">
        <v>29584732.800000001</v>
      </c>
      <c r="M827" s="8">
        <f>Table1[[#This Row],[Revenue]]-Table1[[#This Row],[Total Profits]]</f>
        <v>23679211</v>
      </c>
      <c r="N827" t="s">
        <v>14</v>
      </c>
    </row>
    <row r="828" spans="1:14" x14ac:dyDescent="0.35">
      <c r="A828" t="s">
        <v>871</v>
      </c>
      <c r="B828" t="s">
        <v>11</v>
      </c>
      <c r="C828" s="1">
        <v>43924</v>
      </c>
      <c r="D828" s="25">
        <f>ROUNDUP(MONTH(Table1[[#This Row],[Date]])/3,0)</f>
        <v>2</v>
      </c>
      <c r="E828">
        <v>2020</v>
      </c>
      <c r="F828" t="s">
        <v>17</v>
      </c>
      <c r="G828" t="s">
        <v>39</v>
      </c>
      <c r="H828">
        <v>859</v>
      </c>
      <c r="I828" s="8">
        <v>20798.68</v>
      </c>
      <c r="J828" s="8">
        <v>9677.49</v>
      </c>
      <c r="K828" s="8">
        <f>Table1[[#This Row],[Profit Per unit]]*Table1[[#This Row],[Units Sold]]</f>
        <v>8312963.9100000001</v>
      </c>
      <c r="L828" s="8">
        <v>17866066.120000001</v>
      </c>
      <c r="M828" s="8">
        <f>Table1[[#This Row],[Revenue]]-Table1[[#This Row],[Total Profits]]</f>
        <v>9553102.2100000009</v>
      </c>
      <c r="N828" t="s">
        <v>58</v>
      </c>
    </row>
    <row r="829" spans="1:14" x14ac:dyDescent="0.35">
      <c r="A829" t="s">
        <v>872</v>
      </c>
      <c r="B829" t="s">
        <v>11</v>
      </c>
      <c r="C829" s="1">
        <v>44646</v>
      </c>
      <c r="D829" s="25">
        <f>ROUNDUP(MONTH(Table1[[#This Row],[Date]])/3,0)</f>
        <v>1</v>
      </c>
      <c r="E829">
        <v>2022</v>
      </c>
      <c r="F829" t="s">
        <v>41</v>
      </c>
      <c r="G829" t="s">
        <v>35</v>
      </c>
      <c r="H829">
        <v>606</v>
      </c>
      <c r="I829" s="8">
        <v>27024.3</v>
      </c>
      <c r="J829" s="8">
        <v>3236.49</v>
      </c>
      <c r="K829" s="8">
        <f>Table1[[#This Row],[Profit Per unit]]*Table1[[#This Row],[Units Sold]]</f>
        <v>1961312.94</v>
      </c>
      <c r="L829" s="8">
        <v>16376725.800000001</v>
      </c>
      <c r="M829" s="8">
        <f>Table1[[#This Row],[Revenue]]-Table1[[#This Row],[Total Profits]]</f>
        <v>14415412.860000001</v>
      </c>
      <c r="N829" t="s">
        <v>14</v>
      </c>
    </row>
    <row r="830" spans="1:14" x14ac:dyDescent="0.35">
      <c r="A830" t="s">
        <v>873</v>
      </c>
      <c r="B830" t="s">
        <v>46</v>
      </c>
      <c r="C830" s="1">
        <v>44151</v>
      </c>
      <c r="D830" s="25">
        <f>ROUNDUP(MONTH(Table1[[#This Row],[Date]])/3,0)</f>
        <v>4</v>
      </c>
      <c r="E830">
        <v>2020</v>
      </c>
      <c r="F830" t="s">
        <v>12</v>
      </c>
      <c r="G830" t="s">
        <v>39</v>
      </c>
      <c r="H830">
        <v>915</v>
      </c>
      <c r="I830" s="8">
        <v>42823.71</v>
      </c>
      <c r="J830" s="8">
        <v>9917.77</v>
      </c>
      <c r="K830" s="8">
        <f>Table1[[#This Row],[Profit Per unit]]*Table1[[#This Row],[Units Sold]]</f>
        <v>9074759.5500000007</v>
      </c>
      <c r="L830" s="8">
        <v>39183694.649999999</v>
      </c>
      <c r="M830" s="8">
        <f>Table1[[#This Row],[Revenue]]-Table1[[#This Row],[Total Profits]]</f>
        <v>30108935.099999998</v>
      </c>
      <c r="N830" t="s">
        <v>14</v>
      </c>
    </row>
    <row r="831" spans="1:14" x14ac:dyDescent="0.35">
      <c r="A831" t="s">
        <v>874</v>
      </c>
      <c r="B831" t="s">
        <v>23</v>
      </c>
      <c r="C831" s="1">
        <v>45003</v>
      </c>
      <c r="D831" s="25">
        <f>ROUNDUP(MONTH(Table1[[#This Row],[Date]])/3,0)</f>
        <v>1</v>
      </c>
      <c r="E831">
        <v>2023</v>
      </c>
      <c r="F831" t="s">
        <v>28</v>
      </c>
      <c r="G831" t="s">
        <v>52</v>
      </c>
      <c r="H831">
        <v>588</v>
      </c>
      <c r="I831" s="8">
        <v>36758.76</v>
      </c>
      <c r="J831" s="8">
        <v>4729.76</v>
      </c>
      <c r="K831" s="8">
        <f>Table1[[#This Row],[Profit Per unit]]*Table1[[#This Row],[Units Sold]]</f>
        <v>2781098.8800000004</v>
      </c>
      <c r="L831" s="8">
        <v>21614150.879999999</v>
      </c>
      <c r="M831" s="8">
        <f>Table1[[#This Row],[Revenue]]-Table1[[#This Row],[Total Profits]]</f>
        <v>18833052</v>
      </c>
      <c r="N831" t="s">
        <v>14</v>
      </c>
    </row>
    <row r="832" spans="1:14" x14ac:dyDescent="0.35">
      <c r="A832" t="s">
        <v>875</v>
      </c>
      <c r="B832" t="s">
        <v>11</v>
      </c>
      <c r="C832" s="1">
        <v>44627</v>
      </c>
      <c r="D832" s="25">
        <f>ROUNDUP(MONTH(Table1[[#This Row],[Date]])/3,0)</f>
        <v>1</v>
      </c>
      <c r="E832">
        <v>2022</v>
      </c>
      <c r="F832" t="s">
        <v>63</v>
      </c>
      <c r="G832" t="s">
        <v>29</v>
      </c>
      <c r="H832">
        <v>305</v>
      </c>
      <c r="I832" s="8">
        <v>21673.21</v>
      </c>
      <c r="J832" s="8">
        <v>7611.27</v>
      </c>
      <c r="K832" s="8">
        <f>Table1[[#This Row],[Profit Per unit]]*Table1[[#This Row],[Units Sold]]</f>
        <v>2321437.35</v>
      </c>
      <c r="L832" s="8">
        <v>6610329.0499999998</v>
      </c>
      <c r="M832" s="8">
        <f>Table1[[#This Row],[Revenue]]-Table1[[#This Row],[Total Profits]]</f>
        <v>4288891.6999999993</v>
      </c>
      <c r="N832" t="s">
        <v>14</v>
      </c>
    </row>
    <row r="833" spans="1:14" x14ac:dyDescent="0.35">
      <c r="A833" t="s">
        <v>876</v>
      </c>
      <c r="B833" t="s">
        <v>34</v>
      </c>
      <c r="C833" s="1">
        <v>44326</v>
      </c>
      <c r="D833" s="25">
        <f>ROUNDUP(MONTH(Table1[[#This Row],[Date]])/3,0)</f>
        <v>2</v>
      </c>
      <c r="E833">
        <v>2021</v>
      </c>
      <c r="F833" t="s">
        <v>17</v>
      </c>
      <c r="G833" t="s">
        <v>29</v>
      </c>
      <c r="H833">
        <v>215</v>
      </c>
      <c r="I833" s="8">
        <v>17273.349999999999</v>
      </c>
      <c r="J833" s="8">
        <v>8601.77</v>
      </c>
      <c r="K833" s="8">
        <f>Table1[[#This Row],[Profit Per unit]]*Table1[[#This Row],[Units Sold]]</f>
        <v>1849380.55</v>
      </c>
      <c r="L833" s="8">
        <v>3713770.25</v>
      </c>
      <c r="M833" s="8">
        <f>Table1[[#This Row],[Revenue]]-Table1[[#This Row],[Total Profits]]</f>
        <v>1864389.7</v>
      </c>
      <c r="N833" t="s">
        <v>14</v>
      </c>
    </row>
    <row r="834" spans="1:14" x14ac:dyDescent="0.35">
      <c r="A834" t="s">
        <v>877</v>
      </c>
      <c r="B834" t="s">
        <v>51</v>
      </c>
      <c r="C834" s="1">
        <v>45258</v>
      </c>
      <c r="D834" s="25">
        <f>ROUNDUP(MONTH(Table1[[#This Row],[Date]])/3,0)</f>
        <v>4</v>
      </c>
      <c r="E834">
        <v>2023</v>
      </c>
      <c r="F834" t="s">
        <v>20</v>
      </c>
      <c r="G834" t="s">
        <v>13</v>
      </c>
      <c r="H834">
        <v>949</v>
      </c>
      <c r="I834" s="8">
        <v>20213.71</v>
      </c>
      <c r="J834" s="8">
        <v>6290.74</v>
      </c>
      <c r="K834" s="8">
        <f>Table1[[#This Row],[Profit Per unit]]*Table1[[#This Row],[Units Sold]]</f>
        <v>5969912.2599999998</v>
      </c>
      <c r="L834" s="8">
        <v>19182810.789999999</v>
      </c>
      <c r="M834" s="8">
        <f>Table1[[#This Row],[Revenue]]-Table1[[#This Row],[Total Profits]]</f>
        <v>13212898.529999999</v>
      </c>
      <c r="N834" t="s">
        <v>14</v>
      </c>
    </row>
    <row r="835" spans="1:14" x14ac:dyDescent="0.35">
      <c r="A835" t="s">
        <v>878</v>
      </c>
      <c r="B835" t="s">
        <v>27</v>
      </c>
      <c r="C835" s="1">
        <v>44630</v>
      </c>
      <c r="D835" s="25">
        <f>ROUNDUP(MONTH(Table1[[#This Row],[Date]])/3,0)</f>
        <v>1</v>
      </c>
      <c r="E835">
        <v>2022</v>
      </c>
      <c r="F835" t="s">
        <v>12</v>
      </c>
      <c r="G835" t="s">
        <v>52</v>
      </c>
      <c r="H835">
        <v>309</v>
      </c>
      <c r="I835" s="8">
        <v>17372.98</v>
      </c>
      <c r="J835" s="8">
        <v>4275.1000000000004</v>
      </c>
      <c r="K835" s="8">
        <f>Table1[[#This Row],[Profit Per unit]]*Table1[[#This Row],[Units Sold]]</f>
        <v>1321005.9000000001</v>
      </c>
      <c r="L835" s="8">
        <v>5368250.82</v>
      </c>
      <c r="M835" s="8">
        <f>Table1[[#This Row],[Revenue]]-Table1[[#This Row],[Total Profits]]</f>
        <v>4047244.92</v>
      </c>
      <c r="N835" t="s">
        <v>14</v>
      </c>
    </row>
    <row r="836" spans="1:14" x14ac:dyDescent="0.35">
      <c r="A836" t="s">
        <v>879</v>
      </c>
      <c r="B836" t="s">
        <v>11</v>
      </c>
      <c r="C836" s="1">
        <v>44840</v>
      </c>
      <c r="D836" s="25">
        <f>ROUNDUP(MONTH(Table1[[#This Row],[Date]])/3,0)</f>
        <v>4</v>
      </c>
      <c r="E836">
        <v>2022</v>
      </c>
      <c r="F836" t="s">
        <v>12</v>
      </c>
      <c r="G836" t="s">
        <v>13</v>
      </c>
      <c r="H836">
        <v>647</v>
      </c>
      <c r="I836" s="8">
        <v>49738</v>
      </c>
      <c r="J836" s="8">
        <v>9900.98</v>
      </c>
      <c r="K836" s="8">
        <f>Table1[[#This Row],[Profit Per unit]]*Table1[[#This Row],[Units Sold]]</f>
        <v>6405934.0599999996</v>
      </c>
      <c r="L836" s="8">
        <v>32180486</v>
      </c>
      <c r="M836" s="8">
        <f>Table1[[#This Row],[Revenue]]-Table1[[#This Row],[Total Profits]]</f>
        <v>25774551.940000001</v>
      </c>
      <c r="N836" t="s">
        <v>14</v>
      </c>
    </row>
    <row r="837" spans="1:14" x14ac:dyDescent="0.35">
      <c r="A837" t="s">
        <v>880</v>
      </c>
      <c r="B837" t="s">
        <v>37</v>
      </c>
      <c r="C837" s="1">
        <v>44978</v>
      </c>
      <c r="D837" s="25">
        <f>ROUNDUP(MONTH(Table1[[#This Row],[Date]])/3,0)</f>
        <v>1</v>
      </c>
      <c r="E837">
        <v>2023</v>
      </c>
      <c r="F837" t="s">
        <v>63</v>
      </c>
      <c r="G837" t="s">
        <v>29</v>
      </c>
      <c r="H837">
        <v>938</v>
      </c>
      <c r="I837" s="8">
        <v>29055.81</v>
      </c>
      <c r="J837" s="8">
        <v>3557.94</v>
      </c>
      <c r="K837" s="8">
        <f>Table1[[#This Row],[Profit Per unit]]*Table1[[#This Row],[Units Sold]]</f>
        <v>3337347.72</v>
      </c>
      <c r="L837" s="8">
        <v>27254349.780000001</v>
      </c>
      <c r="M837" s="8">
        <f>Table1[[#This Row],[Revenue]]-Table1[[#This Row],[Total Profits]]</f>
        <v>23917002.060000002</v>
      </c>
      <c r="N837" t="s">
        <v>21</v>
      </c>
    </row>
    <row r="838" spans="1:14" x14ac:dyDescent="0.35">
      <c r="A838" t="s">
        <v>881</v>
      </c>
      <c r="B838" t="s">
        <v>31</v>
      </c>
      <c r="C838" s="1">
        <v>44731</v>
      </c>
      <c r="D838" s="25">
        <f>ROUNDUP(MONTH(Table1[[#This Row],[Date]])/3,0)</f>
        <v>2</v>
      </c>
      <c r="E838">
        <v>2022</v>
      </c>
      <c r="F838" t="s">
        <v>28</v>
      </c>
      <c r="G838" t="s">
        <v>42</v>
      </c>
      <c r="H838">
        <v>669</v>
      </c>
      <c r="I838" s="8">
        <v>27099.759999999998</v>
      </c>
      <c r="J838" s="8">
        <v>9279.52</v>
      </c>
      <c r="K838" s="8">
        <f>Table1[[#This Row],[Profit Per unit]]*Table1[[#This Row],[Units Sold]]</f>
        <v>6207998.8799999999</v>
      </c>
      <c r="L838" s="8">
        <v>18129739.440000001</v>
      </c>
      <c r="M838" s="8">
        <f>Table1[[#This Row],[Revenue]]-Table1[[#This Row],[Total Profits]]</f>
        <v>11921740.560000002</v>
      </c>
      <c r="N838" t="s">
        <v>25</v>
      </c>
    </row>
    <row r="839" spans="1:14" x14ac:dyDescent="0.35">
      <c r="A839" t="s">
        <v>882</v>
      </c>
      <c r="B839" t="s">
        <v>31</v>
      </c>
      <c r="C839" s="1">
        <v>45176</v>
      </c>
      <c r="D839" s="25">
        <f>ROUNDUP(MONTH(Table1[[#This Row],[Date]])/3,0)</f>
        <v>3</v>
      </c>
      <c r="E839">
        <v>2023</v>
      </c>
      <c r="F839" t="s">
        <v>47</v>
      </c>
      <c r="G839" t="s">
        <v>42</v>
      </c>
      <c r="H839">
        <v>511</v>
      </c>
      <c r="I839" s="8">
        <v>25221.34</v>
      </c>
      <c r="J839" s="8">
        <v>4876.26</v>
      </c>
      <c r="K839" s="8">
        <f>Table1[[#This Row],[Profit Per unit]]*Table1[[#This Row],[Units Sold]]</f>
        <v>2491768.8600000003</v>
      </c>
      <c r="L839" s="8">
        <v>12888104.74</v>
      </c>
      <c r="M839" s="8">
        <f>Table1[[#This Row],[Revenue]]-Table1[[#This Row],[Total Profits]]</f>
        <v>10396335.879999999</v>
      </c>
      <c r="N839" t="s">
        <v>14</v>
      </c>
    </row>
    <row r="840" spans="1:14" x14ac:dyDescent="0.35">
      <c r="A840" t="s">
        <v>883</v>
      </c>
      <c r="B840" t="s">
        <v>27</v>
      </c>
      <c r="C840" s="1">
        <v>43841</v>
      </c>
      <c r="D840" s="25">
        <f>ROUNDUP(MONTH(Table1[[#This Row],[Date]])/3,0)</f>
        <v>1</v>
      </c>
      <c r="E840">
        <v>2020</v>
      </c>
      <c r="F840" t="s">
        <v>17</v>
      </c>
      <c r="G840" t="s">
        <v>13</v>
      </c>
      <c r="H840">
        <v>586</v>
      </c>
      <c r="I840" s="8">
        <v>11765.54</v>
      </c>
      <c r="J840" s="8">
        <v>6000.81</v>
      </c>
      <c r="K840" s="8">
        <f>Table1[[#This Row],[Profit Per unit]]*Table1[[#This Row],[Units Sold]]</f>
        <v>3516474.66</v>
      </c>
      <c r="L840" s="8">
        <v>6894606.4400000004</v>
      </c>
      <c r="M840" s="8">
        <f>Table1[[#This Row],[Revenue]]-Table1[[#This Row],[Total Profits]]</f>
        <v>3378131.7800000003</v>
      </c>
      <c r="N840" t="s">
        <v>14</v>
      </c>
    </row>
    <row r="841" spans="1:14" x14ac:dyDescent="0.35">
      <c r="A841" t="s">
        <v>884</v>
      </c>
      <c r="B841" t="s">
        <v>27</v>
      </c>
      <c r="C841" s="1">
        <v>44245</v>
      </c>
      <c r="D841" s="25">
        <f>ROUNDUP(MONTH(Table1[[#This Row],[Date]])/3,0)</f>
        <v>1</v>
      </c>
      <c r="E841">
        <v>2021</v>
      </c>
      <c r="F841" t="s">
        <v>12</v>
      </c>
      <c r="G841" t="s">
        <v>24</v>
      </c>
      <c r="H841">
        <v>439</v>
      </c>
      <c r="I841" s="8">
        <v>40861.040000000001</v>
      </c>
      <c r="J841" s="8">
        <v>6133.39</v>
      </c>
      <c r="K841" s="8">
        <f>Table1[[#This Row],[Profit Per unit]]*Table1[[#This Row],[Units Sold]]</f>
        <v>2692558.21</v>
      </c>
      <c r="L841" s="8">
        <v>17937996.559999999</v>
      </c>
      <c r="M841" s="8">
        <f>Table1[[#This Row],[Revenue]]-Table1[[#This Row],[Total Profits]]</f>
        <v>15245438.349999998</v>
      </c>
      <c r="N841" t="s">
        <v>21</v>
      </c>
    </row>
    <row r="842" spans="1:14" x14ac:dyDescent="0.35">
      <c r="A842" t="s">
        <v>885</v>
      </c>
      <c r="B842" t="s">
        <v>44</v>
      </c>
      <c r="C842" s="1">
        <v>44305</v>
      </c>
      <c r="D842" s="25">
        <f>ROUNDUP(MONTH(Table1[[#This Row],[Date]])/3,0)</f>
        <v>2</v>
      </c>
      <c r="E842">
        <v>2021</v>
      </c>
      <c r="F842" t="s">
        <v>47</v>
      </c>
      <c r="G842" t="s">
        <v>18</v>
      </c>
      <c r="H842">
        <v>763</v>
      </c>
      <c r="I842" s="8">
        <v>42458.7</v>
      </c>
      <c r="J842" s="8">
        <v>6325.82</v>
      </c>
      <c r="K842" s="8">
        <f>Table1[[#This Row],[Profit Per unit]]*Table1[[#This Row],[Units Sold]]</f>
        <v>4826600.66</v>
      </c>
      <c r="L842" s="8">
        <v>32395988.100000001</v>
      </c>
      <c r="M842" s="8">
        <f>Table1[[#This Row],[Revenue]]-Table1[[#This Row],[Total Profits]]</f>
        <v>27569387.440000001</v>
      </c>
      <c r="N842" t="s">
        <v>21</v>
      </c>
    </row>
    <row r="843" spans="1:14" x14ac:dyDescent="0.35">
      <c r="A843" t="s">
        <v>886</v>
      </c>
      <c r="B843" t="s">
        <v>34</v>
      </c>
      <c r="C843" s="1">
        <v>44286</v>
      </c>
      <c r="D843" s="25">
        <f>ROUNDUP(MONTH(Table1[[#This Row],[Date]])/3,0)</f>
        <v>1</v>
      </c>
      <c r="E843">
        <v>2021</v>
      </c>
      <c r="F843" t="s">
        <v>12</v>
      </c>
      <c r="G843" t="s">
        <v>52</v>
      </c>
      <c r="H843">
        <v>177</v>
      </c>
      <c r="I843" s="8">
        <v>36589.22</v>
      </c>
      <c r="J843" s="8">
        <v>3427.72</v>
      </c>
      <c r="K843" s="8">
        <f>Table1[[#This Row],[Profit Per unit]]*Table1[[#This Row],[Units Sold]]</f>
        <v>606706.43999999994</v>
      </c>
      <c r="L843" s="8">
        <v>6476291.9400000004</v>
      </c>
      <c r="M843" s="8">
        <f>Table1[[#This Row],[Revenue]]-Table1[[#This Row],[Total Profits]]</f>
        <v>5869585.5</v>
      </c>
      <c r="N843" t="s">
        <v>14</v>
      </c>
    </row>
    <row r="844" spans="1:14" x14ac:dyDescent="0.35">
      <c r="A844" t="s">
        <v>887</v>
      </c>
      <c r="B844" t="s">
        <v>37</v>
      </c>
      <c r="C844" s="1">
        <v>45202</v>
      </c>
      <c r="D844" s="25">
        <f>ROUNDUP(MONTH(Table1[[#This Row],[Date]])/3,0)</f>
        <v>4</v>
      </c>
      <c r="E844">
        <v>2023</v>
      </c>
      <c r="F844" t="s">
        <v>12</v>
      </c>
      <c r="G844" t="s">
        <v>35</v>
      </c>
      <c r="H844">
        <v>531</v>
      </c>
      <c r="I844" s="8">
        <v>32237.75</v>
      </c>
      <c r="J844" s="8">
        <v>7713.03</v>
      </c>
      <c r="K844" s="8">
        <f>Table1[[#This Row],[Profit Per unit]]*Table1[[#This Row],[Units Sold]]</f>
        <v>4095618.9299999997</v>
      </c>
      <c r="L844" s="8">
        <v>17118245.25</v>
      </c>
      <c r="M844" s="8">
        <f>Table1[[#This Row],[Revenue]]-Table1[[#This Row],[Total Profits]]</f>
        <v>13022626.32</v>
      </c>
      <c r="N844" t="s">
        <v>58</v>
      </c>
    </row>
    <row r="845" spans="1:14" x14ac:dyDescent="0.35">
      <c r="A845" t="s">
        <v>888</v>
      </c>
      <c r="B845" t="s">
        <v>27</v>
      </c>
      <c r="C845" s="1">
        <v>44098</v>
      </c>
      <c r="D845" s="25">
        <f>ROUNDUP(MONTH(Table1[[#This Row],[Date]])/3,0)</f>
        <v>3</v>
      </c>
      <c r="E845">
        <v>2020</v>
      </c>
      <c r="F845" t="s">
        <v>28</v>
      </c>
      <c r="G845" t="s">
        <v>29</v>
      </c>
      <c r="H845">
        <v>402</v>
      </c>
      <c r="I845" s="8">
        <v>14516.01</v>
      </c>
      <c r="J845" s="8">
        <v>7997.27</v>
      </c>
      <c r="K845" s="8">
        <f>Table1[[#This Row],[Profit Per unit]]*Table1[[#This Row],[Units Sold]]</f>
        <v>3214902.54</v>
      </c>
      <c r="L845" s="8">
        <v>5835436.0199999996</v>
      </c>
      <c r="M845" s="8">
        <f>Table1[[#This Row],[Revenue]]-Table1[[#This Row],[Total Profits]]</f>
        <v>2620533.4799999995</v>
      </c>
      <c r="N845" t="s">
        <v>25</v>
      </c>
    </row>
    <row r="846" spans="1:14" x14ac:dyDescent="0.35">
      <c r="A846" t="s">
        <v>889</v>
      </c>
      <c r="B846" t="s">
        <v>16</v>
      </c>
      <c r="C846" s="1">
        <v>44377</v>
      </c>
      <c r="D846" s="25">
        <f>ROUNDUP(MONTH(Table1[[#This Row],[Date]])/3,0)</f>
        <v>2</v>
      </c>
      <c r="E846">
        <v>2021</v>
      </c>
      <c r="F846" t="s">
        <v>63</v>
      </c>
      <c r="G846" t="s">
        <v>24</v>
      </c>
      <c r="H846">
        <v>741</v>
      </c>
      <c r="I846" s="8">
        <v>29609.45</v>
      </c>
      <c r="J846" s="8">
        <v>7089.59</v>
      </c>
      <c r="K846" s="8">
        <f>Table1[[#This Row],[Profit Per unit]]*Table1[[#This Row],[Units Sold]]</f>
        <v>5253386.1900000004</v>
      </c>
      <c r="L846" s="8">
        <v>21940602.449999999</v>
      </c>
      <c r="M846" s="8">
        <f>Table1[[#This Row],[Revenue]]-Table1[[#This Row],[Total Profits]]</f>
        <v>16687216.259999998</v>
      </c>
      <c r="N846" t="s">
        <v>58</v>
      </c>
    </row>
    <row r="847" spans="1:14" x14ac:dyDescent="0.35">
      <c r="A847" t="s">
        <v>890</v>
      </c>
      <c r="B847" t="s">
        <v>34</v>
      </c>
      <c r="C847" s="1">
        <v>44137</v>
      </c>
      <c r="D847" s="25">
        <f>ROUNDUP(MONTH(Table1[[#This Row],[Date]])/3,0)</f>
        <v>4</v>
      </c>
      <c r="E847">
        <v>2020</v>
      </c>
      <c r="F847" t="s">
        <v>17</v>
      </c>
      <c r="G847" t="s">
        <v>29</v>
      </c>
      <c r="H847">
        <v>469</v>
      </c>
      <c r="I847" s="8">
        <v>28403.99</v>
      </c>
      <c r="J847" s="8">
        <v>4747.66</v>
      </c>
      <c r="K847" s="8">
        <f>Table1[[#This Row],[Profit Per unit]]*Table1[[#This Row],[Units Sold]]</f>
        <v>2226652.54</v>
      </c>
      <c r="L847" s="8">
        <v>13321471.310000001</v>
      </c>
      <c r="M847" s="8">
        <f>Table1[[#This Row],[Revenue]]-Table1[[#This Row],[Total Profits]]</f>
        <v>11094818.77</v>
      </c>
      <c r="N847" t="s">
        <v>58</v>
      </c>
    </row>
    <row r="848" spans="1:14" x14ac:dyDescent="0.35">
      <c r="A848" t="s">
        <v>891</v>
      </c>
      <c r="B848" t="s">
        <v>46</v>
      </c>
      <c r="C848" s="1">
        <v>44776</v>
      </c>
      <c r="D848" s="25">
        <f>ROUNDUP(MONTH(Table1[[#This Row],[Date]])/3,0)</f>
        <v>3</v>
      </c>
      <c r="E848">
        <v>2022</v>
      </c>
      <c r="F848" t="s">
        <v>17</v>
      </c>
      <c r="G848" t="s">
        <v>18</v>
      </c>
      <c r="H848">
        <v>796</v>
      </c>
      <c r="I848" s="8">
        <v>49695.31</v>
      </c>
      <c r="J848" s="8">
        <v>6588.39</v>
      </c>
      <c r="K848" s="8">
        <f>Table1[[#This Row],[Profit Per unit]]*Table1[[#This Row],[Units Sold]]</f>
        <v>5244358.4400000004</v>
      </c>
      <c r="L848" s="8">
        <v>39557466.759999998</v>
      </c>
      <c r="M848" s="8">
        <f>Table1[[#This Row],[Revenue]]-Table1[[#This Row],[Total Profits]]</f>
        <v>34313108.32</v>
      </c>
      <c r="N848" t="s">
        <v>25</v>
      </c>
    </row>
    <row r="849" spans="1:14" x14ac:dyDescent="0.35">
      <c r="A849" t="s">
        <v>892</v>
      </c>
      <c r="B849" t="s">
        <v>37</v>
      </c>
      <c r="C849" s="1">
        <v>44172</v>
      </c>
      <c r="D849" s="25">
        <f>ROUNDUP(MONTH(Table1[[#This Row],[Date]])/3,0)</f>
        <v>4</v>
      </c>
      <c r="E849">
        <v>2020</v>
      </c>
      <c r="F849" t="s">
        <v>63</v>
      </c>
      <c r="G849" t="s">
        <v>29</v>
      </c>
      <c r="H849">
        <v>464</v>
      </c>
      <c r="I849" s="8">
        <v>17947.18</v>
      </c>
      <c r="J849" s="8">
        <v>4171.95</v>
      </c>
      <c r="K849" s="8">
        <f>Table1[[#This Row],[Profit Per unit]]*Table1[[#This Row],[Units Sold]]</f>
        <v>1935784.7999999998</v>
      </c>
      <c r="L849" s="8">
        <v>8327491.5199999996</v>
      </c>
      <c r="M849" s="8">
        <f>Table1[[#This Row],[Revenue]]-Table1[[#This Row],[Total Profits]]</f>
        <v>6391706.7199999997</v>
      </c>
      <c r="N849" t="s">
        <v>14</v>
      </c>
    </row>
    <row r="850" spans="1:14" x14ac:dyDescent="0.35">
      <c r="A850" t="s">
        <v>893</v>
      </c>
      <c r="B850" t="s">
        <v>31</v>
      </c>
      <c r="C850" s="1">
        <v>44553</v>
      </c>
      <c r="D850" s="25">
        <f>ROUNDUP(MONTH(Table1[[#This Row],[Date]])/3,0)</f>
        <v>4</v>
      </c>
      <c r="E850">
        <v>2021</v>
      </c>
      <c r="F850" t="s">
        <v>28</v>
      </c>
      <c r="G850" t="s">
        <v>39</v>
      </c>
      <c r="H850">
        <v>228</v>
      </c>
      <c r="I850" s="8">
        <v>41382.33</v>
      </c>
      <c r="J850" s="8">
        <v>6303.59</v>
      </c>
      <c r="K850" s="8">
        <f>Table1[[#This Row],[Profit Per unit]]*Table1[[#This Row],[Units Sold]]</f>
        <v>1437218.52</v>
      </c>
      <c r="L850" s="8">
        <v>9435171.2400000002</v>
      </c>
      <c r="M850" s="8">
        <f>Table1[[#This Row],[Revenue]]-Table1[[#This Row],[Total Profits]]</f>
        <v>7997952.7200000007</v>
      </c>
      <c r="N850" t="s">
        <v>14</v>
      </c>
    </row>
    <row r="851" spans="1:14" x14ac:dyDescent="0.35">
      <c r="A851" t="s">
        <v>894</v>
      </c>
      <c r="B851" t="s">
        <v>27</v>
      </c>
      <c r="C851" s="1">
        <v>44275</v>
      </c>
      <c r="D851" s="25">
        <f>ROUNDUP(MONTH(Table1[[#This Row],[Date]])/3,0)</f>
        <v>1</v>
      </c>
      <c r="E851">
        <v>2021</v>
      </c>
      <c r="F851" t="s">
        <v>12</v>
      </c>
      <c r="G851" t="s">
        <v>24</v>
      </c>
      <c r="H851">
        <v>262</v>
      </c>
      <c r="I851" s="8">
        <v>13664.69</v>
      </c>
      <c r="J851" s="8">
        <v>7725.31</v>
      </c>
      <c r="K851" s="8">
        <f>Table1[[#This Row],[Profit Per unit]]*Table1[[#This Row],[Units Sold]]</f>
        <v>2024031.2200000002</v>
      </c>
      <c r="L851" s="8">
        <v>3580148.78</v>
      </c>
      <c r="M851" s="8">
        <f>Table1[[#This Row],[Revenue]]-Table1[[#This Row],[Total Profits]]</f>
        <v>1556117.5599999996</v>
      </c>
      <c r="N851" t="s">
        <v>25</v>
      </c>
    </row>
    <row r="852" spans="1:14" x14ac:dyDescent="0.35">
      <c r="A852" t="s">
        <v>895</v>
      </c>
      <c r="B852" t="s">
        <v>37</v>
      </c>
      <c r="C852" s="1">
        <v>45289</v>
      </c>
      <c r="D852" s="25">
        <f>ROUNDUP(MONTH(Table1[[#This Row],[Date]])/3,0)</f>
        <v>4</v>
      </c>
      <c r="E852">
        <v>2023</v>
      </c>
      <c r="F852" t="s">
        <v>41</v>
      </c>
      <c r="G852" t="s">
        <v>52</v>
      </c>
      <c r="H852">
        <v>768</v>
      </c>
      <c r="I852" s="8">
        <v>39606.639999999999</v>
      </c>
      <c r="J852" s="8">
        <v>7529.98</v>
      </c>
      <c r="K852" s="8">
        <f>Table1[[#This Row],[Profit Per unit]]*Table1[[#This Row],[Units Sold]]</f>
        <v>5783024.6399999997</v>
      </c>
      <c r="L852" s="8">
        <v>30417899.52</v>
      </c>
      <c r="M852" s="8">
        <f>Table1[[#This Row],[Revenue]]-Table1[[#This Row],[Total Profits]]</f>
        <v>24634874.879999999</v>
      </c>
      <c r="N852" t="s">
        <v>14</v>
      </c>
    </row>
    <row r="853" spans="1:14" x14ac:dyDescent="0.35">
      <c r="A853" t="s">
        <v>896</v>
      </c>
      <c r="B853" t="s">
        <v>11</v>
      </c>
      <c r="C853" s="1">
        <v>44933</v>
      </c>
      <c r="D853" s="25">
        <f>ROUNDUP(MONTH(Table1[[#This Row],[Date]])/3,0)</f>
        <v>1</v>
      </c>
      <c r="E853">
        <v>2023</v>
      </c>
      <c r="F853" t="s">
        <v>12</v>
      </c>
      <c r="G853" t="s">
        <v>35</v>
      </c>
      <c r="H853">
        <v>433</v>
      </c>
      <c r="I853" s="8">
        <v>45138.76</v>
      </c>
      <c r="J853" s="8">
        <v>8830.9599999999991</v>
      </c>
      <c r="K853" s="8">
        <f>Table1[[#This Row],[Profit Per unit]]*Table1[[#This Row],[Units Sold]]</f>
        <v>3823805.6799999997</v>
      </c>
      <c r="L853" s="8">
        <v>19545083.079999998</v>
      </c>
      <c r="M853" s="8">
        <f>Table1[[#This Row],[Revenue]]-Table1[[#This Row],[Total Profits]]</f>
        <v>15721277.399999999</v>
      </c>
      <c r="N853" t="s">
        <v>21</v>
      </c>
    </row>
    <row r="854" spans="1:14" x14ac:dyDescent="0.35">
      <c r="A854" t="s">
        <v>897</v>
      </c>
      <c r="B854" t="s">
        <v>11</v>
      </c>
      <c r="C854" s="1">
        <v>44544</v>
      </c>
      <c r="D854" s="25">
        <f>ROUNDUP(MONTH(Table1[[#This Row],[Date]])/3,0)</f>
        <v>4</v>
      </c>
      <c r="E854">
        <v>2021</v>
      </c>
      <c r="F854" t="s">
        <v>63</v>
      </c>
      <c r="G854" t="s">
        <v>24</v>
      </c>
      <c r="H854">
        <v>605</v>
      </c>
      <c r="I854" s="8">
        <v>32275.27</v>
      </c>
      <c r="J854" s="8">
        <v>4331.41</v>
      </c>
      <c r="K854" s="8">
        <f>Table1[[#This Row],[Profit Per unit]]*Table1[[#This Row],[Units Sold]]</f>
        <v>2620503.0499999998</v>
      </c>
      <c r="L854" s="8">
        <v>19526538.350000001</v>
      </c>
      <c r="M854" s="8">
        <f>Table1[[#This Row],[Revenue]]-Table1[[#This Row],[Total Profits]]</f>
        <v>16906035.300000001</v>
      </c>
      <c r="N854" t="s">
        <v>14</v>
      </c>
    </row>
    <row r="855" spans="1:14" x14ac:dyDescent="0.35">
      <c r="A855" t="s">
        <v>898</v>
      </c>
      <c r="B855" t="s">
        <v>27</v>
      </c>
      <c r="C855" s="1">
        <v>44522</v>
      </c>
      <c r="D855" s="25">
        <f>ROUNDUP(MONTH(Table1[[#This Row],[Date]])/3,0)</f>
        <v>4</v>
      </c>
      <c r="E855">
        <v>2021</v>
      </c>
      <c r="F855" t="s">
        <v>54</v>
      </c>
      <c r="G855" t="s">
        <v>32</v>
      </c>
      <c r="H855">
        <v>340</v>
      </c>
      <c r="I855" s="8">
        <v>32039.53</v>
      </c>
      <c r="J855" s="8">
        <v>4656.6099999999997</v>
      </c>
      <c r="K855" s="8">
        <f>Table1[[#This Row],[Profit Per unit]]*Table1[[#This Row],[Units Sold]]</f>
        <v>1583247.4</v>
      </c>
      <c r="L855" s="8">
        <v>10893440.199999999</v>
      </c>
      <c r="M855" s="8">
        <f>Table1[[#This Row],[Revenue]]-Table1[[#This Row],[Total Profits]]</f>
        <v>9310192.7999999989</v>
      </c>
      <c r="N855" t="s">
        <v>58</v>
      </c>
    </row>
    <row r="856" spans="1:14" x14ac:dyDescent="0.35">
      <c r="A856" t="s">
        <v>899</v>
      </c>
      <c r="B856" t="s">
        <v>34</v>
      </c>
      <c r="C856" s="1">
        <v>44348</v>
      </c>
      <c r="D856" s="25">
        <f>ROUNDUP(MONTH(Table1[[#This Row],[Date]])/3,0)</f>
        <v>2</v>
      </c>
      <c r="E856">
        <v>2021</v>
      </c>
      <c r="F856" t="s">
        <v>20</v>
      </c>
      <c r="G856" t="s">
        <v>35</v>
      </c>
      <c r="H856">
        <v>501</v>
      </c>
      <c r="I856" s="8">
        <v>39715.39</v>
      </c>
      <c r="J856" s="8">
        <v>6170.93</v>
      </c>
      <c r="K856" s="8">
        <f>Table1[[#This Row],[Profit Per unit]]*Table1[[#This Row],[Units Sold]]</f>
        <v>3091635.93</v>
      </c>
      <c r="L856" s="8">
        <v>19897410.390000001</v>
      </c>
      <c r="M856" s="8">
        <f>Table1[[#This Row],[Revenue]]-Table1[[#This Row],[Total Profits]]</f>
        <v>16805774.460000001</v>
      </c>
      <c r="N856" t="s">
        <v>21</v>
      </c>
    </row>
    <row r="857" spans="1:14" x14ac:dyDescent="0.35">
      <c r="A857" t="s">
        <v>900</v>
      </c>
      <c r="B857" t="s">
        <v>51</v>
      </c>
      <c r="C857" s="1">
        <v>44741</v>
      </c>
      <c r="D857" s="25">
        <f>ROUNDUP(MONTH(Table1[[#This Row],[Date]])/3,0)</f>
        <v>2</v>
      </c>
      <c r="E857">
        <v>2022</v>
      </c>
      <c r="F857" t="s">
        <v>47</v>
      </c>
      <c r="G857" t="s">
        <v>24</v>
      </c>
      <c r="H857">
        <v>105</v>
      </c>
      <c r="I857" s="8">
        <v>47676.69</v>
      </c>
      <c r="J857" s="8">
        <v>6392.49</v>
      </c>
      <c r="K857" s="8">
        <f>Table1[[#This Row],[Profit Per unit]]*Table1[[#This Row],[Units Sold]]</f>
        <v>671211.45</v>
      </c>
      <c r="L857" s="8">
        <v>5006052.45</v>
      </c>
      <c r="M857" s="8">
        <f>Table1[[#This Row],[Revenue]]-Table1[[#This Row],[Total Profits]]</f>
        <v>4334841</v>
      </c>
      <c r="N857" t="s">
        <v>14</v>
      </c>
    </row>
    <row r="858" spans="1:14" x14ac:dyDescent="0.35">
      <c r="A858" t="s">
        <v>901</v>
      </c>
      <c r="B858" t="s">
        <v>11</v>
      </c>
      <c r="C858" s="1">
        <v>44534</v>
      </c>
      <c r="D858" s="25">
        <f>ROUNDUP(MONTH(Table1[[#This Row],[Date]])/3,0)</f>
        <v>4</v>
      </c>
      <c r="E858">
        <v>2021</v>
      </c>
      <c r="F858" t="s">
        <v>28</v>
      </c>
      <c r="G858" t="s">
        <v>18</v>
      </c>
      <c r="H858">
        <v>220</v>
      </c>
      <c r="I858" s="8">
        <v>18365.32</v>
      </c>
      <c r="J858" s="8">
        <v>9655.52</v>
      </c>
      <c r="K858" s="8">
        <f>Table1[[#This Row],[Profit Per unit]]*Table1[[#This Row],[Units Sold]]</f>
        <v>2124214.4</v>
      </c>
      <c r="L858" s="8">
        <v>4040370.4</v>
      </c>
      <c r="M858" s="8">
        <f>Table1[[#This Row],[Revenue]]-Table1[[#This Row],[Total Profits]]</f>
        <v>1916156</v>
      </c>
      <c r="N858" t="s">
        <v>21</v>
      </c>
    </row>
    <row r="859" spans="1:14" x14ac:dyDescent="0.35">
      <c r="A859" t="s">
        <v>902</v>
      </c>
      <c r="B859" t="s">
        <v>34</v>
      </c>
      <c r="C859" s="1">
        <v>44593</v>
      </c>
      <c r="D859" s="25">
        <f>ROUNDUP(MONTH(Table1[[#This Row],[Date]])/3,0)</f>
        <v>1</v>
      </c>
      <c r="E859">
        <v>2022</v>
      </c>
      <c r="F859" t="s">
        <v>20</v>
      </c>
      <c r="G859" t="s">
        <v>48</v>
      </c>
      <c r="H859">
        <v>516</v>
      </c>
      <c r="I859" s="8">
        <v>35244.870000000003</v>
      </c>
      <c r="J859" s="8">
        <v>6455.99</v>
      </c>
      <c r="K859" s="8">
        <f>Table1[[#This Row],[Profit Per unit]]*Table1[[#This Row],[Units Sold]]</f>
        <v>3331290.84</v>
      </c>
      <c r="L859" s="8">
        <v>18186352.920000002</v>
      </c>
      <c r="M859" s="8">
        <f>Table1[[#This Row],[Revenue]]-Table1[[#This Row],[Total Profits]]</f>
        <v>14855062.080000002</v>
      </c>
      <c r="N859" t="s">
        <v>14</v>
      </c>
    </row>
    <row r="860" spans="1:14" x14ac:dyDescent="0.35">
      <c r="A860" t="s">
        <v>903</v>
      </c>
      <c r="B860" t="s">
        <v>27</v>
      </c>
      <c r="C860" s="1">
        <v>43841</v>
      </c>
      <c r="D860" s="25">
        <f>ROUNDUP(MONTH(Table1[[#This Row],[Date]])/3,0)</f>
        <v>1</v>
      </c>
      <c r="E860">
        <v>2020</v>
      </c>
      <c r="F860" t="s">
        <v>41</v>
      </c>
      <c r="G860" t="s">
        <v>13</v>
      </c>
      <c r="H860">
        <v>204</v>
      </c>
      <c r="I860" s="8">
        <v>22765.81</v>
      </c>
      <c r="J860" s="8">
        <v>5848.05</v>
      </c>
      <c r="K860" s="8">
        <f>Table1[[#This Row],[Profit Per unit]]*Table1[[#This Row],[Units Sold]]</f>
        <v>1193002.2</v>
      </c>
      <c r="L860" s="8">
        <v>4644225.24</v>
      </c>
      <c r="M860" s="8">
        <f>Table1[[#This Row],[Revenue]]-Table1[[#This Row],[Total Profits]]</f>
        <v>3451223.04</v>
      </c>
      <c r="N860" t="s">
        <v>14</v>
      </c>
    </row>
    <row r="861" spans="1:14" x14ac:dyDescent="0.35">
      <c r="A861" t="s">
        <v>904</v>
      </c>
      <c r="B861" t="s">
        <v>51</v>
      </c>
      <c r="C861" s="1">
        <v>44239</v>
      </c>
      <c r="D861" s="25">
        <f>ROUNDUP(MONTH(Table1[[#This Row],[Date]])/3,0)</f>
        <v>1</v>
      </c>
      <c r="E861">
        <v>2021</v>
      </c>
      <c r="F861" t="s">
        <v>41</v>
      </c>
      <c r="G861" t="s">
        <v>42</v>
      </c>
      <c r="H861">
        <v>359</v>
      </c>
      <c r="I861" s="8">
        <v>19044.29</v>
      </c>
      <c r="J861" s="8">
        <v>6879.43</v>
      </c>
      <c r="K861" s="8">
        <f>Table1[[#This Row],[Profit Per unit]]*Table1[[#This Row],[Units Sold]]</f>
        <v>2469715.37</v>
      </c>
      <c r="L861" s="8">
        <v>6836900.1100000003</v>
      </c>
      <c r="M861" s="8">
        <f>Table1[[#This Row],[Revenue]]-Table1[[#This Row],[Total Profits]]</f>
        <v>4367184.74</v>
      </c>
      <c r="N861" t="s">
        <v>14</v>
      </c>
    </row>
    <row r="862" spans="1:14" x14ac:dyDescent="0.35">
      <c r="A862" t="s">
        <v>905</v>
      </c>
      <c r="B862" t="s">
        <v>11</v>
      </c>
      <c r="C862" s="1">
        <v>44889</v>
      </c>
      <c r="D862" s="25">
        <f>ROUNDUP(MONTH(Table1[[#This Row],[Date]])/3,0)</f>
        <v>4</v>
      </c>
      <c r="E862">
        <v>2022</v>
      </c>
      <c r="F862" t="s">
        <v>41</v>
      </c>
      <c r="G862" t="s">
        <v>29</v>
      </c>
      <c r="H862">
        <v>509</v>
      </c>
      <c r="I862" s="8">
        <v>37586.949999999997</v>
      </c>
      <c r="J862" s="8">
        <v>3011.25</v>
      </c>
      <c r="K862" s="8">
        <f>Table1[[#This Row],[Profit Per unit]]*Table1[[#This Row],[Units Sold]]</f>
        <v>1532726.25</v>
      </c>
      <c r="L862" s="8">
        <v>19131757.550000001</v>
      </c>
      <c r="M862" s="8">
        <f>Table1[[#This Row],[Revenue]]-Table1[[#This Row],[Total Profits]]</f>
        <v>17599031.300000001</v>
      </c>
      <c r="N862" t="s">
        <v>14</v>
      </c>
    </row>
    <row r="863" spans="1:14" x14ac:dyDescent="0.35">
      <c r="A863" t="s">
        <v>906</v>
      </c>
      <c r="B863" t="s">
        <v>44</v>
      </c>
      <c r="C863" s="1">
        <v>45268</v>
      </c>
      <c r="D863" s="25">
        <f>ROUNDUP(MONTH(Table1[[#This Row],[Date]])/3,0)</f>
        <v>4</v>
      </c>
      <c r="E863">
        <v>2023</v>
      </c>
      <c r="F863" t="s">
        <v>54</v>
      </c>
      <c r="G863" t="s">
        <v>29</v>
      </c>
      <c r="H863">
        <v>893</v>
      </c>
      <c r="I863" s="8">
        <v>39070.74</v>
      </c>
      <c r="J863" s="8">
        <v>3989.22</v>
      </c>
      <c r="K863" s="8">
        <f>Table1[[#This Row],[Profit Per unit]]*Table1[[#This Row],[Units Sold]]</f>
        <v>3562373.46</v>
      </c>
      <c r="L863" s="8">
        <v>34890170.82</v>
      </c>
      <c r="M863" s="8">
        <f>Table1[[#This Row],[Revenue]]-Table1[[#This Row],[Total Profits]]</f>
        <v>31327797.359999999</v>
      </c>
      <c r="N863" t="s">
        <v>14</v>
      </c>
    </row>
    <row r="864" spans="1:14" x14ac:dyDescent="0.35">
      <c r="A864" t="s">
        <v>907</v>
      </c>
      <c r="B864" t="s">
        <v>11</v>
      </c>
      <c r="C864" s="1">
        <v>44482</v>
      </c>
      <c r="D864" s="25">
        <f>ROUNDUP(MONTH(Table1[[#This Row],[Date]])/3,0)</f>
        <v>4</v>
      </c>
      <c r="E864">
        <v>2021</v>
      </c>
      <c r="F864" t="s">
        <v>12</v>
      </c>
      <c r="G864" t="s">
        <v>13</v>
      </c>
      <c r="H864">
        <v>210</v>
      </c>
      <c r="I864" s="8">
        <v>16164.04</v>
      </c>
      <c r="J864" s="8">
        <v>5948.16</v>
      </c>
      <c r="K864" s="8">
        <f>Table1[[#This Row],[Profit Per unit]]*Table1[[#This Row],[Units Sold]]</f>
        <v>1249113.5999999999</v>
      </c>
      <c r="L864" s="8">
        <v>3394448.4</v>
      </c>
      <c r="M864" s="8">
        <f>Table1[[#This Row],[Revenue]]-Table1[[#This Row],[Total Profits]]</f>
        <v>2145334.7999999998</v>
      </c>
      <c r="N864" t="s">
        <v>14</v>
      </c>
    </row>
    <row r="865" spans="1:14" x14ac:dyDescent="0.35">
      <c r="A865" t="s">
        <v>908</v>
      </c>
      <c r="B865" t="s">
        <v>27</v>
      </c>
      <c r="C865" s="1">
        <v>44178</v>
      </c>
      <c r="D865" s="25">
        <f>ROUNDUP(MONTH(Table1[[#This Row],[Date]])/3,0)</f>
        <v>4</v>
      </c>
      <c r="E865">
        <v>2020</v>
      </c>
      <c r="F865" t="s">
        <v>17</v>
      </c>
      <c r="G865" t="s">
        <v>18</v>
      </c>
      <c r="H865">
        <v>906</v>
      </c>
      <c r="I865" s="8">
        <v>42689.17</v>
      </c>
      <c r="J865" s="8">
        <v>3042.07</v>
      </c>
      <c r="K865" s="8">
        <f>Table1[[#This Row],[Profit Per unit]]*Table1[[#This Row],[Units Sold]]</f>
        <v>2756115.42</v>
      </c>
      <c r="L865" s="8">
        <v>38676388.020000003</v>
      </c>
      <c r="M865" s="8">
        <f>Table1[[#This Row],[Revenue]]-Table1[[#This Row],[Total Profits]]</f>
        <v>35920272.600000001</v>
      </c>
      <c r="N865" t="s">
        <v>14</v>
      </c>
    </row>
    <row r="866" spans="1:14" x14ac:dyDescent="0.35">
      <c r="A866" t="s">
        <v>909</v>
      </c>
      <c r="B866" t="s">
        <v>34</v>
      </c>
      <c r="C866" s="1">
        <v>44738</v>
      </c>
      <c r="D866" s="25">
        <f>ROUNDUP(MONTH(Table1[[#This Row],[Date]])/3,0)</f>
        <v>2</v>
      </c>
      <c r="E866">
        <v>2022</v>
      </c>
      <c r="F866" t="s">
        <v>12</v>
      </c>
      <c r="G866" t="s">
        <v>13</v>
      </c>
      <c r="H866">
        <v>911</v>
      </c>
      <c r="I866" s="8">
        <v>31182.01</v>
      </c>
      <c r="J866" s="8">
        <v>7840.19</v>
      </c>
      <c r="K866" s="8">
        <f>Table1[[#This Row],[Profit Per unit]]*Table1[[#This Row],[Units Sold]]</f>
        <v>7142413.0899999999</v>
      </c>
      <c r="L866" s="8">
        <v>28406811.109999999</v>
      </c>
      <c r="M866" s="8">
        <f>Table1[[#This Row],[Revenue]]-Table1[[#This Row],[Total Profits]]</f>
        <v>21264398.02</v>
      </c>
      <c r="N866" t="s">
        <v>25</v>
      </c>
    </row>
    <row r="867" spans="1:14" x14ac:dyDescent="0.35">
      <c r="A867" t="s">
        <v>910</v>
      </c>
      <c r="B867" t="s">
        <v>27</v>
      </c>
      <c r="C867" s="1">
        <v>45269</v>
      </c>
      <c r="D867" s="25">
        <f>ROUNDUP(MONTH(Table1[[#This Row],[Date]])/3,0)</f>
        <v>4</v>
      </c>
      <c r="E867">
        <v>2023</v>
      </c>
      <c r="F867" t="s">
        <v>63</v>
      </c>
      <c r="G867" t="s">
        <v>18</v>
      </c>
      <c r="H867">
        <v>800</v>
      </c>
      <c r="I867" s="8">
        <v>44815.63</v>
      </c>
      <c r="J867" s="8">
        <v>8719.48</v>
      </c>
      <c r="K867" s="8">
        <f>Table1[[#This Row],[Profit Per unit]]*Table1[[#This Row],[Units Sold]]</f>
        <v>6975584</v>
      </c>
      <c r="L867" s="8">
        <v>35852504</v>
      </c>
      <c r="M867" s="8">
        <f>Table1[[#This Row],[Revenue]]-Table1[[#This Row],[Total Profits]]</f>
        <v>28876920</v>
      </c>
      <c r="N867" t="s">
        <v>25</v>
      </c>
    </row>
    <row r="868" spans="1:14" x14ac:dyDescent="0.35">
      <c r="A868" t="s">
        <v>911</v>
      </c>
      <c r="B868" t="s">
        <v>27</v>
      </c>
      <c r="C868" s="1">
        <v>45138</v>
      </c>
      <c r="D868" s="25">
        <f>ROUNDUP(MONTH(Table1[[#This Row],[Date]])/3,0)</f>
        <v>3</v>
      </c>
      <c r="E868">
        <v>2023</v>
      </c>
      <c r="F868" t="s">
        <v>17</v>
      </c>
      <c r="G868" t="s">
        <v>32</v>
      </c>
      <c r="H868">
        <v>662</v>
      </c>
      <c r="I868" s="8">
        <v>29217.41</v>
      </c>
      <c r="J868" s="8">
        <v>4929.24</v>
      </c>
      <c r="K868" s="8">
        <f>Table1[[#This Row],[Profit Per unit]]*Table1[[#This Row],[Units Sold]]</f>
        <v>3263156.88</v>
      </c>
      <c r="L868" s="8">
        <v>19341925.420000002</v>
      </c>
      <c r="M868" s="8">
        <f>Table1[[#This Row],[Revenue]]-Table1[[#This Row],[Total Profits]]</f>
        <v>16078768.540000003</v>
      </c>
      <c r="N868" t="s">
        <v>25</v>
      </c>
    </row>
    <row r="869" spans="1:14" x14ac:dyDescent="0.35">
      <c r="A869" t="s">
        <v>912</v>
      </c>
      <c r="B869" t="s">
        <v>23</v>
      </c>
      <c r="C869" s="1">
        <v>44665</v>
      </c>
      <c r="D869" s="25">
        <f>ROUNDUP(MONTH(Table1[[#This Row],[Date]])/3,0)</f>
        <v>2</v>
      </c>
      <c r="E869">
        <v>2022</v>
      </c>
      <c r="F869" t="s">
        <v>41</v>
      </c>
      <c r="G869" t="s">
        <v>18</v>
      </c>
      <c r="H869">
        <v>969</v>
      </c>
      <c r="I869" s="8">
        <v>18970.62</v>
      </c>
      <c r="J869" s="8">
        <v>4948.6899999999996</v>
      </c>
      <c r="K869" s="8">
        <f>Table1[[#This Row],[Profit Per unit]]*Table1[[#This Row],[Units Sold]]</f>
        <v>4795280.6099999994</v>
      </c>
      <c r="L869" s="8">
        <v>18382530.780000001</v>
      </c>
      <c r="M869" s="8">
        <f>Table1[[#This Row],[Revenue]]-Table1[[#This Row],[Total Profits]]</f>
        <v>13587250.170000002</v>
      </c>
      <c r="N869" t="s">
        <v>14</v>
      </c>
    </row>
    <row r="870" spans="1:14" x14ac:dyDescent="0.35">
      <c r="A870" s="2" t="s">
        <v>913</v>
      </c>
      <c r="B870" t="s">
        <v>37</v>
      </c>
      <c r="C870" s="1">
        <v>44659</v>
      </c>
      <c r="D870" s="25">
        <f>ROUNDUP(MONTH(Table1[[#This Row],[Date]])/3,0)</f>
        <v>2</v>
      </c>
      <c r="E870">
        <v>2022</v>
      </c>
      <c r="F870" t="s">
        <v>47</v>
      </c>
      <c r="G870" t="s">
        <v>29</v>
      </c>
      <c r="H870">
        <v>315</v>
      </c>
      <c r="I870" s="8">
        <v>30068.36</v>
      </c>
      <c r="J870" s="8">
        <v>5296.72</v>
      </c>
      <c r="K870" s="8">
        <f>Table1[[#This Row],[Profit Per unit]]*Table1[[#This Row],[Units Sold]]</f>
        <v>1668466.8</v>
      </c>
      <c r="L870" s="8">
        <v>9471533.4000000004</v>
      </c>
      <c r="M870" s="8">
        <f>Table1[[#This Row],[Revenue]]-Table1[[#This Row],[Total Profits]]</f>
        <v>7803066.6000000006</v>
      </c>
      <c r="N870" t="s">
        <v>14</v>
      </c>
    </row>
    <row r="871" spans="1:14" x14ac:dyDescent="0.35">
      <c r="A871" t="s">
        <v>914</v>
      </c>
      <c r="B871" t="s">
        <v>44</v>
      </c>
      <c r="C871" s="1">
        <v>44736</v>
      </c>
      <c r="D871" s="25">
        <f>ROUNDUP(MONTH(Table1[[#This Row],[Date]])/3,0)</f>
        <v>2</v>
      </c>
      <c r="E871">
        <v>2022</v>
      </c>
      <c r="F871" t="s">
        <v>54</v>
      </c>
      <c r="G871" t="s">
        <v>29</v>
      </c>
      <c r="H871">
        <v>708</v>
      </c>
      <c r="I871" s="8">
        <v>30535.43</v>
      </c>
      <c r="J871" s="8">
        <v>9607.32</v>
      </c>
      <c r="K871" s="8">
        <f>Table1[[#This Row],[Profit Per unit]]*Table1[[#This Row],[Units Sold]]</f>
        <v>6801982.5599999996</v>
      </c>
      <c r="L871" s="8">
        <v>21619084.440000001</v>
      </c>
      <c r="M871" s="8">
        <f>Table1[[#This Row],[Revenue]]-Table1[[#This Row],[Total Profits]]</f>
        <v>14817101.880000003</v>
      </c>
      <c r="N871" t="s">
        <v>58</v>
      </c>
    </row>
    <row r="872" spans="1:14" x14ac:dyDescent="0.35">
      <c r="A872" t="s">
        <v>915</v>
      </c>
      <c r="B872" t="s">
        <v>46</v>
      </c>
      <c r="C872" s="1">
        <v>45191</v>
      </c>
      <c r="D872" s="25">
        <f>ROUNDUP(MONTH(Table1[[#This Row],[Date]])/3,0)</f>
        <v>3</v>
      </c>
      <c r="E872">
        <v>2023</v>
      </c>
      <c r="F872" t="s">
        <v>41</v>
      </c>
      <c r="G872" t="s">
        <v>48</v>
      </c>
      <c r="H872">
        <v>287</v>
      </c>
      <c r="I872" s="8">
        <v>16862.169999999998</v>
      </c>
      <c r="J872" s="8">
        <v>4233.25</v>
      </c>
      <c r="K872" s="8">
        <f>Table1[[#This Row],[Profit Per unit]]*Table1[[#This Row],[Units Sold]]</f>
        <v>1214942.75</v>
      </c>
      <c r="L872" s="8">
        <v>4839442.79</v>
      </c>
      <c r="M872" s="8">
        <f>Table1[[#This Row],[Revenue]]-Table1[[#This Row],[Total Profits]]</f>
        <v>3624500.04</v>
      </c>
      <c r="N872" t="s">
        <v>58</v>
      </c>
    </row>
    <row r="873" spans="1:14" x14ac:dyDescent="0.35">
      <c r="A873" t="s">
        <v>916</v>
      </c>
      <c r="B873" t="s">
        <v>31</v>
      </c>
      <c r="C873" s="1">
        <v>44588</v>
      </c>
      <c r="D873" s="25">
        <f>ROUNDUP(MONTH(Table1[[#This Row],[Date]])/3,0)</f>
        <v>1</v>
      </c>
      <c r="E873">
        <v>2022</v>
      </c>
      <c r="F873" t="s">
        <v>47</v>
      </c>
      <c r="G873" t="s">
        <v>48</v>
      </c>
      <c r="H873">
        <v>563</v>
      </c>
      <c r="I873" s="8">
        <v>41130.94</v>
      </c>
      <c r="J873" s="8">
        <v>6706.05</v>
      </c>
      <c r="K873" s="8">
        <f>Table1[[#This Row],[Profit Per unit]]*Table1[[#This Row],[Units Sold]]</f>
        <v>3775506.15</v>
      </c>
      <c r="L873" s="8">
        <v>23156719.219999999</v>
      </c>
      <c r="M873" s="8">
        <f>Table1[[#This Row],[Revenue]]-Table1[[#This Row],[Total Profits]]</f>
        <v>19381213.07</v>
      </c>
      <c r="N873" t="s">
        <v>14</v>
      </c>
    </row>
    <row r="874" spans="1:14" x14ac:dyDescent="0.35">
      <c r="A874" t="s">
        <v>917</v>
      </c>
      <c r="B874" t="s">
        <v>16</v>
      </c>
      <c r="C874" s="1">
        <v>44604</v>
      </c>
      <c r="D874" s="25">
        <f>ROUNDUP(MONTH(Table1[[#This Row],[Date]])/3,0)</f>
        <v>1</v>
      </c>
      <c r="E874">
        <v>2022</v>
      </c>
      <c r="F874" t="s">
        <v>63</v>
      </c>
      <c r="G874" t="s">
        <v>52</v>
      </c>
      <c r="H874">
        <v>778</v>
      </c>
      <c r="I874" s="8">
        <v>24299.4</v>
      </c>
      <c r="J874" s="8">
        <v>7503.95</v>
      </c>
      <c r="K874" s="8">
        <f>Table1[[#This Row],[Profit Per unit]]*Table1[[#This Row],[Units Sold]]</f>
        <v>5838073.0999999996</v>
      </c>
      <c r="L874" s="8">
        <v>18904933.199999999</v>
      </c>
      <c r="M874" s="8">
        <f>Table1[[#This Row],[Revenue]]-Table1[[#This Row],[Total Profits]]</f>
        <v>13066860.1</v>
      </c>
      <c r="N874" t="s">
        <v>14</v>
      </c>
    </row>
    <row r="875" spans="1:14" x14ac:dyDescent="0.35">
      <c r="A875" t="s">
        <v>918</v>
      </c>
      <c r="B875" t="s">
        <v>44</v>
      </c>
      <c r="C875" s="1">
        <v>43835</v>
      </c>
      <c r="D875" s="25">
        <f>ROUNDUP(MONTH(Table1[[#This Row],[Date]])/3,0)</f>
        <v>1</v>
      </c>
      <c r="E875">
        <v>2020</v>
      </c>
      <c r="F875" t="s">
        <v>17</v>
      </c>
      <c r="G875" t="s">
        <v>52</v>
      </c>
      <c r="H875">
        <v>289</v>
      </c>
      <c r="I875" s="8">
        <v>42097.15</v>
      </c>
      <c r="J875" s="8">
        <v>6008.62</v>
      </c>
      <c r="K875" s="8">
        <f>Table1[[#This Row],[Profit Per unit]]*Table1[[#This Row],[Units Sold]]</f>
        <v>1736491.18</v>
      </c>
      <c r="L875" s="8">
        <v>12166076.35</v>
      </c>
      <c r="M875" s="8">
        <f>Table1[[#This Row],[Revenue]]-Table1[[#This Row],[Total Profits]]</f>
        <v>10429585.17</v>
      </c>
      <c r="N875" t="s">
        <v>14</v>
      </c>
    </row>
    <row r="876" spans="1:14" x14ac:dyDescent="0.35">
      <c r="A876" t="s">
        <v>919</v>
      </c>
      <c r="B876" t="s">
        <v>31</v>
      </c>
      <c r="C876" s="1">
        <v>45146</v>
      </c>
      <c r="D876" s="25">
        <f>ROUNDUP(MONTH(Table1[[#This Row],[Date]])/3,0)</f>
        <v>3</v>
      </c>
      <c r="E876">
        <v>2023</v>
      </c>
      <c r="F876" t="s">
        <v>28</v>
      </c>
      <c r="G876" t="s">
        <v>18</v>
      </c>
      <c r="H876">
        <v>272</v>
      </c>
      <c r="I876" s="8">
        <v>14549.25</v>
      </c>
      <c r="J876" s="8">
        <v>7569.65</v>
      </c>
      <c r="K876" s="8">
        <f>Table1[[#This Row],[Profit Per unit]]*Table1[[#This Row],[Units Sold]]</f>
        <v>2058944.7999999998</v>
      </c>
      <c r="L876" s="8">
        <v>3957396</v>
      </c>
      <c r="M876" s="8">
        <f>Table1[[#This Row],[Revenue]]-Table1[[#This Row],[Total Profits]]</f>
        <v>1898451.2000000002</v>
      </c>
      <c r="N876" t="s">
        <v>58</v>
      </c>
    </row>
    <row r="877" spans="1:14" x14ac:dyDescent="0.35">
      <c r="A877" t="s">
        <v>920</v>
      </c>
      <c r="B877" t="s">
        <v>16</v>
      </c>
      <c r="C877" s="1">
        <v>44014</v>
      </c>
      <c r="D877" s="25">
        <f>ROUNDUP(MONTH(Table1[[#This Row],[Date]])/3,0)</f>
        <v>3</v>
      </c>
      <c r="E877">
        <v>2020</v>
      </c>
      <c r="F877" t="s">
        <v>20</v>
      </c>
      <c r="G877" t="s">
        <v>29</v>
      </c>
      <c r="H877">
        <v>690</v>
      </c>
      <c r="I877" s="8">
        <v>32888.269999999997</v>
      </c>
      <c r="J877" s="8">
        <v>8503.9699999999993</v>
      </c>
      <c r="K877" s="8">
        <f>Table1[[#This Row],[Profit Per unit]]*Table1[[#This Row],[Units Sold]]</f>
        <v>5867739.2999999998</v>
      </c>
      <c r="L877" s="8">
        <v>22692906.300000001</v>
      </c>
      <c r="M877" s="8">
        <f>Table1[[#This Row],[Revenue]]-Table1[[#This Row],[Total Profits]]</f>
        <v>16825167</v>
      </c>
      <c r="N877" t="s">
        <v>14</v>
      </c>
    </row>
    <row r="878" spans="1:14" x14ac:dyDescent="0.35">
      <c r="A878" t="s">
        <v>921</v>
      </c>
      <c r="B878" t="s">
        <v>27</v>
      </c>
      <c r="C878" s="1">
        <v>44783</v>
      </c>
      <c r="D878" s="25">
        <f>ROUNDUP(MONTH(Table1[[#This Row],[Date]])/3,0)</f>
        <v>3</v>
      </c>
      <c r="E878">
        <v>2022</v>
      </c>
      <c r="F878" t="s">
        <v>63</v>
      </c>
      <c r="G878" t="s">
        <v>35</v>
      </c>
      <c r="H878">
        <v>248</v>
      </c>
      <c r="I878" s="8">
        <v>47005.31</v>
      </c>
      <c r="J878" s="8">
        <v>9451.99</v>
      </c>
      <c r="K878" s="8">
        <f>Table1[[#This Row],[Profit Per unit]]*Table1[[#This Row],[Units Sold]]</f>
        <v>2344093.52</v>
      </c>
      <c r="L878" s="8">
        <v>11657316.880000001</v>
      </c>
      <c r="M878" s="8">
        <f>Table1[[#This Row],[Revenue]]-Table1[[#This Row],[Total Profits]]</f>
        <v>9313223.3600000013</v>
      </c>
      <c r="N878" t="s">
        <v>14</v>
      </c>
    </row>
    <row r="879" spans="1:14" x14ac:dyDescent="0.35">
      <c r="A879" t="s">
        <v>922</v>
      </c>
      <c r="B879" t="s">
        <v>27</v>
      </c>
      <c r="C879" s="1">
        <v>45275</v>
      </c>
      <c r="D879" s="25">
        <f>ROUNDUP(MONTH(Table1[[#This Row],[Date]])/3,0)</f>
        <v>4</v>
      </c>
      <c r="E879">
        <v>2023</v>
      </c>
      <c r="F879" t="s">
        <v>17</v>
      </c>
      <c r="G879" t="s">
        <v>39</v>
      </c>
      <c r="H879">
        <v>733</v>
      </c>
      <c r="I879" s="8">
        <v>33421.870000000003</v>
      </c>
      <c r="J879" s="8">
        <v>2554.29</v>
      </c>
      <c r="K879" s="8">
        <f>Table1[[#This Row],[Profit Per unit]]*Table1[[#This Row],[Units Sold]]</f>
        <v>1872294.57</v>
      </c>
      <c r="L879" s="8">
        <v>24498230.710000001</v>
      </c>
      <c r="M879" s="8">
        <f>Table1[[#This Row],[Revenue]]-Table1[[#This Row],[Total Profits]]</f>
        <v>22625936.140000001</v>
      </c>
      <c r="N879" t="s">
        <v>58</v>
      </c>
    </row>
    <row r="880" spans="1:14" x14ac:dyDescent="0.35">
      <c r="A880" t="s">
        <v>923</v>
      </c>
      <c r="B880" t="s">
        <v>23</v>
      </c>
      <c r="C880" s="1">
        <v>44552</v>
      </c>
      <c r="D880" s="25">
        <f>ROUNDUP(MONTH(Table1[[#This Row],[Date]])/3,0)</f>
        <v>4</v>
      </c>
      <c r="E880">
        <v>2021</v>
      </c>
      <c r="F880" t="s">
        <v>28</v>
      </c>
      <c r="G880" t="s">
        <v>39</v>
      </c>
      <c r="H880">
        <v>291</v>
      </c>
      <c r="I880" s="8">
        <v>46984.32</v>
      </c>
      <c r="J880" s="8">
        <v>3639.36</v>
      </c>
      <c r="K880" s="8">
        <f>Table1[[#This Row],[Profit Per unit]]*Table1[[#This Row],[Units Sold]]</f>
        <v>1059053.76</v>
      </c>
      <c r="L880" s="8">
        <v>13672437.119999999</v>
      </c>
      <c r="M880" s="8">
        <f>Table1[[#This Row],[Revenue]]-Table1[[#This Row],[Total Profits]]</f>
        <v>12613383.359999999</v>
      </c>
      <c r="N880" t="s">
        <v>14</v>
      </c>
    </row>
    <row r="881" spans="1:14" x14ac:dyDescent="0.35">
      <c r="A881" t="s">
        <v>924</v>
      </c>
      <c r="B881" t="s">
        <v>11</v>
      </c>
      <c r="C881" s="1">
        <v>44167</v>
      </c>
      <c r="D881" s="25">
        <f>ROUNDUP(MONTH(Table1[[#This Row],[Date]])/3,0)</f>
        <v>4</v>
      </c>
      <c r="E881">
        <v>2020</v>
      </c>
      <c r="F881" t="s">
        <v>47</v>
      </c>
      <c r="G881" t="s">
        <v>24</v>
      </c>
      <c r="H881">
        <v>295</v>
      </c>
      <c r="I881" s="8">
        <v>37960.85</v>
      </c>
      <c r="J881" s="8">
        <v>4804.0200000000004</v>
      </c>
      <c r="K881" s="8">
        <f>Table1[[#This Row],[Profit Per unit]]*Table1[[#This Row],[Units Sold]]</f>
        <v>1417185.9000000001</v>
      </c>
      <c r="L881" s="8">
        <v>11198450.75</v>
      </c>
      <c r="M881" s="8">
        <f>Table1[[#This Row],[Revenue]]-Table1[[#This Row],[Total Profits]]</f>
        <v>9781264.8499999996</v>
      </c>
      <c r="N881" t="s">
        <v>25</v>
      </c>
    </row>
    <row r="882" spans="1:14" x14ac:dyDescent="0.35">
      <c r="A882" t="s">
        <v>925</v>
      </c>
      <c r="B882" t="s">
        <v>34</v>
      </c>
      <c r="C882" s="1">
        <v>45252</v>
      </c>
      <c r="D882" s="25">
        <f>ROUNDUP(MONTH(Table1[[#This Row],[Date]])/3,0)</f>
        <v>4</v>
      </c>
      <c r="E882">
        <v>2023</v>
      </c>
      <c r="F882" t="s">
        <v>54</v>
      </c>
      <c r="G882" t="s">
        <v>29</v>
      </c>
      <c r="H882">
        <v>507</v>
      </c>
      <c r="I882" s="8">
        <v>38930.959999999999</v>
      </c>
      <c r="J882" s="8">
        <v>9986.2000000000007</v>
      </c>
      <c r="K882" s="8">
        <f>Table1[[#This Row],[Profit Per unit]]*Table1[[#This Row],[Units Sold]]</f>
        <v>5063003.4000000004</v>
      </c>
      <c r="L882" s="8">
        <v>19737996.719999999</v>
      </c>
      <c r="M882" s="8">
        <f>Table1[[#This Row],[Revenue]]-Table1[[#This Row],[Total Profits]]</f>
        <v>14674993.319999998</v>
      </c>
      <c r="N882" t="s">
        <v>25</v>
      </c>
    </row>
    <row r="883" spans="1:14" x14ac:dyDescent="0.35">
      <c r="A883" t="s">
        <v>926</v>
      </c>
      <c r="B883" t="s">
        <v>44</v>
      </c>
      <c r="C883" s="1">
        <v>44356</v>
      </c>
      <c r="D883" s="25">
        <f>ROUNDUP(MONTH(Table1[[#This Row],[Date]])/3,0)</f>
        <v>2</v>
      </c>
      <c r="E883">
        <v>2021</v>
      </c>
      <c r="F883" t="s">
        <v>17</v>
      </c>
      <c r="G883" t="s">
        <v>13</v>
      </c>
      <c r="H883">
        <v>666</v>
      </c>
      <c r="I883" s="8">
        <v>16418.88</v>
      </c>
      <c r="J883" s="8">
        <v>5763.85</v>
      </c>
      <c r="K883" s="8">
        <f>Table1[[#This Row],[Profit Per unit]]*Table1[[#This Row],[Units Sold]]</f>
        <v>3838724.1</v>
      </c>
      <c r="L883" s="8">
        <v>10934974.08</v>
      </c>
      <c r="M883" s="8">
        <f>Table1[[#This Row],[Revenue]]-Table1[[#This Row],[Total Profits]]</f>
        <v>7096249.9800000004</v>
      </c>
      <c r="N883" t="s">
        <v>14</v>
      </c>
    </row>
    <row r="884" spans="1:14" x14ac:dyDescent="0.35">
      <c r="A884" t="s">
        <v>927</v>
      </c>
      <c r="B884" t="s">
        <v>31</v>
      </c>
      <c r="C884" s="1">
        <v>43849</v>
      </c>
      <c r="D884" s="25">
        <f>ROUNDUP(MONTH(Table1[[#This Row],[Date]])/3,0)</f>
        <v>1</v>
      </c>
      <c r="E884">
        <v>2020</v>
      </c>
      <c r="F884" t="s">
        <v>12</v>
      </c>
      <c r="G884" t="s">
        <v>32</v>
      </c>
      <c r="H884">
        <v>924</v>
      </c>
      <c r="I884" s="8">
        <v>12339.82</v>
      </c>
      <c r="J884" s="8">
        <v>6441.71</v>
      </c>
      <c r="K884" s="8">
        <f>Table1[[#This Row],[Profit Per unit]]*Table1[[#This Row],[Units Sold]]</f>
        <v>5952140.04</v>
      </c>
      <c r="L884" s="8">
        <v>11401993.68</v>
      </c>
      <c r="M884" s="8">
        <f>Table1[[#This Row],[Revenue]]-Table1[[#This Row],[Total Profits]]</f>
        <v>5449853.6399999997</v>
      </c>
      <c r="N884" t="s">
        <v>21</v>
      </c>
    </row>
    <row r="885" spans="1:14" x14ac:dyDescent="0.35">
      <c r="A885" t="s">
        <v>928</v>
      </c>
      <c r="B885" t="s">
        <v>46</v>
      </c>
      <c r="C885" s="1">
        <v>44148</v>
      </c>
      <c r="D885" s="25">
        <f>ROUNDUP(MONTH(Table1[[#This Row],[Date]])/3,0)</f>
        <v>4</v>
      </c>
      <c r="E885">
        <v>2020</v>
      </c>
      <c r="F885" t="s">
        <v>47</v>
      </c>
      <c r="G885" t="s">
        <v>52</v>
      </c>
      <c r="H885">
        <v>419</v>
      </c>
      <c r="I885" s="8">
        <v>11329.85</v>
      </c>
      <c r="J885" s="8">
        <v>3545.89</v>
      </c>
      <c r="K885" s="8">
        <f>Table1[[#This Row],[Profit Per unit]]*Table1[[#This Row],[Units Sold]]</f>
        <v>1485727.91</v>
      </c>
      <c r="L885" s="8">
        <v>4747207.1500000004</v>
      </c>
      <c r="M885" s="8">
        <f>Table1[[#This Row],[Revenue]]-Table1[[#This Row],[Total Profits]]</f>
        <v>3261479.24</v>
      </c>
      <c r="N885" t="s">
        <v>14</v>
      </c>
    </row>
    <row r="886" spans="1:14" x14ac:dyDescent="0.35">
      <c r="A886" t="s">
        <v>929</v>
      </c>
      <c r="B886" t="s">
        <v>51</v>
      </c>
      <c r="C886" s="1">
        <v>44988</v>
      </c>
      <c r="D886" s="25">
        <f>ROUNDUP(MONTH(Table1[[#This Row],[Date]])/3,0)</f>
        <v>1</v>
      </c>
      <c r="E886">
        <v>2023</v>
      </c>
      <c r="F886" t="s">
        <v>17</v>
      </c>
      <c r="G886" t="s">
        <v>24</v>
      </c>
      <c r="H886">
        <v>913</v>
      </c>
      <c r="I886" s="8">
        <v>30290.13</v>
      </c>
      <c r="J886" s="8">
        <v>9751.19</v>
      </c>
      <c r="K886" s="8">
        <f>Table1[[#This Row],[Profit Per unit]]*Table1[[#This Row],[Units Sold]]</f>
        <v>8902836.4700000007</v>
      </c>
      <c r="L886" s="8">
        <v>27654888.690000001</v>
      </c>
      <c r="M886" s="8">
        <f>Table1[[#This Row],[Revenue]]-Table1[[#This Row],[Total Profits]]</f>
        <v>18752052.219999999</v>
      </c>
      <c r="N886" t="s">
        <v>14</v>
      </c>
    </row>
    <row r="887" spans="1:14" x14ac:dyDescent="0.35">
      <c r="A887" t="s">
        <v>930</v>
      </c>
      <c r="B887" t="s">
        <v>23</v>
      </c>
      <c r="C887" s="1">
        <v>44840</v>
      </c>
      <c r="D887" s="25">
        <f>ROUNDUP(MONTH(Table1[[#This Row],[Date]])/3,0)</f>
        <v>4</v>
      </c>
      <c r="E887">
        <v>2022</v>
      </c>
      <c r="F887" t="s">
        <v>47</v>
      </c>
      <c r="G887" t="s">
        <v>48</v>
      </c>
      <c r="H887">
        <v>710</v>
      </c>
      <c r="I887" s="8">
        <v>30593.52</v>
      </c>
      <c r="J887" s="8">
        <v>8558.98</v>
      </c>
      <c r="K887" s="8">
        <f>Table1[[#This Row],[Profit Per unit]]*Table1[[#This Row],[Units Sold]]</f>
        <v>6076875.7999999998</v>
      </c>
      <c r="L887" s="8">
        <v>21721399.199999999</v>
      </c>
      <c r="M887" s="8">
        <f>Table1[[#This Row],[Revenue]]-Table1[[#This Row],[Total Profits]]</f>
        <v>15644523.399999999</v>
      </c>
      <c r="N887" t="s">
        <v>14</v>
      </c>
    </row>
    <row r="888" spans="1:14" x14ac:dyDescent="0.35">
      <c r="A888" t="s">
        <v>931</v>
      </c>
      <c r="B888" t="s">
        <v>16</v>
      </c>
      <c r="C888" s="1">
        <v>44769</v>
      </c>
      <c r="D888" s="25">
        <f>ROUNDUP(MONTH(Table1[[#This Row],[Date]])/3,0)</f>
        <v>3</v>
      </c>
      <c r="E888">
        <v>2022</v>
      </c>
      <c r="F888" t="s">
        <v>20</v>
      </c>
      <c r="G888" t="s">
        <v>52</v>
      </c>
      <c r="H888">
        <v>142</v>
      </c>
      <c r="I888" s="8">
        <v>28251.37</v>
      </c>
      <c r="J888" s="8">
        <v>7796.85</v>
      </c>
      <c r="K888" s="8">
        <f>Table1[[#This Row],[Profit Per unit]]*Table1[[#This Row],[Units Sold]]</f>
        <v>1107152.7</v>
      </c>
      <c r="L888" s="8">
        <v>4011694.54</v>
      </c>
      <c r="M888" s="8">
        <f>Table1[[#This Row],[Revenue]]-Table1[[#This Row],[Total Profits]]</f>
        <v>2904541.84</v>
      </c>
      <c r="N888" t="s">
        <v>14</v>
      </c>
    </row>
    <row r="889" spans="1:14" x14ac:dyDescent="0.35">
      <c r="A889" t="s">
        <v>932</v>
      </c>
      <c r="B889" t="s">
        <v>31</v>
      </c>
      <c r="C889" s="1">
        <v>44858</v>
      </c>
      <c r="D889" s="25">
        <f>ROUNDUP(MONTH(Table1[[#This Row],[Date]])/3,0)</f>
        <v>4</v>
      </c>
      <c r="E889">
        <v>2022</v>
      </c>
      <c r="F889" t="s">
        <v>12</v>
      </c>
      <c r="G889" t="s">
        <v>42</v>
      </c>
      <c r="H889">
        <v>291</v>
      </c>
      <c r="I889" s="8">
        <v>24012.91</v>
      </c>
      <c r="J889" s="8">
        <v>8318.99</v>
      </c>
      <c r="K889" s="8">
        <f>Table1[[#This Row],[Profit Per unit]]*Table1[[#This Row],[Units Sold]]</f>
        <v>2420826.09</v>
      </c>
      <c r="L889" s="8">
        <v>6987756.8099999996</v>
      </c>
      <c r="M889" s="8">
        <f>Table1[[#This Row],[Revenue]]-Table1[[#This Row],[Total Profits]]</f>
        <v>4566930.72</v>
      </c>
      <c r="N889" t="s">
        <v>14</v>
      </c>
    </row>
    <row r="890" spans="1:14" x14ac:dyDescent="0.35">
      <c r="A890" t="s">
        <v>933</v>
      </c>
      <c r="B890" t="s">
        <v>44</v>
      </c>
      <c r="C890" s="1">
        <v>45246</v>
      </c>
      <c r="D890" s="25">
        <f>ROUNDUP(MONTH(Table1[[#This Row],[Date]])/3,0)</f>
        <v>4</v>
      </c>
      <c r="E890">
        <v>2023</v>
      </c>
      <c r="F890" t="s">
        <v>63</v>
      </c>
      <c r="G890" t="s">
        <v>52</v>
      </c>
      <c r="H890">
        <v>410</v>
      </c>
      <c r="I890" s="8">
        <v>33864.480000000003</v>
      </c>
      <c r="J890" s="8">
        <v>7060.48</v>
      </c>
      <c r="K890" s="8">
        <f>Table1[[#This Row],[Profit Per unit]]*Table1[[#This Row],[Units Sold]]</f>
        <v>2894796.7999999998</v>
      </c>
      <c r="L890" s="8">
        <v>13884436.800000001</v>
      </c>
      <c r="M890" s="8">
        <f>Table1[[#This Row],[Revenue]]-Table1[[#This Row],[Total Profits]]</f>
        <v>10989640</v>
      </c>
      <c r="N890" t="s">
        <v>14</v>
      </c>
    </row>
    <row r="891" spans="1:14" x14ac:dyDescent="0.35">
      <c r="A891" t="s">
        <v>934</v>
      </c>
      <c r="B891" t="s">
        <v>37</v>
      </c>
      <c r="C891" s="1">
        <v>43920</v>
      </c>
      <c r="D891" s="25">
        <f>ROUNDUP(MONTH(Table1[[#This Row],[Date]])/3,0)</f>
        <v>1</v>
      </c>
      <c r="E891">
        <v>2020</v>
      </c>
      <c r="F891" t="s">
        <v>63</v>
      </c>
      <c r="G891" t="s">
        <v>24</v>
      </c>
      <c r="H891">
        <v>941</v>
      </c>
      <c r="I891" s="8">
        <v>27078.720000000001</v>
      </c>
      <c r="J891" s="8">
        <v>4676.04</v>
      </c>
      <c r="K891" s="8">
        <f>Table1[[#This Row],[Profit Per unit]]*Table1[[#This Row],[Units Sold]]</f>
        <v>4400153.6399999997</v>
      </c>
      <c r="L891" s="8">
        <v>25481075.52</v>
      </c>
      <c r="M891" s="8">
        <f>Table1[[#This Row],[Revenue]]-Table1[[#This Row],[Total Profits]]</f>
        <v>21080921.879999999</v>
      </c>
      <c r="N891" t="s">
        <v>14</v>
      </c>
    </row>
    <row r="892" spans="1:14" x14ac:dyDescent="0.35">
      <c r="A892" t="s">
        <v>935</v>
      </c>
      <c r="B892" t="s">
        <v>34</v>
      </c>
      <c r="C892" s="1">
        <v>44873</v>
      </c>
      <c r="D892" s="25">
        <f>ROUNDUP(MONTH(Table1[[#This Row],[Date]])/3,0)</f>
        <v>4</v>
      </c>
      <c r="E892">
        <v>2022</v>
      </c>
      <c r="F892" t="s">
        <v>20</v>
      </c>
      <c r="G892" t="s">
        <v>29</v>
      </c>
      <c r="H892">
        <v>323</v>
      </c>
      <c r="I892" s="8">
        <v>41562.660000000003</v>
      </c>
      <c r="J892" s="8">
        <v>7492.8</v>
      </c>
      <c r="K892" s="8">
        <f>Table1[[#This Row],[Profit Per unit]]*Table1[[#This Row],[Units Sold]]</f>
        <v>2420174.4</v>
      </c>
      <c r="L892" s="8">
        <v>13424739.18</v>
      </c>
      <c r="M892" s="8">
        <f>Table1[[#This Row],[Revenue]]-Table1[[#This Row],[Total Profits]]</f>
        <v>11004564.779999999</v>
      </c>
      <c r="N892" t="s">
        <v>14</v>
      </c>
    </row>
    <row r="893" spans="1:14" x14ac:dyDescent="0.35">
      <c r="A893" t="s">
        <v>936</v>
      </c>
      <c r="B893" t="s">
        <v>46</v>
      </c>
      <c r="C893" s="1">
        <v>44890</v>
      </c>
      <c r="D893" s="25">
        <f>ROUNDUP(MONTH(Table1[[#This Row],[Date]])/3,0)</f>
        <v>4</v>
      </c>
      <c r="E893">
        <v>2022</v>
      </c>
      <c r="F893" t="s">
        <v>28</v>
      </c>
      <c r="G893" t="s">
        <v>35</v>
      </c>
      <c r="H893">
        <v>662</v>
      </c>
      <c r="I893" s="8">
        <v>33103.72</v>
      </c>
      <c r="J893" s="8">
        <v>8786.6</v>
      </c>
      <c r="K893" s="8">
        <f>Table1[[#This Row],[Profit Per unit]]*Table1[[#This Row],[Units Sold]]</f>
        <v>5816729.2000000002</v>
      </c>
      <c r="L893" s="8">
        <v>21914662.640000001</v>
      </c>
      <c r="M893" s="8">
        <f>Table1[[#This Row],[Revenue]]-Table1[[#This Row],[Total Profits]]</f>
        <v>16097933.440000001</v>
      </c>
      <c r="N893" t="s">
        <v>58</v>
      </c>
    </row>
    <row r="894" spans="1:14" x14ac:dyDescent="0.35">
      <c r="A894" t="s">
        <v>937</v>
      </c>
      <c r="B894" t="s">
        <v>31</v>
      </c>
      <c r="C894" s="1">
        <v>44326</v>
      </c>
      <c r="D894" s="25">
        <f>ROUNDUP(MONTH(Table1[[#This Row],[Date]])/3,0)</f>
        <v>2</v>
      </c>
      <c r="E894">
        <v>2021</v>
      </c>
      <c r="F894" t="s">
        <v>47</v>
      </c>
      <c r="G894" t="s">
        <v>13</v>
      </c>
      <c r="H894">
        <v>568</v>
      </c>
      <c r="I894" s="8">
        <v>37507.870000000003</v>
      </c>
      <c r="J894" s="8">
        <v>4346.03</v>
      </c>
      <c r="K894" s="8">
        <f>Table1[[#This Row],[Profit Per unit]]*Table1[[#This Row],[Units Sold]]</f>
        <v>2468545.04</v>
      </c>
      <c r="L894" s="8">
        <v>21304470.16</v>
      </c>
      <c r="M894" s="8">
        <f>Table1[[#This Row],[Revenue]]-Table1[[#This Row],[Total Profits]]</f>
        <v>18835925.120000001</v>
      </c>
      <c r="N894" t="s">
        <v>14</v>
      </c>
    </row>
    <row r="895" spans="1:14" x14ac:dyDescent="0.35">
      <c r="A895" t="s">
        <v>938</v>
      </c>
      <c r="B895" t="s">
        <v>31</v>
      </c>
      <c r="C895" s="1">
        <v>44343</v>
      </c>
      <c r="D895" s="25">
        <f>ROUNDUP(MONTH(Table1[[#This Row],[Date]])/3,0)</f>
        <v>2</v>
      </c>
      <c r="E895">
        <v>2021</v>
      </c>
      <c r="F895" t="s">
        <v>54</v>
      </c>
      <c r="G895" t="s">
        <v>35</v>
      </c>
      <c r="H895">
        <v>794</v>
      </c>
      <c r="I895" s="8">
        <v>38459.71</v>
      </c>
      <c r="J895" s="8">
        <v>6427.82</v>
      </c>
      <c r="K895" s="8">
        <f>Table1[[#This Row],[Profit Per unit]]*Table1[[#This Row],[Units Sold]]</f>
        <v>5103689.08</v>
      </c>
      <c r="L895" s="8">
        <v>30537009.739999998</v>
      </c>
      <c r="M895" s="8">
        <f>Table1[[#This Row],[Revenue]]-Table1[[#This Row],[Total Profits]]</f>
        <v>25433320.659999996</v>
      </c>
      <c r="N895" t="s">
        <v>14</v>
      </c>
    </row>
    <row r="896" spans="1:14" x14ac:dyDescent="0.35">
      <c r="A896" t="s">
        <v>939</v>
      </c>
      <c r="B896" t="s">
        <v>16</v>
      </c>
      <c r="C896" s="1">
        <v>44099</v>
      </c>
      <c r="D896" s="25">
        <f>ROUNDUP(MONTH(Table1[[#This Row],[Date]])/3,0)</f>
        <v>3</v>
      </c>
      <c r="E896">
        <v>2020</v>
      </c>
      <c r="F896" t="s">
        <v>28</v>
      </c>
      <c r="G896" t="s">
        <v>52</v>
      </c>
      <c r="H896">
        <v>545</v>
      </c>
      <c r="I896" s="8">
        <v>36328.03</v>
      </c>
      <c r="J896" s="8">
        <v>9914.9500000000007</v>
      </c>
      <c r="K896" s="8">
        <f>Table1[[#This Row],[Profit Per unit]]*Table1[[#This Row],[Units Sold]]</f>
        <v>5403647.75</v>
      </c>
      <c r="L896" s="8">
        <v>19798776.350000001</v>
      </c>
      <c r="M896" s="8">
        <f>Table1[[#This Row],[Revenue]]-Table1[[#This Row],[Total Profits]]</f>
        <v>14395128.600000001</v>
      </c>
      <c r="N896" t="s">
        <v>14</v>
      </c>
    </row>
    <row r="897" spans="1:14" x14ac:dyDescent="0.35">
      <c r="A897" t="s">
        <v>940</v>
      </c>
      <c r="B897" t="s">
        <v>46</v>
      </c>
      <c r="C897" s="1">
        <v>44814</v>
      </c>
      <c r="D897" s="25">
        <f>ROUNDUP(MONTH(Table1[[#This Row],[Date]])/3,0)</f>
        <v>3</v>
      </c>
      <c r="E897">
        <v>2022</v>
      </c>
      <c r="F897" t="s">
        <v>20</v>
      </c>
      <c r="G897" t="s">
        <v>39</v>
      </c>
      <c r="H897">
        <v>778</v>
      </c>
      <c r="I897" s="8">
        <v>49985.86</v>
      </c>
      <c r="J897" s="8">
        <v>8415.43</v>
      </c>
      <c r="K897" s="8">
        <f>Table1[[#This Row],[Profit Per unit]]*Table1[[#This Row],[Units Sold]]</f>
        <v>6547204.54</v>
      </c>
      <c r="L897" s="8">
        <v>38888999.079999998</v>
      </c>
      <c r="M897" s="8">
        <f>Table1[[#This Row],[Revenue]]-Table1[[#This Row],[Total Profits]]</f>
        <v>32341794.539999999</v>
      </c>
      <c r="N897" t="s">
        <v>25</v>
      </c>
    </row>
    <row r="898" spans="1:14" x14ac:dyDescent="0.35">
      <c r="A898" t="s">
        <v>941</v>
      </c>
      <c r="B898" t="s">
        <v>34</v>
      </c>
      <c r="C898" s="1">
        <v>44703</v>
      </c>
      <c r="D898" s="25">
        <f>ROUNDUP(MONTH(Table1[[#This Row],[Date]])/3,0)</f>
        <v>2</v>
      </c>
      <c r="E898">
        <v>2022</v>
      </c>
      <c r="F898" t="s">
        <v>41</v>
      </c>
      <c r="G898" t="s">
        <v>35</v>
      </c>
      <c r="H898">
        <v>930</v>
      </c>
      <c r="I898" s="8">
        <v>37216.61</v>
      </c>
      <c r="J898" s="8">
        <v>4076.71</v>
      </c>
      <c r="K898" s="8">
        <f>Table1[[#This Row],[Profit Per unit]]*Table1[[#This Row],[Units Sold]]</f>
        <v>3791340.3</v>
      </c>
      <c r="L898" s="8">
        <v>34611447.299999997</v>
      </c>
      <c r="M898" s="8">
        <f>Table1[[#This Row],[Revenue]]-Table1[[#This Row],[Total Profits]]</f>
        <v>30820106.999999996</v>
      </c>
      <c r="N898" t="s">
        <v>25</v>
      </c>
    </row>
    <row r="899" spans="1:14" x14ac:dyDescent="0.35">
      <c r="A899" t="s">
        <v>942</v>
      </c>
      <c r="B899" t="s">
        <v>44</v>
      </c>
      <c r="C899" s="1">
        <v>43955</v>
      </c>
      <c r="D899" s="25">
        <f>ROUNDUP(MONTH(Table1[[#This Row],[Date]])/3,0)</f>
        <v>2</v>
      </c>
      <c r="E899">
        <v>2020</v>
      </c>
      <c r="F899" t="s">
        <v>17</v>
      </c>
      <c r="G899" t="s">
        <v>18</v>
      </c>
      <c r="H899">
        <v>193</v>
      </c>
      <c r="I899" s="8">
        <v>31525.279999999999</v>
      </c>
      <c r="J899" s="8">
        <v>7795.99</v>
      </c>
      <c r="K899" s="8">
        <f>Table1[[#This Row],[Profit Per unit]]*Table1[[#This Row],[Units Sold]]</f>
        <v>1504626.07</v>
      </c>
      <c r="L899" s="8">
        <v>6084379.04</v>
      </c>
      <c r="M899" s="8">
        <f>Table1[[#This Row],[Revenue]]-Table1[[#This Row],[Total Profits]]</f>
        <v>4579752.97</v>
      </c>
      <c r="N899" t="s">
        <v>25</v>
      </c>
    </row>
    <row r="900" spans="1:14" x14ac:dyDescent="0.35">
      <c r="A900" t="s">
        <v>943</v>
      </c>
      <c r="B900" t="s">
        <v>23</v>
      </c>
      <c r="C900" s="1">
        <v>45239</v>
      </c>
      <c r="D900" s="25">
        <f>ROUNDUP(MONTH(Table1[[#This Row],[Date]])/3,0)</f>
        <v>4</v>
      </c>
      <c r="E900">
        <v>2023</v>
      </c>
      <c r="F900" t="s">
        <v>12</v>
      </c>
      <c r="G900" t="s">
        <v>18</v>
      </c>
      <c r="H900">
        <v>131</v>
      </c>
      <c r="I900" s="8">
        <v>33882.160000000003</v>
      </c>
      <c r="J900" s="8">
        <v>5708.85</v>
      </c>
      <c r="K900" s="8">
        <f>Table1[[#This Row],[Profit Per unit]]*Table1[[#This Row],[Units Sold]]</f>
        <v>747859.35000000009</v>
      </c>
      <c r="L900" s="8">
        <v>4438562.96</v>
      </c>
      <c r="M900" s="8">
        <f>Table1[[#This Row],[Revenue]]-Table1[[#This Row],[Total Profits]]</f>
        <v>3690703.61</v>
      </c>
      <c r="N900" t="s">
        <v>14</v>
      </c>
    </row>
    <row r="901" spans="1:14" x14ac:dyDescent="0.35">
      <c r="A901" t="s">
        <v>944</v>
      </c>
      <c r="B901" t="s">
        <v>51</v>
      </c>
      <c r="C901" s="1">
        <v>45263</v>
      </c>
      <c r="D901" s="25">
        <f>ROUNDUP(MONTH(Table1[[#This Row],[Date]])/3,0)</f>
        <v>4</v>
      </c>
      <c r="E901">
        <v>2023</v>
      </c>
      <c r="F901" t="s">
        <v>20</v>
      </c>
      <c r="G901" t="s">
        <v>42</v>
      </c>
      <c r="H901">
        <v>634</v>
      </c>
      <c r="I901" s="8">
        <v>24679.19</v>
      </c>
      <c r="J901" s="8">
        <v>3215.36</v>
      </c>
      <c r="K901" s="8">
        <f>Table1[[#This Row],[Profit Per unit]]*Table1[[#This Row],[Units Sold]]</f>
        <v>2038538.24</v>
      </c>
      <c r="L901" s="8">
        <v>15646606.460000001</v>
      </c>
      <c r="M901" s="8">
        <f>Table1[[#This Row],[Revenue]]-Table1[[#This Row],[Total Profits]]</f>
        <v>13608068.220000001</v>
      </c>
      <c r="N901" t="s">
        <v>14</v>
      </c>
    </row>
    <row r="902" spans="1:14" x14ac:dyDescent="0.35">
      <c r="A902" t="s">
        <v>945</v>
      </c>
      <c r="B902" t="s">
        <v>11</v>
      </c>
      <c r="C902" s="1">
        <v>44217</v>
      </c>
      <c r="D902" s="25">
        <f>ROUNDUP(MONTH(Table1[[#This Row],[Date]])/3,0)</f>
        <v>1</v>
      </c>
      <c r="E902">
        <v>2021</v>
      </c>
      <c r="F902" t="s">
        <v>28</v>
      </c>
      <c r="G902" t="s">
        <v>13</v>
      </c>
      <c r="H902">
        <v>377</v>
      </c>
      <c r="I902" s="8">
        <v>28535.67</v>
      </c>
      <c r="J902" s="8">
        <v>6210.24</v>
      </c>
      <c r="K902" s="8">
        <f>Table1[[#This Row],[Profit Per unit]]*Table1[[#This Row],[Units Sold]]</f>
        <v>2341260.48</v>
      </c>
      <c r="L902" s="8">
        <v>10757947.59</v>
      </c>
      <c r="M902" s="8">
        <f>Table1[[#This Row],[Revenue]]-Table1[[#This Row],[Total Profits]]</f>
        <v>8416687.1099999994</v>
      </c>
      <c r="N902" t="s">
        <v>25</v>
      </c>
    </row>
    <row r="903" spans="1:14" x14ac:dyDescent="0.35">
      <c r="A903" t="s">
        <v>946</v>
      </c>
      <c r="B903" t="s">
        <v>44</v>
      </c>
      <c r="C903" s="1">
        <v>44954</v>
      </c>
      <c r="D903" s="25">
        <f>ROUNDUP(MONTH(Table1[[#This Row],[Date]])/3,0)</f>
        <v>1</v>
      </c>
      <c r="E903">
        <v>2023</v>
      </c>
      <c r="F903" t="s">
        <v>54</v>
      </c>
      <c r="G903" t="s">
        <v>52</v>
      </c>
      <c r="H903">
        <v>761</v>
      </c>
      <c r="I903" s="8">
        <v>38066.85</v>
      </c>
      <c r="J903" s="8">
        <v>6557.5</v>
      </c>
      <c r="K903" s="8">
        <f>Table1[[#This Row],[Profit Per unit]]*Table1[[#This Row],[Units Sold]]</f>
        <v>4990257.5</v>
      </c>
      <c r="L903" s="8">
        <v>28968872.850000001</v>
      </c>
      <c r="M903" s="8">
        <f>Table1[[#This Row],[Revenue]]-Table1[[#This Row],[Total Profits]]</f>
        <v>23978615.350000001</v>
      </c>
      <c r="N903" t="s">
        <v>14</v>
      </c>
    </row>
    <row r="904" spans="1:14" x14ac:dyDescent="0.35">
      <c r="A904" t="s">
        <v>947</v>
      </c>
      <c r="B904" t="s">
        <v>31</v>
      </c>
      <c r="C904" s="1">
        <v>44285</v>
      </c>
      <c r="D904" s="25">
        <f>ROUNDUP(MONTH(Table1[[#This Row],[Date]])/3,0)</f>
        <v>1</v>
      </c>
      <c r="E904">
        <v>2021</v>
      </c>
      <c r="F904" t="s">
        <v>54</v>
      </c>
      <c r="G904" t="s">
        <v>39</v>
      </c>
      <c r="H904">
        <v>522</v>
      </c>
      <c r="I904" s="8">
        <v>22143.33</v>
      </c>
      <c r="J904" s="8">
        <v>3932.05</v>
      </c>
      <c r="K904" s="8">
        <f>Table1[[#This Row],[Profit Per unit]]*Table1[[#This Row],[Units Sold]]</f>
        <v>2052530.1</v>
      </c>
      <c r="L904" s="8">
        <v>11558818.26</v>
      </c>
      <c r="M904" s="8">
        <f>Table1[[#This Row],[Revenue]]-Table1[[#This Row],[Total Profits]]</f>
        <v>9506288.1600000001</v>
      </c>
      <c r="N904" t="s">
        <v>25</v>
      </c>
    </row>
    <row r="905" spans="1:14" x14ac:dyDescent="0.35">
      <c r="A905" t="s">
        <v>948</v>
      </c>
      <c r="B905" t="s">
        <v>37</v>
      </c>
      <c r="C905" s="1">
        <v>44240</v>
      </c>
      <c r="D905" s="25">
        <f>ROUNDUP(MONTH(Table1[[#This Row],[Date]])/3,0)</f>
        <v>1</v>
      </c>
      <c r="E905">
        <v>2021</v>
      </c>
      <c r="F905" t="s">
        <v>17</v>
      </c>
      <c r="G905" t="s">
        <v>35</v>
      </c>
      <c r="H905">
        <v>726</v>
      </c>
      <c r="I905" s="8">
        <v>24759.94</v>
      </c>
      <c r="J905" s="8">
        <v>3878.78</v>
      </c>
      <c r="K905" s="8">
        <f>Table1[[#This Row],[Profit Per unit]]*Table1[[#This Row],[Units Sold]]</f>
        <v>2815994.2800000003</v>
      </c>
      <c r="L905" s="8">
        <v>17975716.440000001</v>
      </c>
      <c r="M905" s="8">
        <f>Table1[[#This Row],[Revenue]]-Table1[[#This Row],[Total Profits]]</f>
        <v>15159722.16</v>
      </c>
      <c r="N905" t="s">
        <v>14</v>
      </c>
    </row>
    <row r="906" spans="1:14" x14ac:dyDescent="0.35">
      <c r="A906" t="s">
        <v>949</v>
      </c>
      <c r="B906" t="s">
        <v>44</v>
      </c>
      <c r="C906" s="1">
        <v>44691</v>
      </c>
      <c r="D906" s="25">
        <f>ROUNDUP(MONTH(Table1[[#This Row],[Date]])/3,0)</f>
        <v>2</v>
      </c>
      <c r="E906">
        <v>2022</v>
      </c>
      <c r="F906" t="s">
        <v>12</v>
      </c>
      <c r="G906" t="s">
        <v>42</v>
      </c>
      <c r="H906">
        <v>221</v>
      </c>
      <c r="I906" s="8">
        <v>37345.15</v>
      </c>
      <c r="J906" s="8">
        <v>7906.31</v>
      </c>
      <c r="K906" s="8">
        <f>Table1[[#This Row],[Profit Per unit]]*Table1[[#This Row],[Units Sold]]</f>
        <v>1747294.51</v>
      </c>
      <c r="L906" s="8">
        <v>8253278.1500000004</v>
      </c>
      <c r="M906" s="8">
        <f>Table1[[#This Row],[Revenue]]-Table1[[#This Row],[Total Profits]]</f>
        <v>6505983.6400000006</v>
      </c>
      <c r="N906" t="s">
        <v>25</v>
      </c>
    </row>
    <row r="907" spans="1:14" x14ac:dyDescent="0.35">
      <c r="A907" t="s">
        <v>950</v>
      </c>
      <c r="B907" t="s">
        <v>46</v>
      </c>
      <c r="C907" s="1">
        <v>45247</v>
      </c>
      <c r="D907" s="25">
        <f>ROUNDUP(MONTH(Table1[[#This Row],[Date]])/3,0)</f>
        <v>4</v>
      </c>
      <c r="E907">
        <v>2023</v>
      </c>
      <c r="F907" t="s">
        <v>28</v>
      </c>
      <c r="G907" t="s">
        <v>24</v>
      </c>
      <c r="H907">
        <v>909</v>
      </c>
      <c r="I907" s="8">
        <v>12986.58</v>
      </c>
      <c r="J907" s="8">
        <v>5787.44</v>
      </c>
      <c r="K907" s="8">
        <f>Table1[[#This Row],[Profit Per unit]]*Table1[[#This Row],[Units Sold]]</f>
        <v>5260782.96</v>
      </c>
      <c r="L907" s="8">
        <v>11804801.220000001</v>
      </c>
      <c r="M907" s="8">
        <f>Table1[[#This Row],[Revenue]]-Table1[[#This Row],[Total Profits]]</f>
        <v>6544018.2600000007</v>
      </c>
      <c r="N907" t="s">
        <v>14</v>
      </c>
    </row>
    <row r="908" spans="1:14" x14ac:dyDescent="0.35">
      <c r="A908" s="2" t="s">
        <v>951</v>
      </c>
      <c r="B908" t="s">
        <v>34</v>
      </c>
      <c r="C908" s="1">
        <v>44213</v>
      </c>
      <c r="D908" s="25">
        <f>ROUNDUP(MONTH(Table1[[#This Row],[Date]])/3,0)</f>
        <v>1</v>
      </c>
      <c r="E908">
        <v>2021</v>
      </c>
      <c r="F908" t="s">
        <v>41</v>
      </c>
      <c r="G908" t="s">
        <v>35</v>
      </c>
      <c r="H908">
        <v>108</v>
      </c>
      <c r="I908" s="8">
        <v>37249.78</v>
      </c>
      <c r="J908" s="8">
        <v>4225.05</v>
      </c>
      <c r="K908" s="8">
        <f>Table1[[#This Row],[Profit Per unit]]*Table1[[#This Row],[Units Sold]]</f>
        <v>456305.4</v>
      </c>
      <c r="L908" s="8">
        <v>4022976.24</v>
      </c>
      <c r="M908" s="8">
        <f>Table1[[#This Row],[Revenue]]-Table1[[#This Row],[Total Profits]]</f>
        <v>3566670.8400000003</v>
      </c>
      <c r="N908" t="s">
        <v>58</v>
      </c>
    </row>
    <row r="909" spans="1:14" x14ac:dyDescent="0.35">
      <c r="A909" t="s">
        <v>952</v>
      </c>
      <c r="B909" t="s">
        <v>37</v>
      </c>
      <c r="C909" s="1">
        <v>44632</v>
      </c>
      <c r="D909" s="25">
        <f>ROUNDUP(MONTH(Table1[[#This Row],[Date]])/3,0)</f>
        <v>1</v>
      </c>
      <c r="E909">
        <v>2022</v>
      </c>
      <c r="F909" t="s">
        <v>17</v>
      </c>
      <c r="G909" t="s">
        <v>29</v>
      </c>
      <c r="H909">
        <v>421</v>
      </c>
      <c r="I909" s="8">
        <v>30096.76</v>
      </c>
      <c r="J909" s="8">
        <v>2841.69</v>
      </c>
      <c r="K909" s="8">
        <f>Table1[[#This Row],[Profit Per unit]]*Table1[[#This Row],[Units Sold]]</f>
        <v>1196351.49</v>
      </c>
      <c r="L909" s="8">
        <v>12670735.960000001</v>
      </c>
      <c r="M909" s="8">
        <f>Table1[[#This Row],[Revenue]]-Table1[[#This Row],[Total Profits]]</f>
        <v>11474384.470000001</v>
      </c>
      <c r="N909" t="s">
        <v>14</v>
      </c>
    </row>
    <row r="910" spans="1:14" x14ac:dyDescent="0.35">
      <c r="A910" t="s">
        <v>953</v>
      </c>
      <c r="B910" t="s">
        <v>11</v>
      </c>
      <c r="C910" s="1">
        <v>43838</v>
      </c>
      <c r="D910" s="25">
        <f>ROUNDUP(MONTH(Table1[[#This Row],[Date]])/3,0)</f>
        <v>1</v>
      </c>
      <c r="E910">
        <v>2020</v>
      </c>
      <c r="F910" t="s">
        <v>54</v>
      </c>
      <c r="G910" t="s">
        <v>32</v>
      </c>
      <c r="H910">
        <v>619</v>
      </c>
      <c r="I910" s="8">
        <v>13079.61</v>
      </c>
      <c r="J910" s="8">
        <v>2337.4299999999998</v>
      </c>
      <c r="K910" s="8">
        <f>Table1[[#This Row],[Profit Per unit]]*Table1[[#This Row],[Units Sold]]</f>
        <v>1446869.17</v>
      </c>
      <c r="L910" s="8">
        <v>8096278.5899999999</v>
      </c>
      <c r="M910" s="8">
        <f>Table1[[#This Row],[Revenue]]-Table1[[#This Row],[Total Profits]]</f>
        <v>6649409.4199999999</v>
      </c>
      <c r="N910" t="s">
        <v>14</v>
      </c>
    </row>
    <row r="911" spans="1:14" x14ac:dyDescent="0.35">
      <c r="A911" t="s">
        <v>954</v>
      </c>
      <c r="B911" t="s">
        <v>51</v>
      </c>
      <c r="C911" s="1">
        <v>45222</v>
      </c>
      <c r="D911" s="25">
        <f>ROUNDUP(MONTH(Table1[[#This Row],[Date]])/3,0)</f>
        <v>4</v>
      </c>
      <c r="E911">
        <v>2023</v>
      </c>
      <c r="F911" t="s">
        <v>63</v>
      </c>
      <c r="G911" t="s">
        <v>42</v>
      </c>
      <c r="H911">
        <v>657</v>
      </c>
      <c r="I911" s="8">
        <v>42148.94</v>
      </c>
      <c r="J911" s="8">
        <v>5773.97</v>
      </c>
      <c r="K911" s="8">
        <f>Table1[[#This Row],[Profit Per unit]]*Table1[[#This Row],[Units Sold]]</f>
        <v>3793498.29</v>
      </c>
      <c r="L911" s="8">
        <v>27691853.579999998</v>
      </c>
      <c r="M911" s="8">
        <f>Table1[[#This Row],[Revenue]]-Table1[[#This Row],[Total Profits]]</f>
        <v>23898355.289999999</v>
      </c>
      <c r="N911" t="s">
        <v>21</v>
      </c>
    </row>
    <row r="912" spans="1:14" x14ac:dyDescent="0.35">
      <c r="A912" t="s">
        <v>955</v>
      </c>
      <c r="B912" t="s">
        <v>11</v>
      </c>
      <c r="C912" s="1">
        <v>44901</v>
      </c>
      <c r="D912" s="25">
        <f>ROUNDUP(MONTH(Table1[[#This Row],[Date]])/3,0)</f>
        <v>4</v>
      </c>
      <c r="E912">
        <v>2022</v>
      </c>
      <c r="F912" t="s">
        <v>63</v>
      </c>
      <c r="G912" t="s">
        <v>42</v>
      </c>
      <c r="H912">
        <v>285</v>
      </c>
      <c r="I912" s="8">
        <v>15478.05</v>
      </c>
      <c r="J912" s="8">
        <v>4402.63</v>
      </c>
      <c r="K912" s="8">
        <f>Table1[[#This Row],[Profit Per unit]]*Table1[[#This Row],[Units Sold]]</f>
        <v>1254749.55</v>
      </c>
      <c r="L912" s="8">
        <v>4411244.25</v>
      </c>
      <c r="M912" s="8">
        <f>Table1[[#This Row],[Revenue]]-Table1[[#This Row],[Total Profits]]</f>
        <v>3156494.7</v>
      </c>
      <c r="N912" t="s">
        <v>21</v>
      </c>
    </row>
    <row r="913" spans="1:14" x14ac:dyDescent="0.35">
      <c r="A913" t="s">
        <v>956</v>
      </c>
      <c r="B913" t="s">
        <v>34</v>
      </c>
      <c r="C913" s="1">
        <v>44236</v>
      </c>
      <c r="D913" s="25">
        <f>ROUNDUP(MONTH(Table1[[#This Row],[Date]])/3,0)</f>
        <v>1</v>
      </c>
      <c r="E913">
        <v>2021</v>
      </c>
      <c r="F913" t="s">
        <v>54</v>
      </c>
      <c r="G913" t="s">
        <v>24</v>
      </c>
      <c r="H913">
        <v>564</v>
      </c>
      <c r="I913" s="8">
        <v>41667.730000000003</v>
      </c>
      <c r="J913" s="8">
        <v>8576.44</v>
      </c>
      <c r="K913" s="8">
        <f>Table1[[#This Row],[Profit Per unit]]*Table1[[#This Row],[Units Sold]]</f>
        <v>4837112.16</v>
      </c>
      <c r="L913" s="8">
        <v>23500599.719999999</v>
      </c>
      <c r="M913" s="8">
        <f>Table1[[#This Row],[Revenue]]-Table1[[#This Row],[Total Profits]]</f>
        <v>18663487.559999999</v>
      </c>
      <c r="N913" t="s">
        <v>14</v>
      </c>
    </row>
    <row r="914" spans="1:14" x14ac:dyDescent="0.35">
      <c r="A914" t="s">
        <v>957</v>
      </c>
      <c r="B914" t="s">
        <v>37</v>
      </c>
      <c r="C914" s="1">
        <v>44314</v>
      </c>
      <c r="D914" s="25">
        <f>ROUNDUP(MONTH(Table1[[#This Row],[Date]])/3,0)</f>
        <v>2</v>
      </c>
      <c r="E914">
        <v>2021</v>
      </c>
      <c r="F914" t="s">
        <v>12</v>
      </c>
      <c r="G914" t="s">
        <v>35</v>
      </c>
      <c r="H914">
        <v>855</v>
      </c>
      <c r="I914" s="8">
        <v>40697.769999999997</v>
      </c>
      <c r="J914" s="8">
        <v>3184.83</v>
      </c>
      <c r="K914" s="8">
        <f>Table1[[#This Row],[Profit Per unit]]*Table1[[#This Row],[Units Sold]]</f>
        <v>2723029.65</v>
      </c>
      <c r="L914" s="8">
        <v>34796593.350000001</v>
      </c>
      <c r="M914" s="8">
        <f>Table1[[#This Row],[Revenue]]-Table1[[#This Row],[Total Profits]]</f>
        <v>32073563.700000003</v>
      </c>
      <c r="N914" t="s">
        <v>14</v>
      </c>
    </row>
    <row r="915" spans="1:14" x14ac:dyDescent="0.35">
      <c r="A915" t="s">
        <v>958</v>
      </c>
      <c r="B915" t="s">
        <v>44</v>
      </c>
      <c r="C915" s="1">
        <v>44272</v>
      </c>
      <c r="D915" s="25">
        <f>ROUNDUP(MONTH(Table1[[#This Row],[Date]])/3,0)</f>
        <v>1</v>
      </c>
      <c r="E915">
        <v>2021</v>
      </c>
      <c r="F915" t="s">
        <v>41</v>
      </c>
      <c r="G915" t="s">
        <v>48</v>
      </c>
      <c r="H915">
        <v>988</v>
      </c>
      <c r="I915" s="8">
        <v>34090.050000000003</v>
      </c>
      <c r="J915" s="8">
        <v>6763.49</v>
      </c>
      <c r="K915" s="8">
        <f>Table1[[#This Row],[Profit Per unit]]*Table1[[#This Row],[Units Sold]]</f>
        <v>6682328.1200000001</v>
      </c>
      <c r="L915" s="8">
        <v>33680969.399999999</v>
      </c>
      <c r="M915" s="8">
        <f>Table1[[#This Row],[Revenue]]-Table1[[#This Row],[Total Profits]]</f>
        <v>26998641.279999997</v>
      </c>
      <c r="N915" t="s">
        <v>14</v>
      </c>
    </row>
    <row r="916" spans="1:14" x14ac:dyDescent="0.35">
      <c r="A916" t="s">
        <v>959</v>
      </c>
      <c r="B916" t="s">
        <v>46</v>
      </c>
      <c r="C916" s="1">
        <v>44882</v>
      </c>
      <c r="D916" s="25">
        <f>ROUNDUP(MONTH(Table1[[#This Row],[Date]])/3,0)</f>
        <v>4</v>
      </c>
      <c r="E916">
        <v>2022</v>
      </c>
      <c r="F916" t="s">
        <v>12</v>
      </c>
      <c r="G916" t="s">
        <v>39</v>
      </c>
      <c r="H916">
        <v>430</v>
      </c>
      <c r="I916" s="8">
        <v>11566.78</v>
      </c>
      <c r="J916" s="8">
        <v>7435.68</v>
      </c>
      <c r="K916" s="8">
        <f>Table1[[#This Row],[Profit Per unit]]*Table1[[#This Row],[Units Sold]]</f>
        <v>3197342.4</v>
      </c>
      <c r="L916" s="8">
        <v>4973715.4000000004</v>
      </c>
      <c r="M916" s="8">
        <f>Table1[[#This Row],[Revenue]]-Table1[[#This Row],[Total Profits]]</f>
        <v>1776373.0000000005</v>
      </c>
      <c r="N916" t="s">
        <v>14</v>
      </c>
    </row>
    <row r="917" spans="1:14" x14ac:dyDescent="0.35">
      <c r="A917" t="s">
        <v>960</v>
      </c>
      <c r="B917" t="s">
        <v>11</v>
      </c>
      <c r="C917" s="1">
        <v>44992</v>
      </c>
      <c r="D917" s="25">
        <f>ROUNDUP(MONTH(Table1[[#This Row],[Date]])/3,0)</f>
        <v>1</v>
      </c>
      <c r="E917">
        <v>2023</v>
      </c>
      <c r="F917" t="s">
        <v>54</v>
      </c>
      <c r="G917" t="s">
        <v>35</v>
      </c>
      <c r="H917">
        <v>655</v>
      </c>
      <c r="I917" s="8">
        <v>14925.52</v>
      </c>
      <c r="J917" s="8">
        <v>7623.92</v>
      </c>
      <c r="K917" s="8">
        <f>Table1[[#This Row],[Profit Per unit]]*Table1[[#This Row],[Units Sold]]</f>
        <v>4993667.5999999996</v>
      </c>
      <c r="L917" s="8">
        <v>9776215.5999999996</v>
      </c>
      <c r="M917" s="8">
        <f>Table1[[#This Row],[Revenue]]-Table1[[#This Row],[Total Profits]]</f>
        <v>4782548</v>
      </c>
      <c r="N917" t="s">
        <v>14</v>
      </c>
    </row>
    <row r="918" spans="1:14" x14ac:dyDescent="0.35">
      <c r="A918" t="s">
        <v>961</v>
      </c>
      <c r="B918" t="s">
        <v>34</v>
      </c>
      <c r="C918" s="1">
        <v>44172</v>
      </c>
      <c r="D918" s="25">
        <f>ROUNDUP(MONTH(Table1[[#This Row],[Date]])/3,0)</f>
        <v>4</v>
      </c>
      <c r="E918">
        <v>2020</v>
      </c>
      <c r="F918" t="s">
        <v>28</v>
      </c>
      <c r="G918" t="s">
        <v>24</v>
      </c>
      <c r="H918">
        <v>646</v>
      </c>
      <c r="I918" s="8">
        <v>38364.15</v>
      </c>
      <c r="J918" s="8">
        <v>9462.15</v>
      </c>
      <c r="K918" s="8">
        <f>Table1[[#This Row],[Profit Per unit]]*Table1[[#This Row],[Units Sold]]</f>
        <v>6112548.8999999994</v>
      </c>
      <c r="L918" s="8">
        <v>24783240.899999999</v>
      </c>
      <c r="M918" s="8">
        <f>Table1[[#This Row],[Revenue]]-Table1[[#This Row],[Total Profits]]</f>
        <v>18670692</v>
      </c>
      <c r="N918" t="s">
        <v>21</v>
      </c>
    </row>
    <row r="919" spans="1:14" x14ac:dyDescent="0.35">
      <c r="A919" t="s">
        <v>962</v>
      </c>
      <c r="B919" t="s">
        <v>34</v>
      </c>
      <c r="C919" s="1">
        <v>45227</v>
      </c>
      <c r="D919" s="25">
        <f>ROUNDUP(MONTH(Table1[[#This Row],[Date]])/3,0)</f>
        <v>4</v>
      </c>
      <c r="E919">
        <v>2023</v>
      </c>
      <c r="F919" t="s">
        <v>28</v>
      </c>
      <c r="G919" t="s">
        <v>48</v>
      </c>
      <c r="H919">
        <v>859</v>
      </c>
      <c r="I919" s="8">
        <v>43851.61</v>
      </c>
      <c r="J919" s="8">
        <v>6799.28</v>
      </c>
      <c r="K919" s="8">
        <f>Table1[[#This Row],[Profit Per unit]]*Table1[[#This Row],[Units Sold]]</f>
        <v>5840581.5199999996</v>
      </c>
      <c r="L919" s="8">
        <v>37668532.990000002</v>
      </c>
      <c r="M919" s="8">
        <f>Table1[[#This Row],[Revenue]]-Table1[[#This Row],[Total Profits]]</f>
        <v>31827951.470000003</v>
      </c>
      <c r="N919" t="s">
        <v>58</v>
      </c>
    </row>
    <row r="920" spans="1:14" x14ac:dyDescent="0.35">
      <c r="A920" t="s">
        <v>963</v>
      </c>
      <c r="B920" t="s">
        <v>44</v>
      </c>
      <c r="C920" s="1">
        <v>44334</v>
      </c>
      <c r="D920" s="25">
        <f>ROUNDUP(MONTH(Table1[[#This Row],[Date]])/3,0)</f>
        <v>2</v>
      </c>
      <c r="E920">
        <v>2021</v>
      </c>
      <c r="F920" t="s">
        <v>20</v>
      </c>
      <c r="G920" t="s">
        <v>29</v>
      </c>
      <c r="H920">
        <v>347</v>
      </c>
      <c r="I920" s="8">
        <v>42921.85</v>
      </c>
      <c r="J920" s="8">
        <v>8708.69</v>
      </c>
      <c r="K920" s="8">
        <f>Table1[[#This Row],[Profit Per unit]]*Table1[[#This Row],[Units Sold]]</f>
        <v>3021915.43</v>
      </c>
      <c r="L920" s="8">
        <v>14893881.949999999</v>
      </c>
      <c r="M920" s="8">
        <f>Table1[[#This Row],[Revenue]]-Table1[[#This Row],[Total Profits]]</f>
        <v>11871966.52</v>
      </c>
      <c r="N920" t="s">
        <v>25</v>
      </c>
    </row>
    <row r="921" spans="1:14" x14ac:dyDescent="0.35">
      <c r="A921" t="s">
        <v>964</v>
      </c>
      <c r="B921" t="s">
        <v>16</v>
      </c>
      <c r="C921" s="1">
        <v>44560</v>
      </c>
      <c r="D921" s="25">
        <f>ROUNDUP(MONTH(Table1[[#This Row],[Date]])/3,0)</f>
        <v>4</v>
      </c>
      <c r="E921">
        <v>2021</v>
      </c>
      <c r="F921" t="s">
        <v>47</v>
      </c>
      <c r="G921" t="s">
        <v>29</v>
      </c>
      <c r="H921">
        <v>823</v>
      </c>
      <c r="I921" s="8">
        <v>44241.93</v>
      </c>
      <c r="J921" s="8">
        <v>3183.41</v>
      </c>
      <c r="K921" s="8">
        <f>Table1[[#This Row],[Profit Per unit]]*Table1[[#This Row],[Units Sold]]</f>
        <v>2619946.4299999997</v>
      </c>
      <c r="L921" s="8">
        <v>36411108.390000001</v>
      </c>
      <c r="M921" s="8">
        <f>Table1[[#This Row],[Revenue]]-Table1[[#This Row],[Total Profits]]</f>
        <v>33791161.960000001</v>
      </c>
      <c r="N921" t="s">
        <v>14</v>
      </c>
    </row>
    <row r="922" spans="1:14" x14ac:dyDescent="0.35">
      <c r="A922" t="s">
        <v>965</v>
      </c>
      <c r="B922" t="s">
        <v>27</v>
      </c>
      <c r="C922" s="1">
        <v>44422</v>
      </c>
      <c r="D922" s="25">
        <f>ROUNDUP(MONTH(Table1[[#This Row],[Date]])/3,0)</f>
        <v>3</v>
      </c>
      <c r="E922">
        <v>2021</v>
      </c>
      <c r="F922" t="s">
        <v>12</v>
      </c>
      <c r="G922" t="s">
        <v>18</v>
      </c>
      <c r="H922">
        <v>217</v>
      </c>
      <c r="I922" s="8">
        <v>34216.050000000003</v>
      </c>
      <c r="J922" s="8">
        <v>9912.43</v>
      </c>
      <c r="K922" s="8">
        <f>Table1[[#This Row],[Profit Per unit]]*Table1[[#This Row],[Units Sold]]</f>
        <v>2150997.31</v>
      </c>
      <c r="L922" s="8">
        <v>7424882.8499999996</v>
      </c>
      <c r="M922" s="8">
        <f>Table1[[#This Row],[Revenue]]-Table1[[#This Row],[Total Profits]]</f>
        <v>5273885.5399999991</v>
      </c>
      <c r="N922" t="s">
        <v>14</v>
      </c>
    </row>
    <row r="923" spans="1:14" x14ac:dyDescent="0.35">
      <c r="A923" t="s">
        <v>966</v>
      </c>
      <c r="B923" t="s">
        <v>16</v>
      </c>
      <c r="C923" s="1">
        <v>44356</v>
      </c>
      <c r="D923" s="25">
        <f>ROUNDUP(MONTH(Table1[[#This Row],[Date]])/3,0)</f>
        <v>2</v>
      </c>
      <c r="E923">
        <v>2021</v>
      </c>
      <c r="F923" t="s">
        <v>20</v>
      </c>
      <c r="G923" t="s">
        <v>42</v>
      </c>
      <c r="H923">
        <v>862</v>
      </c>
      <c r="I923" s="8">
        <v>10713.54</v>
      </c>
      <c r="J923" s="8">
        <v>4852.22</v>
      </c>
      <c r="K923" s="8">
        <f>Table1[[#This Row],[Profit Per unit]]*Table1[[#This Row],[Units Sold]]</f>
        <v>4182613.64</v>
      </c>
      <c r="L923" s="8">
        <v>9235071.4800000004</v>
      </c>
      <c r="M923" s="8">
        <f>Table1[[#This Row],[Revenue]]-Table1[[#This Row],[Total Profits]]</f>
        <v>5052457.84</v>
      </c>
      <c r="N923" t="s">
        <v>14</v>
      </c>
    </row>
    <row r="924" spans="1:14" x14ac:dyDescent="0.35">
      <c r="A924" t="s">
        <v>967</v>
      </c>
      <c r="B924" t="s">
        <v>31</v>
      </c>
      <c r="C924" s="1">
        <v>44755</v>
      </c>
      <c r="D924" s="25">
        <f>ROUNDUP(MONTH(Table1[[#This Row],[Date]])/3,0)</f>
        <v>3</v>
      </c>
      <c r="E924">
        <v>2022</v>
      </c>
      <c r="F924" t="s">
        <v>17</v>
      </c>
      <c r="G924" t="s">
        <v>39</v>
      </c>
      <c r="H924">
        <v>324</v>
      </c>
      <c r="I924" s="8">
        <v>21715.79</v>
      </c>
      <c r="J924" s="8">
        <v>5623.25</v>
      </c>
      <c r="K924" s="8">
        <f>Table1[[#This Row],[Profit Per unit]]*Table1[[#This Row],[Units Sold]]</f>
        <v>1821933</v>
      </c>
      <c r="L924" s="8">
        <v>7035915.96</v>
      </c>
      <c r="M924" s="8">
        <f>Table1[[#This Row],[Revenue]]-Table1[[#This Row],[Total Profits]]</f>
        <v>5213982.96</v>
      </c>
      <c r="N924" t="s">
        <v>25</v>
      </c>
    </row>
    <row r="925" spans="1:14" x14ac:dyDescent="0.35">
      <c r="A925" t="s">
        <v>968</v>
      </c>
      <c r="B925" t="s">
        <v>37</v>
      </c>
      <c r="C925" s="1">
        <v>45195</v>
      </c>
      <c r="D925" s="25">
        <f>ROUNDUP(MONTH(Table1[[#This Row],[Date]])/3,0)</f>
        <v>3</v>
      </c>
      <c r="E925">
        <v>2023</v>
      </c>
      <c r="F925" t="s">
        <v>63</v>
      </c>
      <c r="G925" t="s">
        <v>13</v>
      </c>
      <c r="H925">
        <v>250</v>
      </c>
      <c r="I925" s="8">
        <v>39171.51</v>
      </c>
      <c r="J925" s="8">
        <v>5314.78</v>
      </c>
      <c r="K925" s="8">
        <f>Table1[[#This Row],[Profit Per unit]]*Table1[[#This Row],[Units Sold]]</f>
        <v>1328695</v>
      </c>
      <c r="L925" s="8">
        <v>9792877.5</v>
      </c>
      <c r="M925" s="8">
        <f>Table1[[#This Row],[Revenue]]-Table1[[#This Row],[Total Profits]]</f>
        <v>8464182.5</v>
      </c>
      <c r="N925" t="s">
        <v>58</v>
      </c>
    </row>
    <row r="926" spans="1:14" x14ac:dyDescent="0.35">
      <c r="A926" t="s">
        <v>969</v>
      </c>
      <c r="B926" t="s">
        <v>44</v>
      </c>
      <c r="C926" s="1">
        <v>43867</v>
      </c>
      <c r="D926" s="25">
        <f>ROUNDUP(MONTH(Table1[[#This Row],[Date]])/3,0)</f>
        <v>1</v>
      </c>
      <c r="E926">
        <v>2020</v>
      </c>
      <c r="F926" t="s">
        <v>28</v>
      </c>
      <c r="G926" t="s">
        <v>52</v>
      </c>
      <c r="H926">
        <v>764</v>
      </c>
      <c r="I926" s="8">
        <v>43203.73</v>
      </c>
      <c r="J926" s="8">
        <v>8734.57</v>
      </c>
      <c r="K926" s="8">
        <f>Table1[[#This Row],[Profit Per unit]]*Table1[[#This Row],[Units Sold]]</f>
        <v>6673211.4799999995</v>
      </c>
      <c r="L926" s="8">
        <v>33007649.719999999</v>
      </c>
      <c r="M926" s="8">
        <f>Table1[[#This Row],[Revenue]]-Table1[[#This Row],[Total Profits]]</f>
        <v>26334438.239999998</v>
      </c>
      <c r="N926" t="s">
        <v>25</v>
      </c>
    </row>
    <row r="927" spans="1:14" x14ac:dyDescent="0.35">
      <c r="A927" t="s">
        <v>970</v>
      </c>
      <c r="B927" t="s">
        <v>16</v>
      </c>
      <c r="C927" s="1">
        <v>44483</v>
      </c>
      <c r="D927" s="25">
        <f>ROUNDUP(MONTH(Table1[[#This Row],[Date]])/3,0)</f>
        <v>4</v>
      </c>
      <c r="E927">
        <v>2021</v>
      </c>
      <c r="F927" t="s">
        <v>12</v>
      </c>
      <c r="G927" t="s">
        <v>29</v>
      </c>
      <c r="H927">
        <v>789</v>
      </c>
      <c r="I927" s="8">
        <v>45177.74</v>
      </c>
      <c r="J927" s="8">
        <v>7969.12</v>
      </c>
      <c r="K927" s="8">
        <f>Table1[[#This Row],[Profit Per unit]]*Table1[[#This Row],[Units Sold]]</f>
        <v>6287635.6799999997</v>
      </c>
      <c r="L927" s="8">
        <v>35645236.859999999</v>
      </c>
      <c r="M927" s="8">
        <f>Table1[[#This Row],[Revenue]]-Table1[[#This Row],[Total Profits]]</f>
        <v>29357601.18</v>
      </c>
      <c r="N927" t="s">
        <v>14</v>
      </c>
    </row>
    <row r="928" spans="1:14" x14ac:dyDescent="0.35">
      <c r="A928" t="s">
        <v>971</v>
      </c>
      <c r="B928" t="s">
        <v>44</v>
      </c>
      <c r="C928" s="1">
        <v>44474</v>
      </c>
      <c r="D928" s="25">
        <f>ROUNDUP(MONTH(Table1[[#This Row],[Date]])/3,0)</f>
        <v>4</v>
      </c>
      <c r="E928">
        <v>2021</v>
      </c>
      <c r="F928" t="s">
        <v>41</v>
      </c>
      <c r="G928" t="s">
        <v>18</v>
      </c>
      <c r="H928">
        <v>388</v>
      </c>
      <c r="I928" s="8">
        <v>14002.05</v>
      </c>
      <c r="J928" s="8">
        <v>7799.02</v>
      </c>
      <c r="K928" s="8">
        <f>Table1[[#This Row],[Profit Per unit]]*Table1[[#This Row],[Units Sold]]</f>
        <v>3026019.7600000002</v>
      </c>
      <c r="L928" s="8">
        <v>5432795.4000000004</v>
      </c>
      <c r="M928" s="8">
        <f>Table1[[#This Row],[Revenue]]-Table1[[#This Row],[Total Profits]]</f>
        <v>2406775.64</v>
      </c>
      <c r="N928" t="s">
        <v>14</v>
      </c>
    </row>
    <row r="929" spans="1:14" x14ac:dyDescent="0.35">
      <c r="A929" t="s">
        <v>972</v>
      </c>
      <c r="B929" t="s">
        <v>34</v>
      </c>
      <c r="C929" s="1">
        <v>45019</v>
      </c>
      <c r="D929" s="25">
        <f>ROUNDUP(MONTH(Table1[[#This Row],[Date]])/3,0)</f>
        <v>2</v>
      </c>
      <c r="E929">
        <v>2023</v>
      </c>
      <c r="F929" t="s">
        <v>12</v>
      </c>
      <c r="G929" t="s">
        <v>32</v>
      </c>
      <c r="H929">
        <v>563</v>
      </c>
      <c r="I929" s="8">
        <v>21775.759999999998</v>
      </c>
      <c r="J929" s="8">
        <v>2517.02</v>
      </c>
      <c r="K929" s="8">
        <f>Table1[[#This Row],[Profit Per unit]]*Table1[[#This Row],[Units Sold]]</f>
        <v>1417082.26</v>
      </c>
      <c r="L929" s="8">
        <v>12259752.880000001</v>
      </c>
      <c r="M929" s="8">
        <f>Table1[[#This Row],[Revenue]]-Table1[[#This Row],[Total Profits]]</f>
        <v>10842670.620000001</v>
      </c>
      <c r="N929" t="s">
        <v>14</v>
      </c>
    </row>
    <row r="930" spans="1:14" x14ac:dyDescent="0.35">
      <c r="A930" t="s">
        <v>973</v>
      </c>
      <c r="B930" t="s">
        <v>11</v>
      </c>
      <c r="C930" s="1">
        <v>44239</v>
      </c>
      <c r="D930" s="25">
        <f>ROUNDUP(MONTH(Table1[[#This Row],[Date]])/3,0)</f>
        <v>1</v>
      </c>
      <c r="E930">
        <v>2021</v>
      </c>
      <c r="F930" t="s">
        <v>20</v>
      </c>
      <c r="G930" t="s">
        <v>42</v>
      </c>
      <c r="H930">
        <v>793</v>
      </c>
      <c r="I930" s="8">
        <v>45126.35</v>
      </c>
      <c r="J930" s="8">
        <v>5472.16</v>
      </c>
      <c r="K930" s="8">
        <f>Table1[[#This Row],[Profit Per unit]]*Table1[[#This Row],[Units Sold]]</f>
        <v>4339422.88</v>
      </c>
      <c r="L930" s="8">
        <v>35785195.549999997</v>
      </c>
      <c r="M930" s="8">
        <f>Table1[[#This Row],[Revenue]]-Table1[[#This Row],[Total Profits]]</f>
        <v>31445772.669999998</v>
      </c>
      <c r="N930" t="s">
        <v>14</v>
      </c>
    </row>
    <row r="931" spans="1:14" x14ac:dyDescent="0.35">
      <c r="A931" t="s">
        <v>974</v>
      </c>
      <c r="B931" t="s">
        <v>27</v>
      </c>
      <c r="C931" s="1">
        <v>45263</v>
      </c>
      <c r="D931" s="25">
        <f>ROUNDUP(MONTH(Table1[[#This Row],[Date]])/3,0)</f>
        <v>4</v>
      </c>
      <c r="E931">
        <v>2023</v>
      </c>
      <c r="F931" t="s">
        <v>54</v>
      </c>
      <c r="G931" t="s">
        <v>42</v>
      </c>
      <c r="H931">
        <v>685</v>
      </c>
      <c r="I931" s="8">
        <v>48325.91</v>
      </c>
      <c r="J931" s="8">
        <v>2197.46</v>
      </c>
      <c r="K931" s="8">
        <f>Table1[[#This Row],[Profit Per unit]]*Table1[[#This Row],[Units Sold]]</f>
        <v>1505260.1</v>
      </c>
      <c r="L931" s="8">
        <v>33103248.350000001</v>
      </c>
      <c r="M931" s="8">
        <f>Table1[[#This Row],[Revenue]]-Table1[[#This Row],[Total Profits]]</f>
        <v>31597988.25</v>
      </c>
      <c r="N931" t="s">
        <v>58</v>
      </c>
    </row>
    <row r="932" spans="1:14" x14ac:dyDescent="0.35">
      <c r="A932" t="s">
        <v>975</v>
      </c>
      <c r="B932" t="s">
        <v>37</v>
      </c>
      <c r="C932" s="1">
        <v>44202</v>
      </c>
      <c r="D932" s="25">
        <f>ROUNDUP(MONTH(Table1[[#This Row],[Date]])/3,0)</f>
        <v>1</v>
      </c>
      <c r="E932">
        <v>2021</v>
      </c>
      <c r="F932" t="s">
        <v>28</v>
      </c>
      <c r="G932" t="s">
        <v>29</v>
      </c>
      <c r="H932">
        <v>649</v>
      </c>
      <c r="I932" s="8">
        <v>33652.550000000003</v>
      </c>
      <c r="J932" s="8">
        <v>2030.3</v>
      </c>
      <c r="K932" s="8">
        <f>Table1[[#This Row],[Profit Per unit]]*Table1[[#This Row],[Units Sold]]</f>
        <v>1317664.7</v>
      </c>
      <c r="L932" s="8">
        <v>21840504.949999999</v>
      </c>
      <c r="M932" s="8">
        <f>Table1[[#This Row],[Revenue]]-Table1[[#This Row],[Total Profits]]</f>
        <v>20522840.25</v>
      </c>
      <c r="N932" t="s">
        <v>14</v>
      </c>
    </row>
    <row r="933" spans="1:14" x14ac:dyDescent="0.35">
      <c r="A933" t="s">
        <v>976</v>
      </c>
      <c r="B933" t="s">
        <v>44</v>
      </c>
      <c r="C933" s="1">
        <v>43869</v>
      </c>
      <c r="D933" s="25">
        <f>ROUNDUP(MONTH(Table1[[#This Row],[Date]])/3,0)</f>
        <v>1</v>
      </c>
      <c r="E933">
        <v>2020</v>
      </c>
      <c r="F933" t="s">
        <v>47</v>
      </c>
      <c r="G933" t="s">
        <v>18</v>
      </c>
      <c r="H933">
        <v>459</v>
      </c>
      <c r="I933" s="8">
        <v>30252.46</v>
      </c>
      <c r="J933" s="8">
        <v>2958.05</v>
      </c>
      <c r="K933" s="8">
        <f>Table1[[#This Row],[Profit Per unit]]*Table1[[#This Row],[Units Sold]]</f>
        <v>1357744.9500000002</v>
      </c>
      <c r="L933" s="8">
        <v>13885879.140000001</v>
      </c>
      <c r="M933" s="8">
        <f>Table1[[#This Row],[Revenue]]-Table1[[#This Row],[Total Profits]]</f>
        <v>12528134.190000001</v>
      </c>
      <c r="N933" t="s">
        <v>58</v>
      </c>
    </row>
    <row r="934" spans="1:14" x14ac:dyDescent="0.35">
      <c r="A934" t="s">
        <v>977</v>
      </c>
      <c r="B934" t="s">
        <v>37</v>
      </c>
      <c r="C934" s="1">
        <v>45284</v>
      </c>
      <c r="D934" s="25">
        <f>ROUNDUP(MONTH(Table1[[#This Row],[Date]])/3,0)</f>
        <v>4</v>
      </c>
      <c r="E934">
        <v>2023</v>
      </c>
      <c r="F934" t="s">
        <v>47</v>
      </c>
      <c r="G934" t="s">
        <v>13</v>
      </c>
      <c r="H934">
        <v>457</v>
      </c>
      <c r="I934" s="8">
        <v>16150.42</v>
      </c>
      <c r="J934" s="8">
        <v>9986.08</v>
      </c>
      <c r="K934" s="8">
        <f>Table1[[#This Row],[Profit Per unit]]*Table1[[#This Row],[Units Sold]]</f>
        <v>4563638.5599999996</v>
      </c>
      <c r="L934" s="8">
        <v>7380741.9400000004</v>
      </c>
      <c r="M934" s="8">
        <f>Table1[[#This Row],[Revenue]]-Table1[[#This Row],[Total Profits]]</f>
        <v>2817103.3800000008</v>
      </c>
      <c r="N934" t="s">
        <v>978</v>
      </c>
    </row>
    <row r="935" spans="1:14" x14ac:dyDescent="0.35">
      <c r="A935" t="s">
        <v>979</v>
      </c>
      <c r="B935" t="s">
        <v>44</v>
      </c>
      <c r="C935" s="1">
        <v>44409</v>
      </c>
      <c r="D935" s="25">
        <f>ROUNDUP(MONTH(Table1[[#This Row],[Date]])/3,0)</f>
        <v>3</v>
      </c>
      <c r="E935">
        <v>2021</v>
      </c>
      <c r="F935" t="s">
        <v>54</v>
      </c>
      <c r="G935" t="s">
        <v>52</v>
      </c>
      <c r="H935">
        <v>473</v>
      </c>
      <c r="I935" s="8">
        <v>30671.94</v>
      </c>
      <c r="J935" s="8">
        <v>7740.41</v>
      </c>
      <c r="K935" s="8">
        <f>Table1[[#This Row],[Profit Per unit]]*Table1[[#This Row],[Units Sold]]</f>
        <v>3661213.9299999997</v>
      </c>
      <c r="L935" s="8">
        <v>14507827.619999999</v>
      </c>
      <c r="M935" s="8">
        <f>Table1[[#This Row],[Revenue]]-Table1[[#This Row],[Total Profits]]</f>
        <v>10846613.689999999</v>
      </c>
      <c r="N935" t="s">
        <v>14</v>
      </c>
    </row>
    <row r="936" spans="1:14" x14ac:dyDescent="0.35">
      <c r="A936" t="s">
        <v>980</v>
      </c>
      <c r="B936" t="s">
        <v>46</v>
      </c>
      <c r="C936" s="1">
        <v>44890</v>
      </c>
      <c r="D936" s="25">
        <f>ROUNDUP(MONTH(Table1[[#This Row],[Date]])/3,0)</f>
        <v>4</v>
      </c>
      <c r="E936">
        <v>2022</v>
      </c>
      <c r="F936" t="s">
        <v>12</v>
      </c>
      <c r="G936" t="s">
        <v>42</v>
      </c>
      <c r="H936">
        <v>709</v>
      </c>
      <c r="I936" s="8">
        <v>25837.66</v>
      </c>
      <c r="J936" s="8">
        <v>7576.26</v>
      </c>
      <c r="K936" s="8">
        <f>Table1[[#This Row],[Profit Per unit]]*Table1[[#This Row],[Units Sold]]</f>
        <v>5371568.3399999999</v>
      </c>
      <c r="L936" s="8">
        <v>18318900.940000001</v>
      </c>
      <c r="M936" s="8">
        <f>Table1[[#This Row],[Revenue]]-Table1[[#This Row],[Total Profits]]</f>
        <v>12947332.600000001</v>
      </c>
      <c r="N936" t="s">
        <v>21</v>
      </c>
    </row>
    <row r="937" spans="1:14" x14ac:dyDescent="0.35">
      <c r="A937" t="s">
        <v>981</v>
      </c>
      <c r="B937" t="s">
        <v>46</v>
      </c>
      <c r="C937" s="1">
        <v>44248</v>
      </c>
      <c r="D937" s="25">
        <f>ROUNDUP(MONTH(Table1[[#This Row],[Date]])/3,0)</f>
        <v>1</v>
      </c>
      <c r="E937">
        <v>2021</v>
      </c>
      <c r="F937" t="s">
        <v>28</v>
      </c>
      <c r="G937" t="s">
        <v>42</v>
      </c>
      <c r="H937">
        <v>414</v>
      </c>
      <c r="I937" s="8">
        <v>42114.2</v>
      </c>
      <c r="J937" s="8">
        <v>5486.61</v>
      </c>
      <c r="K937" s="8">
        <f>Table1[[#This Row],[Profit Per unit]]*Table1[[#This Row],[Units Sold]]</f>
        <v>2271456.54</v>
      </c>
      <c r="L937" s="8">
        <v>17435278.800000001</v>
      </c>
      <c r="M937" s="8">
        <f>Table1[[#This Row],[Revenue]]-Table1[[#This Row],[Total Profits]]</f>
        <v>15163822.260000002</v>
      </c>
      <c r="N937" t="s">
        <v>14</v>
      </c>
    </row>
    <row r="938" spans="1:14" x14ac:dyDescent="0.35">
      <c r="A938" t="s">
        <v>982</v>
      </c>
      <c r="B938" t="s">
        <v>46</v>
      </c>
      <c r="C938" s="1">
        <v>44779</v>
      </c>
      <c r="D938" s="25">
        <f>ROUNDUP(MONTH(Table1[[#This Row],[Date]])/3,0)</f>
        <v>3</v>
      </c>
      <c r="E938">
        <v>2022</v>
      </c>
      <c r="F938" t="s">
        <v>28</v>
      </c>
      <c r="G938" t="s">
        <v>24</v>
      </c>
      <c r="H938">
        <v>476</v>
      </c>
      <c r="I938" s="8">
        <v>14011.07</v>
      </c>
      <c r="J938" s="8">
        <v>5099.37</v>
      </c>
      <c r="K938" s="8">
        <f>Table1[[#This Row],[Profit Per unit]]*Table1[[#This Row],[Units Sold]]</f>
        <v>2427300.12</v>
      </c>
      <c r="L938" s="8">
        <v>6669269.3200000003</v>
      </c>
      <c r="M938" s="8">
        <f>Table1[[#This Row],[Revenue]]-Table1[[#This Row],[Total Profits]]</f>
        <v>4241969.2</v>
      </c>
      <c r="N938" t="s">
        <v>21</v>
      </c>
    </row>
    <row r="939" spans="1:14" x14ac:dyDescent="0.35">
      <c r="A939" t="s">
        <v>983</v>
      </c>
      <c r="B939" t="s">
        <v>11</v>
      </c>
      <c r="C939" s="1">
        <v>44599</v>
      </c>
      <c r="D939" s="25">
        <f>ROUNDUP(MONTH(Table1[[#This Row],[Date]])/3,0)</f>
        <v>1</v>
      </c>
      <c r="E939">
        <v>2022</v>
      </c>
      <c r="F939" t="s">
        <v>54</v>
      </c>
      <c r="G939" t="s">
        <v>29</v>
      </c>
      <c r="H939">
        <v>394</v>
      </c>
      <c r="I939" s="8">
        <v>46216.74</v>
      </c>
      <c r="J939" s="8">
        <v>4748.54</v>
      </c>
      <c r="K939" s="8">
        <f>Table1[[#This Row],[Profit Per unit]]*Table1[[#This Row],[Units Sold]]</f>
        <v>1870924.76</v>
      </c>
      <c r="L939" s="8">
        <v>18209395.559999999</v>
      </c>
      <c r="M939" s="8">
        <f>Table1[[#This Row],[Revenue]]-Table1[[#This Row],[Total Profits]]</f>
        <v>16338470.799999999</v>
      </c>
      <c r="N939" t="s">
        <v>14</v>
      </c>
    </row>
    <row r="940" spans="1:14" x14ac:dyDescent="0.35">
      <c r="A940" t="s">
        <v>984</v>
      </c>
      <c r="B940" t="s">
        <v>16</v>
      </c>
      <c r="C940" s="1">
        <v>44817</v>
      </c>
      <c r="D940" s="25">
        <f>ROUNDUP(MONTH(Table1[[#This Row],[Date]])/3,0)</f>
        <v>3</v>
      </c>
      <c r="E940">
        <v>2022</v>
      </c>
      <c r="F940" t="s">
        <v>41</v>
      </c>
      <c r="G940" t="s">
        <v>48</v>
      </c>
      <c r="H940">
        <v>823</v>
      </c>
      <c r="I940" s="8">
        <v>27043.87</v>
      </c>
      <c r="J940" s="8">
        <v>3741.34</v>
      </c>
      <c r="K940" s="8">
        <f>Table1[[#This Row],[Profit Per unit]]*Table1[[#This Row],[Units Sold]]</f>
        <v>3079122.8200000003</v>
      </c>
      <c r="L940" s="8">
        <v>22257105.010000002</v>
      </c>
      <c r="M940" s="8">
        <f>Table1[[#This Row],[Revenue]]-Table1[[#This Row],[Total Profits]]</f>
        <v>19177982.190000001</v>
      </c>
      <c r="N940" t="s">
        <v>14</v>
      </c>
    </row>
    <row r="941" spans="1:14" x14ac:dyDescent="0.35">
      <c r="A941" t="s">
        <v>985</v>
      </c>
      <c r="B941" t="s">
        <v>51</v>
      </c>
      <c r="C941" s="1">
        <v>43869</v>
      </c>
      <c r="D941" s="25">
        <f>ROUNDUP(MONTH(Table1[[#This Row],[Date]])/3,0)</f>
        <v>1</v>
      </c>
      <c r="E941">
        <v>2020</v>
      </c>
      <c r="F941" t="s">
        <v>12</v>
      </c>
      <c r="G941" t="s">
        <v>24</v>
      </c>
      <c r="H941">
        <v>143</v>
      </c>
      <c r="I941" s="8">
        <v>16022.18</v>
      </c>
      <c r="J941" s="8">
        <v>6105.63</v>
      </c>
      <c r="K941" s="8">
        <f>Table1[[#This Row],[Profit Per unit]]*Table1[[#This Row],[Units Sold]]</f>
        <v>873105.09</v>
      </c>
      <c r="L941" s="8">
        <v>2291171.7400000002</v>
      </c>
      <c r="M941" s="8">
        <f>Table1[[#This Row],[Revenue]]-Table1[[#This Row],[Total Profits]]</f>
        <v>1418066.6500000004</v>
      </c>
      <c r="N941" t="s">
        <v>21</v>
      </c>
    </row>
    <row r="942" spans="1:14" x14ac:dyDescent="0.35">
      <c r="A942" t="s">
        <v>986</v>
      </c>
      <c r="B942" t="s">
        <v>27</v>
      </c>
      <c r="C942" s="1">
        <v>43854</v>
      </c>
      <c r="D942" s="25">
        <f>ROUNDUP(MONTH(Table1[[#This Row],[Date]])/3,0)</f>
        <v>1</v>
      </c>
      <c r="E942">
        <v>2020</v>
      </c>
      <c r="F942" t="s">
        <v>28</v>
      </c>
      <c r="G942" t="s">
        <v>35</v>
      </c>
      <c r="H942">
        <v>594</v>
      </c>
      <c r="I942" s="8">
        <v>32943.760000000002</v>
      </c>
      <c r="J942" s="8">
        <v>2699.9</v>
      </c>
      <c r="K942" s="8">
        <f>Table1[[#This Row],[Profit Per unit]]*Table1[[#This Row],[Units Sold]]</f>
        <v>1603740.6</v>
      </c>
      <c r="L942" s="8">
        <v>19568593.440000001</v>
      </c>
      <c r="M942" s="8">
        <f>Table1[[#This Row],[Revenue]]-Table1[[#This Row],[Total Profits]]</f>
        <v>17964852.84</v>
      </c>
      <c r="N942" t="s">
        <v>25</v>
      </c>
    </row>
    <row r="943" spans="1:14" x14ac:dyDescent="0.35">
      <c r="A943" t="s">
        <v>987</v>
      </c>
      <c r="B943" t="s">
        <v>16</v>
      </c>
      <c r="C943" s="1">
        <v>44557</v>
      </c>
      <c r="D943" s="25">
        <f>ROUNDUP(MONTH(Table1[[#This Row],[Date]])/3,0)</f>
        <v>4</v>
      </c>
      <c r="E943">
        <v>2021</v>
      </c>
      <c r="F943" t="s">
        <v>28</v>
      </c>
      <c r="G943" t="s">
        <v>32</v>
      </c>
      <c r="H943">
        <v>263</v>
      </c>
      <c r="I943" s="8">
        <v>33990.480000000003</v>
      </c>
      <c r="J943" s="8">
        <v>8787.7800000000007</v>
      </c>
      <c r="K943" s="8">
        <f>Table1[[#This Row],[Profit Per unit]]*Table1[[#This Row],[Units Sold]]</f>
        <v>2311186.14</v>
      </c>
      <c r="L943" s="8">
        <v>8939496.2400000002</v>
      </c>
      <c r="M943" s="8">
        <f>Table1[[#This Row],[Revenue]]-Table1[[#This Row],[Total Profits]]</f>
        <v>6628310.0999999996</v>
      </c>
      <c r="N943" t="s">
        <v>14</v>
      </c>
    </row>
    <row r="944" spans="1:14" x14ac:dyDescent="0.35">
      <c r="A944" t="s">
        <v>988</v>
      </c>
      <c r="B944" t="s">
        <v>27</v>
      </c>
      <c r="C944" s="1">
        <v>44192</v>
      </c>
      <c r="D944" s="25">
        <f>ROUNDUP(MONTH(Table1[[#This Row],[Date]])/3,0)</f>
        <v>4</v>
      </c>
      <c r="E944">
        <v>2020</v>
      </c>
      <c r="F944" t="s">
        <v>12</v>
      </c>
      <c r="G944" t="s">
        <v>13</v>
      </c>
      <c r="H944">
        <v>401</v>
      </c>
      <c r="I944" s="8">
        <v>23465.06</v>
      </c>
      <c r="J944" s="8">
        <v>6456.01</v>
      </c>
      <c r="K944" s="8">
        <f>Table1[[#This Row],[Profit Per unit]]*Table1[[#This Row],[Units Sold]]</f>
        <v>2588860.0100000002</v>
      </c>
      <c r="L944" s="8">
        <v>9409489.0600000005</v>
      </c>
      <c r="M944" s="8">
        <f>Table1[[#This Row],[Revenue]]-Table1[[#This Row],[Total Profits]]</f>
        <v>6820629.0500000007</v>
      </c>
      <c r="N944" t="s">
        <v>14</v>
      </c>
    </row>
    <row r="945" spans="1:14" x14ac:dyDescent="0.35">
      <c r="A945" t="s">
        <v>989</v>
      </c>
      <c r="B945" t="s">
        <v>31</v>
      </c>
      <c r="C945" s="1">
        <v>43916</v>
      </c>
      <c r="D945" s="25">
        <f>ROUNDUP(MONTH(Table1[[#This Row],[Date]])/3,0)</f>
        <v>1</v>
      </c>
      <c r="E945">
        <v>2020</v>
      </c>
      <c r="F945" t="s">
        <v>20</v>
      </c>
      <c r="G945" t="s">
        <v>18</v>
      </c>
      <c r="H945">
        <v>534</v>
      </c>
      <c r="I945" s="8">
        <v>15831.82</v>
      </c>
      <c r="J945" s="8">
        <v>3835.13</v>
      </c>
      <c r="K945" s="8">
        <f>Table1[[#This Row],[Profit Per unit]]*Table1[[#This Row],[Units Sold]]</f>
        <v>2047959.4200000002</v>
      </c>
      <c r="L945" s="8">
        <v>8454191.8800000008</v>
      </c>
      <c r="M945" s="8">
        <f>Table1[[#This Row],[Revenue]]-Table1[[#This Row],[Total Profits]]</f>
        <v>6406232.4600000009</v>
      </c>
      <c r="N945" t="s">
        <v>58</v>
      </c>
    </row>
    <row r="946" spans="1:14" x14ac:dyDescent="0.35">
      <c r="A946" t="s">
        <v>990</v>
      </c>
      <c r="B946" t="s">
        <v>11</v>
      </c>
      <c r="C946" s="1">
        <v>44887</v>
      </c>
      <c r="D946" s="25">
        <f>ROUNDUP(MONTH(Table1[[#This Row],[Date]])/3,0)</f>
        <v>4</v>
      </c>
      <c r="E946">
        <v>2022</v>
      </c>
      <c r="F946" t="s">
        <v>47</v>
      </c>
      <c r="G946" t="s">
        <v>32</v>
      </c>
      <c r="H946">
        <v>129</v>
      </c>
      <c r="I946" s="8">
        <v>18817.41</v>
      </c>
      <c r="J946" s="8">
        <v>4803.29</v>
      </c>
      <c r="K946" s="8">
        <f>Table1[[#This Row],[Profit Per unit]]*Table1[[#This Row],[Units Sold]]</f>
        <v>619624.41</v>
      </c>
      <c r="L946" s="8">
        <v>2427445.89</v>
      </c>
      <c r="M946" s="8">
        <f>Table1[[#This Row],[Revenue]]-Table1[[#This Row],[Total Profits]]</f>
        <v>1807821.48</v>
      </c>
      <c r="N946" t="s">
        <v>14</v>
      </c>
    </row>
    <row r="947" spans="1:14" x14ac:dyDescent="0.35">
      <c r="A947" t="s">
        <v>991</v>
      </c>
      <c r="B947" t="s">
        <v>34</v>
      </c>
      <c r="C947" s="1">
        <v>45027</v>
      </c>
      <c r="D947" s="25">
        <f>ROUNDUP(MONTH(Table1[[#This Row],[Date]])/3,0)</f>
        <v>2</v>
      </c>
      <c r="E947">
        <v>2023</v>
      </c>
      <c r="F947" t="s">
        <v>20</v>
      </c>
      <c r="G947" t="s">
        <v>48</v>
      </c>
      <c r="H947">
        <v>398</v>
      </c>
      <c r="I947" s="8">
        <v>14862.53</v>
      </c>
      <c r="J947" s="8">
        <v>2323.59</v>
      </c>
      <c r="K947" s="8">
        <f>Table1[[#This Row],[Profit Per unit]]*Table1[[#This Row],[Units Sold]]</f>
        <v>924788.82000000007</v>
      </c>
      <c r="L947" s="8">
        <v>5915286.9400000004</v>
      </c>
      <c r="M947" s="8">
        <f>Table1[[#This Row],[Revenue]]-Table1[[#This Row],[Total Profits]]</f>
        <v>4990498.12</v>
      </c>
      <c r="N947" t="s">
        <v>14</v>
      </c>
    </row>
    <row r="948" spans="1:14" x14ac:dyDescent="0.35">
      <c r="A948" t="s">
        <v>992</v>
      </c>
      <c r="B948" t="s">
        <v>11</v>
      </c>
      <c r="C948" s="1">
        <v>44816</v>
      </c>
      <c r="D948" s="25">
        <f>ROUNDUP(MONTH(Table1[[#This Row],[Date]])/3,0)</f>
        <v>3</v>
      </c>
      <c r="E948">
        <v>2022</v>
      </c>
      <c r="F948" t="s">
        <v>20</v>
      </c>
      <c r="G948" t="s">
        <v>29</v>
      </c>
      <c r="H948">
        <v>512</v>
      </c>
      <c r="I948" s="8">
        <v>27999.61</v>
      </c>
      <c r="J948" s="8">
        <v>8423.7999999999993</v>
      </c>
      <c r="K948" s="8">
        <f>Table1[[#This Row],[Profit Per unit]]*Table1[[#This Row],[Units Sold]]</f>
        <v>4312985.5999999996</v>
      </c>
      <c r="L948" s="8">
        <v>14335800.32</v>
      </c>
      <c r="M948" s="8">
        <f>Table1[[#This Row],[Revenue]]-Table1[[#This Row],[Total Profits]]</f>
        <v>10022814.720000001</v>
      </c>
      <c r="N948" t="s">
        <v>14</v>
      </c>
    </row>
    <row r="949" spans="1:14" x14ac:dyDescent="0.35">
      <c r="A949" t="s">
        <v>993</v>
      </c>
      <c r="B949" t="s">
        <v>11</v>
      </c>
      <c r="C949" s="1">
        <v>44869</v>
      </c>
      <c r="D949" s="25">
        <f>ROUNDUP(MONTH(Table1[[#This Row],[Date]])/3,0)</f>
        <v>4</v>
      </c>
      <c r="E949">
        <v>2022</v>
      </c>
      <c r="F949" t="s">
        <v>47</v>
      </c>
      <c r="G949" t="s">
        <v>39</v>
      </c>
      <c r="H949">
        <v>787</v>
      </c>
      <c r="I949" s="8">
        <v>35424.54</v>
      </c>
      <c r="J949" s="8">
        <v>7667.6</v>
      </c>
      <c r="K949" s="8">
        <f>Table1[[#This Row],[Profit Per unit]]*Table1[[#This Row],[Units Sold]]</f>
        <v>6034401.2000000002</v>
      </c>
      <c r="L949" s="8">
        <v>27879112.98</v>
      </c>
      <c r="M949" s="8">
        <f>Table1[[#This Row],[Revenue]]-Table1[[#This Row],[Total Profits]]</f>
        <v>21844711.780000001</v>
      </c>
      <c r="N949" t="s">
        <v>14</v>
      </c>
    </row>
    <row r="950" spans="1:14" x14ac:dyDescent="0.35">
      <c r="A950" t="s">
        <v>994</v>
      </c>
      <c r="B950" t="s">
        <v>51</v>
      </c>
      <c r="C950" s="1">
        <v>43947</v>
      </c>
      <c r="D950" s="25">
        <f>ROUNDUP(MONTH(Table1[[#This Row],[Date]])/3,0)</f>
        <v>2</v>
      </c>
      <c r="E950">
        <v>2020</v>
      </c>
      <c r="F950" t="s">
        <v>20</v>
      </c>
      <c r="G950" t="s">
        <v>35</v>
      </c>
      <c r="H950">
        <v>566</v>
      </c>
      <c r="I950" s="8">
        <v>10637.35</v>
      </c>
      <c r="J950" s="8">
        <v>3020.33</v>
      </c>
      <c r="K950" s="8">
        <f>Table1[[#This Row],[Profit Per unit]]*Table1[[#This Row],[Units Sold]]</f>
        <v>1709506.78</v>
      </c>
      <c r="L950" s="8">
        <v>6020740.0999999996</v>
      </c>
      <c r="M950" s="8">
        <f>Table1[[#This Row],[Revenue]]-Table1[[#This Row],[Total Profits]]</f>
        <v>4311233.3199999994</v>
      </c>
      <c r="N950" t="s">
        <v>21</v>
      </c>
    </row>
    <row r="951" spans="1:14" x14ac:dyDescent="0.35">
      <c r="A951" t="s">
        <v>995</v>
      </c>
      <c r="B951" t="s">
        <v>27</v>
      </c>
      <c r="C951" s="1">
        <v>45090</v>
      </c>
      <c r="D951" s="25">
        <f>ROUNDUP(MONTH(Table1[[#This Row],[Date]])/3,0)</f>
        <v>2</v>
      </c>
      <c r="E951">
        <v>2023</v>
      </c>
      <c r="F951" t="s">
        <v>47</v>
      </c>
      <c r="G951" t="s">
        <v>35</v>
      </c>
      <c r="H951">
        <v>891</v>
      </c>
      <c r="I951" s="8">
        <v>35087.339999999997</v>
      </c>
      <c r="J951" s="8">
        <v>5489.92</v>
      </c>
      <c r="K951" s="8">
        <f>Table1[[#This Row],[Profit Per unit]]*Table1[[#This Row],[Units Sold]]</f>
        <v>4891518.72</v>
      </c>
      <c r="L951" s="8">
        <v>31262819.940000001</v>
      </c>
      <c r="M951" s="8">
        <f>Table1[[#This Row],[Revenue]]-Table1[[#This Row],[Total Profits]]</f>
        <v>26371301.220000003</v>
      </c>
      <c r="N951" t="s">
        <v>14</v>
      </c>
    </row>
    <row r="952" spans="1:14" x14ac:dyDescent="0.35">
      <c r="A952" t="s">
        <v>996</v>
      </c>
      <c r="B952" t="s">
        <v>51</v>
      </c>
      <c r="C952" s="1">
        <v>45031</v>
      </c>
      <c r="D952" s="25">
        <f>ROUNDUP(MONTH(Table1[[#This Row],[Date]])/3,0)</f>
        <v>2</v>
      </c>
      <c r="E952">
        <v>2023</v>
      </c>
      <c r="F952" t="s">
        <v>20</v>
      </c>
      <c r="G952" t="s">
        <v>18</v>
      </c>
      <c r="H952">
        <v>627</v>
      </c>
      <c r="I952" s="8">
        <v>49380.09</v>
      </c>
      <c r="J952" s="8">
        <v>3564.84</v>
      </c>
      <c r="K952" s="8">
        <f>Table1[[#This Row],[Profit Per unit]]*Table1[[#This Row],[Units Sold]]</f>
        <v>2235154.6800000002</v>
      </c>
      <c r="L952" s="8">
        <v>30961316.43</v>
      </c>
      <c r="M952" s="8">
        <f>Table1[[#This Row],[Revenue]]-Table1[[#This Row],[Total Profits]]</f>
        <v>28726161.75</v>
      </c>
      <c r="N952" t="s">
        <v>14</v>
      </c>
    </row>
    <row r="953" spans="1:14" x14ac:dyDescent="0.35">
      <c r="A953" t="s">
        <v>997</v>
      </c>
      <c r="B953" t="s">
        <v>23</v>
      </c>
      <c r="C953" s="1">
        <v>44466</v>
      </c>
      <c r="D953" s="25">
        <f>ROUNDUP(MONTH(Table1[[#This Row],[Date]])/3,0)</f>
        <v>3</v>
      </c>
      <c r="E953">
        <v>2021</v>
      </c>
      <c r="F953" t="s">
        <v>54</v>
      </c>
      <c r="G953" t="s">
        <v>18</v>
      </c>
      <c r="H953">
        <v>743</v>
      </c>
      <c r="I953" s="8">
        <v>24056.22</v>
      </c>
      <c r="J953" s="8">
        <v>9317.83</v>
      </c>
      <c r="K953" s="8">
        <f>Table1[[#This Row],[Profit Per unit]]*Table1[[#This Row],[Units Sold]]</f>
        <v>6923147.6900000004</v>
      </c>
      <c r="L953" s="8">
        <v>17873771.460000001</v>
      </c>
      <c r="M953" s="8">
        <f>Table1[[#This Row],[Revenue]]-Table1[[#This Row],[Total Profits]]</f>
        <v>10950623.77</v>
      </c>
      <c r="N953" t="s">
        <v>21</v>
      </c>
    </row>
    <row r="954" spans="1:14" x14ac:dyDescent="0.35">
      <c r="A954" t="s">
        <v>998</v>
      </c>
      <c r="B954" t="s">
        <v>16</v>
      </c>
      <c r="C954" s="1">
        <v>44719</v>
      </c>
      <c r="D954" s="25">
        <f>ROUNDUP(MONTH(Table1[[#This Row],[Date]])/3,0)</f>
        <v>2</v>
      </c>
      <c r="E954">
        <v>2022</v>
      </c>
      <c r="F954" t="s">
        <v>63</v>
      </c>
      <c r="G954" t="s">
        <v>42</v>
      </c>
      <c r="H954">
        <v>775</v>
      </c>
      <c r="I954" s="8">
        <v>13645.3</v>
      </c>
      <c r="J954" s="8">
        <v>6202.53</v>
      </c>
      <c r="K954" s="8">
        <f>Table1[[#This Row],[Profit Per unit]]*Table1[[#This Row],[Units Sold]]</f>
        <v>4806960.75</v>
      </c>
      <c r="L954" s="8">
        <v>10575107.5</v>
      </c>
      <c r="M954" s="8">
        <f>Table1[[#This Row],[Revenue]]-Table1[[#This Row],[Total Profits]]</f>
        <v>5768146.75</v>
      </c>
      <c r="N954" t="s">
        <v>25</v>
      </c>
    </row>
    <row r="955" spans="1:14" x14ac:dyDescent="0.35">
      <c r="A955" t="s">
        <v>999</v>
      </c>
      <c r="B955" t="s">
        <v>51</v>
      </c>
      <c r="C955" s="1">
        <v>44598</v>
      </c>
      <c r="D955" s="25">
        <f>ROUNDUP(MONTH(Table1[[#This Row],[Date]])/3,0)</f>
        <v>1</v>
      </c>
      <c r="E955">
        <v>2022</v>
      </c>
      <c r="F955" t="s">
        <v>63</v>
      </c>
      <c r="G955" t="s">
        <v>52</v>
      </c>
      <c r="H955">
        <v>881</v>
      </c>
      <c r="I955" s="8">
        <v>26436.880000000001</v>
      </c>
      <c r="J955" s="8">
        <v>3810.84</v>
      </c>
      <c r="K955" s="8">
        <f>Table1[[#This Row],[Profit Per unit]]*Table1[[#This Row],[Units Sold]]</f>
        <v>3357350.04</v>
      </c>
      <c r="L955" s="8">
        <v>23290891.280000001</v>
      </c>
      <c r="M955" s="8">
        <f>Table1[[#This Row],[Revenue]]-Table1[[#This Row],[Total Profits]]</f>
        <v>19933541.240000002</v>
      </c>
      <c r="N955" t="s">
        <v>58</v>
      </c>
    </row>
    <row r="956" spans="1:14" x14ac:dyDescent="0.35">
      <c r="A956" t="s">
        <v>1000</v>
      </c>
      <c r="B956" t="s">
        <v>11</v>
      </c>
      <c r="C956" s="1">
        <v>43880</v>
      </c>
      <c r="D956" s="25">
        <f>ROUNDUP(MONTH(Table1[[#This Row],[Date]])/3,0)</f>
        <v>1</v>
      </c>
      <c r="E956">
        <v>2020</v>
      </c>
      <c r="F956" t="s">
        <v>28</v>
      </c>
      <c r="G956" t="s">
        <v>29</v>
      </c>
      <c r="H956">
        <v>905</v>
      </c>
      <c r="I956" s="8">
        <v>42903.63</v>
      </c>
      <c r="J956" s="8">
        <v>2926.81</v>
      </c>
      <c r="K956" s="8">
        <f>Table1[[#This Row],[Profit Per unit]]*Table1[[#This Row],[Units Sold]]</f>
        <v>2648763.0499999998</v>
      </c>
      <c r="L956" s="8">
        <v>38827785.149999999</v>
      </c>
      <c r="M956" s="8">
        <f>Table1[[#This Row],[Revenue]]-Table1[[#This Row],[Total Profits]]</f>
        <v>36179022.100000001</v>
      </c>
      <c r="N956" t="s">
        <v>14</v>
      </c>
    </row>
    <row r="957" spans="1:14" x14ac:dyDescent="0.35">
      <c r="A957" t="s">
        <v>1001</v>
      </c>
      <c r="B957" t="s">
        <v>34</v>
      </c>
      <c r="C957" s="1">
        <v>45131</v>
      </c>
      <c r="D957" s="25">
        <f>ROUNDUP(MONTH(Table1[[#This Row],[Date]])/3,0)</f>
        <v>3</v>
      </c>
      <c r="E957">
        <v>2023</v>
      </c>
      <c r="F957" t="s">
        <v>20</v>
      </c>
      <c r="G957" t="s">
        <v>32</v>
      </c>
      <c r="H957">
        <v>841</v>
      </c>
      <c r="I957" s="8">
        <v>43215.55</v>
      </c>
      <c r="J957" s="8">
        <v>9448.5499999999993</v>
      </c>
      <c r="K957" s="8">
        <f>Table1[[#This Row],[Profit Per unit]]*Table1[[#This Row],[Units Sold]]</f>
        <v>7946230.5499999998</v>
      </c>
      <c r="L957" s="8">
        <v>36344277.549999997</v>
      </c>
      <c r="M957" s="8">
        <f>Table1[[#This Row],[Revenue]]-Table1[[#This Row],[Total Profits]]</f>
        <v>28398046.999999996</v>
      </c>
      <c r="N957" t="s">
        <v>14</v>
      </c>
    </row>
    <row r="958" spans="1:14" x14ac:dyDescent="0.35">
      <c r="A958" t="s">
        <v>1002</v>
      </c>
      <c r="B958" t="s">
        <v>46</v>
      </c>
      <c r="C958" s="1">
        <v>44520</v>
      </c>
      <c r="D958" s="25">
        <f>ROUNDUP(MONTH(Table1[[#This Row],[Date]])/3,0)</f>
        <v>4</v>
      </c>
      <c r="E958">
        <v>2021</v>
      </c>
      <c r="F958" t="s">
        <v>17</v>
      </c>
      <c r="G958" t="s">
        <v>35</v>
      </c>
      <c r="H958">
        <v>487</v>
      </c>
      <c r="I958" s="8">
        <v>48839.39</v>
      </c>
      <c r="J958" s="8">
        <v>6529.26</v>
      </c>
      <c r="K958" s="8">
        <f>Table1[[#This Row],[Profit Per unit]]*Table1[[#This Row],[Units Sold]]</f>
        <v>3179749.62</v>
      </c>
      <c r="L958" s="8">
        <v>23784782.93</v>
      </c>
      <c r="M958" s="8">
        <f>Table1[[#This Row],[Revenue]]-Table1[[#This Row],[Total Profits]]</f>
        <v>20605033.309999999</v>
      </c>
      <c r="N958" t="s">
        <v>21</v>
      </c>
    </row>
    <row r="959" spans="1:14" x14ac:dyDescent="0.35">
      <c r="A959" t="s">
        <v>1003</v>
      </c>
      <c r="B959" t="s">
        <v>27</v>
      </c>
      <c r="C959" s="1">
        <v>44051</v>
      </c>
      <c r="D959" s="25">
        <f>ROUNDUP(MONTH(Table1[[#This Row],[Date]])/3,0)</f>
        <v>3</v>
      </c>
      <c r="E959">
        <v>2020</v>
      </c>
      <c r="F959" t="s">
        <v>41</v>
      </c>
      <c r="G959" t="s">
        <v>13</v>
      </c>
      <c r="H959">
        <v>390</v>
      </c>
      <c r="I959" s="8">
        <v>38419.120000000003</v>
      </c>
      <c r="J959" s="8">
        <v>7127.08</v>
      </c>
      <c r="K959" s="8">
        <f>Table1[[#This Row],[Profit Per unit]]*Table1[[#This Row],[Units Sold]]</f>
        <v>2779561.2</v>
      </c>
      <c r="L959" s="8">
        <v>14983456.800000001</v>
      </c>
      <c r="M959" s="8">
        <f>Table1[[#This Row],[Revenue]]-Table1[[#This Row],[Total Profits]]</f>
        <v>12203895.600000001</v>
      </c>
      <c r="N959" t="s">
        <v>14</v>
      </c>
    </row>
    <row r="960" spans="1:14" x14ac:dyDescent="0.35">
      <c r="A960" t="s">
        <v>1004</v>
      </c>
      <c r="B960" t="s">
        <v>16</v>
      </c>
      <c r="C960" s="1">
        <v>44913</v>
      </c>
      <c r="D960" s="25">
        <f>ROUNDUP(MONTH(Table1[[#This Row],[Date]])/3,0)</f>
        <v>4</v>
      </c>
      <c r="E960">
        <v>2022</v>
      </c>
      <c r="F960" t="s">
        <v>20</v>
      </c>
      <c r="G960" t="s">
        <v>35</v>
      </c>
      <c r="H960">
        <v>409</v>
      </c>
      <c r="I960" s="8">
        <v>34153.61</v>
      </c>
      <c r="J960" s="8">
        <v>9814.7199999999993</v>
      </c>
      <c r="K960" s="8">
        <f>Table1[[#This Row],[Profit Per unit]]*Table1[[#This Row],[Units Sold]]</f>
        <v>4014220.4799999995</v>
      </c>
      <c r="L960" s="8">
        <v>13968826.49</v>
      </c>
      <c r="M960" s="8">
        <f>Table1[[#This Row],[Revenue]]-Table1[[#This Row],[Total Profits]]</f>
        <v>9954606.0100000016</v>
      </c>
      <c r="N960" t="s">
        <v>14</v>
      </c>
    </row>
    <row r="961" spans="1:14" x14ac:dyDescent="0.35">
      <c r="A961" t="s">
        <v>1005</v>
      </c>
      <c r="B961" t="s">
        <v>46</v>
      </c>
      <c r="C961" s="1">
        <v>45248</v>
      </c>
      <c r="D961" s="25">
        <f>ROUNDUP(MONTH(Table1[[#This Row],[Date]])/3,0)</f>
        <v>4</v>
      </c>
      <c r="E961">
        <v>2023</v>
      </c>
      <c r="F961" t="s">
        <v>47</v>
      </c>
      <c r="G961" t="s">
        <v>24</v>
      </c>
      <c r="H961">
        <v>198</v>
      </c>
      <c r="I961" s="8">
        <v>31390.01</v>
      </c>
      <c r="J961" s="8">
        <v>5406.99</v>
      </c>
      <c r="K961" s="8">
        <f>Table1[[#This Row],[Profit Per unit]]*Table1[[#This Row],[Units Sold]]</f>
        <v>1070584.02</v>
      </c>
      <c r="L961" s="8">
        <v>6215221.9800000004</v>
      </c>
      <c r="M961" s="8">
        <f>Table1[[#This Row],[Revenue]]-Table1[[#This Row],[Total Profits]]</f>
        <v>5144637.9600000009</v>
      </c>
      <c r="N961" t="s">
        <v>58</v>
      </c>
    </row>
    <row r="962" spans="1:14" x14ac:dyDescent="0.35">
      <c r="A962" t="s">
        <v>1006</v>
      </c>
      <c r="B962" t="s">
        <v>11</v>
      </c>
      <c r="C962" s="1">
        <v>43986</v>
      </c>
      <c r="D962" s="25">
        <f>ROUNDUP(MONTH(Table1[[#This Row],[Date]])/3,0)</f>
        <v>2</v>
      </c>
      <c r="E962">
        <v>2020</v>
      </c>
      <c r="F962" t="s">
        <v>20</v>
      </c>
      <c r="G962" t="s">
        <v>35</v>
      </c>
      <c r="H962">
        <v>748</v>
      </c>
      <c r="I962" s="8">
        <v>25682.21</v>
      </c>
      <c r="J962" s="8">
        <v>9748.1200000000008</v>
      </c>
      <c r="K962" s="8">
        <f>Table1[[#This Row],[Profit Per unit]]*Table1[[#This Row],[Units Sold]]</f>
        <v>7291593.7600000007</v>
      </c>
      <c r="L962" s="8">
        <v>19210293.079999998</v>
      </c>
      <c r="M962" s="8">
        <f>Table1[[#This Row],[Revenue]]-Table1[[#This Row],[Total Profits]]</f>
        <v>11918699.319999997</v>
      </c>
      <c r="N962" t="s">
        <v>14</v>
      </c>
    </row>
    <row r="963" spans="1:14" x14ac:dyDescent="0.35">
      <c r="A963" t="s">
        <v>1007</v>
      </c>
      <c r="B963" t="s">
        <v>44</v>
      </c>
      <c r="C963" s="1">
        <v>45274</v>
      </c>
      <c r="D963" s="25">
        <f>ROUNDUP(MONTH(Table1[[#This Row],[Date]])/3,0)</f>
        <v>4</v>
      </c>
      <c r="E963">
        <v>2023</v>
      </c>
      <c r="F963" t="s">
        <v>47</v>
      </c>
      <c r="G963" t="s">
        <v>42</v>
      </c>
      <c r="H963">
        <v>475</v>
      </c>
      <c r="I963" s="8">
        <v>12470.79</v>
      </c>
      <c r="J963" s="8">
        <v>4281.38</v>
      </c>
      <c r="K963" s="8">
        <f>Table1[[#This Row],[Profit Per unit]]*Table1[[#This Row],[Units Sold]]</f>
        <v>2033655.5</v>
      </c>
      <c r="L963" s="8">
        <v>5923625.25</v>
      </c>
      <c r="M963" s="8">
        <f>Table1[[#This Row],[Revenue]]-Table1[[#This Row],[Total Profits]]</f>
        <v>3889969.75</v>
      </c>
      <c r="N963" t="s">
        <v>14</v>
      </c>
    </row>
    <row r="964" spans="1:14" x14ac:dyDescent="0.35">
      <c r="A964" t="s">
        <v>1008</v>
      </c>
      <c r="B964" t="s">
        <v>11</v>
      </c>
      <c r="C964" s="1">
        <v>44550</v>
      </c>
      <c r="D964" s="25">
        <f>ROUNDUP(MONTH(Table1[[#This Row],[Date]])/3,0)</f>
        <v>4</v>
      </c>
      <c r="E964">
        <v>2021</v>
      </c>
      <c r="F964" t="s">
        <v>20</v>
      </c>
      <c r="G964" t="s">
        <v>35</v>
      </c>
      <c r="H964">
        <v>375</v>
      </c>
      <c r="I964" s="8">
        <v>14459.63</v>
      </c>
      <c r="J964" s="8">
        <v>7873.61</v>
      </c>
      <c r="K964" s="8">
        <f>Table1[[#This Row],[Profit Per unit]]*Table1[[#This Row],[Units Sold]]</f>
        <v>2952603.75</v>
      </c>
      <c r="L964" s="8">
        <v>5422361.25</v>
      </c>
      <c r="M964" s="8">
        <f>Table1[[#This Row],[Revenue]]-Table1[[#This Row],[Total Profits]]</f>
        <v>2469757.5</v>
      </c>
      <c r="N964" t="s">
        <v>14</v>
      </c>
    </row>
    <row r="965" spans="1:14" x14ac:dyDescent="0.35">
      <c r="A965" t="s">
        <v>1009</v>
      </c>
      <c r="B965" t="s">
        <v>31</v>
      </c>
      <c r="C965" s="1">
        <v>44440</v>
      </c>
      <c r="D965" s="25">
        <f>ROUNDUP(MONTH(Table1[[#This Row],[Date]])/3,0)</f>
        <v>3</v>
      </c>
      <c r="E965">
        <v>2021</v>
      </c>
      <c r="F965" t="s">
        <v>28</v>
      </c>
      <c r="G965" t="s">
        <v>18</v>
      </c>
      <c r="H965">
        <v>814</v>
      </c>
      <c r="I965" s="8">
        <v>30126.69</v>
      </c>
      <c r="J965" s="8">
        <v>4693.67</v>
      </c>
      <c r="K965" s="8">
        <f>Table1[[#This Row],[Profit Per unit]]*Table1[[#This Row],[Units Sold]]</f>
        <v>3820647.38</v>
      </c>
      <c r="L965" s="8">
        <v>24523125.66</v>
      </c>
      <c r="M965" s="8">
        <f>Table1[[#This Row],[Revenue]]-Table1[[#This Row],[Total Profits]]</f>
        <v>20702478.280000001</v>
      </c>
      <c r="N965" t="s">
        <v>978</v>
      </c>
    </row>
    <row r="966" spans="1:14" x14ac:dyDescent="0.35">
      <c r="A966" t="s">
        <v>1010</v>
      </c>
      <c r="B966" t="s">
        <v>37</v>
      </c>
      <c r="C966" s="1">
        <v>45184</v>
      </c>
      <c r="D966" s="25">
        <f>ROUNDUP(MONTH(Table1[[#This Row],[Date]])/3,0)</f>
        <v>3</v>
      </c>
      <c r="E966">
        <v>2023</v>
      </c>
      <c r="F966" t="s">
        <v>63</v>
      </c>
      <c r="G966" t="s">
        <v>35</v>
      </c>
      <c r="H966">
        <v>222</v>
      </c>
      <c r="I966" s="8">
        <v>28231.62</v>
      </c>
      <c r="J966" s="8">
        <v>7367.68</v>
      </c>
      <c r="K966" s="8">
        <f>Table1[[#This Row],[Profit Per unit]]*Table1[[#This Row],[Units Sold]]</f>
        <v>1635624.96</v>
      </c>
      <c r="L966" s="8">
        <v>6267419.6399999997</v>
      </c>
      <c r="M966" s="8">
        <f>Table1[[#This Row],[Revenue]]-Table1[[#This Row],[Total Profits]]</f>
        <v>4631794.68</v>
      </c>
      <c r="N966" t="s">
        <v>14</v>
      </c>
    </row>
    <row r="967" spans="1:14" x14ac:dyDescent="0.35">
      <c r="A967" t="s">
        <v>1011</v>
      </c>
      <c r="B967" t="s">
        <v>46</v>
      </c>
      <c r="C967" s="1">
        <v>44367</v>
      </c>
      <c r="D967" s="25">
        <f>ROUNDUP(MONTH(Table1[[#This Row],[Date]])/3,0)</f>
        <v>2</v>
      </c>
      <c r="E967">
        <v>2021</v>
      </c>
      <c r="F967" t="s">
        <v>28</v>
      </c>
      <c r="G967" t="s">
        <v>18</v>
      </c>
      <c r="H967">
        <v>190</v>
      </c>
      <c r="I967" s="8">
        <v>22327.68</v>
      </c>
      <c r="J967" s="8">
        <v>6223.45</v>
      </c>
      <c r="K967" s="8">
        <f>Table1[[#This Row],[Profit Per unit]]*Table1[[#This Row],[Units Sold]]</f>
        <v>1182455.5</v>
      </c>
      <c r="L967" s="8">
        <v>4242259.2</v>
      </c>
      <c r="M967" s="8">
        <f>Table1[[#This Row],[Revenue]]-Table1[[#This Row],[Total Profits]]</f>
        <v>3059803.7</v>
      </c>
      <c r="N967" t="s">
        <v>14</v>
      </c>
    </row>
    <row r="968" spans="1:14" x14ac:dyDescent="0.35">
      <c r="A968" t="s">
        <v>1012</v>
      </c>
      <c r="B968" t="s">
        <v>23</v>
      </c>
      <c r="C968" s="1">
        <v>45069</v>
      </c>
      <c r="D968" s="25">
        <f>ROUNDUP(MONTH(Table1[[#This Row],[Date]])/3,0)</f>
        <v>2</v>
      </c>
      <c r="E968">
        <v>2023</v>
      </c>
      <c r="F968" t="s">
        <v>17</v>
      </c>
      <c r="G968" t="s">
        <v>24</v>
      </c>
      <c r="H968">
        <v>567</v>
      </c>
      <c r="I968" s="8">
        <v>35646.93</v>
      </c>
      <c r="J968" s="8">
        <v>2499.84</v>
      </c>
      <c r="K968" s="8">
        <f>Table1[[#This Row],[Profit Per unit]]*Table1[[#This Row],[Units Sold]]</f>
        <v>1417409.28</v>
      </c>
      <c r="L968" s="8">
        <v>20211809.309999999</v>
      </c>
      <c r="M968" s="8">
        <f>Table1[[#This Row],[Revenue]]-Table1[[#This Row],[Total Profits]]</f>
        <v>18794400.029999997</v>
      </c>
      <c r="N968" t="s">
        <v>14</v>
      </c>
    </row>
    <row r="969" spans="1:14" x14ac:dyDescent="0.35">
      <c r="A969" t="s">
        <v>1013</v>
      </c>
      <c r="B969" t="s">
        <v>37</v>
      </c>
      <c r="C969" s="1">
        <v>44788</v>
      </c>
      <c r="D969" s="25">
        <f>ROUNDUP(MONTH(Table1[[#This Row],[Date]])/3,0)</f>
        <v>3</v>
      </c>
      <c r="E969">
        <v>2022</v>
      </c>
      <c r="F969" t="s">
        <v>17</v>
      </c>
      <c r="G969" t="s">
        <v>13</v>
      </c>
      <c r="H969">
        <v>595</v>
      </c>
      <c r="I969" s="8">
        <v>33805.15</v>
      </c>
      <c r="J969" s="8">
        <v>8217.57</v>
      </c>
      <c r="K969" s="8">
        <f>Table1[[#This Row],[Profit Per unit]]*Table1[[#This Row],[Units Sold]]</f>
        <v>4889454.1499999994</v>
      </c>
      <c r="L969" s="8">
        <v>20114064.25</v>
      </c>
      <c r="M969" s="8">
        <f>Table1[[#This Row],[Revenue]]-Table1[[#This Row],[Total Profits]]</f>
        <v>15224610.100000001</v>
      </c>
      <c r="N969" t="s">
        <v>14</v>
      </c>
    </row>
    <row r="970" spans="1:14" x14ac:dyDescent="0.35">
      <c r="A970" t="s">
        <v>1014</v>
      </c>
      <c r="B970" t="s">
        <v>23</v>
      </c>
      <c r="C970" s="1">
        <v>45178</v>
      </c>
      <c r="D970" s="25">
        <f>ROUNDUP(MONTH(Table1[[#This Row],[Date]])/3,0)</f>
        <v>3</v>
      </c>
      <c r="E970">
        <v>2023</v>
      </c>
      <c r="F970" t="s">
        <v>41</v>
      </c>
      <c r="G970" t="s">
        <v>35</v>
      </c>
      <c r="H970">
        <v>705</v>
      </c>
      <c r="I970" s="8">
        <v>20889.939999999999</v>
      </c>
      <c r="J970" s="8">
        <v>5798.03</v>
      </c>
      <c r="K970" s="8">
        <f>Table1[[#This Row],[Profit Per unit]]*Table1[[#This Row],[Units Sold]]</f>
        <v>4087611.15</v>
      </c>
      <c r="L970" s="8">
        <v>14727407.699999999</v>
      </c>
      <c r="M970" s="8">
        <f>Table1[[#This Row],[Revenue]]-Table1[[#This Row],[Total Profits]]</f>
        <v>10639796.549999999</v>
      </c>
      <c r="N970" t="s">
        <v>25</v>
      </c>
    </row>
    <row r="971" spans="1:14" x14ac:dyDescent="0.35">
      <c r="A971" t="s">
        <v>1015</v>
      </c>
      <c r="B971" t="s">
        <v>44</v>
      </c>
      <c r="C971" s="1">
        <v>45165</v>
      </c>
      <c r="D971" s="25">
        <f>ROUNDUP(MONTH(Table1[[#This Row],[Date]])/3,0)</f>
        <v>3</v>
      </c>
      <c r="E971">
        <v>2023</v>
      </c>
      <c r="F971" t="s">
        <v>20</v>
      </c>
      <c r="G971" t="s">
        <v>35</v>
      </c>
      <c r="H971">
        <v>341</v>
      </c>
      <c r="I971" s="8">
        <v>49196.09</v>
      </c>
      <c r="J971" s="8">
        <v>2640.45</v>
      </c>
      <c r="K971" s="8">
        <f>Table1[[#This Row],[Profit Per unit]]*Table1[[#This Row],[Units Sold]]</f>
        <v>900393.45</v>
      </c>
      <c r="L971" s="8">
        <v>16775866.689999999</v>
      </c>
      <c r="M971" s="8">
        <f>Table1[[#This Row],[Revenue]]-Table1[[#This Row],[Total Profits]]</f>
        <v>15875473.24</v>
      </c>
      <c r="N971" t="s">
        <v>14</v>
      </c>
    </row>
    <row r="972" spans="1:14" x14ac:dyDescent="0.35">
      <c r="A972" t="s">
        <v>1016</v>
      </c>
      <c r="B972" t="s">
        <v>23</v>
      </c>
      <c r="C972" s="1">
        <v>45041</v>
      </c>
      <c r="D972" s="25">
        <f>ROUNDUP(MONTH(Table1[[#This Row],[Date]])/3,0)</f>
        <v>2</v>
      </c>
      <c r="E972">
        <v>2023</v>
      </c>
      <c r="F972" t="s">
        <v>28</v>
      </c>
      <c r="G972" t="s">
        <v>29</v>
      </c>
      <c r="H972">
        <v>654</v>
      </c>
      <c r="I972" s="8">
        <v>10417.459999999999</v>
      </c>
      <c r="J972" s="8">
        <v>5360.66</v>
      </c>
      <c r="K972" s="8">
        <f>Table1[[#This Row],[Profit Per unit]]*Table1[[#This Row],[Units Sold]]</f>
        <v>3505871.64</v>
      </c>
      <c r="L972" s="8">
        <v>6813018.8399999999</v>
      </c>
      <c r="M972" s="8">
        <f>Table1[[#This Row],[Revenue]]-Table1[[#This Row],[Total Profits]]</f>
        <v>3307147.1999999997</v>
      </c>
      <c r="N972" t="s">
        <v>14</v>
      </c>
    </row>
    <row r="973" spans="1:14" x14ac:dyDescent="0.35">
      <c r="A973" t="s">
        <v>1017</v>
      </c>
      <c r="B973" t="s">
        <v>11</v>
      </c>
      <c r="C973" s="1">
        <v>44796</v>
      </c>
      <c r="D973" s="25">
        <f>ROUNDUP(MONTH(Table1[[#This Row],[Date]])/3,0)</f>
        <v>3</v>
      </c>
      <c r="E973">
        <v>2022</v>
      </c>
      <c r="F973" t="s">
        <v>63</v>
      </c>
      <c r="G973" t="s">
        <v>52</v>
      </c>
      <c r="H973">
        <v>639</v>
      </c>
      <c r="I973" s="8">
        <v>35392.97</v>
      </c>
      <c r="J973" s="8">
        <v>6671.2</v>
      </c>
      <c r="K973" s="8">
        <f>Table1[[#This Row],[Profit Per unit]]*Table1[[#This Row],[Units Sold]]</f>
        <v>4262896.8</v>
      </c>
      <c r="L973" s="8">
        <v>22616107.829999998</v>
      </c>
      <c r="M973" s="8">
        <f>Table1[[#This Row],[Revenue]]-Table1[[#This Row],[Total Profits]]</f>
        <v>18353211.029999997</v>
      </c>
      <c r="N973" t="s">
        <v>25</v>
      </c>
    </row>
    <row r="974" spans="1:14" x14ac:dyDescent="0.35">
      <c r="A974" t="s">
        <v>1018</v>
      </c>
      <c r="B974" t="s">
        <v>27</v>
      </c>
      <c r="C974" s="1">
        <v>43891</v>
      </c>
      <c r="D974" s="25">
        <f>ROUNDUP(MONTH(Table1[[#This Row],[Date]])/3,0)</f>
        <v>1</v>
      </c>
      <c r="E974">
        <v>2020</v>
      </c>
      <c r="F974" t="s">
        <v>54</v>
      </c>
      <c r="G974" t="s">
        <v>39</v>
      </c>
      <c r="H974">
        <v>462</v>
      </c>
      <c r="I974" s="8">
        <v>32503.8</v>
      </c>
      <c r="J974" s="8">
        <v>8516.9699999999993</v>
      </c>
      <c r="K974" s="8">
        <f>Table1[[#This Row],[Profit Per unit]]*Table1[[#This Row],[Units Sold]]</f>
        <v>3934840.1399999997</v>
      </c>
      <c r="L974" s="8">
        <v>15016755.6</v>
      </c>
      <c r="M974" s="8">
        <f>Table1[[#This Row],[Revenue]]-Table1[[#This Row],[Total Profits]]</f>
        <v>11081915.460000001</v>
      </c>
      <c r="N974" t="s">
        <v>14</v>
      </c>
    </row>
    <row r="975" spans="1:14" x14ac:dyDescent="0.35">
      <c r="A975" t="s">
        <v>1019</v>
      </c>
      <c r="B975" t="s">
        <v>27</v>
      </c>
      <c r="C975" s="1">
        <v>44003</v>
      </c>
      <c r="D975" s="25">
        <f>ROUNDUP(MONTH(Table1[[#This Row],[Date]])/3,0)</f>
        <v>2</v>
      </c>
      <c r="E975">
        <v>2020</v>
      </c>
      <c r="F975" t="s">
        <v>20</v>
      </c>
      <c r="G975" t="s">
        <v>24</v>
      </c>
      <c r="H975">
        <v>467</v>
      </c>
      <c r="I975" s="8">
        <v>13294.58</v>
      </c>
      <c r="J975" s="8">
        <v>4013.08</v>
      </c>
      <c r="K975" s="8">
        <f>Table1[[#This Row],[Profit Per unit]]*Table1[[#This Row],[Units Sold]]</f>
        <v>1874108.3599999999</v>
      </c>
      <c r="L975" s="8">
        <v>6208568.8600000003</v>
      </c>
      <c r="M975" s="8">
        <f>Table1[[#This Row],[Revenue]]-Table1[[#This Row],[Total Profits]]</f>
        <v>4334460.5</v>
      </c>
      <c r="N975" t="s">
        <v>14</v>
      </c>
    </row>
    <row r="976" spans="1:14" x14ac:dyDescent="0.35">
      <c r="A976" t="s">
        <v>1020</v>
      </c>
      <c r="B976" t="s">
        <v>44</v>
      </c>
      <c r="C976" s="1">
        <v>45017</v>
      </c>
      <c r="D976" s="25">
        <f>ROUNDUP(MONTH(Table1[[#This Row],[Date]])/3,0)</f>
        <v>2</v>
      </c>
      <c r="E976">
        <v>2023</v>
      </c>
      <c r="F976" t="s">
        <v>63</v>
      </c>
      <c r="G976" t="s">
        <v>24</v>
      </c>
      <c r="H976">
        <v>902</v>
      </c>
      <c r="I976" s="8">
        <v>26139.97</v>
      </c>
      <c r="J976" s="8">
        <v>4595.3900000000003</v>
      </c>
      <c r="K976" s="8">
        <f>Table1[[#This Row],[Profit Per unit]]*Table1[[#This Row],[Units Sold]]</f>
        <v>4145041.7800000003</v>
      </c>
      <c r="L976" s="8">
        <v>23578252.940000001</v>
      </c>
      <c r="M976" s="8">
        <f>Table1[[#This Row],[Revenue]]-Table1[[#This Row],[Total Profits]]</f>
        <v>19433211.16</v>
      </c>
      <c r="N976" t="s">
        <v>663</v>
      </c>
    </row>
    <row r="977" spans="1:14" x14ac:dyDescent="0.35">
      <c r="A977" t="s">
        <v>1021</v>
      </c>
      <c r="B977" t="s">
        <v>16</v>
      </c>
      <c r="C977" s="1">
        <v>44605</v>
      </c>
      <c r="D977" s="25">
        <f>ROUNDUP(MONTH(Table1[[#This Row],[Date]])/3,0)</f>
        <v>1</v>
      </c>
      <c r="E977">
        <v>2022</v>
      </c>
      <c r="F977" t="s">
        <v>20</v>
      </c>
      <c r="G977" t="s">
        <v>48</v>
      </c>
      <c r="H977">
        <v>965</v>
      </c>
      <c r="I977" s="8">
        <v>36870</v>
      </c>
      <c r="J977" s="8">
        <v>4666.84</v>
      </c>
      <c r="K977" s="8">
        <f>Table1[[#This Row],[Profit Per unit]]*Table1[[#This Row],[Units Sold]]</f>
        <v>4503500.6000000006</v>
      </c>
      <c r="L977" s="8">
        <v>35579550</v>
      </c>
      <c r="M977" s="8">
        <f>Table1[[#This Row],[Revenue]]-Table1[[#This Row],[Total Profits]]</f>
        <v>31076049.399999999</v>
      </c>
      <c r="N977" t="s">
        <v>25</v>
      </c>
    </row>
    <row r="978" spans="1:14" x14ac:dyDescent="0.35">
      <c r="A978" t="s">
        <v>1022</v>
      </c>
      <c r="B978" t="s">
        <v>34</v>
      </c>
      <c r="C978" s="1">
        <v>44475</v>
      </c>
      <c r="D978" s="25">
        <f>ROUNDUP(MONTH(Table1[[#This Row],[Date]])/3,0)</f>
        <v>4</v>
      </c>
      <c r="E978">
        <v>2021</v>
      </c>
      <c r="F978" t="s">
        <v>41</v>
      </c>
      <c r="G978" t="s">
        <v>42</v>
      </c>
      <c r="H978">
        <v>344</v>
      </c>
      <c r="I978" s="8">
        <v>11762.79</v>
      </c>
      <c r="J978" s="8">
        <v>5039.24</v>
      </c>
      <c r="K978" s="8">
        <f>Table1[[#This Row],[Profit Per unit]]*Table1[[#This Row],[Units Sold]]</f>
        <v>1733498.5599999998</v>
      </c>
      <c r="L978" s="8">
        <v>4046399.76</v>
      </c>
      <c r="M978" s="8">
        <f>Table1[[#This Row],[Revenue]]-Table1[[#This Row],[Total Profits]]</f>
        <v>2312901.2000000002</v>
      </c>
      <c r="N978" t="s">
        <v>14</v>
      </c>
    </row>
    <row r="979" spans="1:14" x14ac:dyDescent="0.35">
      <c r="A979" t="s">
        <v>1023</v>
      </c>
      <c r="B979" t="s">
        <v>44</v>
      </c>
      <c r="C979" s="1">
        <v>44331</v>
      </c>
      <c r="D979" s="25">
        <f>ROUNDUP(MONTH(Table1[[#This Row],[Date]])/3,0)</f>
        <v>2</v>
      </c>
      <c r="E979">
        <v>2021</v>
      </c>
      <c r="F979" t="s">
        <v>47</v>
      </c>
      <c r="G979" t="s">
        <v>35</v>
      </c>
      <c r="H979">
        <v>511</v>
      </c>
      <c r="I979" s="8">
        <v>31655.61</v>
      </c>
      <c r="J979" s="8">
        <v>8956.6</v>
      </c>
      <c r="K979" s="8">
        <f>Table1[[#This Row],[Profit Per unit]]*Table1[[#This Row],[Units Sold]]</f>
        <v>4576822.6000000006</v>
      </c>
      <c r="L979" s="8">
        <v>16176016.710000001</v>
      </c>
      <c r="M979" s="8">
        <f>Table1[[#This Row],[Revenue]]-Table1[[#This Row],[Total Profits]]</f>
        <v>11599194.109999999</v>
      </c>
      <c r="N979" t="s">
        <v>14</v>
      </c>
    </row>
    <row r="980" spans="1:14" x14ac:dyDescent="0.35">
      <c r="A980" t="s">
        <v>1024</v>
      </c>
      <c r="B980" t="s">
        <v>34</v>
      </c>
      <c r="C980" s="1">
        <v>44768</v>
      </c>
      <c r="D980" s="25">
        <f>ROUNDUP(MONTH(Table1[[#This Row],[Date]])/3,0)</f>
        <v>3</v>
      </c>
      <c r="E980">
        <v>2022</v>
      </c>
      <c r="F980" t="s">
        <v>20</v>
      </c>
      <c r="G980" t="s">
        <v>35</v>
      </c>
      <c r="H980">
        <v>205</v>
      </c>
      <c r="I980" s="8">
        <v>19635.919999999998</v>
      </c>
      <c r="J980" s="8">
        <v>4458.43</v>
      </c>
      <c r="K980" s="8">
        <f>Table1[[#This Row],[Profit Per unit]]*Table1[[#This Row],[Units Sold]]</f>
        <v>913978.15</v>
      </c>
      <c r="L980" s="8">
        <v>4025363.6</v>
      </c>
      <c r="M980" s="8">
        <f>Table1[[#This Row],[Revenue]]-Table1[[#This Row],[Total Profits]]</f>
        <v>3111385.45</v>
      </c>
      <c r="N980" t="s">
        <v>58</v>
      </c>
    </row>
    <row r="981" spans="1:14" x14ac:dyDescent="0.35">
      <c r="A981" t="s">
        <v>1025</v>
      </c>
      <c r="B981" t="s">
        <v>23</v>
      </c>
      <c r="C981" s="1">
        <v>44529</v>
      </c>
      <c r="D981" s="25">
        <f>ROUNDUP(MONTH(Table1[[#This Row],[Date]])/3,0)</f>
        <v>4</v>
      </c>
      <c r="E981">
        <v>2021</v>
      </c>
      <c r="F981" t="s">
        <v>54</v>
      </c>
      <c r="G981" t="s">
        <v>42</v>
      </c>
      <c r="H981">
        <v>522</v>
      </c>
      <c r="I981" s="8">
        <v>19308.830000000002</v>
      </c>
      <c r="J981" s="8">
        <v>3240.13</v>
      </c>
      <c r="K981" s="8">
        <f>Table1[[#This Row],[Profit Per unit]]*Table1[[#This Row],[Units Sold]]</f>
        <v>1691347.86</v>
      </c>
      <c r="L981" s="8">
        <v>10079209.26</v>
      </c>
      <c r="M981" s="8">
        <f>Table1[[#This Row],[Revenue]]-Table1[[#This Row],[Total Profits]]</f>
        <v>8387861.3999999994</v>
      </c>
      <c r="N981" t="s">
        <v>25</v>
      </c>
    </row>
    <row r="982" spans="1:14" x14ac:dyDescent="0.35">
      <c r="A982" t="s">
        <v>1026</v>
      </c>
      <c r="B982" t="s">
        <v>27</v>
      </c>
      <c r="C982" s="1">
        <v>43868</v>
      </c>
      <c r="D982" s="25">
        <f>ROUNDUP(MONTH(Table1[[#This Row],[Date]])/3,0)</f>
        <v>1</v>
      </c>
      <c r="E982">
        <v>2020</v>
      </c>
      <c r="F982" t="s">
        <v>54</v>
      </c>
      <c r="G982" t="s">
        <v>52</v>
      </c>
      <c r="H982">
        <v>292</v>
      </c>
      <c r="I982" s="8">
        <v>39681.370000000003</v>
      </c>
      <c r="J982" s="8">
        <v>9990.57</v>
      </c>
      <c r="K982" s="8">
        <f>Table1[[#This Row],[Profit Per unit]]*Table1[[#This Row],[Units Sold]]</f>
        <v>2917246.44</v>
      </c>
      <c r="L982" s="8">
        <v>11586960.039999999</v>
      </c>
      <c r="M982" s="8">
        <f>Table1[[#This Row],[Revenue]]-Table1[[#This Row],[Total Profits]]</f>
        <v>8669713.5999999996</v>
      </c>
      <c r="N982" t="s">
        <v>14</v>
      </c>
    </row>
    <row r="983" spans="1:14" x14ac:dyDescent="0.35">
      <c r="A983" t="s">
        <v>1027</v>
      </c>
      <c r="B983" t="s">
        <v>27</v>
      </c>
      <c r="C983" s="1">
        <v>44573</v>
      </c>
      <c r="D983" s="25">
        <f>ROUNDUP(MONTH(Table1[[#This Row],[Date]])/3,0)</f>
        <v>1</v>
      </c>
      <c r="E983">
        <v>2022</v>
      </c>
      <c r="F983" t="s">
        <v>63</v>
      </c>
      <c r="G983" t="s">
        <v>42</v>
      </c>
      <c r="H983">
        <v>994</v>
      </c>
      <c r="I983" s="8">
        <v>38992.61</v>
      </c>
      <c r="J983" s="8">
        <v>8142.85</v>
      </c>
      <c r="K983" s="8">
        <f>Table1[[#This Row],[Profit Per unit]]*Table1[[#This Row],[Units Sold]]</f>
        <v>8093992.9000000004</v>
      </c>
      <c r="L983" s="8">
        <v>38758654.340000004</v>
      </c>
      <c r="M983" s="8">
        <f>Table1[[#This Row],[Revenue]]-Table1[[#This Row],[Total Profits]]</f>
        <v>30664661.440000005</v>
      </c>
      <c r="N983" t="s">
        <v>14</v>
      </c>
    </row>
    <row r="984" spans="1:14" x14ac:dyDescent="0.35">
      <c r="A984" t="s">
        <v>1028</v>
      </c>
      <c r="B984" t="s">
        <v>51</v>
      </c>
      <c r="C984" s="1">
        <v>44168</v>
      </c>
      <c r="D984" s="25">
        <f>ROUNDUP(MONTH(Table1[[#This Row],[Date]])/3,0)</f>
        <v>4</v>
      </c>
      <c r="E984">
        <v>2020</v>
      </c>
      <c r="F984" t="s">
        <v>41</v>
      </c>
      <c r="G984" t="s">
        <v>32</v>
      </c>
      <c r="H984">
        <v>290</v>
      </c>
      <c r="I984" s="8">
        <v>18007.189999999999</v>
      </c>
      <c r="J984" s="8">
        <v>9572.06</v>
      </c>
      <c r="K984" s="8">
        <f>Table1[[#This Row],[Profit Per unit]]*Table1[[#This Row],[Units Sold]]</f>
        <v>2775897.4</v>
      </c>
      <c r="L984" s="8">
        <v>5222085.0999999996</v>
      </c>
      <c r="M984" s="8">
        <f>Table1[[#This Row],[Revenue]]-Table1[[#This Row],[Total Profits]]</f>
        <v>2446187.6999999997</v>
      </c>
      <c r="N984" t="s">
        <v>58</v>
      </c>
    </row>
    <row r="985" spans="1:14" x14ac:dyDescent="0.35">
      <c r="A985" t="s">
        <v>1029</v>
      </c>
      <c r="B985" t="s">
        <v>34</v>
      </c>
      <c r="C985" s="1">
        <v>44947</v>
      </c>
      <c r="D985" s="25">
        <f>ROUNDUP(MONTH(Table1[[#This Row],[Date]])/3,0)</f>
        <v>1</v>
      </c>
      <c r="E985">
        <v>2023</v>
      </c>
      <c r="F985" t="s">
        <v>17</v>
      </c>
      <c r="G985" t="s">
        <v>48</v>
      </c>
      <c r="H985">
        <v>530</v>
      </c>
      <c r="I985" s="8">
        <v>14332.67</v>
      </c>
      <c r="J985" s="8">
        <v>8759.32</v>
      </c>
      <c r="K985" s="8">
        <f>Table1[[#This Row],[Profit Per unit]]*Table1[[#This Row],[Units Sold]]</f>
        <v>4642439.5999999996</v>
      </c>
      <c r="L985" s="8">
        <v>7596315.0999999996</v>
      </c>
      <c r="M985" s="8">
        <f>Table1[[#This Row],[Revenue]]-Table1[[#This Row],[Total Profits]]</f>
        <v>2953875.5</v>
      </c>
      <c r="N985" t="s">
        <v>14</v>
      </c>
    </row>
    <row r="986" spans="1:14" x14ac:dyDescent="0.35">
      <c r="A986" t="s">
        <v>1030</v>
      </c>
      <c r="B986" t="s">
        <v>11</v>
      </c>
      <c r="C986" s="1">
        <v>44128</v>
      </c>
      <c r="D986" s="25">
        <f>ROUNDUP(MONTH(Table1[[#This Row],[Date]])/3,0)</f>
        <v>4</v>
      </c>
      <c r="E986">
        <v>2020</v>
      </c>
      <c r="F986" t="s">
        <v>41</v>
      </c>
      <c r="G986" t="s">
        <v>18</v>
      </c>
      <c r="H986">
        <v>208</v>
      </c>
      <c r="I986" s="8">
        <v>31322.799999999999</v>
      </c>
      <c r="J986" s="8">
        <v>7800.08</v>
      </c>
      <c r="K986" s="8">
        <f>Table1[[#This Row],[Profit Per unit]]*Table1[[#This Row],[Units Sold]]</f>
        <v>1622416.64</v>
      </c>
      <c r="L986" s="8">
        <v>6515142.4000000004</v>
      </c>
      <c r="M986" s="8">
        <f>Table1[[#This Row],[Revenue]]-Table1[[#This Row],[Total Profits]]</f>
        <v>4892725.7600000007</v>
      </c>
      <c r="N986" t="s">
        <v>14</v>
      </c>
    </row>
    <row r="987" spans="1:14" x14ac:dyDescent="0.35">
      <c r="A987" t="s">
        <v>1031</v>
      </c>
      <c r="B987" t="s">
        <v>23</v>
      </c>
      <c r="C987" s="1">
        <v>44263</v>
      </c>
      <c r="D987" s="25">
        <f>ROUNDUP(MONTH(Table1[[#This Row],[Date]])/3,0)</f>
        <v>1</v>
      </c>
      <c r="E987">
        <v>2021</v>
      </c>
      <c r="F987" t="s">
        <v>54</v>
      </c>
      <c r="G987" t="s">
        <v>13</v>
      </c>
      <c r="H987">
        <v>797</v>
      </c>
      <c r="I987" s="8">
        <v>47976.47</v>
      </c>
      <c r="J987" s="8">
        <v>6541.42</v>
      </c>
      <c r="K987" s="8">
        <f>Table1[[#This Row],[Profit Per unit]]*Table1[[#This Row],[Units Sold]]</f>
        <v>5213511.74</v>
      </c>
      <c r="L987" s="8">
        <v>38237246.590000004</v>
      </c>
      <c r="M987" s="8">
        <f>Table1[[#This Row],[Revenue]]-Table1[[#This Row],[Total Profits]]</f>
        <v>33023734.850000001</v>
      </c>
      <c r="N987" t="s">
        <v>14</v>
      </c>
    </row>
    <row r="988" spans="1:14" x14ac:dyDescent="0.35">
      <c r="A988" t="s">
        <v>1032</v>
      </c>
      <c r="B988" t="s">
        <v>11</v>
      </c>
      <c r="C988" s="1">
        <v>44190</v>
      </c>
      <c r="D988" s="25">
        <f>ROUNDUP(MONTH(Table1[[#This Row],[Date]])/3,0)</f>
        <v>4</v>
      </c>
      <c r="E988">
        <v>2020</v>
      </c>
      <c r="F988" t="s">
        <v>47</v>
      </c>
      <c r="G988" t="s">
        <v>18</v>
      </c>
      <c r="H988">
        <v>925</v>
      </c>
      <c r="I988" s="8">
        <v>13785.14</v>
      </c>
      <c r="J988" s="8">
        <v>8374.84</v>
      </c>
      <c r="K988" s="8">
        <f>Table1[[#This Row],[Profit Per unit]]*Table1[[#This Row],[Units Sold]]</f>
        <v>7746727</v>
      </c>
      <c r="L988" s="8">
        <v>12751254.5</v>
      </c>
      <c r="M988" s="8">
        <f>Table1[[#This Row],[Revenue]]-Table1[[#This Row],[Total Profits]]</f>
        <v>5004527.5</v>
      </c>
      <c r="N988" t="s">
        <v>14</v>
      </c>
    </row>
    <row r="989" spans="1:14" x14ac:dyDescent="0.35">
      <c r="A989" t="s">
        <v>1033</v>
      </c>
      <c r="B989" t="s">
        <v>27</v>
      </c>
      <c r="C989" s="1">
        <v>44530</v>
      </c>
      <c r="D989" s="25">
        <f>ROUNDUP(MONTH(Table1[[#This Row],[Date]])/3,0)</f>
        <v>4</v>
      </c>
      <c r="E989">
        <v>2021</v>
      </c>
      <c r="F989" t="s">
        <v>17</v>
      </c>
      <c r="G989" t="s">
        <v>13</v>
      </c>
      <c r="H989">
        <v>809</v>
      </c>
      <c r="I989" s="8">
        <v>22118.5</v>
      </c>
      <c r="J989" s="8">
        <v>3485.39</v>
      </c>
      <c r="K989" s="8">
        <f>Table1[[#This Row],[Profit Per unit]]*Table1[[#This Row],[Units Sold]]</f>
        <v>2819680.51</v>
      </c>
      <c r="L989" s="8">
        <v>17893866.5</v>
      </c>
      <c r="M989" s="8">
        <f>Table1[[#This Row],[Revenue]]-Table1[[#This Row],[Total Profits]]</f>
        <v>15074185.99</v>
      </c>
      <c r="N989" t="s">
        <v>58</v>
      </c>
    </row>
    <row r="990" spans="1:14" x14ac:dyDescent="0.35">
      <c r="A990" t="s">
        <v>1034</v>
      </c>
      <c r="B990" t="s">
        <v>37</v>
      </c>
      <c r="C990" s="1">
        <v>44723</v>
      </c>
      <c r="D990" s="25">
        <f>ROUNDUP(MONTH(Table1[[#This Row],[Date]])/3,0)</f>
        <v>2</v>
      </c>
      <c r="E990">
        <v>2022</v>
      </c>
      <c r="F990" t="s">
        <v>28</v>
      </c>
      <c r="G990" t="s">
        <v>48</v>
      </c>
      <c r="H990">
        <v>343</v>
      </c>
      <c r="I990" s="8">
        <v>28619.01</v>
      </c>
      <c r="J990" s="8">
        <v>8180.16</v>
      </c>
      <c r="K990" s="8">
        <f>Table1[[#This Row],[Profit Per unit]]*Table1[[#This Row],[Units Sold]]</f>
        <v>2805794.88</v>
      </c>
      <c r="L990" s="8">
        <v>9816320.4299999997</v>
      </c>
      <c r="M990" s="8">
        <f>Table1[[#This Row],[Revenue]]-Table1[[#This Row],[Total Profits]]</f>
        <v>7010525.5499999998</v>
      </c>
      <c r="N990" t="s">
        <v>14</v>
      </c>
    </row>
    <row r="991" spans="1:14" x14ac:dyDescent="0.35">
      <c r="A991" t="s">
        <v>1035</v>
      </c>
      <c r="B991" t="s">
        <v>23</v>
      </c>
      <c r="C991" s="1">
        <v>44835</v>
      </c>
      <c r="D991" s="25">
        <f>ROUNDUP(MONTH(Table1[[#This Row],[Date]])/3,0)</f>
        <v>4</v>
      </c>
      <c r="E991">
        <v>2022</v>
      </c>
      <c r="F991" t="s">
        <v>47</v>
      </c>
      <c r="G991" t="s">
        <v>32</v>
      </c>
      <c r="H991">
        <v>556</v>
      </c>
      <c r="I991" s="8">
        <v>46687.6</v>
      </c>
      <c r="J991" s="8">
        <v>6872.49</v>
      </c>
      <c r="K991" s="8">
        <f>Table1[[#This Row],[Profit Per unit]]*Table1[[#This Row],[Units Sold]]</f>
        <v>3821104.44</v>
      </c>
      <c r="L991" s="8">
        <v>25958305.600000001</v>
      </c>
      <c r="M991" s="8">
        <f>Table1[[#This Row],[Revenue]]-Table1[[#This Row],[Total Profits]]</f>
        <v>22137201.16</v>
      </c>
      <c r="N991" t="s">
        <v>14</v>
      </c>
    </row>
    <row r="992" spans="1:14" x14ac:dyDescent="0.35">
      <c r="A992" t="s">
        <v>1036</v>
      </c>
      <c r="B992" t="s">
        <v>34</v>
      </c>
      <c r="C992" s="1">
        <v>44563</v>
      </c>
      <c r="D992" s="25">
        <f>ROUNDUP(MONTH(Table1[[#This Row],[Date]])/3,0)</f>
        <v>1</v>
      </c>
      <c r="E992">
        <v>2022</v>
      </c>
      <c r="F992" t="s">
        <v>41</v>
      </c>
      <c r="G992" t="s">
        <v>29</v>
      </c>
      <c r="H992">
        <v>225</v>
      </c>
      <c r="I992" s="8">
        <v>27359.34</v>
      </c>
      <c r="J992" s="8">
        <v>4792.7</v>
      </c>
      <c r="K992" s="8">
        <f>Table1[[#This Row],[Profit Per unit]]*Table1[[#This Row],[Units Sold]]</f>
        <v>1078357.5</v>
      </c>
      <c r="L992" s="8">
        <v>6155851.5</v>
      </c>
      <c r="M992" s="8">
        <f>Table1[[#This Row],[Revenue]]-Table1[[#This Row],[Total Profits]]</f>
        <v>5077494</v>
      </c>
      <c r="N992" t="s">
        <v>14</v>
      </c>
    </row>
    <row r="993" spans="1:14" x14ac:dyDescent="0.35">
      <c r="A993" t="s">
        <v>1037</v>
      </c>
      <c r="B993" t="s">
        <v>37</v>
      </c>
      <c r="C993" s="1">
        <v>44224</v>
      </c>
      <c r="D993" s="25">
        <f>ROUNDUP(MONTH(Table1[[#This Row],[Date]])/3,0)</f>
        <v>1</v>
      </c>
      <c r="E993">
        <v>2021</v>
      </c>
      <c r="F993" t="s">
        <v>47</v>
      </c>
      <c r="G993" t="s">
        <v>42</v>
      </c>
      <c r="H993">
        <v>218</v>
      </c>
      <c r="I993" s="8">
        <v>18450.310000000001</v>
      </c>
      <c r="J993" s="8">
        <v>3273.85</v>
      </c>
      <c r="K993" s="8">
        <f>Table1[[#This Row],[Profit Per unit]]*Table1[[#This Row],[Units Sold]]</f>
        <v>713699.29999999993</v>
      </c>
      <c r="L993" s="8">
        <v>4022167.58</v>
      </c>
      <c r="M993" s="8">
        <f>Table1[[#This Row],[Revenue]]-Table1[[#This Row],[Total Profits]]</f>
        <v>3308468.2800000003</v>
      </c>
      <c r="N993" t="s">
        <v>14</v>
      </c>
    </row>
    <row r="994" spans="1:14" x14ac:dyDescent="0.35">
      <c r="A994" s="2" t="s">
        <v>1038</v>
      </c>
      <c r="B994" t="s">
        <v>44</v>
      </c>
      <c r="C994" s="1">
        <v>44341</v>
      </c>
      <c r="D994" s="25">
        <f>ROUNDUP(MONTH(Table1[[#This Row],[Date]])/3,0)</f>
        <v>2</v>
      </c>
      <c r="E994">
        <v>2021</v>
      </c>
      <c r="F994" t="s">
        <v>47</v>
      </c>
      <c r="G994" t="s">
        <v>52</v>
      </c>
      <c r="H994">
        <v>715</v>
      </c>
      <c r="I994" s="8">
        <v>36611.18</v>
      </c>
      <c r="J994" s="8">
        <v>9363.9500000000007</v>
      </c>
      <c r="K994" s="8">
        <f>Table1[[#This Row],[Profit Per unit]]*Table1[[#This Row],[Units Sold]]</f>
        <v>6695224.2500000009</v>
      </c>
      <c r="L994" s="8">
        <v>26176993.699999999</v>
      </c>
      <c r="M994" s="8">
        <f>Table1[[#This Row],[Revenue]]-Table1[[#This Row],[Total Profits]]</f>
        <v>19481769.449999999</v>
      </c>
      <c r="N994" t="s">
        <v>25</v>
      </c>
    </row>
    <row r="995" spans="1:14" x14ac:dyDescent="0.35">
      <c r="A995" t="s">
        <v>1039</v>
      </c>
      <c r="B995" t="s">
        <v>46</v>
      </c>
      <c r="C995" s="1">
        <v>43943</v>
      </c>
      <c r="D995" s="25">
        <f>ROUNDUP(MONTH(Table1[[#This Row],[Date]])/3,0)</f>
        <v>2</v>
      </c>
      <c r="E995">
        <v>2020</v>
      </c>
      <c r="F995" t="s">
        <v>28</v>
      </c>
      <c r="G995" t="s">
        <v>35</v>
      </c>
      <c r="H995">
        <v>583</v>
      </c>
      <c r="I995" s="8">
        <v>40492.17</v>
      </c>
      <c r="J995" s="8">
        <v>5945.15</v>
      </c>
      <c r="K995" s="8">
        <f>Table1[[#This Row],[Profit Per unit]]*Table1[[#This Row],[Units Sold]]</f>
        <v>3466022.4499999997</v>
      </c>
      <c r="L995" s="8">
        <v>23606935.109999999</v>
      </c>
      <c r="M995" s="8">
        <f>Table1[[#This Row],[Revenue]]-Table1[[#This Row],[Total Profits]]</f>
        <v>20140912.66</v>
      </c>
      <c r="N995" t="s">
        <v>58</v>
      </c>
    </row>
    <row r="996" spans="1:14" x14ac:dyDescent="0.35">
      <c r="A996" t="s">
        <v>1040</v>
      </c>
      <c r="B996" t="s">
        <v>27</v>
      </c>
      <c r="C996" s="1">
        <v>44273</v>
      </c>
      <c r="D996" s="25">
        <f>ROUNDUP(MONTH(Table1[[#This Row],[Date]])/3,0)</f>
        <v>1</v>
      </c>
      <c r="E996">
        <v>2021</v>
      </c>
      <c r="F996" t="s">
        <v>63</v>
      </c>
      <c r="G996" t="s">
        <v>24</v>
      </c>
      <c r="H996">
        <v>619</v>
      </c>
      <c r="I996" s="8">
        <v>35120.03</v>
      </c>
      <c r="J996" s="8">
        <v>4158.59</v>
      </c>
      <c r="K996" s="8">
        <f>Table1[[#This Row],[Profit Per unit]]*Table1[[#This Row],[Units Sold]]</f>
        <v>2574167.21</v>
      </c>
      <c r="L996" s="8">
        <v>21739298.57</v>
      </c>
      <c r="M996" s="8">
        <f>Table1[[#This Row],[Revenue]]-Table1[[#This Row],[Total Profits]]</f>
        <v>19165131.359999999</v>
      </c>
      <c r="N996" t="s">
        <v>21</v>
      </c>
    </row>
    <row r="997" spans="1:14" x14ac:dyDescent="0.35">
      <c r="A997" t="s">
        <v>1041</v>
      </c>
      <c r="B997" t="s">
        <v>31</v>
      </c>
      <c r="C997" s="1">
        <v>45088</v>
      </c>
      <c r="D997" s="25">
        <f>ROUNDUP(MONTH(Table1[[#This Row],[Date]])/3,0)</f>
        <v>2</v>
      </c>
      <c r="E997">
        <v>2023</v>
      </c>
      <c r="F997" t="s">
        <v>41</v>
      </c>
      <c r="G997" t="s">
        <v>29</v>
      </c>
      <c r="H997">
        <v>730</v>
      </c>
      <c r="I997" s="8">
        <v>49937.99</v>
      </c>
      <c r="J997" s="8">
        <v>9149.4</v>
      </c>
      <c r="K997" s="8">
        <f>Table1[[#This Row],[Profit Per unit]]*Table1[[#This Row],[Units Sold]]</f>
        <v>6679062</v>
      </c>
      <c r="L997" s="8">
        <v>36454732.700000003</v>
      </c>
      <c r="M997" s="8">
        <f>Table1[[#This Row],[Revenue]]-Table1[[#This Row],[Total Profits]]</f>
        <v>29775670.700000003</v>
      </c>
      <c r="N997" t="s">
        <v>25</v>
      </c>
    </row>
    <row r="998" spans="1:14" x14ac:dyDescent="0.35">
      <c r="A998" t="s">
        <v>1042</v>
      </c>
      <c r="B998" t="s">
        <v>37</v>
      </c>
      <c r="C998" s="1">
        <v>45231</v>
      </c>
      <c r="D998" s="25">
        <f>ROUNDUP(MONTH(Table1[[#This Row],[Date]])/3,0)</f>
        <v>4</v>
      </c>
      <c r="E998">
        <v>2023</v>
      </c>
      <c r="F998" t="s">
        <v>12</v>
      </c>
      <c r="G998" t="s">
        <v>39</v>
      </c>
      <c r="H998">
        <v>952</v>
      </c>
      <c r="I998" s="8">
        <v>15607.62</v>
      </c>
      <c r="J998" s="8">
        <v>5086.57</v>
      </c>
      <c r="K998" s="8">
        <f>Table1[[#This Row],[Profit Per unit]]*Table1[[#This Row],[Units Sold]]</f>
        <v>4842414.6399999997</v>
      </c>
      <c r="L998" s="8">
        <v>14858454.24</v>
      </c>
      <c r="M998" s="8">
        <f>Table1[[#This Row],[Revenue]]-Table1[[#This Row],[Total Profits]]</f>
        <v>10016039.600000001</v>
      </c>
      <c r="N998" t="s">
        <v>14</v>
      </c>
    </row>
    <row r="999" spans="1:14" x14ac:dyDescent="0.35">
      <c r="A999" t="s">
        <v>1043</v>
      </c>
      <c r="B999" t="s">
        <v>31</v>
      </c>
      <c r="C999" s="1">
        <v>45144</v>
      </c>
      <c r="D999" s="25">
        <f>ROUNDUP(MONTH(Table1[[#This Row],[Date]])/3,0)</f>
        <v>3</v>
      </c>
      <c r="E999">
        <v>2023</v>
      </c>
      <c r="F999" t="s">
        <v>12</v>
      </c>
      <c r="G999" t="s">
        <v>52</v>
      </c>
      <c r="H999">
        <v>447</v>
      </c>
      <c r="I999" s="8">
        <v>49544.5</v>
      </c>
      <c r="J999" s="8">
        <v>6381.92</v>
      </c>
      <c r="K999" s="8">
        <f>Table1[[#This Row],[Profit Per unit]]*Table1[[#This Row],[Units Sold]]</f>
        <v>2852718.24</v>
      </c>
      <c r="L999" s="8">
        <v>22146391.5</v>
      </c>
      <c r="M999" s="8">
        <f>Table1[[#This Row],[Revenue]]-Table1[[#This Row],[Total Profits]]</f>
        <v>19293673.259999998</v>
      </c>
      <c r="N999" t="s">
        <v>14</v>
      </c>
    </row>
    <row r="1000" spans="1:14" x14ac:dyDescent="0.35">
      <c r="A1000" t="s">
        <v>1044</v>
      </c>
      <c r="B1000" t="s">
        <v>16</v>
      </c>
      <c r="C1000" s="1">
        <v>44990</v>
      </c>
      <c r="D1000" s="25">
        <f>ROUNDUP(MONTH(Table1[[#This Row],[Date]])/3,0)</f>
        <v>1</v>
      </c>
      <c r="E1000">
        <v>2023</v>
      </c>
      <c r="F1000" t="s">
        <v>41</v>
      </c>
      <c r="G1000" t="s">
        <v>32</v>
      </c>
      <c r="H1000">
        <v>315</v>
      </c>
      <c r="I1000" s="8">
        <v>42814.92</v>
      </c>
      <c r="J1000" s="8">
        <v>6620.22</v>
      </c>
      <c r="K1000" s="8">
        <f>Table1[[#This Row],[Profit Per unit]]*Table1[[#This Row],[Units Sold]]</f>
        <v>2085369.3</v>
      </c>
      <c r="L1000" s="8">
        <v>13486699.800000001</v>
      </c>
      <c r="M1000" s="8">
        <f>Table1[[#This Row],[Revenue]]-Table1[[#This Row],[Total Profits]]</f>
        <v>11401330.5</v>
      </c>
      <c r="N1000" t="s">
        <v>14</v>
      </c>
    </row>
    <row r="1001" spans="1:14" x14ac:dyDescent="0.35">
      <c r="A1001" t="s">
        <v>1045</v>
      </c>
      <c r="B1001" t="s">
        <v>34</v>
      </c>
      <c r="C1001" s="1">
        <v>44052</v>
      </c>
      <c r="D1001" s="25">
        <f>ROUNDUP(MONTH(Table1[[#This Row],[Date]])/3,0)</f>
        <v>3</v>
      </c>
      <c r="E1001">
        <v>2020</v>
      </c>
      <c r="F1001" t="s">
        <v>20</v>
      </c>
      <c r="G1001" t="s">
        <v>29</v>
      </c>
      <c r="H1001">
        <v>504</v>
      </c>
      <c r="I1001" s="8">
        <v>10656.58</v>
      </c>
      <c r="J1001" s="8">
        <v>9979.02</v>
      </c>
      <c r="K1001" s="8">
        <f>Table1[[#This Row],[Profit Per unit]]*Table1[[#This Row],[Units Sold]]</f>
        <v>5029426.08</v>
      </c>
      <c r="L1001" s="8">
        <v>5370916.3200000003</v>
      </c>
      <c r="M1001" s="8">
        <f>Table1[[#This Row],[Revenue]]-Table1[[#This Row],[Total Profits]]</f>
        <v>341490.24000000022</v>
      </c>
      <c r="N1001" t="s">
        <v>116</v>
      </c>
    </row>
  </sheetData>
  <phoneticPr fontId="18" type="noConversion"/>
  <pageMargins left="0.7" right="0.7" top="0.75" bottom="0.75" header="0.3" footer="0.3"/>
  <pageSetup paperSize="9"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4:E24"/>
  <sheetViews>
    <sheetView workbookViewId="0">
      <selection activeCell="A20" sqref="A20"/>
    </sheetView>
  </sheetViews>
  <sheetFormatPr defaultRowHeight="14.5" x14ac:dyDescent="0.35"/>
  <cols>
    <col min="1" max="1" width="14.54296875" bestFit="1" customWidth="1"/>
    <col min="2" max="2" width="17.54296875" bestFit="1" customWidth="1"/>
    <col min="3" max="3" width="15.6328125" bestFit="1" customWidth="1"/>
    <col min="5" max="5" width="12" bestFit="1" customWidth="1"/>
  </cols>
  <sheetData>
    <row r="4" spans="5:5" x14ac:dyDescent="0.35">
      <c r="E4" s="18"/>
    </row>
    <row r="5" spans="5:5" x14ac:dyDescent="0.35">
      <c r="E5" s="18"/>
    </row>
    <row r="6" spans="5:5" x14ac:dyDescent="0.35">
      <c r="E6" s="18"/>
    </row>
    <row r="7" spans="5:5" x14ac:dyDescent="0.35">
      <c r="E7" s="18"/>
    </row>
    <row r="20" spans="1:3" x14ac:dyDescent="0.35">
      <c r="A20" t="s">
        <v>1058</v>
      </c>
      <c r="B20" t="s">
        <v>1057</v>
      </c>
      <c r="C20" t="s">
        <v>1059</v>
      </c>
    </row>
    <row r="21" spans="1:3" x14ac:dyDescent="0.35">
      <c r="A21" s="24">
        <v>16317664478.569994</v>
      </c>
      <c r="B21" s="24">
        <v>3288449155.3900013</v>
      </c>
      <c r="C21" s="24">
        <v>13029215323.180019</v>
      </c>
    </row>
    <row r="23" spans="1:3" x14ac:dyDescent="0.35">
      <c r="A23" s="20">
        <f>GETPIVOTDATA("Sum of Revenue",$A$20)</f>
        <v>16317664478.569994</v>
      </c>
      <c r="B23" s="20">
        <f>GETPIVOTDATA("Sum of Total Profits",$A$20)</f>
        <v>3288449155.3900013</v>
      </c>
      <c r="C23" s="21">
        <f>GETPIVOTDATA("Sum of Total Cost",$A$20)</f>
        <v>13029215323.180019</v>
      </c>
    </row>
    <row r="24" spans="1:3" x14ac:dyDescent="0.35">
      <c r="A24" s="8">
        <f>GETPIVOTDATA("Sum of Revenue",$A$20)</f>
        <v>16317664478.569994</v>
      </c>
      <c r="B24" s="8">
        <f>GETPIVOTDATA("Sum of Total Profits",$A$20)</f>
        <v>3288449155.3900013</v>
      </c>
      <c r="C24" s="8">
        <f>GETPIVOTDATA("Sum of Total Cost",$A$20)</f>
        <v>13029215323.180019</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3:E29"/>
  <sheetViews>
    <sheetView workbookViewId="0">
      <selection activeCell="A3" sqref="A3"/>
    </sheetView>
  </sheetViews>
  <sheetFormatPr defaultRowHeight="14.5" x14ac:dyDescent="0.35"/>
  <cols>
    <col min="1" max="1" width="12.36328125" bestFit="1" customWidth="1"/>
    <col min="2" max="2" width="17.54296875" bestFit="1" customWidth="1"/>
    <col min="3" max="4" width="15.54296875" bestFit="1" customWidth="1"/>
    <col min="5" max="10" width="11.81640625" bestFit="1" customWidth="1"/>
  </cols>
  <sheetData>
    <row r="3" spans="1:3" x14ac:dyDescent="0.35">
      <c r="A3" s="4" t="s">
        <v>1047</v>
      </c>
      <c r="B3" t="s">
        <v>1058</v>
      </c>
      <c r="C3" t="s">
        <v>1061</v>
      </c>
    </row>
    <row r="4" spans="1:3" x14ac:dyDescent="0.35">
      <c r="A4" s="5" t="s">
        <v>52</v>
      </c>
      <c r="B4" s="3">
        <v>1493038016.4699996</v>
      </c>
      <c r="C4" s="3">
        <v>47204</v>
      </c>
    </row>
    <row r="5" spans="1:3" x14ac:dyDescent="0.35">
      <c r="A5" s="5" t="s">
        <v>48</v>
      </c>
      <c r="B5" s="3">
        <v>1503023344.3000002</v>
      </c>
      <c r="C5" s="3">
        <v>52139</v>
      </c>
    </row>
    <row r="6" spans="1:3" x14ac:dyDescent="0.35">
      <c r="A6" s="5" t="s">
        <v>32</v>
      </c>
      <c r="B6" s="3">
        <v>1506892570.6000001</v>
      </c>
      <c r="C6" s="3">
        <v>50633</v>
      </c>
    </row>
    <row r="7" spans="1:3" x14ac:dyDescent="0.35">
      <c r="A7" s="5" t="s">
        <v>35</v>
      </c>
      <c r="B7" s="3">
        <v>1541529740.6000001</v>
      </c>
      <c r="C7" s="3">
        <v>51565</v>
      </c>
    </row>
    <row r="8" spans="1:3" x14ac:dyDescent="0.35">
      <c r="A8" s="5" t="s">
        <v>13</v>
      </c>
      <c r="B8" s="3">
        <v>1615237652.0799999</v>
      </c>
      <c r="C8" s="3">
        <v>52010</v>
      </c>
    </row>
    <row r="9" spans="1:3" x14ac:dyDescent="0.35">
      <c r="A9" s="5" t="s">
        <v>24</v>
      </c>
      <c r="B9" s="3">
        <v>1647087954.7200003</v>
      </c>
      <c r="C9" s="3">
        <v>55833</v>
      </c>
    </row>
    <row r="10" spans="1:3" x14ac:dyDescent="0.35">
      <c r="A10" s="5" t="s">
        <v>29</v>
      </c>
      <c r="B10" s="3">
        <v>1704147641.2899992</v>
      </c>
      <c r="C10" s="3">
        <v>54717</v>
      </c>
    </row>
    <row r="11" spans="1:3" x14ac:dyDescent="0.35">
      <c r="A11" s="5" t="s">
        <v>18</v>
      </c>
      <c r="B11" s="3">
        <v>1706071643.6099999</v>
      </c>
      <c r="C11" s="3">
        <v>52035</v>
      </c>
    </row>
    <row r="12" spans="1:3" x14ac:dyDescent="0.35">
      <c r="A12" s="5" t="s">
        <v>42</v>
      </c>
      <c r="B12" s="3">
        <v>1732721289.72</v>
      </c>
      <c r="C12" s="3">
        <v>60724</v>
      </c>
    </row>
    <row r="13" spans="1:3" x14ac:dyDescent="0.35">
      <c r="A13" s="5" t="s">
        <v>39</v>
      </c>
      <c r="B13" s="3">
        <v>1867914625.1799994</v>
      </c>
      <c r="C13" s="3">
        <v>59944</v>
      </c>
    </row>
    <row r="14" spans="1:3" x14ac:dyDescent="0.35">
      <c r="A14" s="5" t="s">
        <v>1048</v>
      </c>
      <c r="B14" s="3">
        <v>16317664478.569998</v>
      </c>
      <c r="C14" s="3">
        <v>536804</v>
      </c>
    </row>
    <row r="18" spans="1:5" x14ac:dyDescent="0.35">
      <c r="A18" s="4" t="s">
        <v>1047</v>
      </c>
      <c r="B18" t="s">
        <v>1057</v>
      </c>
    </row>
    <row r="19" spans="1:5" x14ac:dyDescent="0.35">
      <c r="A19" s="5" t="s">
        <v>11</v>
      </c>
      <c r="B19" s="3">
        <v>335468827.94000006</v>
      </c>
      <c r="D19" t="str">
        <f>A19</f>
        <v>Austria</v>
      </c>
      <c r="E19" s="19">
        <f>GETPIVOTDATA("Total Profits",$A$18,"Export Country",A19)</f>
        <v>335468827.94000006</v>
      </c>
    </row>
    <row r="20" spans="1:5" x14ac:dyDescent="0.35">
      <c r="A20" s="5" t="s">
        <v>23</v>
      </c>
      <c r="B20" s="3">
        <v>325684381.94999993</v>
      </c>
      <c r="D20" t="str">
        <f t="shared" ref="D20:D28" si="0">A20</f>
        <v>Belgium</v>
      </c>
      <c r="E20" s="19">
        <f t="shared" ref="E20:E28" si="1">GETPIVOTDATA("Total Profits",$A$18,"Export Country",A20)</f>
        <v>325684381.94999993</v>
      </c>
    </row>
    <row r="21" spans="1:5" x14ac:dyDescent="0.35">
      <c r="A21" s="5" t="s">
        <v>34</v>
      </c>
      <c r="B21" s="3">
        <v>368834839.00999987</v>
      </c>
      <c r="D21" t="str">
        <f t="shared" si="0"/>
        <v>Denmark</v>
      </c>
      <c r="E21" s="19">
        <f t="shared" si="1"/>
        <v>368834839.00999987</v>
      </c>
    </row>
    <row r="22" spans="1:5" x14ac:dyDescent="0.35">
      <c r="A22" s="5" t="s">
        <v>27</v>
      </c>
      <c r="B22" s="3">
        <v>351139111.12999994</v>
      </c>
      <c r="D22" t="str">
        <f t="shared" si="0"/>
        <v>France</v>
      </c>
      <c r="E22" s="19">
        <f t="shared" si="1"/>
        <v>351139111.12999994</v>
      </c>
    </row>
    <row r="23" spans="1:5" x14ac:dyDescent="0.35">
      <c r="A23" s="5" t="s">
        <v>16</v>
      </c>
      <c r="B23" s="3">
        <v>290823004.56</v>
      </c>
      <c r="D23" t="str">
        <f t="shared" si="0"/>
        <v>Germany</v>
      </c>
      <c r="E23" s="19">
        <f t="shared" si="1"/>
        <v>290823004.56</v>
      </c>
    </row>
    <row r="24" spans="1:5" x14ac:dyDescent="0.35">
      <c r="A24" s="5" t="s">
        <v>46</v>
      </c>
      <c r="B24" s="3">
        <v>359451824.29000014</v>
      </c>
      <c r="D24" t="str">
        <f t="shared" si="0"/>
        <v>Italy</v>
      </c>
      <c r="E24" s="19">
        <f t="shared" si="1"/>
        <v>359451824.29000014</v>
      </c>
    </row>
    <row r="25" spans="1:5" x14ac:dyDescent="0.35">
      <c r="A25" s="5" t="s">
        <v>31</v>
      </c>
      <c r="B25" s="3">
        <v>306437070.95000005</v>
      </c>
      <c r="D25" t="str">
        <f t="shared" si="0"/>
        <v>Netherlands</v>
      </c>
      <c r="E25" s="19">
        <f t="shared" si="1"/>
        <v>306437070.95000005</v>
      </c>
    </row>
    <row r="26" spans="1:5" x14ac:dyDescent="0.35">
      <c r="A26" s="5" t="s">
        <v>51</v>
      </c>
      <c r="B26" s="3">
        <v>307065373.96000004</v>
      </c>
      <c r="D26" t="str">
        <f t="shared" si="0"/>
        <v>Spain</v>
      </c>
      <c r="E26" s="19">
        <f t="shared" si="1"/>
        <v>307065373.96000004</v>
      </c>
    </row>
    <row r="27" spans="1:5" x14ac:dyDescent="0.35">
      <c r="A27" s="5" t="s">
        <v>37</v>
      </c>
      <c r="B27" s="3">
        <v>312860434.42999983</v>
      </c>
      <c r="D27" t="str">
        <f t="shared" si="0"/>
        <v>Sweden</v>
      </c>
      <c r="E27" s="19">
        <f t="shared" si="1"/>
        <v>312860434.42999983</v>
      </c>
    </row>
    <row r="28" spans="1:5" x14ac:dyDescent="0.35">
      <c r="A28" s="5" t="s">
        <v>44</v>
      </c>
      <c r="B28" s="3">
        <v>330684287.16999996</v>
      </c>
      <c r="D28" t="str">
        <f t="shared" si="0"/>
        <v>Switzerland</v>
      </c>
      <c r="E28" s="19">
        <f t="shared" si="1"/>
        <v>330684287.16999996</v>
      </c>
    </row>
    <row r="29" spans="1:5" x14ac:dyDescent="0.35">
      <c r="A29" s="5" t="s">
        <v>1048</v>
      </c>
      <c r="B29" s="3">
        <v>3288449155.3899999</v>
      </c>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3:E37"/>
  <sheetViews>
    <sheetView workbookViewId="0">
      <selection activeCell="N16" sqref="N16"/>
    </sheetView>
  </sheetViews>
  <sheetFormatPr defaultRowHeight="14.5" x14ac:dyDescent="0.35"/>
  <cols>
    <col min="1" max="1" width="16.08984375" bestFit="1" customWidth="1"/>
    <col min="2" max="2" width="17.54296875" bestFit="1" customWidth="1"/>
    <col min="3" max="3" width="15.6328125" bestFit="1" customWidth="1"/>
    <col min="4" max="4" width="9.26953125" customWidth="1"/>
    <col min="5" max="5" width="8.90625" customWidth="1"/>
    <col min="6" max="6" width="10.81640625" bestFit="1" customWidth="1"/>
    <col min="7" max="7" width="7.7265625" bestFit="1" customWidth="1"/>
    <col min="8" max="8" width="6.90625" bestFit="1" customWidth="1"/>
    <col min="9" max="9" width="7.1796875" bestFit="1" customWidth="1"/>
    <col min="10" max="10" width="10.7265625" bestFit="1" customWidth="1"/>
  </cols>
  <sheetData>
    <row r="3" spans="1:5" x14ac:dyDescent="0.35">
      <c r="A3" s="4" t="s">
        <v>1047</v>
      </c>
      <c r="B3" t="s">
        <v>1057</v>
      </c>
      <c r="C3" t="s">
        <v>1059</v>
      </c>
    </row>
    <row r="4" spans="1:5" x14ac:dyDescent="0.35">
      <c r="A4" s="5" t="s">
        <v>1053</v>
      </c>
      <c r="B4" s="3">
        <v>420591639.30999988</v>
      </c>
      <c r="C4" s="3">
        <v>1732318418.7600007</v>
      </c>
      <c r="E4" s="19"/>
    </row>
    <row r="5" spans="1:5" x14ac:dyDescent="0.35">
      <c r="A5" s="5" t="s">
        <v>1051</v>
      </c>
      <c r="B5" s="3">
        <v>438472690.25000006</v>
      </c>
      <c r="C5" s="3">
        <v>1639714950.0799997</v>
      </c>
      <c r="E5" s="19"/>
    </row>
    <row r="6" spans="1:5" x14ac:dyDescent="0.35">
      <c r="A6" s="5" t="s">
        <v>1050</v>
      </c>
      <c r="B6" s="3">
        <v>516808436.18000001</v>
      </c>
      <c r="C6" s="3">
        <v>1831091131.3700004</v>
      </c>
      <c r="E6" s="22"/>
    </row>
    <row r="7" spans="1:5" x14ac:dyDescent="0.35">
      <c r="A7" s="5" t="s">
        <v>1052</v>
      </c>
      <c r="B7" s="3">
        <v>1912576389.6500013</v>
      </c>
      <c r="C7" s="3">
        <v>7826090822.9699965</v>
      </c>
      <c r="E7" s="19"/>
    </row>
    <row r="8" spans="1:5" x14ac:dyDescent="0.35">
      <c r="A8" s="5" t="s">
        <v>1048</v>
      </c>
      <c r="B8" s="3">
        <v>3288449155.3900013</v>
      </c>
      <c r="C8" s="3">
        <v>13029215323.179996</v>
      </c>
    </row>
    <row r="20" spans="1:3" x14ac:dyDescent="0.35">
      <c r="A20" s="9"/>
      <c r="B20" s="10"/>
      <c r="C20" s="11"/>
    </row>
    <row r="21" spans="1:3" x14ac:dyDescent="0.35">
      <c r="A21" s="12"/>
      <c r="B21" s="13"/>
      <c r="C21" s="14"/>
    </row>
    <row r="22" spans="1:3" x14ac:dyDescent="0.35">
      <c r="A22" s="12"/>
      <c r="B22" s="13"/>
      <c r="C22" s="14"/>
    </row>
    <row r="23" spans="1:3" x14ac:dyDescent="0.35">
      <c r="A23" s="12"/>
      <c r="B23" s="13"/>
      <c r="C23" s="14"/>
    </row>
    <row r="24" spans="1:3" x14ac:dyDescent="0.35">
      <c r="A24" s="12"/>
      <c r="B24" s="13"/>
      <c r="C24" s="14"/>
    </row>
    <row r="25" spans="1:3" x14ac:dyDescent="0.35">
      <c r="A25" s="12"/>
      <c r="B25" s="13"/>
      <c r="C25" s="14"/>
    </row>
    <row r="26" spans="1:3" x14ac:dyDescent="0.35">
      <c r="A26" s="12"/>
      <c r="B26" s="13"/>
      <c r="C26" s="14"/>
    </row>
    <row r="27" spans="1:3" x14ac:dyDescent="0.35">
      <c r="A27" s="12"/>
      <c r="B27" s="13"/>
      <c r="C27" s="14"/>
    </row>
    <row r="28" spans="1:3" x14ac:dyDescent="0.35">
      <c r="A28" s="12"/>
      <c r="B28" s="13"/>
      <c r="C28" s="14"/>
    </row>
    <row r="29" spans="1:3" x14ac:dyDescent="0.35">
      <c r="A29" s="12"/>
      <c r="B29" s="13"/>
      <c r="C29" s="14"/>
    </row>
    <row r="30" spans="1:3" x14ac:dyDescent="0.35">
      <c r="A30" s="12"/>
      <c r="B30" s="13"/>
      <c r="C30" s="14"/>
    </row>
    <row r="31" spans="1:3" x14ac:dyDescent="0.35">
      <c r="A31" s="12"/>
      <c r="B31" s="13"/>
      <c r="C31" s="14"/>
    </row>
    <row r="32" spans="1:3" x14ac:dyDescent="0.35">
      <c r="A32" s="12"/>
      <c r="B32" s="13"/>
      <c r="C32" s="14"/>
    </row>
    <row r="33" spans="1:3" x14ac:dyDescent="0.35">
      <c r="A33" s="12"/>
      <c r="B33" s="13"/>
      <c r="C33" s="14"/>
    </row>
    <row r="34" spans="1:3" x14ac:dyDescent="0.35">
      <c r="A34" s="12"/>
      <c r="B34" s="13"/>
      <c r="C34" s="14"/>
    </row>
    <row r="35" spans="1:3" x14ac:dyDescent="0.35">
      <c r="A35" s="12"/>
      <c r="B35" s="13"/>
      <c r="C35" s="14"/>
    </row>
    <row r="36" spans="1:3" x14ac:dyDescent="0.35">
      <c r="A36" s="12"/>
      <c r="B36" s="13"/>
      <c r="C36" s="14"/>
    </row>
    <row r="37" spans="1:3" x14ac:dyDescent="0.35">
      <c r="A37" s="15"/>
      <c r="B37" s="16"/>
      <c r="C37" s="17"/>
    </row>
  </sheetData>
  <pageMargins left="0.7" right="0.7" top="0.75" bottom="0.75" header="0.3" footer="0.3"/>
  <drawing r:id="rId3"/>
  <extLst>
    <ext xmlns:x14="http://schemas.microsoft.com/office/spreadsheetml/2009/9/main" uri="{A8765BA9-456A-4dab-B4F3-ACF838C121DE}">
      <x14:slicerList>
        <x14:slicer r:id="rId4"/>
      </x14:slicerList>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91389F1-6CFC-4AB9-BFD5-B001C0F1CA0B}">
  <dimension ref="AA31"/>
  <sheetViews>
    <sheetView showGridLines="0" showRowColHeaders="0" tabSelected="1" zoomScale="70" zoomScaleNormal="70" workbookViewId="0">
      <selection activeCell="AB5" sqref="AB5"/>
    </sheetView>
  </sheetViews>
  <sheetFormatPr defaultRowHeight="14.5" x14ac:dyDescent="0.35"/>
  <sheetData>
    <row r="31" spans="27:27" x14ac:dyDescent="0.35">
      <c r="AA31" t="s">
        <v>1062</v>
      </c>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product</vt:lpstr>
      <vt:lpstr>Trend</vt:lpstr>
      <vt:lpstr>Agriculitue</vt:lpstr>
      <vt:lpstr> KPIs</vt:lpstr>
      <vt:lpstr>Sheet1 (3)</vt:lpstr>
      <vt:lpstr>profit by port</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emelike</dc:creator>
  <cp:lastModifiedBy>emelike</cp:lastModifiedBy>
  <dcterms:created xsi:type="dcterms:W3CDTF">2024-11-07T13:51:17Z</dcterms:created>
  <dcterms:modified xsi:type="dcterms:W3CDTF">2024-12-10T22:11:35Z</dcterms:modified>
</cp:coreProperties>
</file>