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me\OneDrive\Documentos\"/>
    </mc:Choice>
  </mc:AlternateContent>
  <xr:revisionPtr revIDLastSave="0" documentId="13_ncr:1_{35B5D8DE-17BA-4324-884D-DDED71676E5A}" xr6:coauthVersionLast="47" xr6:coauthVersionMax="47" xr10:uidLastSave="{00000000-0000-0000-0000-000000000000}"/>
  <bookViews>
    <workbookView xWindow="-108" yWindow="-108" windowWidth="23256" windowHeight="12456" tabRatio="0" xr2:uid="{632BC4D7-9FFD-4309-B089-DD84C722828E}"/>
  </bookViews>
  <sheets>
    <sheet name="Planilha1" sheetId="1" r:id="rId1"/>
    <sheet name="Planilha2" sheetId="2" r:id="rId2"/>
  </sheets>
  <definedNames>
    <definedName name="aporte">Planilha1!$D$20</definedName>
    <definedName name="patrimonio">Planilha1!$D$23</definedName>
    <definedName name="qtd_anos">Planilha1!$D$21</definedName>
    <definedName name="rendimento_carteira">Planilha1!$D$16</definedName>
    <definedName name="salario">Planilha1!$D$15</definedName>
    <definedName name="sugestao_investimento">Planilha1!$D$17</definedName>
    <definedName name="taxa_mensal">Planilha1!$D$22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H18" i="1"/>
  <c r="H19" i="1"/>
  <c r="H20" i="1"/>
  <c r="H21" i="1"/>
  <c r="H22" i="1"/>
  <c r="H17" i="1"/>
  <c r="A3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H14" i="1"/>
  <c r="D31" i="1"/>
  <c r="E31" i="1" s="1"/>
  <c r="D30" i="1"/>
  <c r="E30" i="1" s="1"/>
  <c r="D29" i="1"/>
  <c r="E29" i="1" s="1"/>
  <c r="D28" i="1"/>
  <c r="E28" i="1" s="1"/>
  <c r="D27" i="1"/>
  <c r="E27" i="1" s="1"/>
  <c r="D23" i="1"/>
  <c r="D24" i="1" s="1"/>
  <c r="D17" i="1"/>
  <c r="J17" i="1" l="1"/>
  <c r="J22" i="1"/>
  <c r="J18" i="1"/>
  <c r="J21" i="1"/>
  <c r="J20" i="1"/>
  <c r="J19" i="1"/>
  <c r="J23" i="1" l="1"/>
</calcChain>
</file>

<file path=xl/sharedStrings.xml><?xml version="1.0" encoding="utf-8"?>
<sst xmlns="http://schemas.openxmlformats.org/spreadsheetml/2006/main" count="71" uniqueCount="35">
  <si>
    <t>Quanto investir por mês?</t>
  </si>
  <si>
    <t>INVESTIMENTO MENSAL</t>
  </si>
  <si>
    <t>Patrimônio Acumulado:</t>
  </si>
  <si>
    <t>Dividendos Mensais:</t>
  </si>
  <si>
    <t>Taxa de Rendimento mensal:</t>
  </si>
  <si>
    <t>Por Quantos anos:</t>
  </si>
  <si>
    <t>Cenários</t>
  </si>
  <si>
    <t>Quanto em 2 Anos ?</t>
  </si>
  <si>
    <t>Quanto em 5 Anos ?</t>
  </si>
  <si>
    <t>Quanto em 10 Anos ?</t>
  </si>
  <si>
    <t>Quanto em 20 Anos ?</t>
  </si>
  <si>
    <t>Quanto em 30 Anos ?</t>
  </si>
  <si>
    <t>Dividendo</t>
  </si>
  <si>
    <t>Configurações</t>
  </si>
  <si>
    <t>Salário</t>
  </si>
  <si>
    <t>Rendimento Carteira</t>
  </si>
  <si>
    <t>PERFIL</t>
  </si>
  <si>
    <t>Conservador</t>
  </si>
  <si>
    <t>TIPO DE FII</t>
  </si>
  <si>
    <t>Percentual Sugerido</t>
  </si>
  <si>
    <t>Valores</t>
  </si>
  <si>
    <t>PAPEL</t>
  </si>
  <si>
    <t>TIJOLO</t>
  </si>
  <si>
    <t>HIBRÍDOS</t>
  </si>
  <si>
    <t>FOFs</t>
  </si>
  <si>
    <t>DESENVOLVIMENTO</t>
  </si>
  <si>
    <t>HOTELARIAS</t>
  </si>
  <si>
    <t xml:space="preserve">CHAVE </t>
  </si>
  <si>
    <t>%</t>
  </si>
  <si>
    <t>Moderado</t>
  </si>
  <si>
    <t>Agressivo</t>
  </si>
  <si>
    <t>Moderado-TIJOLO</t>
  </si>
  <si>
    <t>Sugestão de investimento(30%)</t>
  </si>
  <si>
    <t>TOTAL:</t>
  </si>
  <si>
    <t>VALOR A SER INVESTIDO POR MÊS: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</si>
</sst>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8"/>
      <color theme="0" tint="-4.9989318521683403E-2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E245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F255E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theme="0" tint="-0.14996795556505021"/>
      </left>
      <right style="dashed">
        <color theme="0" tint="-0.14996795556505021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 style="dashed">
        <color theme="0" tint="-0.14996795556505021"/>
      </right>
      <top style="thin">
        <color indexed="64"/>
      </top>
      <bottom style="dashed">
        <color theme="0" tint="-0.14996795556505021"/>
      </bottom>
      <diagonal/>
    </border>
    <border>
      <left style="dashed">
        <color theme="0" tint="-0.14996795556505021"/>
      </left>
      <right style="dashed">
        <color theme="0" tint="-0.14996795556505021"/>
      </right>
      <top style="thin">
        <color indexed="64"/>
      </top>
      <bottom style="dashed">
        <color theme="0" tint="-0.14996795556505021"/>
      </bottom>
      <diagonal/>
    </border>
    <border>
      <left style="dashed">
        <color theme="0" tint="-0.14996795556505021"/>
      </left>
      <right style="thin">
        <color indexed="64"/>
      </right>
      <top style="thin">
        <color indexed="64"/>
      </top>
      <bottom style="dashed">
        <color theme="0" tint="-0.14996795556505021"/>
      </bottom>
      <diagonal/>
    </border>
    <border>
      <left style="thin">
        <color indexed="64"/>
      </left>
      <right style="dashed">
        <color theme="0" tint="-0.14996795556505021"/>
      </right>
      <top style="dashed">
        <color theme="0" tint="-0.14996795556505021"/>
      </top>
      <bottom style="dashed">
        <color theme="0" tint="-0.14996795556505021"/>
      </bottom>
      <diagonal/>
    </border>
    <border>
      <left style="dashed">
        <color theme="0" tint="-0.14996795556505021"/>
      </left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 style="dashed">
        <color theme="0" tint="-0.14996795556505021"/>
      </right>
      <top style="dashed">
        <color theme="0" tint="-0.14996795556505021"/>
      </top>
      <bottom style="thin">
        <color indexed="64"/>
      </bottom>
      <diagonal/>
    </border>
    <border>
      <left style="dashed">
        <color theme="0" tint="-0.14996795556505021"/>
      </left>
      <right style="dashed">
        <color theme="0" tint="-0.14996795556505021"/>
      </right>
      <top style="dashed">
        <color theme="0" tint="-0.14996795556505021"/>
      </top>
      <bottom style="thin">
        <color indexed="64"/>
      </bottom>
      <diagonal/>
    </border>
    <border>
      <left style="dashed">
        <color theme="0" tint="-0.14996795556505021"/>
      </left>
      <right style="thin">
        <color indexed="64"/>
      </right>
      <top style="dashed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/>
      <right style="dashed">
        <color theme="0" tint="-0.14996795556505021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/>
      <top style="dashed">
        <color theme="0" tint="-0.14996795556505021"/>
      </top>
      <bottom style="thin">
        <color indexed="64"/>
      </bottom>
      <diagonal/>
    </border>
    <border>
      <left/>
      <right style="dashed">
        <color theme="0" tint="-0.14996795556505021"/>
      </right>
      <top style="dashed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3" borderId="0" xfId="0" applyFill="1"/>
    <xf numFmtId="0" fontId="2" fillId="3" borderId="0" xfId="0" applyFont="1" applyFill="1"/>
    <xf numFmtId="0" fontId="3" fillId="0" borderId="8" xfId="0" applyFont="1" applyBorder="1"/>
    <xf numFmtId="0" fontId="3" fillId="0" borderId="9" xfId="0" applyFont="1" applyBorder="1"/>
    <xf numFmtId="164" fontId="4" fillId="0" borderId="10" xfId="0" applyNumberFormat="1" applyFont="1" applyBorder="1" applyAlignment="1">
      <alignment horizontal="center"/>
    </xf>
    <xf numFmtId="0" fontId="3" fillId="0" borderId="11" xfId="0" applyFont="1" applyBorder="1"/>
    <xf numFmtId="0" fontId="3" fillId="0" borderId="7" xfId="0" applyFont="1" applyBorder="1"/>
    <xf numFmtId="0" fontId="4" fillId="0" borderId="12" xfId="0" applyFont="1" applyBorder="1" applyAlignment="1">
      <alignment horizontal="center"/>
    </xf>
    <xf numFmtId="10" fontId="4" fillId="0" borderId="12" xfId="0" applyNumberFormat="1" applyFont="1" applyBorder="1" applyAlignment="1">
      <alignment horizontal="center"/>
    </xf>
    <xf numFmtId="0" fontId="4" fillId="2" borderId="11" xfId="0" applyFont="1" applyFill="1" applyBorder="1"/>
    <xf numFmtId="0" fontId="4" fillId="2" borderId="7" xfId="0" applyFont="1" applyFill="1" applyBorder="1"/>
    <xf numFmtId="8" fontId="4" fillId="2" borderId="12" xfId="0" applyNumberFormat="1" applyFont="1" applyFill="1" applyBorder="1" applyAlignment="1">
      <alignment horizontal="center"/>
    </xf>
    <xf numFmtId="0" fontId="4" fillId="2" borderId="13" xfId="0" applyFont="1" applyFill="1" applyBorder="1"/>
    <xf numFmtId="0" fontId="4" fillId="2" borderId="14" xfId="0" applyFont="1" applyFill="1" applyBorder="1"/>
    <xf numFmtId="164" fontId="4" fillId="2" borderId="15" xfId="0" applyNumberFormat="1" applyFont="1" applyFill="1" applyBorder="1" applyAlignment="1">
      <alignment horizontal="center"/>
    </xf>
    <xf numFmtId="9" fontId="0" fillId="0" borderId="0" xfId="0" applyNumberFormat="1"/>
    <xf numFmtId="9" fontId="0" fillId="4" borderId="21" xfId="0" applyNumberFormat="1" applyFont="1" applyFill="1" applyBorder="1" applyAlignment="1">
      <alignment horizontal="center"/>
    </xf>
    <xf numFmtId="8" fontId="0" fillId="4" borderId="20" xfId="0" applyNumberFormat="1" applyFont="1" applyFill="1" applyBorder="1" applyAlignment="1">
      <alignment horizontal="center"/>
    </xf>
    <xf numFmtId="8" fontId="0" fillId="4" borderId="22" xfId="0" applyNumberFormat="1" applyFont="1" applyFill="1" applyBorder="1" applyAlignment="1">
      <alignment horizontal="center"/>
    </xf>
    <xf numFmtId="8" fontId="0" fillId="2" borderId="7" xfId="0" applyNumberFormat="1" applyFill="1" applyBorder="1" applyAlignment="1">
      <alignment horizontal="center"/>
    </xf>
    <xf numFmtId="8" fontId="0" fillId="2" borderId="14" xfId="0" applyNumberFormat="1" applyFill="1" applyBorder="1" applyAlignment="1">
      <alignment horizontal="center"/>
    </xf>
    <xf numFmtId="8" fontId="0" fillId="2" borderId="12" xfId="0" applyNumberFormat="1" applyFill="1" applyBorder="1" applyAlignment="1">
      <alignment horizontal="center"/>
    </xf>
    <xf numFmtId="0" fontId="6" fillId="5" borderId="1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5" xfId="0" applyBorder="1"/>
    <xf numFmtId="9" fontId="0" fillId="0" borderId="5" xfId="0" applyNumberFormat="1" applyBorder="1"/>
    <xf numFmtId="9" fontId="0" fillId="0" borderId="0" xfId="0" applyNumberFormat="1" applyBorder="1"/>
    <xf numFmtId="0" fontId="0" fillId="6" borderId="0" xfId="0" applyFill="1"/>
    <xf numFmtId="0" fontId="0" fillId="3" borderId="0" xfId="0" applyFill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10" fontId="0" fillId="6" borderId="0" xfId="0" applyNumberFormat="1" applyFill="1" applyBorder="1"/>
    <xf numFmtId="9" fontId="0" fillId="0" borderId="33" xfId="0" applyNumberFormat="1" applyBorder="1"/>
    <xf numFmtId="0" fontId="0" fillId="0" borderId="33" xfId="0" applyBorder="1"/>
    <xf numFmtId="164" fontId="0" fillId="0" borderId="33" xfId="0" applyNumberFormat="1" applyBorder="1"/>
    <xf numFmtId="9" fontId="0" fillId="0" borderId="34" xfId="0" applyNumberFormat="1" applyBorder="1"/>
    <xf numFmtId="0" fontId="0" fillId="0" borderId="34" xfId="0" applyBorder="1"/>
    <xf numFmtId="164" fontId="0" fillId="0" borderId="34" xfId="0" applyNumberFormat="1" applyBorder="1"/>
    <xf numFmtId="0" fontId="8" fillId="4" borderId="33" xfId="0" applyFont="1" applyFill="1" applyBorder="1"/>
    <xf numFmtId="0" fontId="9" fillId="7" borderId="0" xfId="0" applyFont="1" applyFill="1"/>
    <xf numFmtId="0" fontId="9" fillId="7" borderId="35" xfId="0" applyFont="1" applyFill="1" applyBorder="1" applyAlignment="1">
      <alignment horizontal="right"/>
    </xf>
    <xf numFmtId="0" fontId="9" fillId="7" borderId="36" xfId="0" applyFont="1" applyFill="1" applyBorder="1"/>
    <xf numFmtId="164" fontId="9" fillId="7" borderId="37" xfId="0" applyNumberFormat="1" applyFont="1" applyFill="1" applyBorder="1"/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9" fillId="7" borderId="33" xfId="0" applyFont="1" applyFill="1" applyBorder="1" applyAlignment="1">
      <alignment horizontal="left"/>
    </xf>
    <xf numFmtId="0" fontId="9" fillId="7" borderId="0" xfId="0" applyFont="1" applyFill="1" applyAlignment="1">
      <alignment horizontal="center"/>
    </xf>
    <xf numFmtId="0" fontId="0" fillId="0" borderId="33" xfId="0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0" fillId="4" borderId="24" xfId="0" applyFont="1" applyFill="1" applyBorder="1" applyAlignment="1">
      <alignment horizontal="left"/>
    </xf>
    <xf numFmtId="0" fontId="0" fillId="4" borderId="25" xfId="0" applyFont="1" applyFill="1" applyBorder="1" applyAlignment="1">
      <alignment horizontal="left"/>
    </xf>
    <xf numFmtId="0" fontId="0" fillId="4" borderId="26" xfId="0" applyFont="1" applyFill="1" applyBorder="1" applyAlignment="1">
      <alignment horizontal="left"/>
    </xf>
    <xf numFmtId="0" fontId="0" fillId="4" borderId="23" xfId="0" applyFont="1" applyFill="1" applyBorder="1" applyAlignment="1">
      <alignment horizontal="left"/>
    </xf>
    <xf numFmtId="0" fontId="0" fillId="4" borderId="27" xfId="0" applyFont="1" applyFill="1" applyBorder="1" applyAlignment="1">
      <alignment horizontal="left"/>
    </xf>
    <xf numFmtId="0" fontId="0" fillId="4" borderId="28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164" fontId="1" fillId="4" borderId="35" xfId="0" applyNumberFormat="1" applyFont="1" applyFill="1" applyBorder="1" applyAlignment="1">
      <alignment horizontal="left"/>
    </xf>
    <xf numFmtId="164" fontId="1" fillId="4" borderId="36" xfId="0" applyNumberFormat="1" applyFont="1" applyFill="1" applyBorder="1" applyAlignment="1">
      <alignment horizontal="left"/>
    </xf>
    <xf numFmtId="164" fontId="1" fillId="4" borderId="37" xfId="0" applyNumberFormat="1" applyFont="1" applyFill="1" applyBorder="1" applyAlignment="1">
      <alignment horizontal="left"/>
    </xf>
    <xf numFmtId="0" fontId="0" fillId="0" borderId="3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F255E"/>
      <color rgb="FFF4EB8B"/>
      <color rgb="FF0E24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60960</xdr:rowOff>
    </xdr:from>
    <xdr:to>
      <xdr:col>4</xdr:col>
      <xdr:colOff>0</xdr:colOff>
      <xdr:row>11</xdr:row>
      <xdr:rowOff>121920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B8EDCD0-FD6C-633A-318A-C46253C961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68" t="6071" r="2788" b="5294"/>
        <a:stretch/>
      </xdr:blipFill>
      <xdr:spPr>
        <a:xfrm>
          <a:off x="609600" y="60960"/>
          <a:ext cx="5722620" cy="2072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E9D9-566E-4D0A-BEDE-AE1D2D6966A7}">
  <sheetPr>
    <pageSetUpPr autoPageBreaks="0"/>
  </sheetPr>
  <dimension ref="A12:K39"/>
  <sheetViews>
    <sheetView showGridLines="0" tabSelected="1" zoomScale="80" zoomScaleNormal="80" workbookViewId="0">
      <selection activeCell="H13" sqref="H13:J13"/>
    </sheetView>
  </sheetViews>
  <sheetFormatPr defaultColWidth="0" defaultRowHeight="14.4" x14ac:dyDescent="0.3"/>
  <cols>
    <col min="1" max="2" width="8.88671875" customWidth="1"/>
    <col min="3" max="3" width="25.6640625" customWidth="1"/>
    <col min="4" max="4" width="48.88671875" customWidth="1"/>
    <col min="5" max="5" width="18.109375" customWidth="1"/>
    <col min="6" max="6" width="25.109375" customWidth="1"/>
    <col min="7" max="7" width="20.88671875" customWidth="1"/>
    <col min="8" max="8" width="11.77734375" customWidth="1"/>
    <col min="9" max="9" width="6.44140625" customWidth="1"/>
    <col min="10" max="10" width="14.5546875" customWidth="1"/>
    <col min="11" max="11" width="8.88671875" customWidth="1"/>
    <col min="12" max="16384" width="8.88671875" hidden="1"/>
  </cols>
  <sheetData>
    <row r="12" spans="2:11" ht="15" thickBot="1" x14ac:dyDescent="0.35"/>
    <row r="13" spans="2:11" x14ac:dyDescent="0.3">
      <c r="B13" s="51" t="s">
        <v>13</v>
      </c>
      <c r="C13" s="52"/>
      <c r="D13" s="53"/>
      <c r="F13" s="48" t="s">
        <v>16</v>
      </c>
      <c r="G13" s="48"/>
      <c r="H13" s="48" t="s">
        <v>29</v>
      </c>
      <c r="I13" s="48"/>
      <c r="J13" s="48"/>
      <c r="K13" s="1"/>
    </row>
    <row r="14" spans="2:11" ht="15" thickBot="1" x14ac:dyDescent="0.35">
      <c r="B14" s="54"/>
      <c r="C14" s="55"/>
      <c r="D14" s="56"/>
      <c r="F14" s="41" t="s">
        <v>34</v>
      </c>
      <c r="G14" s="41"/>
      <c r="H14" s="71">
        <f>aporte</f>
        <v>550</v>
      </c>
      <c r="I14" s="72"/>
      <c r="J14" s="73"/>
    </row>
    <row r="15" spans="2:11" x14ac:dyDescent="0.3">
      <c r="B15" s="57" t="s">
        <v>14</v>
      </c>
      <c r="C15" s="58"/>
      <c r="D15" s="18">
        <v>5000</v>
      </c>
      <c r="J15" s="1"/>
    </row>
    <row r="16" spans="2:11" x14ac:dyDescent="0.3">
      <c r="B16" s="59" t="s">
        <v>15</v>
      </c>
      <c r="C16" s="60"/>
      <c r="D16" s="17">
        <v>8.8999999999999999E-3</v>
      </c>
      <c r="F16" s="49" t="s">
        <v>18</v>
      </c>
      <c r="G16" s="49"/>
      <c r="H16" s="42" t="s">
        <v>19</v>
      </c>
      <c r="I16" s="42"/>
      <c r="J16" s="42" t="s">
        <v>20</v>
      </c>
    </row>
    <row r="17" spans="1:10" ht="15" thickBot="1" x14ac:dyDescent="0.35">
      <c r="B17" s="61" t="s">
        <v>32</v>
      </c>
      <c r="C17" s="62"/>
      <c r="D17" s="19">
        <f>D15*30%</f>
        <v>1500</v>
      </c>
      <c r="F17" s="50" t="s">
        <v>21</v>
      </c>
      <c r="G17" s="50"/>
      <c r="H17" s="35">
        <f>VLOOKUP($H$13&amp;"-"&amp;F17,Planilha2!$A:$D,4,FALSE)</f>
        <v>0.32</v>
      </c>
      <c r="I17" s="36"/>
      <c r="J17" s="37">
        <f t="shared" ref="J17:J22" si="0">H17*$H$14</f>
        <v>176</v>
      </c>
    </row>
    <row r="18" spans="1:10" ht="15" thickBot="1" x14ac:dyDescent="0.35">
      <c r="F18" s="50" t="s">
        <v>22</v>
      </c>
      <c r="G18" s="50"/>
      <c r="H18" s="35">
        <f>VLOOKUP($H$13&amp;"-"&amp;F18,Planilha2!$A:$D,4,FALSE)</f>
        <v>0.35</v>
      </c>
      <c r="I18" s="36"/>
      <c r="J18" s="37">
        <f t="shared" si="0"/>
        <v>192.5</v>
      </c>
    </row>
    <row r="19" spans="1:10" ht="19.2" customHeight="1" x14ac:dyDescent="0.3">
      <c r="B19" s="65" t="s">
        <v>1</v>
      </c>
      <c r="C19" s="66"/>
      <c r="D19" s="67"/>
      <c r="F19" s="50" t="s">
        <v>23</v>
      </c>
      <c r="G19" s="50"/>
      <c r="H19" s="35">
        <f>VLOOKUP($H$13&amp;"-"&amp;F19,Planilha2!$A:$D,4,FALSE)</f>
        <v>0.08</v>
      </c>
      <c r="I19" s="36"/>
      <c r="J19" s="37">
        <f t="shared" si="0"/>
        <v>44</v>
      </c>
    </row>
    <row r="20" spans="1:10" ht="16.2" customHeight="1" x14ac:dyDescent="0.3">
      <c r="B20" s="3" t="s">
        <v>0</v>
      </c>
      <c r="C20" s="4"/>
      <c r="D20" s="5">
        <v>550</v>
      </c>
      <c r="F20" s="50" t="s">
        <v>24</v>
      </c>
      <c r="G20" s="50"/>
      <c r="H20" s="35">
        <f>VLOOKUP($H$13&amp;"-"&amp;F20,Planilha2!$A:$D,4,FALSE)</f>
        <v>0.05</v>
      </c>
      <c r="I20" s="36"/>
      <c r="J20" s="37">
        <f t="shared" si="0"/>
        <v>27.5</v>
      </c>
    </row>
    <row r="21" spans="1:10" ht="15" customHeight="1" x14ac:dyDescent="0.3">
      <c r="B21" s="6" t="s">
        <v>5</v>
      </c>
      <c r="C21" s="7"/>
      <c r="D21" s="8">
        <v>5</v>
      </c>
      <c r="F21" s="50" t="s">
        <v>25</v>
      </c>
      <c r="G21" s="50"/>
      <c r="H21" s="35">
        <f>VLOOKUP($H$13&amp;"-"&amp;F21,Planilha2!$A:$D,4,FALSE)</f>
        <v>0.1</v>
      </c>
      <c r="I21" s="36"/>
      <c r="J21" s="37">
        <f t="shared" si="0"/>
        <v>55</v>
      </c>
    </row>
    <row r="22" spans="1:10" ht="15.6" x14ac:dyDescent="0.3">
      <c r="B22" s="6" t="s">
        <v>4</v>
      </c>
      <c r="C22" s="7"/>
      <c r="D22" s="9">
        <v>1.0789999999999999E-2</v>
      </c>
      <c r="F22" s="74" t="s">
        <v>26</v>
      </c>
      <c r="G22" s="74"/>
      <c r="H22" s="38">
        <f>VLOOKUP($H$13&amp;"-"&amp;F22,Planilha2!$A:$D,4,FALSE)</f>
        <v>0.1</v>
      </c>
      <c r="I22" s="39"/>
      <c r="J22" s="40">
        <f t="shared" si="0"/>
        <v>55</v>
      </c>
    </row>
    <row r="23" spans="1:10" ht="17.399999999999999" customHeight="1" x14ac:dyDescent="0.3">
      <c r="B23" s="10" t="s">
        <v>2</v>
      </c>
      <c r="C23" s="11"/>
      <c r="D23" s="12">
        <f>FV(taxa_mensal,qtd_anos*12,aporte*-1)</f>
        <v>46077.302699168205</v>
      </c>
      <c r="F23" s="43" t="s">
        <v>33</v>
      </c>
      <c r="G23" s="44"/>
      <c r="H23" s="44"/>
      <c r="I23" s="44"/>
      <c r="J23" s="45">
        <f>SUM(J17:J22)</f>
        <v>550</v>
      </c>
    </row>
    <row r="24" spans="1:10" ht="15.6" x14ac:dyDescent="0.3">
      <c r="B24" s="13" t="s">
        <v>3</v>
      </c>
      <c r="C24" s="14"/>
      <c r="D24" s="15">
        <f>patrimonio*rendimento_carteira</f>
        <v>410.087994022597</v>
      </c>
    </row>
    <row r="26" spans="1:10" ht="25.8" x14ac:dyDescent="0.3">
      <c r="B26" s="68" t="s">
        <v>6</v>
      </c>
      <c r="C26" s="69"/>
      <c r="D26" s="70"/>
      <c r="E26" s="23" t="s">
        <v>12</v>
      </c>
    </row>
    <row r="27" spans="1:10" x14ac:dyDescent="0.3">
      <c r="A27" s="2">
        <v>2</v>
      </c>
      <c r="B27" s="63" t="s">
        <v>7</v>
      </c>
      <c r="C27" s="64"/>
      <c r="D27" s="20">
        <f>FV(taxa_mensal,A$27*12,aporte*-1)</f>
        <v>14975.19501370487</v>
      </c>
      <c r="E27" s="22">
        <f>D27*rendimento_carteira</f>
        <v>133.27923562197333</v>
      </c>
    </row>
    <row r="28" spans="1:10" x14ac:dyDescent="0.3">
      <c r="A28" s="2">
        <v>5</v>
      </c>
      <c r="B28" s="63" t="s">
        <v>8</v>
      </c>
      <c r="C28" s="64"/>
      <c r="D28" s="20">
        <f>FV(taxa_mensal,A$28*12,aporte*-1)</f>
        <v>46077.302699168205</v>
      </c>
      <c r="E28" s="22">
        <f>D28*rendimento_carteira</f>
        <v>410.087994022597</v>
      </c>
    </row>
    <row r="29" spans="1:10" x14ac:dyDescent="0.3">
      <c r="A29" s="2">
        <v>10</v>
      </c>
      <c r="B29" s="63" t="s">
        <v>9</v>
      </c>
      <c r="C29" s="64"/>
      <c r="D29" s="20">
        <f>FV(taxa_mensal,A$29*12,aporte*-1)</f>
        <v>133806.3168915947</v>
      </c>
      <c r="E29" s="22">
        <f>D29*rendimento_carteira</f>
        <v>1190.8762203351928</v>
      </c>
    </row>
    <row r="30" spans="1:10" x14ac:dyDescent="0.3">
      <c r="A30" s="2">
        <v>20</v>
      </c>
      <c r="B30" s="63" t="s">
        <v>10</v>
      </c>
      <c r="C30" s="64"/>
      <c r="D30" s="20">
        <f>FV(taxa_mensal,A$30*12,aporte*-1)</f>
        <v>618859.12005339435</v>
      </c>
      <c r="E30" s="22">
        <f>D30*rendimento_carteira</f>
        <v>5507.8461684752101</v>
      </c>
    </row>
    <row r="31" spans="1:10" x14ac:dyDescent="0.3">
      <c r="A31" s="2">
        <v>30</v>
      </c>
      <c r="B31" s="46" t="s">
        <v>11</v>
      </c>
      <c r="C31" s="47"/>
      <c r="D31" s="21">
        <f>FV(taxa_mensal,A$31*12,aporte*-1)</f>
        <v>2377193.3102525929</v>
      </c>
      <c r="E31" s="22">
        <f>D31*rendimento_carteira</f>
        <v>21157.020461248077</v>
      </c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</sheetData>
  <mergeCells count="21">
    <mergeCell ref="F20:G20"/>
    <mergeCell ref="F21:G21"/>
    <mergeCell ref="F22:G22"/>
    <mergeCell ref="B29:C29"/>
    <mergeCell ref="B30:C30"/>
    <mergeCell ref="B31:C31"/>
    <mergeCell ref="F13:G13"/>
    <mergeCell ref="H13:J13"/>
    <mergeCell ref="F16:G16"/>
    <mergeCell ref="F17:G17"/>
    <mergeCell ref="F18:G18"/>
    <mergeCell ref="F19:G19"/>
    <mergeCell ref="B13:D14"/>
    <mergeCell ref="B15:C15"/>
    <mergeCell ref="B16:C16"/>
    <mergeCell ref="B17:C17"/>
    <mergeCell ref="B27:C27"/>
    <mergeCell ref="B28:C28"/>
    <mergeCell ref="B19:D19"/>
    <mergeCell ref="B26:D26"/>
    <mergeCell ref="H14:J14"/>
  </mergeCells>
  <dataValidations count="1">
    <dataValidation type="list" allowBlank="1" showInputMessage="1" showErrorMessage="1" sqref="H13" xr:uid="{7A88BE33-6FF9-458C-84A2-B20D5503291B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C8E30-C5B3-4E3A-9953-22F1648A3224}">
  <dimension ref="A2:J20"/>
  <sheetViews>
    <sheetView workbookViewId="0">
      <selection activeCell="I11" sqref="I11"/>
    </sheetView>
  </sheetViews>
  <sheetFormatPr defaultRowHeight="14.4" x14ac:dyDescent="0.3"/>
  <cols>
    <col min="1" max="1" width="28.33203125" customWidth="1"/>
    <col min="2" max="2" width="14.88671875" customWidth="1"/>
    <col min="3" max="3" width="19" customWidth="1"/>
    <col min="8" max="8" width="15.44140625" bestFit="1" customWidth="1"/>
  </cols>
  <sheetData>
    <row r="2" spans="1:10" x14ac:dyDescent="0.3">
      <c r="A2" s="33" t="s">
        <v>27</v>
      </c>
      <c r="B2" t="s">
        <v>16</v>
      </c>
      <c r="C2" s="24" t="s">
        <v>18</v>
      </c>
      <c r="D2" t="s">
        <v>28</v>
      </c>
    </row>
    <row r="3" spans="1:10" x14ac:dyDescent="0.3">
      <c r="A3" t="str">
        <f>B3&amp;"-"&amp;C3</f>
        <v>Conservador-PAPEL</v>
      </c>
      <c r="B3" t="s">
        <v>17</v>
      </c>
      <c r="C3" s="24" t="s">
        <v>21</v>
      </c>
      <c r="D3" s="16">
        <v>0.3</v>
      </c>
    </row>
    <row r="4" spans="1:10" x14ac:dyDescent="0.3">
      <c r="A4" t="str">
        <f t="shared" ref="A4:A8" si="0">B4&amp;"-"&amp;C4</f>
        <v>Conservador-TIJOLO</v>
      </c>
      <c r="B4" t="s">
        <v>17</v>
      </c>
      <c r="C4" s="24" t="s">
        <v>22</v>
      </c>
      <c r="D4" s="16">
        <v>0.5</v>
      </c>
    </row>
    <row r="5" spans="1:10" x14ac:dyDescent="0.3">
      <c r="A5" t="str">
        <f t="shared" si="0"/>
        <v>Conservador-HIBRÍDOS</v>
      </c>
      <c r="B5" t="s">
        <v>17</v>
      </c>
      <c r="C5" s="24" t="s">
        <v>23</v>
      </c>
      <c r="D5" s="16">
        <v>0.1</v>
      </c>
    </row>
    <row r="6" spans="1:10" x14ac:dyDescent="0.3">
      <c r="A6" t="str">
        <f t="shared" si="0"/>
        <v>Conservador-FOFs</v>
      </c>
      <c r="B6" t="s">
        <v>17</v>
      </c>
      <c r="C6" s="24" t="s">
        <v>24</v>
      </c>
      <c r="D6" s="16">
        <v>0.1</v>
      </c>
    </row>
    <row r="7" spans="1:10" x14ac:dyDescent="0.3">
      <c r="A7" t="str">
        <f t="shared" si="0"/>
        <v>Conservador-DESENVOLVIMENTO</v>
      </c>
      <c r="B7" t="s">
        <v>17</v>
      </c>
      <c r="C7" s="24" t="s">
        <v>25</v>
      </c>
      <c r="D7" s="16">
        <v>0</v>
      </c>
      <c r="H7" s="29" t="s">
        <v>31</v>
      </c>
      <c r="I7" s="34" t="b">
        <f>L9=VLOOKUP(H7,$A:$D,4,FALSE)</f>
        <v>0</v>
      </c>
      <c r="J7" s="30"/>
    </row>
    <row r="8" spans="1:10" ht="15" thickBot="1" x14ac:dyDescent="0.35">
      <c r="A8" s="26" t="str">
        <f t="shared" si="0"/>
        <v>Conservador-HOTELARIAS</v>
      </c>
      <c r="B8" s="26" t="s">
        <v>17</v>
      </c>
      <c r="C8" s="31" t="s">
        <v>26</v>
      </c>
      <c r="D8" s="27">
        <v>0</v>
      </c>
    </row>
    <row r="9" spans="1:10" x14ac:dyDescent="0.3">
      <c r="A9" s="25" t="str">
        <f t="shared" ref="A9:A20" si="1">B9&amp;"-"&amp;C9</f>
        <v>Moderado-PAPEL</v>
      </c>
      <c r="B9" s="25" t="s">
        <v>29</v>
      </c>
      <c r="C9" s="32" t="s">
        <v>21</v>
      </c>
      <c r="D9" s="28">
        <v>0.32</v>
      </c>
    </row>
    <row r="10" spans="1:10" x14ac:dyDescent="0.3">
      <c r="A10" s="25" t="str">
        <f t="shared" si="1"/>
        <v>Moderado-TIJOLO</v>
      </c>
      <c r="B10" t="s">
        <v>29</v>
      </c>
      <c r="C10" s="24" t="s">
        <v>22</v>
      </c>
      <c r="D10" s="16">
        <v>0.35</v>
      </c>
    </row>
    <row r="11" spans="1:10" x14ac:dyDescent="0.3">
      <c r="A11" s="25" t="str">
        <f t="shared" si="1"/>
        <v>Moderado-HIBRÍDOS</v>
      </c>
      <c r="B11" t="s">
        <v>29</v>
      </c>
      <c r="C11" s="24" t="s">
        <v>23</v>
      </c>
      <c r="D11" s="16">
        <v>0.08</v>
      </c>
    </row>
    <row r="12" spans="1:10" x14ac:dyDescent="0.3">
      <c r="A12" s="25" t="str">
        <f t="shared" si="1"/>
        <v>Moderado-FOFs</v>
      </c>
      <c r="B12" t="s">
        <v>29</v>
      </c>
      <c r="C12" s="24" t="s">
        <v>24</v>
      </c>
      <c r="D12" s="16">
        <v>0.05</v>
      </c>
    </row>
    <row r="13" spans="1:10" x14ac:dyDescent="0.3">
      <c r="A13" s="25" t="str">
        <f t="shared" si="1"/>
        <v>Moderado-DESENVOLVIMENTO</v>
      </c>
      <c r="B13" t="s">
        <v>29</v>
      </c>
      <c r="C13" s="24" t="s">
        <v>25</v>
      </c>
      <c r="D13" s="16">
        <v>0.1</v>
      </c>
    </row>
    <row r="14" spans="1:10" ht="15" thickBot="1" x14ac:dyDescent="0.35">
      <c r="A14" s="26" t="str">
        <f t="shared" si="1"/>
        <v>Moderado-HOTELARIAS</v>
      </c>
      <c r="B14" s="26" t="s">
        <v>29</v>
      </c>
      <c r="C14" s="31" t="s">
        <v>26</v>
      </c>
      <c r="D14" s="27">
        <v>0.1</v>
      </c>
    </row>
    <row r="15" spans="1:10" x14ac:dyDescent="0.3">
      <c r="A15" s="25" t="str">
        <f t="shared" si="1"/>
        <v>Agressivo-PAPEL</v>
      </c>
      <c r="B15" t="s">
        <v>30</v>
      </c>
      <c r="C15" s="24" t="s">
        <v>21</v>
      </c>
      <c r="D15" s="16">
        <v>0.5</v>
      </c>
    </row>
    <row r="16" spans="1:10" x14ac:dyDescent="0.3">
      <c r="A16" s="25" t="str">
        <f t="shared" si="1"/>
        <v>Agressivo-TIJOLO</v>
      </c>
      <c r="B16" t="s">
        <v>30</v>
      </c>
      <c r="C16" s="24" t="s">
        <v>22</v>
      </c>
      <c r="D16" s="16">
        <v>0.1</v>
      </c>
    </row>
    <row r="17" spans="1:4" x14ac:dyDescent="0.3">
      <c r="A17" s="25" t="str">
        <f t="shared" si="1"/>
        <v>Agressivo-HIBRÍDOS</v>
      </c>
      <c r="B17" t="s">
        <v>30</v>
      </c>
      <c r="C17" s="24" t="s">
        <v>23</v>
      </c>
      <c r="D17" s="16">
        <v>0.05</v>
      </c>
    </row>
    <row r="18" spans="1:4" x14ac:dyDescent="0.3">
      <c r="A18" s="25" t="str">
        <f t="shared" si="1"/>
        <v>Agressivo-FOFs</v>
      </c>
      <c r="B18" t="s">
        <v>30</v>
      </c>
      <c r="C18" s="24" t="s">
        <v>24</v>
      </c>
      <c r="D18" s="16">
        <v>0.05</v>
      </c>
    </row>
    <row r="19" spans="1:4" x14ac:dyDescent="0.3">
      <c r="A19" s="25" t="str">
        <f t="shared" si="1"/>
        <v>Agressivo-DESENVOLVIMENTO</v>
      </c>
      <c r="B19" t="s">
        <v>30</v>
      </c>
      <c r="C19" s="24" t="s">
        <v>25</v>
      </c>
      <c r="D19" s="16">
        <v>0.2</v>
      </c>
    </row>
    <row r="20" spans="1:4" x14ac:dyDescent="0.3">
      <c r="A20" s="25" t="str">
        <f t="shared" si="1"/>
        <v>Agressivo-HOTELARIAS</v>
      </c>
      <c r="B20" t="s">
        <v>30</v>
      </c>
      <c r="C20" s="24" t="s">
        <v>26</v>
      </c>
      <c r="D20" s="1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secthor secthor</dc:creator>
  <cp:lastModifiedBy>secthor secthor</cp:lastModifiedBy>
  <dcterms:created xsi:type="dcterms:W3CDTF">2025-06-02T21:03:25Z</dcterms:created>
  <dcterms:modified xsi:type="dcterms:W3CDTF">2025-06-04T22:09:47Z</dcterms:modified>
</cp:coreProperties>
</file>