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45dcb9f256462dda/Documents/Data Science Bootcamp/Excel/"/>
    </mc:Choice>
  </mc:AlternateContent>
  <xr:revisionPtr revIDLastSave="61" documentId="13_ncr:1_{74E9D56B-93C8-4677-BB9E-BF0B7720EA05}" xr6:coauthVersionLast="47" xr6:coauthVersionMax="47" xr10:uidLastSave="{EED9944C-0577-45C0-AA2A-92A16D587106}"/>
  <bookViews>
    <workbookView xWindow="-110" yWindow="-110" windowWidth="19420" windowHeight="10300" xr2:uid="{24D39405-1A2E-4110-AFA3-BEC10B9E0557}"/>
  </bookViews>
  <sheets>
    <sheet name="Movies" sheetId="1" r:id="rId1"/>
    <sheet name="Pivot" sheetId="8" r:id="rId2"/>
    <sheet name="Dashboard" sheetId="9" r:id="rId3"/>
    <sheet name="Genre" sheetId="4" r:id="rId4"/>
    <sheet name="Distributors" sheetId="5" r:id="rId5"/>
    <sheet name="Questions" sheetId="3" r:id="rId6"/>
  </sheets>
  <definedNames>
    <definedName name="Slicer_Distributors">#N/A</definedName>
    <definedName name="Slicer_Genre">#N/A</definedName>
    <definedName name="Slicer_Revenue_Status">#N/A</definedName>
  </definedNames>
  <calcPr calcId="181029"/>
  <pivotCaches>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1" l="1"/>
  <c r="O6" i="1"/>
  <c r="O7" i="1"/>
  <c r="O8" i="1"/>
  <c r="O9" i="1"/>
  <c r="O10" i="1"/>
  <c r="O11" i="1"/>
  <c r="O12" i="1"/>
  <c r="O13" i="1"/>
  <c r="O14" i="1"/>
  <c r="O15" i="1"/>
  <c r="O16" i="1"/>
  <c r="O17" i="1"/>
  <c r="O18" i="1"/>
  <c r="O19" i="1"/>
  <c r="O20" i="1"/>
  <c r="N5" i="1"/>
  <c r="N6" i="1"/>
  <c r="N7" i="1"/>
  <c r="N8" i="1"/>
  <c r="N9" i="1"/>
  <c r="N10" i="1"/>
  <c r="N11" i="1"/>
  <c r="N12" i="1"/>
  <c r="N13" i="1"/>
  <c r="N14" i="1"/>
  <c r="N15" i="1"/>
  <c r="N16" i="1"/>
  <c r="N17" i="1"/>
  <c r="N18" i="1"/>
  <c r="N19" i="1"/>
  <c r="N20" i="1"/>
  <c r="M5" i="1"/>
  <c r="M6" i="1"/>
  <c r="M7" i="1"/>
  <c r="M8" i="1"/>
  <c r="M9" i="1"/>
  <c r="M10" i="1"/>
  <c r="M11" i="1"/>
  <c r="M12" i="1"/>
  <c r="M13" i="1"/>
  <c r="M14" i="1"/>
  <c r="M15" i="1"/>
  <c r="M16" i="1"/>
  <c r="M17" i="1"/>
  <c r="M18" i="1"/>
  <c r="M19" i="1"/>
  <c r="M20" i="1"/>
  <c r="L5" i="1"/>
  <c r="L6" i="1"/>
  <c r="L7" i="1"/>
  <c r="L8" i="1"/>
  <c r="L9" i="1"/>
  <c r="L10" i="1"/>
  <c r="L11" i="1"/>
  <c r="L12" i="1"/>
  <c r="L13" i="1"/>
  <c r="L14" i="1"/>
  <c r="L15" i="1"/>
  <c r="L16" i="1"/>
  <c r="L17" i="1"/>
  <c r="L18" i="1"/>
  <c r="L19" i="1"/>
  <c r="L20" i="1"/>
  <c r="K5" i="1"/>
  <c r="K6" i="1"/>
  <c r="K7" i="1"/>
  <c r="K8" i="1"/>
  <c r="K9" i="1"/>
  <c r="K10" i="1"/>
  <c r="K11" i="1"/>
  <c r="K12" i="1"/>
  <c r="K13" i="1"/>
  <c r="K14" i="1"/>
  <c r="K15" i="1"/>
  <c r="K16" i="1"/>
  <c r="K17" i="1"/>
  <c r="K18" i="1"/>
  <c r="K19" i="1"/>
  <c r="K20" i="1"/>
  <c r="E22" i="1"/>
  <c r="D22" i="1"/>
  <c r="B11" i="1"/>
  <c r="C11" i="1"/>
  <c r="C5" i="1"/>
  <c r="C6" i="1"/>
  <c r="C7" i="1"/>
  <c r="C8" i="1"/>
  <c r="C9" i="1"/>
  <c r="C10" i="1"/>
  <c r="C12" i="1"/>
  <c r="C13" i="1"/>
  <c r="C14" i="1"/>
  <c r="C15" i="1"/>
  <c r="C16" i="1"/>
  <c r="C17" i="1"/>
  <c r="C18" i="1"/>
  <c r="C19" i="1"/>
  <c r="C20" i="1"/>
  <c r="B5" i="1"/>
  <c r="B6" i="1"/>
  <c r="B7" i="1"/>
  <c r="B8" i="1"/>
  <c r="B9" i="1"/>
  <c r="B10" i="1"/>
  <c r="B12" i="1"/>
  <c r="B13" i="1"/>
  <c r="B14" i="1"/>
  <c r="B15" i="1"/>
  <c r="B16" i="1"/>
  <c r="B17" i="1"/>
  <c r="B18" i="1"/>
  <c r="B19" i="1"/>
  <c r="B20" i="1"/>
  <c r="N27" i="1" l="1"/>
  <c r="P5" i="1" l="1"/>
  <c r="P11" i="1"/>
  <c r="P6" i="1"/>
  <c r="P14" i="1"/>
  <c r="P13" i="1"/>
  <c r="P18" i="1"/>
  <c r="P10" i="1"/>
  <c r="P17" i="1"/>
  <c r="P9" i="1"/>
  <c r="P20" i="1"/>
  <c r="P16" i="1"/>
  <c r="P12" i="1"/>
  <c r="P8" i="1"/>
  <c r="P19" i="1"/>
  <c r="P15" i="1"/>
  <c r="P7" i="1"/>
</calcChain>
</file>

<file path=xl/sharedStrings.xml><?xml version="1.0" encoding="utf-8"?>
<sst xmlns="http://schemas.openxmlformats.org/spreadsheetml/2006/main" count="132" uniqueCount="61">
  <si>
    <t>Movies Sales Analysis Between the Period of July, 2021 - January 2022</t>
  </si>
  <si>
    <t>MOVIE</t>
  </si>
  <si>
    <t>Distributors</t>
  </si>
  <si>
    <t>Genre</t>
  </si>
  <si>
    <t>Jul-21</t>
  </si>
  <si>
    <t>Aug-21</t>
  </si>
  <si>
    <t>Sep-21</t>
  </si>
  <si>
    <t>Oct-21</t>
  </si>
  <si>
    <t>Nov-21</t>
  </si>
  <si>
    <t>Dec-21</t>
  </si>
  <si>
    <t>Jan-22</t>
  </si>
  <si>
    <t xml:space="preserve">Total Revenue </t>
  </si>
  <si>
    <t>Average Revenue</t>
  </si>
  <si>
    <t>Max. Revenue</t>
  </si>
  <si>
    <t>Min. Revenue</t>
  </si>
  <si>
    <t>MoM Growth</t>
  </si>
  <si>
    <t>Revenue Status</t>
  </si>
  <si>
    <t>Transformers: Revenge of the Fallen</t>
  </si>
  <si>
    <t>Finding Nemo</t>
  </si>
  <si>
    <t>Batman Forever</t>
  </si>
  <si>
    <t>Titanic</t>
  </si>
  <si>
    <t>Independence Day</t>
  </si>
  <si>
    <t>Pirates of the Caribbean: Dead Man’s Chest</t>
  </si>
  <si>
    <t>Harry Potter and the Sorcerer’s Stone</t>
  </si>
  <si>
    <t>Men in Black</t>
  </si>
  <si>
    <t>Star Wars Ep. I: The Phantom Menace</t>
  </si>
  <si>
    <t>How the Grinch Stole Christmas</t>
  </si>
  <si>
    <t>Spider-Man 3</t>
  </si>
  <si>
    <t>Shrek 2</t>
  </si>
  <si>
    <t>The Dark Knight</t>
  </si>
  <si>
    <t>Spider-Man</t>
  </si>
  <si>
    <t>Star Wars Ep. III: Revenge of the Sith</t>
  </si>
  <si>
    <t>Toy Story 3</t>
  </si>
  <si>
    <t>MoM Growth (%) = (Current Month/ Previous Month) - 1</t>
  </si>
  <si>
    <t>Average Revenue of All revenue</t>
  </si>
  <si>
    <t>Values</t>
  </si>
  <si>
    <t>Sum of Jul-21</t>
  </si>
  <si>
    <t>Sum of Aug-21</t>
  </si>
  <si>
    <t>Sum of Sep-21</t>
  </si>
  <si>
    <t>Sum of Oct-21</t>
  </si>
  <si>
    <t>Sum of Nov-21</t>
  </si>
  <si>
    <t>Sum of Dec-21</t>
  </si>
  <si>
    <t>Sum of Jan-22</t>
  </si>
  <si>
    <t>Row Labels</t>
  </si>
  <si>
    <t xml:space="preserve">Sum of Total Revenue </t>
  </si>
  <si>
    <t>Dreamworks SKG</t>
  </si>
  <si>
    <t>Universal</t>
  </si>
  <si>
    <t>Sony Pictures</t>
  </si>
  <si>
    <t>20th Century Fox</t>
  </si>
  <si>
    <t>Warner Bros.</t>
  </si>
  <si>
    <t>Walt Disney</t>
  </si>
  <si>
    <t>Paramount Pictures</t>
  </si>
  <si>
    <t>Grand Total</t>
  </si>
  <si>
    <t xml:space="preserve"> </t>
  </si>
  <si>
    <t>Movies Sales Analysis Dashboard</t>
  </si>
  <si>
    <t>Total Revenue Summary</t>
  </si>
  <si>
    <t>GENRE</t>
  </si>
  <si>
    <t>Action</t>
  </si>
  <si>
    <t>Adventure</t>
  </si>
  <si>
    <t>Drama</t>
  </si>
  <si>
    <t>Distributor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</si>
</sst>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2">
    <font>
      <sz val="11"/>
      <color theme="1"/>
      <name val="Calibri"/>
      <family val="2"/>
      <scheme val="minor"/>
    </font>
    <font>
      <sz val="11"/>
      <color rgb="FF222222"/>
      <name val="Google Sans"/>
    </font>
    <font>
      <sz val="10"/>
      <color theme="1"/>
      <name val="Arial"/>
      <family val="2"/>
    </font>
    <font>
      <sz val="11"/>
      <color theme="1"/>
      <name val="Calibri"/>
      <family val="2"/>
      <scheme val="minor"/>
    </font>
    <font>
      <b/>
      <sz val="11"/>
      <color theme="1"/>
      <name val="Calibri"/>
      <family val="2"/>
      <scheme val="minor"/>
    </font>
    <font>
      <b/>
      <sz val="18"/>
      <color theme="4" tint="-0.249977111117893"/>
      <name val="Calibri"/>
      <family val="2"/>
      <scheme val="minor"/>
    </font>
    <font>
      <b/>
      <sz val="12"/>
      <color theme="0"/>
      <name val="Calibri"/>
      <family val="2"/>
      <scheme val="minor"/>
    </font>
    <font>
      <b/>
      <sz val="14"/>
      <color theme="1"/>
      <name val="Calibri"/>
      <family val="2"/>
      <scheme val="minor"/>
    </font>
    <font>
      <b/>
      <sz val="14"/>
      <color theme="0"/>
      <name val="Calibri"/>
      <family val="2"/>
      <scheme val="minor"/>
    </font>
    <font>
      <sz val="8"/>
      <name val="Calibri"/>
      <family val="2"/>
      <scheme val="minor"/>
    </font>
    <font>
      <b/>
      <sz val="24"/>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19">
    <xf numFmtId="0" fontId="0" fillId="0" borderId="0" xfId="0"/>
    <xf numFmtId="0" fontId="1" fillId="0" borderId="0" xfId="0" applyFont="1"/>
    <xf numFmtId="0" fontId="2" fillId="0" borderId="0" xfId="0" applyFont="1"/>
    <xf numFmtId="1" fontId="0" fillId="0" borderId="0" xfId="0" applyNumberFormat="1"/>
    <xf numFmtId="164" fontId="0" fillId="0" borderId="0" xfId="1" applyNumberFormat="1" applyFont="1"/>
    <xf numFmtId="0" fontId="4" fillId="0" borderId="0" xfId="0" applyFont="1"/>
    <xf numFmtId="164" fontId="0" fillId="0" borderId="0" xfId="1" applyNumberFormat="1" applyFont="1" applyBorder="1"/>
    <xf numFmtId="0" fontId="6" fillId="2" borderId="0" xfId="0" applyFont="1" applyFill="1"/>
    <xf numFmtId="164" fontId="6" fillId="2" borderId="0" xfId="1" applyNumberFormat="1" applyFont="1" applyFill="1"/>
    <xf numFmtId="164" fontId="6" fillId="3" borderId="0" xfId="1" applyNumberFormat="1" applyFont="1" applyFill="1"/>
    <xf numFmtId="9" fontId="0" fillId="0" borderId="0" xfId="2" applyFont="1"/>
    <xf numFmtId="0" fontId="8" fillId="3" borderId="0" xfId="0" applyFont="1" applyFill="1"/>
    <xf numFmtId="164" fontId="7"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5" fillId="0" borderId="0" xfId="0" applyFont="1" applyAlignment="1">
      <alignment horizontal="center"/>
    </xf>
    <xf numFmtId="0" fontId="10" fillId="4" borderId="0" xfId="0" applyFont="1" applyFill="1" applyAlignment="1">
      <alignment horizontal="center"/>
    </xf>
    <xf numFmtId="0" fontId="11" fillId="4" borderId="0" xfId="0" applyFont="1" applyFill="1" applyAlignment="1">
      <alignment horizontal="center"/>
    </xf>
  </cellXfs>
  <cellStyles count="3">
    <cellStyle name="Currency" xfId="1" builtinId="4"/>
    <cellStyle name="Normal" xfId="0" builtinId="0"/>
    <cellStyle name="Percent" xfId="2" builtinId="5"/>
  </cellStyles>
  <dxfs count="19">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0"/>
        <name val="Calibri"/>
        <family val="2"/>
        <scheme val="minor"/>
      </font>
      <numFmt numFmtId="164" formatCode="_(&quot;$&quot;* #,##0_);_(&quot;$&quot;* \(#,##0\);_(&quot;$&quot;* &quot;-&quot;??_);_(@_)"/>
      <fill>
        <patternFill patternType="solid">
          <fgColor indexed="64"/>
          <bgColor theme="4"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Analysis and Visualization.xlsx]Pivot!PivotTable1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Pivot!$A$4:$A$10</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Pivot!$B$4:$B$10</c:f>
              <c:numCache>
                <c:formatCode>_("$"* #,##0_);_("$"* \(#,##0\);_("$"* "-"??_);_(@_)</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F035-4418-9B50-2597A52A6D31}"/>
            </c:ext>
          </c:extLst>
        </c:ser>
        <c:dLbls>
          <c:showLegendKey val="0"/>
          <c:showVal val="0"/>
          <c:showCatName val="0"/>
          <c:showSerName val="0"/>
          <c:showPercent val="0"/>
          <c:showBubbleSize val="0"/>
        </c:dLbls>
        <c:smooth val="0"/>
        <c:axId val="465316687"/>
        <c:axId val="465307535"/>
      </c:lineChart>
      <c:catAx>
        <c:axId val="46531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07535"/>
        <c:crosses val="autoZero"/>
        <c:auto val="1"/>
        <c:lblAlgn val="ctr"/>
        <c:lblOffset val="100"/>
        <c:noMultiLvlLbl val="0"/>
      </c:catAx>
      <c:valAx>
        <c:axId val="4653075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1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Analysis and Visualization.xlsx]Pivot!PivotTable2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Pivot!$B$14</c:f>
              <c:strCache>
                <c:ptCount val="1"/>
                <c:pt idx="0">
                  <c:v>Total</c:v>
                </c:pt>
              </c:strCache>
            </c:strRef>
          </c:tx>
          <c:spPr>
            <a:solidFill>
              <a:schemeClr val="accent1"/>
            </a:solidFill>
            <a:ln>
              <a:noFill/>
            </a:ln>
            <a:effectLst/>
          </c:spPr>
          <c:invertIfNegative val="0"/>
          <c:cat>
            <c:strRef>
              <c:f>Pivot!$A$15:$A$22</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Pivot!$B$15:$B$22</c:f>
              <c:numCache>
                <c:formatCode>_("$"* #,##0_);_("$"* \(#,##0\);_("$"* "-"??_);_(@_)</c:formatCode>
                <c:ptCount val="7"/>
                <c:pt idx="0">
                  <c:v>8877</c:v>
                </c:pt>
                <c:pt idx="1">
                  <c:v>9117</c:v>
                </c:pt>
                <c:pt idx="2">
                  <c:v>40276</c:v>
                </c:pt>
                <c:pt idx="3">
                  <c:v>75416</c:v>
                </c:pt>
                <c:pt idx="4">
                  <c:v>2288216</c:v>
                </c:pt>
                <c:pt idx="5">
                  <c:v>4560931</c:v>
                </c:pt>
                <c:pt idx="6">
                  <c:v>8323259</c:v>
                </c:pt>
              </c:numCache>
            </c:numRef>
          </c:val>
          <c:extLst>
            <c:ext xmlns:c16="http://schemas.microsoft.com/office/drawing/2014/chart" uri="{C3380CC4-5D6E-409C-BE32-E72D297353CC}">
              <c16:uniqueId val="{00000000-972D-404B-85FE-213EED909A5B}"/>
            </c:ext>
          </c:extLst>
        </c:ser>
        <c:dLbls>
          <c:showLegendKey val="0"/>
          <c:showVal val="0"/>
          <c:showCatName val="0"/>
          <c:showSerName val="0"/>
          <c:showPercent val="0"/>
          <c:showBubbleSize val="0"/>
        </c:dLbls>
        <c:gapWidth val="182"/>
        <c:axId val="416162087"/>
        <c:axId val="577939943"/>
      </c:barChart>
      <c:catAx>
        <c:axId val="416162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39943"/>
        <c:crosses val="autoZero"/>
        <c:auto val="1"/>
        <c:lblAlgn val="ctr"/>
        <c:lblOffset val="100"/>
        <c:noMultiLvlLbl val="0"/>
      </c:catAx>
      <c:valAx>
        <c:axId val="57793994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62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85726</xdr:rowOff>
    </xdr:from>
    <xdr:to>
      <xdr:col>7</xdr:col>
      <xdr:colOff>38100</xdr:colOff>
      <xdr:row>9</xdr:row>
      <xdr:rowOff>144781</xdr:rowOff>
    </xdr:to>
    <mc:AlternateContent xmlns:mc="http://schemas.openxmlformats.org/markup-compatibility/2006" xmlns:a14="http://schemas.microsoft.com/office/drawing/2010/main">
      <mc:Choice Requires="a14">
        <xdr:graphicFrame macro="">
          <xdr:nvGraphicFramePr>
            <xdr:cNvPr id="5" name="Distributors">
              <a:extLst>
                <a:ext uri="{FF2B5EF4-FFF2-40B4-BE49-F238E27FC236}">
                  <a16:creationId xmlns:a16="http://schemas.microsoft.com/office/drawing/2014/main" id="{AEA78C6C-B465-4716-A911-9A31BA21E0CB}"/>
                </a:ext>
              </a:extLst>
            </xdr:cNvPr>
            <xdr:cNvGraphicFramePr/>
          </xdr:nvGraphicFramePr>
          <xdr:xfrm>
            <a:off x="0" y="0"/>
            <a:ext cx="0" cy="0"/>
          </xdr:xfrm>
          <a:graphic>
            <a:graphicData uri="http://schemas.microsoft.com/office/drawing/2010/slicer">
              <sle:slicer xmlns:sle="http://schemas.microsoft.com/office/drawing/2010/slicer" name="Distributors"/>
            </a:graphicData>
          </a:graphic>
        </xdr:graphicFrame>
      </mc:Choice>
      <mc:Fallback xmlns="">
        <xdr:sp macro="" textlink="">
          <xdr:nvSpPr>
            <xdr:cNvPr id="0" name=""/>
            <xdr:cNvSpPr>
              <a:spLocks noTextEdit="1"/>
            </xdr:cNvSpPr>
          </xdr:nvSpPr>
          <xdr:spPr>
            <a:xfrm>
              <a:off x="609600" y="701041"/>
              <a:ext cx="36957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160020</xdr:colOff>
      <xdr:row>3</xdr:row>
      <xdr:rowOff>144780</xdr:rowOff>
    </xdr:from>
    <xdr:to>
      <xdr:col>13</xdr:col>
      <xdr:colOff>144780</xdr:colOff>
      <xdr:row>10</xdr:row>
      <xdr:rowOff>38099</xdr:rowOff>
    </xdr:to>
    <mc:AlternateContent xmlns:mc="http://schemas.openxmlformats.org/markup-compatibility/2006" xmlns:a14="http://schemas.microsoft.com/office/drawing/2010/main">
      <mc:Choice Requires="a14">
        <xdr:graphicFrame macro="">
          <xdr:nvGraphicFramePr>
            <xdr:cNvPr id="6" name="Genre">
              <a:extLst>
                <a:ext uri="{FF2B5EF4-FFF2-40B4-BE49-F238E27FC236}">
                  <a16:creationId xmlns:a16="http://schemas.microsoft.com/office/drawing/2014/main" id="{028E200A-C95C-4917-869C-521893D674EC}"/>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427220" y="693420"/>
              <a:ext cx="364236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289560</xdr:colOff>
      <xdr:row>3</xdr:row>
      <xdr:rowOff>144781</xdr:rowOff>
    </xdr:from>
    <xdr:to>
      <xdr:col>17</xdr:col>
      <xdr:colOff>251460</xdr:colOff>
      <xdr:row>10</xdr:row>
      <xdr:rowOff>22861</xdr:rowOff>
    </xdr:to>
    <mc:AlternateContent xmlns:mc="http://schemas.openxmlformats.org/markup-compatibility/2006" xmlns:a14="http://schemas.microsoft.com/office/drawing/2010/main">
      <mc:Choice Requires="a14">
        <xdr:graphicFrame macro="">
          <xdr:nvGraphicFramePr>
            <xdr:cNvPr id="7" name="Revenue Status">
              <a:extLst>
                <a:ext uri="{FF2B5EF4-FFF2-40B4-BE49-F238E27FC236}">
                  <a16:creationId xmlns:a16="http://schemas.microsoft.com/office/drawing/2014/main" id="{DC43AD12-2940-49A0-A672-2E7836B247FA}"/>
                </a:ext>
              </a:extLst>
            </xdr:cNvPr>
            <xdr:cNvGraphicFramePr/>
          </xdr:nvGraphicFramePr>
          <xdr:xfrm>
            <a:off x="0" y="0"/>
            <a:ext cx="0" cy="0"/>
          </xdr:xfrm>
          <a:graphic>
            <a:graphicData uri="http://schemas.microsoft.com/office/drawing/2010/slicer">
              <sle:slicer xmlns:sle="http://schemas.microsoft.com/office/drawing/2010/slicer" name="Revenue Status"/>
            </a:graphicData>
          </a:graphic>
        </xdr:graphicFrame>
      </mc:Choice>
      <mc:Fallback xmlns="">
        <xdr:sp macro="" textlink="">
          <xdr:nvSpPr>
            <xdr:cNvPr id="0" name=""/>
            <xdr:cNvSpPr>
              <a:spLocks noTextEdit="1"/>
            </xdr:cNvSpPr>
          </xdr:nvSpPr>
          <xdr:spPr>
            <a:xfrm>
              <a:off x="8214360" y="693421"/>
              <a:ext cx="24003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106680</xdr:rowOff>
    </xdr:from>
    <xdr:to>
      <xdr:col>9</xdr:col>
      <xdr:colOff>30480</xdr:colOff>
      <xdr:row>31</xdr:row>
      <xdr:rowOff>137160</xdr:rowOff>
    </xdr:to>
    <xdr:graphicFrame macro="">
      <xdr:nvGraphicFramePr>
        <xdr:cNvPr id="8" name="Chart 7">
          <a:extLst>
            <a:ext uri="{FF2B5EF4-FFF2-40B4-BE49-F238E27FC236}">
              <a16:creationId xmlns:a16="http://schemas.microsoft.com/office/drawing/2014/main" id="{B0CFFCBC-872D-4201-B7E0-35622E429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14</xdr:row>
      <xdr:rowOff>152400</xdr:rowOff>
    </xdr:from>
    <xdr:to>
      <xdr:col>16</xdr:col>
      <xdr:colOff>438150</xdr:colOff>
      <xdr:row>30</xdr:row>
      <xdr:rowOff>0</xdr:rowOff>
    </xdr:to>
    <xdr:graphicFrame macro="">
      <xdr:nvGraphicFramePr>
        <xdr:cNvPr id="3" name="Chart 2">
          <a:extLst>
            <a:ext uri="{FF2B5EF4-FFF2-40B4-BE49-F238E27FC236}">
              <a16:creationId xmlns:a16="http://schemas.microsoft.com/office/drawing/2014/main" id="{5362CC31-FBBF-4BC8-B0A6-B628DE2B92A2}"/>
            </a:ext>
            <a:ext uri="{147F2762-F138-4A5C-976F-8EAC2B608ADB}">
              <a16:predDERef xmlns:a16="http://schemas.microsoft.com/office/drawing/2014/main" pred="{B0CFFCBC-872D-4201-B7E0-35622E429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622300</xdr:colOff>
      <xdr:row>3</xdr:row>
      <xdr:rowOff>50800</xdr:rowOff>
    </xdr:from>
    <xdr:to>
      <xdr:col>19</xdr:col>
      <xdr:colOff>317500</xdr:colOff>
      <xdr:row>42</xdr:row>
      <xdr:rowOff>25400</xdr:rowOff>
    </xdr:to>
    <xdr:sp macro="" textlink="">
      <xdr:nvSpPr>
        <xdr:cNvPr id="2" name="TextBox 1">
          <a:extLst>
            <a:ext uri="{FF2B5EF4-FFF2-40B4-BE49-F238E27FC236}">
              <a16:creationId xmlns:a16="http://schemas.microsoft.com/office/drawing/2014/main" id="{8DD506E2-BADB-F54F-8847-F0D41F7052DD}"/>
            </a:ext>
          </a:extLst>
        </xdr:cNvPr>
        <xdr:cNvSpPr txBox="1"/>
      </xdr:nvSpPr>
      <xdr:spPr>
        <a:xfrm>
          <a:off x="3098800" y="622300"/>
          <a:ext cx="12903200" cy="740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800" b="1">
              <a:solidFill>
                <a:schemeClr val="dk1"/>
              </a:solidFill>
              <a:effectLst/>
              <a:latin typeface="Cambria" panose="02040503050406030204" pitchFamily="18" charset="0"/>
              <a:ea typeface="+mn-ea"/>
              <a:cs typeface="+mn-cs"/>
            </a:rPr>
            <a:t>Target</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A target market analysis is an assessment of how your product or service fits into a specific market and where it will gain the most.</a:t>
          </a:r>
        </a:p>
        <a:p>
          <a:pPr lvl="0"/>
          <a:endParaRPr lang="en-GB" sz="1800">
            <a:solidFill>
              <a:schemeClr val="dk1"/>
            </a:solidFill>
            <a:effectLst/>
            <a:latin typeface="Cambria" panose="02040503050406030204" pitchFamily="18" charset="0"/>
            <a:ea typeface="+mn-ea"/>
            <a:cs typeface="+mn-cs"/>
          </a:endParaRPr>
        </a:p>
        <a:p>
          <a:pPr lvl="0"/>
          <a:r>
            <a:rPr lang="en-GB" sz="1800" b="1">
              <a:solidFill>
                <a:schemeClr val="dk1"/>
              </a:solidFill>
              <a:effectLst/>
              <a:latin typeface="Cambria" panose="02040503050406030204" pitchFamily="18" charset="0"/>
              <a:ea typeface="+mn-ea"/>
              <a:cs typeface="+mn-cs"/>
            </a:rPr>
            <a:t>Task:</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 Make the table look more professional; presentable to the business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Q2. Create Column</a:t>
          </a:r>
          <a:r>
            <a:rPr lang="en-GB" sz="1800" baseline="0">
              <a:solidFill>
                <a:schemeClr val="dk1"/>
              </a:solidFill>
              <a:effectLst/>
              <a:latin typeface="Cambria" panose="02040503050406030204" pitchFamily="18" charset="0"/>
              <a:ea typeface="+mn-ea"/>
              <a:cs typeface="+mn-cs"/>
            </a:rPr>
            <a:t> </a:t>
          </a:r>
          <a:r>
            <a:rPr lang="en-GB" sz="1800">
              <a:solidFill>
                <a:schemeClr val="dk1"/>
              </a:solidFill>
              <a:effectLst/>
              <a:latin typeface="Cambria" panose="02040503050406030204" pitchFamily="18" charset="0"/>
              <a:ea typeface="+mn-ea"/>
              <a:cs typeface="+mn-cs"/>
            </a:rPr>
            <a:t>totals: Total Revenue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Q3. Create an Average, Min and Max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Q4. Create a month over month column for the latest month</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Q5. Conditional format the MoM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Q6. Sort the data by Totals; descending</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Q7. Create a new column that has “above average” or “below average” text depending on the Total value</a:t>
          </a:r>
        </a:p>
        <a:p>
          <a:pPr lvl="0"/>
          <a:endParaRPr lang="en-GB" sz="1800">
            <a:solidFill>
              <a:schemeClr val="dk1"/>
            </a:solidFill>
            <a:effectLst/>
            <a:latin typeface="Cambria" panose="02040503050406030204" pitchFamily="18" charset="0"/>
            <a:ea typeface="+mn-ea"/>
            <a:cs typeface="+mn-cs"/>
          </a:endParaRP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Q8. Join the Distributors </a:t>
          </a:r>
          <a:r>
            <a:rPr lang="en-GB" sz="1800" baseline="0">
              <a:solidFill>
                <a:schemeClr val="dk1"/>
              </a:solidFill>
              <a:effectLst/>
              <a:latin typeface="Cambria" panose="02040503050406030204" pitchFamily="18" charset="0"/>
              <a:ea typeface="+mn-ea"/>
              <a:cs typeface="+mn-cs"/>
            </a:rPr>
            <a:t>and Genre</a:t>
          </a:r>
          <a:r>
            <a:rPr lang="en-GB" sz="1800">
              <a:solidFill>
                <a:schemeClr val="dk1"/>
              </a:solidFill>
              <a:effectLst/>
              <a:latin typeface="Cambria" panose="02040503050406030204" pitchFamily="18" charset="0"/>
              <a:ea typeface="+mn-ea"/>
              <a:cs typeface="+mn-cs"/>
            </a:rPr>
            <a:t> from</a:t>
          </a:r>
          <a:r>
            <a:rPr lang="en-GB" sz="1800" baseline="0">
              <a:solidFill>
                <a:schemeClr val="dk1"/>
              </a:solidFill>
              <a:effectLst/>
              <a:latin typeface="Cambria" panose="02040503050406030204" pitchFamily="18" charset="0"/>
              <a:ea typeface="+mn-ea"/>
              <a:cs typeface="+mn-cs"/>
            </a:rPr>
            <a:t> other worksheet</a:t>
          </a:r>
          <a:r>
            <a:rPr lang="en-GB" sz="1800">
              <a:solidFill>
                <a:schemeClr val="dk1"/>
              </a:solidFill>
              <a:effectLst/>
              <a:latin typeface="Cambria" panose="02040503050406030204" pitchFamily="18" charset="0"/>
              <a:ea typeface="+mn-ea"/>
              <a:cs typeface="+mn-cs"/>
            </a:rPr>
            <a:t>. These new columns should be next to movie</a:t>
          </a:r>
          <a:r>
            <a:rPr lang="en-GB" sz="1800" baseline="0">
              <a:solidFill>
                <a:schemeClr val="dk1"/>
              </a:solidFill>
              <a:effectLst/>
              <a:latin typeface="Cambria" panose="02040503050406030204" pitchFamily="18" charset="0"/>
              <a:ea typeface="+mn-ea"/>
              <a:cs typeface="+mn-cs"/>
            </a:rPr>
            <a:t> title column</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Q9. Create a pivot table showing the total and average revenue for Distributors</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Q10. Create a horizontal bar chart showing the totals by Movie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Q11. Create a vertical bar chart showing the total and average revenue by Genre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Q12. Create a pie chart showing the average revenue by Directors</a:t>
          </a:r>
        </a:p>
        <a:p>
          <a:pPr lvl="0"/>
          <a:r>
            <a:rPr lang="en-GB" sz="1800">
              <a:latin typeface="Cambria" panose="02040503050406030204" pitchFamily="18" charset="0"/>
            </a:rPr>
            <a:t>Q</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89.056824884261" createdVersion="7" refreshedVersion="7" minRefreshableVersion="3" recordCount="16" xr:uid="{A402BDFB-3863-475A-BB9B-DADC03D4F7E8}">
  <cacheSource type="worksheet">
    <worksheetSource name="Table1"/>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s"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 Revenue " numFmtId="164">
      <sharedItems containsSemiMixedTypes="0" containsString="0" containsNumber="1" containsInteger="1" minValue="8722" maxValue="7591992"/>
    </cacheField>
    <cacheField name="Average Revenue" numFmtId="164">
      <sharedItems containsSemiMixedTypes="0" containsString="0" containsNumber="1" minValue="1246" maxValue="1084570.2857142857"/>
    </cacheField>
    <cacheField name="Max. Revenue" numFmtId="164">
      <sharedItems containsSemiMixedTypes="0" containsString="0" containsNumber="1" containsInteger="1" minValue="1246" maxValue="1928656"/>
    </cacheField>
    <cacheField name="Min. Revenue" numFmtId="164">
      <sharedItems containsSemiMixedTypes="0" containsString="0" containsNumber="1" containsInteger="1" minValue="1246" maxValue="907576"/>
    </cacheField>
    <cacheField name="MoM Growth" numFmtId="9">
      <sharedItems containsSemiMixedTypes="0" containsString="0" containsNumber="1" minValue="-0.49047717434747562" maxValue="3.6115569823435001E-2"/>
    </cacheField>
    <cacheField name="Revenue Status" numFmtId="9">
      <sharedItems count="2">
        <s v="Above Average"/>
        <s v="Below Average"/>
      </sharedItems>
    </cacheField>
  </cacheFields>
  <extLst>
    <ext xmlns:x14="http://schemas.microsoft.com/office/spreadsheetml/2009/9/main" uri="{725AE2AE-9491-48be-B2B4-4EB974FC3084}">
      <x14:pivotCacheDefinition pivotCacheId="1820257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1084570.2857142857"/>
    <n v="1928656"/>
    <n v="907576"/>
    <n v="-0.46956274213753002"/>
    <x v="0"/>
  </r>
  <r>
    <x v="1"/>
    <x v="1"/>
    <x v="1"/>
    <n v="544951"/>
    <n v="576636"/>
    <n v="564851"/>
    <n v="516416"/>
    <n v="558496"/>
    <n v="1139066"/>
    <n v="606996"/>
    <n v="4507412"/>
    <n v="643916"/>
    <n v="1139066"/>
    <n v="516416"/>
    <n v="-0.46711077321243899"/>
    <x v="0"/>
  </r>
  <r>
    <x v="2"/>
    <x v="2"/>
    <x v="2"/>
    <n v="259311"/>
    <n v="263611"/>
    <n v="263801"/>
    <n v="279256"/>
    <n v="283426"/>
    <n v="590476"/>
    <n v="300861"/>
    <n v="2240742"/>
    <n v="320106"/>
    <n v="590476"/>
    <n v="259311"/>
    <n v="-0.49047717434747562"/>
    <x v="0"/>
  </r>
  <r>
    <x v="3"/>
    <x v="0"/>
    <x v="1"/>
    <n v="81641"/>
    <n v="86581"/>
    <n v="78091"/>
    <n v="92076"/>
    <n v="94381"/>
    <n v="187256"/>
    <n v="111241"/>
    <n v="731267"/>
    <n v="104466.71428571429"/>
    <n v="187256"/>
    <n v="78091"/>
    <n v="-0.40594159866706536"/>
    <x v="1"/>
  </r>
  <r>
    <x v="4"/>
    <x v="3"/>
    <x v="1"/>
    <n v="14506"/>
    <n v="18876"/>
    <n v="8641"/>
    <n v="5236"/>
    <n v="5066"/>
    <n v="2286"/>
    <n v="1316"/>
    <n v="55927"/>
    <n v="7989.5714285714284"/>
    <n v="18876"/>
    <n v="1316"/>
    <n v="-0.42432195975503062"/>
    <x v="1"/>
  </r>
  <r>
    <x v="5"/>
    <x v="1"/>
    <x v="0"/>
    <n v="5746"/>
    <n v="5816"/>
    <n v="5836"/>
    <n v="5671"/>
    <n v="5841"/>
    <n v="10066"/>
    <n v="5821"/>
    <n v="44797"/>
    <n v="6399.5714285714284"/>
    <n v="10066"/>
    <n v="5671"/>
    <n v="-0.42171666997814428"/>
    <x v="1"/>
  </r>
  <r>
    <x v="6"/>
    <x v="2"/>
    <x v="1"/>
    <n v="7586"/>
    <n v="7081"/>
    <n v="8006"/>
    <n v="12296"/>
    <n v="1246"/>
    <n v="1246"/>
    <n v="1246"/>
    <n v="38707"/>
    <n v="5529.5714285714284"/>
    <n v="12296"/>
    <n v="1246"/>
    <n v="0"/>
    <x v="1"/>
  </r>
  <r>
    <x v="7"/>
    <x v="4"/>
    <x v="1"/>
    <n v="2251"/>
    <n v="2286"/>
    <n v="2286"/>
    <n v="3756"/>
    <n v="4451"/>
    <n v="4956"/>
    <n v="2671"/>
    <n v="22657"/>
    <n v="3236.7142857142858"/>
    <n v="4956"/>
    <n v="2251"/>
    <n v="-0.46105730427764324"/>
    <x v="1"/>
  </r>
  <r>
    <x v="8"/>
    <x v="3"/>
    <x v="1"/>
    <n v="1506"/>
    <n v="1501"/>
    <n v="1501"/>
    <n v="1516"/>
    <n v="1501"/>
    <n v="1746"/>
    <n v="1496"/>
    <n v="10767"/>
    <n v="1538.1428571428571"/>
    <n v="1746"/>
    <n v="1496"/>
    <n v="-0.14318442153493705"/>
    <x v="1"/>
  </r>
  <r>
    <x v="9"/>
    <x v="5"/>
    <x v="1"/>
    <n v="1296"/>
    <n v="1296"/>
    <n v="1296"/>
    <n v="1291"/>
    <n v="1296"/>
    <n v="1346"/>
    <n v="1296"/>
    <n v="9117"/>
    <n v="1302.4285714285713"/>
    <n v="1346"/>
    <n v="1291"/>
    <n v="-3.7147102526002951E-2"/>
    <x v="1"/>
  </r>
  <r>
    <x v="10"/>
    <x v="4"/>
    <x v="1"/>
    <n v="1246"/>
    <n v="1246"/>
    <n v="1246"/>
    <n v="1251"/>
    <n v="1256"/>
    <n v="1396"/>
    <n v="1256"/>
    <n v="8897"/>
    <n v="1271"/>
    <n v="1396"/>
    <n v="1246"/>
    <n v="-0.10028653295128942"/>
    <x v="1"/>
  </r>
  <r>
    <x v="11"/>
    <x v="6"/>
    <x v="1"/>
    <n v="1271"/>
    <n v="1271"/>
    <n v="1271"/>
    <n v="1271"/>
    <n v="1271"/>
    <n v="1276"/>
    <n v="1246"/>
    <n v="8877"/>
    <n v="1268.1428571428571"/>
    <n v="1276"/>
    <n v="1246"/>
    <n v="-2.3510971786833812E-2"/>
    <x v="1"/>
  </r>
  <r>
    <x v="12"/>
    <x v="2"/>
    <x v="1"/>
    <n v="1246"/>
    <n v="1246"/>
    <n v="1246"/>
    <n v="1246"/>
    <n v="1246"/>
    <n v="1246"/>
    <n v="1291"/>
    <n v="8767"/>
    <n v="1252.4285714285713"/>
    <n v="1291"/>
    <n v="1246"/>
    <n v="3.6115569823435001E-2"/>
    <x v="1"/>
  </r>
  <r>
    <x v="13"/>
    <x v="4"/>
    <x v="1"/>
    <n v="1246"/>
    <n v="1246"/>
    <n v="1246"/>
    <n v="1246"/>
    <n v="1246"/>
    <n v="1246"/>
    <n v="1246"/>
    <n v="8722"/>
    <n v="1246"/>
    <n v="1246"/>
    <n v="1246"/>
    <n v="0"/>
    <x v="1"/>
  </r>
  <r>
    <x v="14"/>
    <x v="3"/>
    <x v="0"/>
    <n v="1246"/>
    <n v="1246"/>
    <n v="1246"/>
    <n v="1246"/>
    <n v="1246"/>
    <n v="1246"/>
    <n v="1246"/>
    <n v="8722"/>
    <n v="1246"/>
    <n v="1246"/>
    <n v="1246"/>
    <n v="0"/>
    <x v="1"/>
  </r>
  <r>
    <x v="15"/>
    <x v="1"/>
    <x v="0"/>
    <n v="1246"/>
    <n v="1246"/>
    <n v="1246"/>
    <n v="1246"/>
    <n v="1246"/>
    <n v="1246"/>
    <n v="1246"/>
    <n v="8722"/>
    <n v="1246"/>
    <n v="124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A1ACC-FCC9-4ED8-8EA9-1B8FD43C1A30}" name="PivotTable1" cacheId="2"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10"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5">
      <pivotArea outline="0" collapsedLevelsAreSubtotals="1" fieldPosition="0"/>
    </format>
  </formats>
  <chartFormats count="10">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 chart="0" format="12" series="1">
      <pivotArea type="data" outline="0" fieldPosition="0">
        <references count="1">
          <reference field="4294967294" count="1" selected="0">
            <x v="4"/>
          </reference>
        </references>
      </pivotArea>
    </chartFormat>
    <chartFormat chart="0" format="13" series="1">
      <pivotArea type="data" outline="0" fieldPosition="0">
        <references count="1">
          <reference field="4294967294" count="1" selected="0">
            <x v="5"/>
          </reference>
        </references>
      </pivotArea>
    </chartFormat>
    <chartFormat chart="0" format="14" series="1">
      <pivotArea type="data" outline="0" fieldPosition="0">
        <references count="1">
          <reference field="4294967294" count="1" selected="0">
            <x v="6"/>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A229A6-CA7B-41E6-BB82-7EFD5D9393EF}" name="PivotTable2" cacheId="2"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14:B22" firstHeaderRow="1" firstDataRow="1" firstDataCol="1"/>
  <pivotFields count="16">
    <pivotField showAll="0">
      <items count="17">
        <item x="2"/>
        <item x="1"/>
        <item x="6"/>
        <item x="9"/>
        <item x="4"/>
        <item x="7"/>
        <item x="5"/>
        <item x="11"/>
        <item x="13"/>
        <item x="10"/>
        <item x="8"/>
        <item x="14"/>
        <item x="12"/>
        <item x="3"/>
        <item x="15"/>
        <item x="0"/>
        <item t="default"/>
      </items>
    </pivotField>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Sum of Total Revenue " fld="10" baseField="0" baseItem="0"/>
  </dataFields>
  <formats count="1">
    <format dxfId="6">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s" xr10:uid="{A6BF1F23-F801-4D9C-9C5D-805CD84970F3}" sourceName="Distributors">
  <pivotTables>
    <pivotTable tabId="8" name="PivotTable1"/>
    <pivotTable tabId="8" name="PivotTable2"/>
  </pivotTables>
  <data>
    <tabular pivotCacheId="1820257183">
      <items count="7">
        <i x="3" s="1"/>
        <i x="6" s="1"/>
        <i x="0"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53F5D7FE-A7F9-4670-AB5A-011E8C332BB2}" sourceName="Genre">
  <pivotTables>
    <pivotTable tabId="8" name="PivotTable1"/>
    <pivotTable tabId="8" name="PivotTable2"/>
  </pivotTables>
  <data>
    <tabular pivotCacheId="182025718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Status" xr10:uid="{B7170818-FD5F-4D18-8A84-7A102A7F3E18}" sourceName="Revenue Status">
  <pivotTables>
    <pivotTable tabId="8" name="PivotTable1"/>
    <pivotTable tabId="8" name="PivotTable2"/>
  </pivotTables>
  <data>
    <tabular pivotCacheId="182025718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s" xr10:uid="{FAA4C851-B503-48D2-8A65-BFAA164CCC48}" cache="Slicer_Distributors" caption="Distributors" columnCount="3" rowHeight="234950"/>
  <slicer name="Genre" xr10:uid="{05F97037-6F64-4464-BC26-34AB64B1FDD1}" cache="Slicer_Genre" caption="Genre" columnCount="3" rowHeight="234950"/>
  <slicer name="Revenue Status" xr10:uid="{15B34C10-5C25-4C4D-8B43-F54C3B7623BE}" cache="Slicer_Revenue_Status" caption="Revenue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9DF40B-5C8C-401D-AB2E-521C368C05A4}" name="Table1" displayName="Table1" ref="A4:P20" totalsRowShown="0" headerRowDxfId="18" dataDxfId="17" headerRowCellStyle="Currency" dataCellStyle="Currency">
  <autoFilter ref="A4:P20" xr:uid="{4C9DF40B-5C8C-401D-AB2E-521C368C05A4}"/>
  <sortState xmlns:xlrd2="http://schemas.microsoft.com/office/spreadsheetml/2017/richdata2" ref="A5:P20">
    <sortCondition descending="1" ref="L9:L20"/>
  </sortState>
  <tableColumns count="16">
    <tableColumn id="1" xr3:uid="{F82645F0-A6A7-4243-9A44-B5FB87830F02}" name="MOVIE"/>
    <tableColumn id="15" xr3:uid="{8772EA81-AE17-4017-9466-85A3B509839C}" name="Distributors" dataDxfId="16">
      <calculatedColumnFormula>VLOOKUP(Table1[[#This Row],[MOVIE]],Distributors!$A$2:$B$17,2,0)</calculatedColumnFormula>
    </tableColumn>
    <tableColumn id="16" xr3:uid="{A732D5C1-92DD-4435-BF6C-5E2084193867}" name="Genre" dataDxfId="15">
      <calculatedColumnFormula>VLOOKUP(Table1[[#This Row],[MOVIE]],Genre!$A$2:$B$17,2,0)</calculatedColumnFormula>
    </tableColumn>
    <tableColumn id="2" xr3:uid="{BBF30E02-3190-40F2-9A20-541F55A06296}" name="Jul-21" dataDxfId="14" dataCellStyle="Currency"/>
    <tableColumn id="3" xr3:uid="{DEB62FBB-8942-4E67-BA21-8A6874630D53}" name="Aug-21" dataDxfId="13" dataCellStyle="Currency"/>
    <tableColumn id="4" xr3:uid="{35180C50-3E65-4F7F-8C8D-5922FB7698B4}" name="Sep-21" dataDxfId="12" dataCellStyle="Currency"/>
    <tableColumn id="5" xr3:uid="{95553172-6726-432C-B753-1A7935760457}" name="Oct-21" dataDxfId="11" dataCellStyle="Currency"/>
    <tableColumn id="6" xr3:uid="{6B07CD13-FF40-4EC8-84B4-1536E81A9F91}" name="Nov-21" dataDxfId="10" dataCellStyle="Currency"/>
    <tableColumn id="7" xr3:uid="{39DC1883-AB09-4E68-8A3C-18F1DDE3B5BE}" name="Dec-21" dataDxfId="9" dataCellStyle="Currency"/>
    <tableColumn id="8" xr3:uid="{894C3124-4856-4F0A-A545-6380FD709BC9}" name="Jan-22" dataDxfId="8" dataCellStyle="Currency"/>
    <tableColumn id="9" xr3:uid="{B5BA47DB-BAFC-4DD6-A9C1-104D5BF8578E}" name="Total Revenue " dataDxfId="4" dataCellStyle="Currency">
      <calculatedColumnFormula>SUM(Table1[[#This Row],[Jul-21]:[Jan-22]])</calculatedColumnFormula>
    </tableColumn>
    <tableColumn id="10" xr3:uid="{A4563CDF-79C0-47FE-A88E-3556784BBBAC}" name="Average Revenue" dataDxfId="3" dataCellStyle="Currency">
      <calculatedColumnFormula>AVERAGE(Table1[[#This Row],[Jul-21]:[Jan-22]])</calculatedColumnFormula>
    </tableColumn>
    <tableColumn id="11" xr3:uid="{DF2D094A-43C6-4589-9F45-1220BF11D7A8}" name="Max. Revenue" dataDxfId="2" dataCellStyle="Currency">
      <calculatedColumnFormula>MAX(Table1[[#This Row],[Jul-21]:[Jan-22]])</calculatedColumnFormula>
    </tableColumn>
    <tableColumn id="12" xr3:uid="{936B2A63-CA0C-430E-BA60-F3AD43068A88}" name="Min. Revenue" dataDxfId="1" dataCellStyle="Currency">
      <calculatedColumnFormula>MIN(Table1[[#This Row],[Jul-21]:[Jan-22]])</calculatedColumnFormula>
    </tableColumn>
    <tableColumn id="13" xr3:uid="{68FFE258-E3B7-4C29-A588-0165814A9C1C}" name="MoM Growth" dataDxfId="0" dataCellStyle="Percent">
      <calculatedColumnFormula>(Table1[[#This Row],[Jan-22]]/Table1[[#This Row],[Dec-21]])-1</calculatedColumnFormula>
    </tableColumn>
    <tableColumn id="14" xr3:uid="{0BFDC0FA-3EE2-4081-880B-881B76C9EF7E}" name="Revenue Status" dataDxfId="7" dataCellStyle="Percent">
      <calculatedColumnFormula>IF(Table1[[#This Row],[Total Revenue ]]&gt;$N$27,"Above Average","Below Average")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27"/>
  <sheetViews>
    <sheetView tabSelected="1" topLeftCell="F4" zoomScale="90" zoomScaleNormal="90" workbookViewId="0">
      <selection activeCell="O6" sqref="O6"/>
    </sheetView>
  </sheetViews>
  <sheetFormatPr defaultColWidth="8.7265625" defaultRowHeight="14.5"/>
  <cols>
    <col min="1" max="1" width="36.7265625" bestFit="1" customWidth="1"/>
    <col min="2" max="2" width="31.7265625" customWidth="1"/>
    <col min="3" max="3" width="29.453125" customWidth="1"/>
    <col min="4" max="8" width="12.1796875" bestFit="1" customWidth="1"/>
    <col min="9" max="9" width="16" bestFit="1" customWidth="1"/>
    <col min="10" max="10" width="13.7265625" bestFit="1" customWidth="1"/>
    <col min="11" max="11" width="16" customWidth="1"/>
    <col min="12" max="12" width="20.54296875" customWidth="1"/>
    <col min="13" max="13" width="18.81640625" customWidth="1"/>
    <col min="14" max="14" width="18.54296875" customWidth="1"/>
    <col min="15" max="15" width="21.26953125" customWidth="1"/>
    <col min="16" max="16" width="22.26953125" customWidth="1"/>
  </cols>
  <sheetData>
    <row r="1" spans="1:16">
      <c r="A1" s="16" t="s">
        <v>0</v>
      </c>
      <c r="B1" s="16"/>
      <c r="C1" s="16"/>
      <c r="D1" s="16"/>
      <c r="E1" s="16"/>
      <c r="F1" s="16"/>
      <c r="G1" s="16"/>
      <c r="H1" s="16"/>
      <c r="I1" s="16"/>
      <c r="J1" s="16"/>
    </row>
    <row r="2" spans="1:16">
      <c r="A2" s="16"/>
      <c r="B2" s="16"/>
      <c r="C2" s="16"/>
      <c r="D2" s="16"/>
      <c r="E2" s="16"/>
      <c r="F2" s="16"/>
      <c r="G2" s="16"/>
      <c r="H2" s="16"/>
      <c r="I2" s="16"/>
      <c r="J2" s="16"/>
    </row>
    <row r="4" spans="1:16" ht="15.5">
      <c r="A4" s="7" t="s">
        <v>1</v>
      </c>
      <c r="B4" s="7" t="s">
        <v>2</v>
      </c>
      <c r="C4" s="7" t="s">
        <v>3</v>
      </c>
      <c r="D4" s="8" t="s">
        <v>4</v>
      </c>
      <c r="E4" s="8" t="s">
        <v>5</v>
      </c>
      <c r="F4" s="8" t="s">
        <v>6</v>
      </c>
      <c r="G4" s="8" t="s">
        <v>7</v>
      </c>
      <c r="H4" s="8" t="s">
        <v>8</v>
      </c>
      <c r="I4" s="8" t="s">
        <v>9</v>
      </c>
      <c r="J4" s="8" t="s">
        <v>10</v>
      </c>
      <c r="K4" s="9" t="s">
        <v>11</v>
      </c>
      <c r="L4" s="9" t="s">
        <v>12</v>
      </c>
      <c r="M4" s="9" t="s">
        <v>13</v>
      </c>
      <c r="N4" s="9" t="s">
        <v>14</v>
      </c>
      <c r="O4" s="9" t="s">
        <v>15</v>
      </c>
      <c r="P4" s="8" t="s">
        <v>16</v>
      </c>
    </row>
    <row r="5" spans="1:16">
      <c r="A5" t="s">
        <v>17</v>
      </c>
      <c r="B5" t="str">
        <f>VLOOKUP(Table1[[#This Row],[MOVIE]],Distributors!$A$2:$B$17,2,0)</f>
        <v>Paramount Pictures</v>
      </c>
      <c r="C5" t="str">
        <f>VLOOKUP(Table1[[#This Row],[MOVIE]],Genre!$A$2:$B$17,2,0)</f>
        <v>Action</v>
      </c>
      <c r="D5" s="6">
        <v>908851</v>
      </c>
      <c r="E5" s="6">
        <v>953741</v>
      </c>
      <c r="F5" s="6">
        <v>924366</v>
      </c>
      <c r="G5" s="6">
        <v>907576</v>
      </c>
      <c r="H5" s="6">
        <v>945771</v>
      </c>
      <c r="I5" s="6">
        <v>1928656</v>
      </c>
      <c r="J5" s="6">
        <v>1023031</v>
      </c>
      <c r="K5" s="4">
        <f>SUM(Table1[[#This Row],[Jul-21]:[Jan-22]])</f>
        <v>7591992</v>
      </c>
      <c r="L5" s="4">
        <f>AVERAGE(Table1[[#This Row],[Jul-21]:[Jan-22]])</f>
        <v>1084570.2857142857</v>
      </c>
      <c r="M5" s="4">
        <f>MAX(Table1[[#This Row],[Jul-21]:[Jan-22]])</f>
        <v>1928656</v>
      </c>
      <c r="N5" s="4">
        <f>MIN(Table1[[#This Row],[Jul-21]:[Jan-22]])</f>
        <v>907576</v>
      </c>
      <c r="O5" s="10">
        <f>(Table1[[#This Row],[Jan-22]]/Table1[[#This Row],[Dec-21]])-1</f>
        <v>-0.46956274213753002</v>
      </c>
      <c r="P5" s="10" t="str">
        <f>IF(Table1[[#This Row],[Total Revenue ]]&gt;$N$27,"Above Average","Below Average")</f>
        <v>Above Average</v>
      </c>
    </row>
    <row r="6" spans="1:16">
      <c r="A6" t="s">
        <v>18</v>
      </c>
      <c r="B6" t="str">
        <f>VLOOKUP(Table1[[#This Row],[MOVIE]],Distributors!$A$2:$B$17,2,0)</f>
        <v>Walt Disney</v>
      </c>
      <c r="C6" t="str">
        <f>VLOOKUP(Table1[[#This Row],[MOVIE]],Genre!$A$2:$B$17,2,0)</f>
        <v>Adventure</v>
      </c>
      <c r="D6" s="6">
        <v>544951</v>
      </c>
      <c r="E6" s="6">
        <v>576636</v>
      </c>
      <c r="F6" s="6">
        <v>564851</v>
      </c>
      <c r="G6" s="6">
        <v>516416</v>
      </c>
      <c r="H6" s="6">
        <v>558496</v>
      </c>
      <c r="I6" s="6">
        <v>1139066</v>
      </c>
      <c r="J6" s="6">
        <v>606996</v>
      </c>
      <c r="K6" s="4">
        <f>SUM(Table1[[#This Row],[Jul-21]:[Jan-22]])</f>
        <v>4507412</v>
      </c>
      <c r="L6" s="4">
        <f>AVERAGE(Table1[[#This Row],[Jul-21]:[Jan-22]])</f>
        <v>643916</v>
      </c>
      <c r="M6" s="4">
        <f>MAX(Table1[[#This Row],[Jul-21]:[Jan-22]])</f>
        <v>1139066</v>
      </c>
      <c r="N6" s="4">
        <f>MIN(Table1[[#This Row],[Jul-21]:[Jan-22]])</f>
        <v>516416</v>
      </c>
      <c r="O6" s="10">
        <f>(Table1[[#This Row],[Jan-22]]/Table1[[#This Row],[Dec-21]])-1</f>
        <v>-0.46711077321243899</v>
      </c>
      <c r="P6" s="10" t="str">
        <f>IF(Table1[[#This Row],[Total Revenue ]]&gt;$N$27,"Above Average","Below Average")</f>
        <v>Above Average</v>
      </c>
    </row>
    <row r="7" spans="1:16">
      <c r="A7" t="s">
        <v>19</v>
      </c>
      <c r="B7" t="str">
        <f>VLOOKUP(Table1[[#This Row],[MOVIE]],Distributors!$A$2:$B$17,2,0)</f>
        <v>Warner Bros.</v>
      </c>
      <c r="C7" t="str">
        <f>VLOOKUP(Table1[[#This Row],[MOVIE]],Genre!$A$2:$B$17,2,0)</f>
        <v>Drama</v>
      </c>
      <c r="D7" s="6">
        <v>259311</v>
      </c>
      <c r="E7" s="6">
        <v>263611</v>
      </c>
      <c r="F7" s="6">
        <v>263801</v>
      </c>
      <c r="G7" s="6">
        <v>279256</v>
      </c>
      <c r="H7" s="6">
        <v>283426</v>
      </c>
      <c r="I7" s="6">
        <v>590476</v>
      </c>
      <c r="J7" s="6">
        <v>300861</v>
      </c>
      <c r="K7" s="4">
        <f>SUM(Table1[[#This Row],[Jul-21]:[Jan-22]])</f>
        <v>2240742</v>
      </c>
      <c r="L7" s="4">
        <f>AVERAGE(Table1[[#This Row],[Jul-21]:[Jan-22]])</f>
        <v>320106</v>
      </c>
      <c r="M7" s="4">
        <f>MAX(Table1[[#This Row],[Jul-21]:[Jan-22]])</f>
        <v>590476</v>
      </c>
      <c r="N7" s="4">
        <f>MIN(Table1[[#This Row],[Jul-21]:[Jan-22]])</f>
        <v>259311</v>
      </c>
      <c r="O7" s="10">
        <f>(Table1[[#This Row],[Jan-22]]/Table1[[#This Row],[Dec-21]])-1</f>
        <v>-0.49047717434747562</v>
      </c>
      <c r="P7" s="10" t="str">
        <f>IF(Table1[[#This Row],[Total Revenue ]]&gt;$N$27,"Above Average","Below Average")</f>
        <v>Above Average</v>
      </c>
    </row>
    <row r="8" spans="1:16">
      <c r="A8" t="s">
        <v>20</v>
      </c>
      <c r="B8" t="str">
        <f>VLOOKUP(Table1[[#This Row],[MOVIE]],Distributors!$A$2:$B$17,2,0)</f>
        <v>Paramount Pictures</v>
      </c>
      <c r="C8" t="str">
        <f>VLOOKUP(Table1[[#This Row],[MOVIE]],Genre!$A$2:$B$17,2,0)</f>
        <v>Adventure</v>
      </c>
      <c r="D8" s="6">
        <v>81641</v>
      </c>
      <c r="E8" s="6">
        <v>86581</v>
      </c>
      <c r="F8" s="6">
        <v>78091</v>
      </c>
      <c r="G8" s="6">
        <v>92076</v>
      </c>
      <c r="H8" s="6">
        <v>94381</v>
      </c>
      <c r="I8" s="6">
        <v>187256</v>
      </c>
      <c r="J8" s="6">
        <v>111241</v>
      </c>
      <c r="K8" s="4">
        <f>SUM(Table1[[#This Row],[Jul-21]:[Jan-22]])</f>
        <v>731267</v>
      </c>
      <c r="L8" s="4">
        <f>AVERAGE(Table1[[#This Row],[Jul-21]:[Jan-22]])</f>
        <v>104466.71428571429</v>
      </c>
      <c r="M8" s="4">
        <f>MAX(Table1[[#This Row],[Jul-21]:[Jan-22]])</f>
        <v>187256</v>
      </c>
      <c r="N8" s="4">
        <f>MIN(Table1[[#This Row],[Jul-21]:[Jan-22]])</f>
        <v>78091</v>
      </c>
      <c r="O8" s="10">
        <f>(Table1[[#This Row],[Jan-22]]/Table1[[#This Row],[Dec-21]])-1</f>
        <v>-0.40594159866706536</v>
      </c>
      <c r="P8" s="10" t="str">
        <f>IF(Table1[[#This Row],[Total Revenue ]]&gt;$N$27,"Above Average","Below Average")</f>
        <v>Below Average</v>
      </c>
    </row>
    <row r="9" spans="1:16">
      <c r="A9" t="s">
        <v>21</v>
      </c>
      <c r="B9" t="str">
        <f>VLOOKUP(Table1[[#This Row],[MOVIE]],Distributors!$A$2:$B$17,2,0)</f>
        <v>20th Century Fox</v>
      </c>
      <c r="C9" t="str">
        <f>VLOOKUP(Table1[[#This Row],[MOVIE]],Genre!$A$2:$B$17,2,0)</f>
        <v>Adventure</v>
      </c>
      <c r="D9" s="6">
        <v>14506</v>
      </c>
      <c r="E9" s="6">
        <v>18876</v>
      </c>
      <c r="F9" s="6">
        <v>8641</v>
      </c>
      <c r="G9" s="6">
        <v>5236</v>
      </c>
      <c r="H9" s="6">
        <v>5066</v>
      </c>
      <c r="I9" s="6">
        <v>2286</v>
      </c>
      <c r="J9" s="6">
        <v>1316</v>
      </c>
      <c r="K9" s="4">
        <f>SUM(Table1[[#This Row],[Jul-21]:[Jan-22]])</f>
        <v>55927</v>
      </c>
      <c r="L9" s="4">
        <f>AVERAGE(Table1[[#This Row],[Jul-21]:[Jan-22]])</f>
        <v>7989.5714285714284</v>
      </c>
      <c r="M9" s="4">
        <f>MAX(Table1[[#This Row],[Jul-21]:[Jan-22]])</f>
        <v>18876</v>
      </c>
      <c r="N9" s="4">
        <f>MIN(Table1[[#This Row],[Jul-21]:[Jan-22]])</f>
        <v>1316</v>
      </c>
      <c r="O9" s="10">
        <f>(Table1[[#This Row],[Jan-22]]/Table1[[#This Row],[Dec-21]])-1</f>
        <v>-0.42432195975503062</v>
      </c>
      <c r="P9" s="10" t="str">
        <f>IF(Table1[[#This Row],[Total Revenue ]]&gt;$N$27,"Above Average","Below Average")</f>
        <v>Below Average</v>
      </c>
    </row>
    <row r="10" spans="1:16">
      <c r="A10" t="s">
        <v>22</v>
      </c>
      <c r="B10" t="str">
        <f>VLOOKUP(Table1[[#This Row],[MOVIE]],Distributors!$A$2:$B$17,2,0)</f>
        <v>Walt Disney</v>
      </c>
      <c r="C10" t="str">
        <f>VLOOKUP(Table1[[#This Row],[MOVIE]],Genre!$A$2:$B$17,2,0)</f>
        <v>Action</v>
      </c>
      <c r="D10" s="6">
        <v>5746</v>
      </c>
      <c r="E10" s="6">
        <v>5816</v>
      </c>
      <c r="F10" s="6">
        <v>5836</v>
      </c>
      <c r="G10" s="6">
        <v>5671</v>
      </c>
      <c r="H10" s="6">
        <v>5841</v>
      </c>
      <c r="I10" s="6">
        <v>10066</v>
      </c>
      <c r="J10" s="6">
        <v>5821</v>
      </c>
      <c r="K10" s="4">
        <f>SUM(Table1[[#This Row],[Jul-21]:[Jan-22]])</f>
        <v>44797</v>
      </c>
      <c r="L10" s="4">
        <f>AVERAGE(Table1[[#This Row],[Jul-21]:[Jan-22]])</f>
        <v>6399.5714285714284</v>
      </c>
      <c r="M10" s="4">
        <f>MAX(Table1[[#This Row],[Jul-21]:[Jan-22]])</f>
        <v>10066</v>
      </c>
      <c r="N10" s="4">
        <f>MIN(Table1[[#This Row],[Jul-21]:[Jan-22]])</f>
        <v>5671</v>
      </c>
      <c r="O10" s="10">
        <f>(Table1[[#This Row],[Jan-22]]/Table1[[#This Row],[Dec-21]])-1</f>
        <v>-0.42171666997814428</v>
      </c>
      <c r="P10" s="10" t="str">
        <f>IF(Table1[[#This Row],[Total Revenue ]]&gt;$N$27,"Above Average","Below Average")</f>
        <v>Below Average</v>
      </c>
    </row>
    <row r="11" spans="1:16">
      <c r="A11" t="s">
        <v>23</v>
      </c>
      <c r="B11" t="str">
        <f>VLOOKUP(Table1[[#This Row],[MOVIE]],Distributors!$A$2:$B$17,2,0)</f>
        <v>Warner Bros.</v>
      </c>
      <c r="C11" t="str">
        <f>VLOOKUP(Table1[[#This Row],[MOVIE]],Genre!$A$2:$B$17,2,0)</f>
        <v>Adventure</v>
      </c>
      <c r="D11" s="6">
        <v>7586</v>
      </c>
      <c r="E11" s="6">
        <v>7081</v>
      </c>
      <c r="F11" s="6">
        <v>8006</v>
      </c>
      <c r="G11" s="6">
        <v>12296</v>
      </c>
      <c r="H11" s="6">
        <v>1246</v>
      </c>
      <c r="I11" s="6">
        <v>1246</v>
      </c>
      <c r="J11" s="6">
        <v>1246</v>
      </c>
      <c r="K11" s="4">
        <f>SUM(Table1[[#This Row],[Jul-21]:[Jan-22]])</f>
        <v>38707</v>
      </c>
      <c r="L11" s="4">
        <f>AVERAGE(Table1[[#This Row],[Jul-21]:[Jan-22]])</f>
        <v>5529.5714285714284</v>
      </c>
      <c r="M11" s="4">
        <f>MAX(Table1[[#This Row],[Jul-21]:[Jan-22]])</f>
        <v>12296</v>
      </c>
      <c r="N11" s="4">
        <f>MIN(Table1[[#This Row],[Jul-21]:[Jan-22]])</f>
        <v>1246</v>
      </c>
      <c r="O11" s="10">
        <f>(Table1[[#This Row],[Jan-22]]/Table1[[#This Row],[Dec-21]])-1</f>
        <v>0</v>
      </c>
      <c r="P11" s="10" t="str">
        <f>IF(Table1[[#This Row],[Total Revenue ]]&gt;$N$27,"Above Average","Below Average")</f>
        <v>Below Average</v>
      </c>
    </row>
    <row r="12" spans="1:16">
      <c r="A12" t="s">
        <v>24</v>
      </c>
      <c r="B12" t="str">
        <f>VLOOKUP(Table1[[#This Row],[MOVIE]],Distributors!$A$2:$B$17,2,0)</f>
        <v>Sony Pictures</v>
      </c>
      <c r="C12" t="str">
        <f>VLOOKUP(Table1[[#This Row],[MOVIE]],Genre!$A$2:$B$17,2,0)</f>
        <v>Adventure</v>
      </c>
      <c r="D12" s="6">
        <v>2251</v>
      </c>
      <c r="E12" s="6">
        <v>2286</v>
      </c>
      <c r="F12" s="6">
        <v>2286</v>
      </c>
      <c r="G12" s="6">
        <v>3756</v>
      </c>
      <c r="H12" s="6">
        <v>4451</v>
      </c>
      <c r="I12" s="6">
        <v>4956</v>
      </c>
      <c r="J12" s="6">
        <v>2671</v>
      </c>
      <c r="K12" s="4">
        <f>SUM(Table1[[#This Row],[Jul-21]:[Jan-22]])</f>
        <v>22657</v>
      </c>
      <c r="L12" s="4">
        <f>AVERAGE(Table1[[#This Row],[Jul-21]:[Jan-22]])</f>
        <v>3236.7142857142858</v>
      </c>
      <c r="M12" s="4">
        <f>MAX(Table1[[#This Row],[Jul-21]:[Jan-22]])</f>
        <v>4956</v>
      </c>
      <c r="N12" s="4">
        <f>MIN(Table1[[#This Row],[Jul-21]:[Jan-22]])</f>
        <v>2251</v>
      </c>
      <c r="O12" s="10">
        <f>(Table1[[#This Row],[Jan-22]]/Table1[[#This Row],[Dec-21]])-1</f>
        <v>-0.46105730427764324</v>
      </c>
      <c r="P12" s="10" t="str">
        <f>IF(Table1[[#This Row],[Total Revenue ]]&gt;$N$27,"Above Average","Below Average")</f>
        <v>Below Average</v>
      </c>
    </row>
    <row r="13" spans="1:16">
      <c r="A13" t="s">
        <v>25</v>
      </c>
      <c r="B13" t="str">
        <f>VLOOKUP(Table1[[#This Row],[MOVIE]],Distributors!$A$2:$B$17,2,0)</f>
        <v>20th Century Fox</v>
      </c>
      <c r="C13" t="str">
        <f>VLOOKUP(Table1[[#This Row],[MOVIE]],Genre!$A$2:$B$17,2,0)</f>
        <v>Adventure</v>
      </c>
      <c r="D13" s="6">
        <v>1506</v>
      </c>
      <c r="E13" s="6">
        <v>1501</v>
      </c>
      <c r="F13" s="6">
        <v>1501</v>
      </c>
      <c r="G13" s="6">
        <v>1516</v>
      </c>
      <c r="H13" s="6">
        <v>1501</v>
      </c>
      <c r="I13" s="6">
        <v>1746</v>
      </c>
      <c r="J13" s="6">
        <v>1496</v>
      </c>
      <c r="K13" s="4">
        <f>SUM(Table1[[#This Row],[Jul-21]:[Jan-22]])</f>
        <v>10767</v>
      </c>
      <c r="L13" s="4">
        <f>AVERAGE(Table1[[#This Row],[Jul-21]:[Jan-22]])</f>
        <v>1538.1428571428571</v>
      </c>
      <c r="M13" s="4">
        <f>MAX(Table1[[#This Row],[Jul-21]:[Jan-22]])</f>
        <v>1746</v>
      </c>
      <c r="N13" s="4">
        <f>MIN(Table1[[#This Row],[Jul-21]:[Jan-22]])</f>
        <v>1496</v>
      </c>
      <c r="O13" s="10">
        <f>(Table1[[#This Row],[Jan-22]]/Table1[[#This Row],[Dec-21]])-1</f>
        <v>-0.14318442153493705</v>
      </c>
      <c r="P13" s="10" t="str">
        <f>IF(Table1[[#This Row],[Total Revenue ]]&gt;$N$27,"Above Average","Below Average")</f>
        <v>Below Average</v>
      </c>
    </row>
    <row r="14" spans="1:16">
      <c r="A14" t="s">
        <v>26</v>
      </c>
      <c r="B14" t="str">
        <f>VLOOKUP(Table1[[#This Row],[MOVIE]],Distributors!$A$2:$B$17,2,0)</f>
        <v>Universal</v>
      </c>
      <c r="C14" t="str">
        <f>VLOOKUP(Table1[[#This Row],[MOVIE]],Genre!$A$2:$B$17,2,0)</f>
        <v>Adventure</v>
      </c>
      <c r="D14" s="6">
        <v>1296</v>
      </c>
      <c r="E14" s="6">
        <v>1296</v>
      </c>
      <c r="F14" s="6">
        <v>1296</v>
      </c>
      <c r="G14" s="6">
        <v>1291</v>
      </c>
      <c r="H14" s="6">
        <v>1296</v>
      </c>
      <c r="I14" s="6">
        <v>1346</v>
      </c>
      <c r="J14" s="6">
        <v>1296</v>
      </c>
      <c r="K14" s="4">
        <f>SUM(Table1[[#This Row],[Jul-21]:[Jan-22]])</f>
        <v>9117</v>
      </c>
      <c r="L14" s="4">
        <f>AVERAGE(Table1[[#This Row],[Jul-21]:[Jan-22]])</f>
        <v>1302.4285714285713</v>
      </c>
      <c r="M14" s="4">
        <f>MAX(Table1[[#This Row],[Jul-21]:[Jan-22]])</f>
        <v>1346</v>
      </c>
      <c r="N14" s="4">
        <f>MIN(Table1[[#This Row],[Jul-21]:[Jan-22]])</f>
        <v>1291</v>
      </c>
      <c r="O14" s="10">
        <f>(Table1[[#This Row],[Jan-22]]/Table1[[#This Row],[Dec-21]])-1</f>
        <v>-3.7147102526002951E-2</v>
      </c>
      <c r="P14" s="10" t="str">
        <f>IF(Table1[[#This Row],[Total Revenue ]]&gt;$N$27,"Above Average","Below Average")</f>
        <v>Below Average</v>
      </c>
    </row>
    <row r="15" spans="1:16">
      <c r="A15" t="s">
        <v>27</v>
      </c>
      <c r="B15" t="str">
        <f>VLOOKUP(Table1[[#This Row],[MOVIE]],Distributors!$A$2:$B$17,2,0)</f>
        <v>Sony Pictures</v>
      </c>
      <c r="C15" t="str">
        <f>VLOOKUP(Table1[[#This Row],[MOVIE]],Genre!$A$2:$B$17,2,0)</f>
        <v>Adventure</v>
      </c>
      <c r="D15" s="6">
        <v>1246</v>
      </c>
      <c r="E15" s="6">
        <v>1246</v>
      </c>
      <c r="F15" s="6">
        <v>1246</v>
      </c>
      <c r="G15" s="6">
        <v>1251</v>
      </c>
      <c r="H15" s="6">
        <v>1256</v>
      </c>
      <c r="I15" s="6">
        <v>1396</v>
      </c>
      <c r="J15" s="6">
        <v>1256</v>
      </c>
      <c r="K15" s="4">
        <f>SUM(Table1[[#This Row],[Jul-21]:[Jan-22]])</f>
        <v>8897</v>
      </c>
      <c r="L15" s="4">
        <f>AVERAGE(Table1[[#This Row],[Jul-21]:[Jan-22]])</f>
        <v>1271</v>
      </c>
      <c r="M15" s="4">
        <f>MAX(Table1[[#This Row],[Jul-21]:[Jan-22]])</f>
        <v>1396</v>
      </c>
      <c r="N15" s="4">
        <f>MIN(Table1[[#This Row],[Jul-21]:[Jan-22]])</f>
        <v>1246</v>
      </c>
      <c r="O15" s="10">
        <f>(Table1[[#This Row],[Jan-22]]/Table1[[#This Row],[Dec-21]])-1</f>
        <v>-0.10028653295128942</v>
      </c>
      <c r="P15" s="10" t="str">
        <f>IF(Table1[[#This Row],[Total Revenue ]]&gt;$N$27,"Above Average","Below Average")</f>
        <v>Below Average</v>
      </c>
    </row>
    <row r="16" spans="1:16">
      <c r="A16" t="s">
        <v>28</v>
      </c>
      <c r="B16" t="str">
        <f>VLOOKUP(Table1[[#This Row],[MOVIE]],Distributors!$A$2:$B$17,2,0)</f>
        <v>Dreamworks SKG</v>
      </c>
      <c r="C16" t="str">
        <f>VLOOKUP(Table1[[#This Row],[MOVIE]],Genre!$A$2:$B$17,2,0)</f>
        <v>Adventure</v>
      </c>
      <c r="D16" s="6">
        <v>1271</v>
      </c>
      <c r="E16" s="6">
        <v>1271</v>
      </c>
      <c r="F16" s="6">
        <v>1271</v>
      </c>
      <c r="G16" s="6">
        <v>1271</v>
      </c>
      <c r="H16" s="6">
        <v>1271</v>
      </c>
      <c r="I16" s="6">
        <v>1276</v>
      </c>
      <c r="J16" s="6">
        <v>1246</v>
      </c>
      <c r="K16" s="4">
        <f>SUM(Table1[[#This Row],[Jul-21]:[Jan-22]])</f>
        <v>8877</v>
      </c>
      <c r="L16" s="4">
        <f>AVERAGE(Table1[[#This Row],[Jul-21]:[Jan-22]])</f>
        <v>1268.1428571428571</v>
      </c>
      <c r="M16" s="4">
        <f>MAX(Table1[[#This Row],[Jul-21]:[Jan-22]])</f>
        <v>1276</v>
      </c>
      <c r="N16" s="4">
        <f>MIN(Table1[[#This Row],[Jul-21]:[Jan-22]])</f>
        <v>1246</v>
      </c>
      <c r="O16" s="10">
        <f>(Table1[[#This Row],[Jan-22]]/Table1[[#This Row],[Dec-21]])-1</f>
        <v>-2.3510971786833812E-2</v>
      </c>
      <c r="P16" s="10" t="str">
        <f>IF(Table1[[#This Row],[Total Revenue ]]&gt;$N$27,"Above Average","Below Average")</f>
        <v>Below Average</v>
      </c>
    </row>
    <row r="17" spans="1:16">
      <c r="A17" t="s">
        <v>29</v>
      </c>
      <c r="B17" t="str">
        <f>VLOOKUP(Table1[[#This Row],[MOVIE]],Distributors!$A$2:$B$17,2,0)</f>
        <v>Warner Bros.</v>
      </c>
      <c r="C17" t="str">
        <f>VLOOKUP(Table1[[#This Row],[MOVIE]],Genre!$A$2:$B$17,2,0)</f>
        <v>Adventure</v>
      </c>
      <c r="D17" s="6">
        <v>1246</v>
      </c>
      <c r="E17" s="6">
        <v>1246</v>
      </c>
      <c r="F17" s="6">
        <v>1246</v>
      </c>
      <c r="G17" s="6">
        <v>1246</v>
      </c>
      <c r="H17" s="6">
        <v>1246</v>
      </c>
      <c r="I17" s="6">
        <v>1246</v>
      </c>
      <c r="J17" s="6">
        <v>1291</v>
      </c>
      <c r="K17" s="4">
        <f>SUM(Table1[[#This Row],[Jul-21]:[Jan-22]])</f>
        <v>8767</v>
      </c>
      <c r="L17" s="4">
        <f>AVERAGE(Table1[[#This Row],[Jul-21]:[Jan-22]])</f>
        <v>1252.4285714285713</v>
      </c>
      <c r="M17" s="4">
        <f>MAX(Table1[[#This Row],[Jul-21]:[Jan-22]])</f>
        <v>1291</v>
      </c>
      <c r="N17" s="4">
        <f>MIN(Table1[[#This Row],[Jul-21]:[Jan-22]])</f>
        <v>1246</v>
      </c>
      <c r="O17" s="10">
        <f>(Table1[[#This Row],[Jan-22]]/Table1[[#This Row],[Dec-21]])-1</f>
        <v>3.6115569823435001E-2</v>
      </c>
      <c r="P17" s="10" t="str">
        <f>IF(Table1[[#This Row],[Total Revenue ]]&gt;$N$27,"Above Average","Below Average")</f>
        <v>Below Average</v>
      </c>
    </row>
    <row r="18" spans="1:16">
      <c r="A18" t="s">
        <v>30</v>
      </c>
      <c r="B18" t="str">
        <f>VLOOKUP(Table1[[#This Row],[MOVIE]],Distributors!$A$2:$B$17,2,0)</f>
        <v>Sony Pictures</v>
      </c>
      <c r="C18" t="str">
        <f>VLOOKUP(Table1[[#This Row],[MOVIE]],Genre!$A$2:$B$17,2,0)</f>
        <v>Adventure</v>
      </c>
      <c r="D18" s="6">
        <v>1246</v>
      </c>
      <c r="E18" s="6">
        <v>1246</v>
      </c>
      <c r="F18" s="6">
        <v>1246</v>
      </c>
      <c r="G18" s="6">
        <v>1246</v>
      </c>
      <c r="H18" s="6">
        <v>1246</v>
      </c>
      <c r="I18" s="6">
        <v>1246</v>
      </c>
      <c r="J18" s="6">
        <v>1246</v>
      </c>
      <c r="K18" s="4">
        <f>SUM(Table1[[#This Row],[Jul-21]:[Jan-22]])</f>
        <v>8722</v>
      </c>
      <c r="L18" s="4">
        <f>AVERAGE(Table1[[#This Row],[Jul-21]:[Jan-22]])</f>
        <v>1246</v>
      </c>
      <c r="M18" s="4">
        <f>MAX(Table1[[#This Row],[Jul-21]:[Jan-22]])</f>
        <v>1246</v>
      </c>
      <c r="N18" s="4">
        <f>MIN(Table1[[#This Row],[Jul-21]:[Jan-22]])</f>
        <v>1246</v>
      </c>
      <c r="O18" s="10">
        <f>(Table1[[#This Row],[Jan-22]]/Table1[[#This Row],[Dec-21]])-1</f>
        <v>0</v>
      </c>
      <c r="P18" s="10" t="str">
        <f>IF(Table1[[#This Row],[Total Revenue ]]&gt;$N$27,"Above Average","Below Average")</f>
        <v>Below Average</v>
      </c>
    </row>
    <row r="19" spans="1:16">
      <c r="A19" t="s">
        <v>31</v>
      </c>
      <c r="B19" t="str">
        <f>VLOOKUP(Table1[[#This Row],[MOVIE]],Distributors!$A$2:$B$17,2,0)</f>
        <v>20th Century Fox</v>
      </c>
      <c r="C19" t="str">
        <f>VLOOKUP(Table1[[#This Row],[MOVIE]],Genre!$A$2:$B$17,2,0)</f>
        <v>Action</v>
      </c>
      <c r="D19" s="6">
        <v>1246</v>
      </c>
      <c r="E19" s="6">
        <v>1246</v>
      </c>
      <c r="F19" s="6">
        <v>1246</v>
      </c>
      <c r="G19" s="6">
        <v>1246</v>
      </c>
      <c r="H19" s="6">
        <v>1246</v>
      </c>
      <c r="I19" s="6">
        <v>1246</v>
      </c>
      <c r="J19" s="6">
        <v>1246</v>
      </c>
      <c r="K19" s="4">
        <f>SUM(Table1[[#This Row],[Jul-21]:[Jan-22]])</f>
        <v>8722</v>
      </c>
      <c r="L19" s="4">
        <f>AVERAGE(Table1[[#This Row],[Jul-21]:[Jan-22]])</f>
        <v>1246</v>
      </c>
      <c r="M19" s="4">
        <f>MAX(Table1[[#This Row],[Jul-21]:[Jan-22]])</f>
        <v>1246</v>
      </c>
      <c r="N19" s="4">
        <f>MIN(Table1[[#This Row],[Jul-21]:[Jan-22]])</f>
        <v>1246</v>
      </c>
      <c r="O19" s="10">
        <f>(Table1[[#This Row],[Jan-22]]/Table1[[#This Row],[Dec-21]])-1</f>
        <v>0</v>
      </c>
      <c r="P19" s="10" t="str">
        <f>IF(Table1[[#This Row],[Total Revenue ]]&gt;$N$27,"Above Average","Below Average")</f>
        <v>Below Average</v>
      </c>
    </row>
    <row r="20" spans="1:16">
      <c r="A20" t="s">
        <v>32</v>
      </c>
      <c r="B20" t="str">
        <f>VLOOKUP(Table1[[#This Row],[MOVIE]],Distributors!$A$2:$B$17,2,0)</f>
        <v>Walt Disney</v>
      </c>
      <c r="C20" t="str">
        <f>VLOOKUP(Table1[[#This Row],[MOVIE]],Genre!$A$2:$B$17,2,0)</f>
        <v>Action</v>
      </c>
      <c r="D20" s="6">
        <v>1246</v>
      </c>
      <c r="E20" s="6">
        <v>1246</v>
      </c>
      <c r="F20" s="6">
        <v>1246</v>
      </c>
      <c r="G20" s="6">
        <v>1246</v>
      </c>
      <c r="H20" s="6">
        <v>1246</v>
      </c>
      <c r="I20" s="6">
        <v>1246</v>
      </c>
      <c r="J20" s="6">
        <v>1246</v>
      </c>
      <c r="K20" s="4">
        <f>SUM(Table1[[#This Row],[Jul-21]:[Jan-22]])</f>
        <v>8722</v>
      </c>
      <c r="L20" s="4">
        <f>AVERAGE(Table1[[#This Row],[Jul-21]:[Jan-22]])</f>
        <v>1246</v>
      </c>
      <c r="M20" s="4">
        <f>MAX(Table1[[#This Row],[Jul-21]:[Jan-22]])</f>
        <v>1246</v>
      </c>
      <c r="N20" s="4">
        <f>MIN(Table1[[#This Row],[Jul-21]:[Jan-22]])</f>
        <v>1246</v>
      </c>
      <c r="O20" s="10">
        <f>(Table1[[#This Row],[Jan-22]]/Table1[[#This Row],[Dec-21]])-1</f>
        <v>0</v>
      </c>
      <c r="P20" s="10" t="str">
        <f>IF(Table1[[#This Row],[Total Revenue ]]&gt;$N$27,"Above Average","Below Average")</f>
        <v>Below Average</v>
      </c>
    </row>
    <row r="22" spans="1:16">
      <c r="D22" s="15">
        <f>SUM(Table1[Jul-21])</f>
        <v>1835146</v>
      </c>
      <c r="E22" s="15">
        <f>SUM(Table1[Aug-21])</f>
        <v>1924926</v>
      </c>
    </row>
    <row r="23" spans="1:16">
      <c r="H23" s="3"/>
    </row>
    <row r="24" spans="1:16">
      <c r="M24" s="5" t="s">
        <v>33</v>
      </c>
      <c r="N24" s="5"/>
      <c r="O24" s="5"/>
    </row>
    <row r="27" spans="1:16" ht="18.5">
      <c r="L27" s="11" t="s">
        <v>34</v>
      </c>
      <c r="M27" s="11"/>
      <c r="N27" s="12">
        <f>AVERAGE(Table1[[Total Revenue ]])</f>
        <v>956630.75</v>
      </c>
    </row>
  </sheetData>
  <mergeCells count="1">
    <mergeCell ref="A1:J2"/>
  </mergeCells>
  <phoneticPr fontId="9"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B6A4D-89F1-4024-B4F9-4CA19A9B1DF9}">
  <dimension ref="A3:G25"/>
  <sheetViews>
    <sheetView workbookViewId="0">
      <selection activeCell="F9" sqref="F9"/>
    </sheetView>
  </sheetViews>
  <sheetFormatPr defaultRowHeight="14.5"/>
  <cols>
    <col min="1" max="1" width="18.54296875" bestFit="1" customWidth="1"/>
    <col min="2" max="2" width="21.54296875" bestFit="1" customWidth="1"/>
    <col min="3" max="3" width="13.26953125" bestFit="1" customWidth="1"/>
    <col min="4" max="4" width="13.1796875" bestFit="1" customWidth="1"/>
    <col min="5" max="5" width="13.7265625" bestFit="1" customWidth="1"/>
    <col min="6" max="6" width="13.26953125" bestFit="1" customWidth="1"/>
    <col min="7" max="7" width="12.81640625" bestFit="1" customWidth="1"/>
  </cols>
  <sheetData>
    <row r="3" spans="1:7">
      <c r="A3" s="13" t="s">
        <v>35</v>
      </c>
    </row>
    <row r="4" spans="1:7">
      <c r="A4" s="14" t="s">
        <v>36</v>
      </c>
      <c r="B4" s="15">
        <v>1835146</v>
      </c>
    </row>
    <row r="5" spans="1:7">
      <c r="A5" s="14" t="s">
        <v>37</v>
      </c>
      <c r="B5" s="15">
        <v>1924926</v>
      </c>
    </row>
    <row r="6" spans="1:7">
      <c r="A6" s="14" t="s">
        <v>38</v>
      </c>
      <c r="B6" s="15">
        <v>1866176</v>
      </c>
      <c r="F6" s="14" t="s">
        <v>36</v>
      </c>
      <c r="G6" s="15">
        <v>658746</v>
      </c>
    </row>
    <row r="7" spans="1:7">
      <c r="A7" s="14" t="s">
        <v>39</v>
      </c>
      <c r="B7" s="15">
        <v>1832596</v>
      </c>
      <c r="F7" s="14" t="s">
        <v>37</v>
      </c>
      <c r="G7" s="15">
        <v>699266</v>
      </c>
    </row>
    <row r="8" spans="1:7">
      <c r="A8" s="14" t="s">
        <v>40</v>
      </c>
      <c r="B8" s="15">
        <v>1908986</v>
      </c>
      <c r="F8" s="14" t="s">
        <v>38</v>
      </c>
      <c r="G8" s="15">
        <v>669681</v>
      </c>
    </row>
    <row r="9" spans="1:7">
      <c r="A9" s="14" t="s">
        <v>41</v>
      </c>
      <c r="B9" s="15">
        <v>3874756</v>
      </c>
      <c r="F9" s="14" t="s">
        <v>39</v>
      </c>
      <c r="G9" s="15">
        <v>637601</v>
      </c>
    </row>
    <row r="10" spans="1:7">
      <c r="A10" s="14" t="s">
        <v>42</v>
      </c>
      <c r="B10" s="15">
        <v>2063506</v>
      </c>
      <c r="F10" s="14" t="s">
        <v>40</v>
      </c>
      <c r="G10" s="15">
        <v>671456</v>
      </c>
    </row>
    <row r="11" spans="1:7">
      <c r="F11" s="14" t="s">
        <v>41</v>
      </c>
      <c r="G11" s="15">
        <v>1343066</v>
      </c>
    </row>
    <row r="12" spans="1:7">
      <c r="F12" s="14" t="s">
        <v>42</v>
      </c>
      <c r="G12" s="15">
        <v>731301</v>
      </c>
    </row>
    <row r="14" spans="1:7">
      <c r="A14" s="13" t="s">
        <v>43</v>
      </c>
      <c r="B14" t="s">
        <v>44</v>
      </c>
    </row>
    <row r="15" spans="1:7">
      <c r="A15" s="14" t="s">
        <v>45</v>
      </c>
      <c r="B15" s="15">
        <v>8877</v>
      </c>
    </row>
    <row r="16" spans="1:7">
      <c r="A16" s="14" t="s">
        <v>46</v>
      </c>
      <c r="B16" s="15">
        <v>9117</v>
      </c>
    </row>
    <row r="17" spans="1:2">
      <c r="A17" s="14" t="s">
        <v>47</v>
      </c>
      <c r="B17" s="15">
        <v>40276</v>
      </c>
    </row>
    <row r="18" spans="1:2">
      <c r="A18" s="14" t="s">
        <v>48</v>
      </c>
      <c r="B18" s="15">
        <v>75416</v>
      </c>
    </row>
    <row r="19" spans="1:2">
      <c r="A19" s="14" t="s">
        <v>49</v>
      </c>
      <c r="B19" s="15">
        <v>2288216</v>
      </c>
    </row>
    <row r="20" spans="1:2">
      <c r="A20" s="14" t="s">
        <v>50</v>
      </c>
      <c r="B20" s="15">
        <v>4560931</v>
      </c>
    </row>
    <row r="21" spans="1:2">
      <c r="A21" s="14" t="s">
        <v>51</v>
      </c>
      <c r="B21" s="15">
        <v>8323259</v>
      </c>
    </row>
    <row r="22" spans="1:2">
      <c r="A22" s="14" t="s">
        <v>52</v>
      </c>
      <c r="B22" s="15">
        <v>15306092</v>
      </c>
    </row>
    <row r="25" spans="1:2">
      <c r="A25"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6BC4-FA6B-4625-94A0-BB9C595F1584}">
  <dimension ref="B1:V14"/>
  <sheetViews>
    <sheetView showGridLines="0" zoomScale="80" zoomScaleNormal="80" workbookViewId="0">
      <selection activeCell="Z8" sqref="Z8:AB12"/>
    </sheetView>
  </sheetViews>
  <sheetFormatPr defaultRowHeight="14.5"/>
  <sheetData>
    <row r="1" spans="2:22">
      <c r="B1" s="17" t="s">
        <v>54</v>
      </c>
      <c r="C1" s="17"/>
      <c r="D1" s="17"/>
      <c r="E1" s="17"/>
      <c r="F1" s="17"/>
      <c r="G1" s="17"/>
      <c r="H1" s="17"/>
      <c r="I1" s="17"/>
      <c r="J1" s="17"/>
      <c r="K1" s="17"/>
      <c r="L1" s="17"/>
      <c r="M1" s="17"/>
      <c r="N1" s="17"/>
      <c r="O1" s="17"/>
      <c r="P1" s="17"/>
      <c r="Q1" s="17"/>
      <c r="R1" s="17"/>
      <c r="S1" s="17"/>
      <c r="T1" s="17"/>
      <c r="U1" s="17"/>
      <c r="V1" s="17"/>
    </row>
    <row r="2" spans="2:22">
      <c r="B2" s="17"/>
      <c r="C2" s="17"/>
      <c r="D2" s="17"/>
      <c r="E2" s="17"/>
      <c r="F2" s="17"/>
      <c r="G2" s="17"/>
      <c r="H2" s="17"/>
      <c r="I2" s="17"/>
      <c r="J2" s="17"/>
      <c r="K2" s="17"/>
      <c r="L2" s="17"/>
      <c r="M2" s="17"/>
      <c r="N2" s="17"/>
      <c r="O2" s="17"/>
      <c r="P2" s="17"/>
      <c r="Q2" s="17"/>
      <c r="R2" s="17"/>
      <c r="S2" s="17"/>
      <c r="T2" s="17"/>
      <c r="U2" s="17"/>
      <c r="V2" s="17"/>
    </row>
    <row r="3" spans="2:22">
      <c r="B3" s="17"/>
      <c r="C3" s="17"/>
      <c r="D3" s="17"/>
      <c r="E3" s="17"/>
      <c r="F3" s="17"/>
      <c r="G3" s="17"/>
      <c r="H3" s="17"/>
      <c r="I3" s="17"/>
      <c r="J3" s="17"/>
      <c r="K3" s="17"/>
      <c r="L3" s="17"/>
      <c r="M3" s="17"/>
      <c r="N3" s="17"/>
      <c r="O3" s="17"/>
      <c r="P3" s="17"/>
      <c r="Q3" s="17"/>
      <c r="R3" s="17"/>
      <c r="S3" s="17"/>
      <c r="T3" s="17"/>
      <c r="U3" s="17"/>
      <c r="V3" s="17"/>
    </row>
    <row r="7" spans="2:22">
      <c r="S7" t="s">
        <v>53</v>
      </c>
    </row>
    <row r="12" spans="2:22">
      <c r="B12" s="18" t="s">
        <v>55</v>
      </c>
      <c r="C12" s="18"/>
      <c r="D12" s="18"/>
      <c r="E12" s="18"/>
      <c r="F12" s="18"/>
      <c r="G12" s="18"/>
      <c r="H12" s="18"/>
      <c r="I12" s="18"/>
      <c r="J12" s="18"/>
      <c r="K12" s="18"/>
      <c r="L12" s="18"/>
      <c r="M12" s="18"/>
      <c r="N12" s="18"/>
      <c r="O12" s="18"/>
      <c r="P12" s="18"/>
      <c r="Q12" s="18"/>
      <c r="R12" s="18"/>
      <c r="S12" s="18"/>
      <c r="T12" s="18"/>
      <c r="U12" s="18"/>
      <c r="V12" s="18"/>
    </row>
    <row r="13" spans="2:22">
      <c r="B13" s="18"/>
      <c r="C13" s="18"/>
      <c r="D13" s="18"/>
      <c r="E13" s="18"/>
      <c r="F13" s="18"/>
      <c r="G13" s="18"/>
      <c r="H13" s="18"/>
      <c r="I13" s="18"/>
      <c r="J13" s="18"/>
      <c r="K13" s="18"/>
      <c r="L13" s="18"/>
      <c r="M13" s="18"/>
      <c r="N13" s="18"/>
      <c r="O13" s="18"/>
      <c r="P13" s="18"/>
      <c r="Q13" s="18"/>
      <c r="R13" s="18"/>
      <c r="S13" s="18"/>
      <c r="T13" s="18"/>
      <c r="U13" s="18"/>
      <c r="V13" s="18"/>
    </row>
    <row r="14" spans="2:22">
      <c r="B14" s="18"/>
      <c r="C14" s="18"/>
      <c r="D14" s="18"/>
      <c r="E14" s="18"/>
      <c r="F14" s="18"/>
      <c r="G14" s="18"/>
      <c r="H14" s="18"/>
      <c r="I14" s="18"/>
      <c r="J14" s="18"/>
      <c r="K14" s="18"/>
      <c r="L14" s="18"/>
      <c r="M14" s="18"/>
      <c r="N14" s="18"/>
      <c r="O14" s="18"/>
      <c r="P14" s="18"/>
      <c r="Q14" s="18"/>
      <c r="R14" s="18"/>
      <c r="S14" s="18"/>
      <c r="T14" s="18"/>
      <c r="U14" s="18"/>
      <c r="V14" s="18"/>
    </row>
  </sheetData>
  <mergeCells count="2">
    <mergeCell ref="B1:V3"/>
    <mergeCell ref="B12:V1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28EF3-A399-3B4A-A85B-94E31CCEDF5E}">
  <dimension ref="A1:B17"/>
  <sheetViews>
    <sheetView workbookViewId="0">
      <selection activeCell="B12" sqref="B12"/>
    </sheetView>
  </sheetViews>
  <sheetFormatPr defaultColWidth="11.54296875" defaultRowHeight="14.5"/>
  <sheetData>
    <row r="1" spans="1:2">
      <c r="A1" t="s">
        <v>1</v>
      </c>
      <c r="B1" t="s">
        <v>56</v>
      </c>
    </row>
    <row r="2" spans="1:2">
      <c r="A2" t="s">
        <v>17</v>
      </c>
      <c r="B2" t="s">
        <v>57</v>
      </c>
    </row>
    <row r="3" spans="1:2">
      <c r="A3" t="s">
        <v>18</v>
      </c>
      <c r="B3" t="s">
        <v>58</v>
      </c>
    </row>
    <row r="4" spans="1:2">
      <c r="A4" t="s">
        <v>19</v>
      </c>
      <c r="B4" t="s">
        <v>59</v>
      </c>
    </row>
    <row r="5" spans="1:2">
      <c r="A5" t="s">
        <v>20</v>
      </c>
      <c r="B5" t="s">
        <v>58</v>
      </c>
    </row>
    <row r="6" spans="1:2">
      <c r="A6" t="s">
        <v>21</v>
      </c>
      <c r="B6" t="s">
        <v>58</v>
      </c>
    </row>
    <row r="7" spans="1:2">
      <c r="A7" t="s">
        <v>22</v>
      </c>
      <c r="B7" t="s">
        <v>57</v>
      </c>
    </row>
    <row r="8" spans="1:2">
      <c r="A8" t="s">
        <v>23</v>
      </c>
      <c r="B8" t="s">
        <v>58</v>
      </c>
    </row>
    <row r="9" spans="1:2">
      <c r="A9" t="s">
        <v>24</v>
      </c>
      <c r="B9" t="s">
        <v>58</v>
      </c>
    </row>
    <row r="10" spans="1:2">
      <c r="A10" t="s">
        <v>25</v>
      </c>
      <c r="B10" t="s">
        <v>58</v>
      </c>
    </row>
    <row r="11" spans="1:2">
      <c r="A11" t="s">
        <v>26</v>
      </c>
      <c r="B11" t="s">
        <v>58</v>
      </c>
    </row>
    <row r="12" spans="1:2">
      <c r="A12" t="s">
        <v>27</v>
      </c>
      <c r="B12" t="s">
        <v>58</v>
      </c>
    </row>
    <row r="13" spans="1:2">
      <c r="A13" t="s">
        <v>28</v>
      </c>
      <c r="B13" t="s">
        <v>58</v>
      </c>
    </row>
    <row r="14" spans="1:2">
      <c r="A14" t="s">
        <v>29</v>
      </c>
      <c r="B14" t="s">
        <v>58</v>
      </c>
    </row>
    <row r="15" spans="1:2">
      <c r="A15" t="s">
        <v>30</v>
      </c>
      <c r="B15" t="s">
        <v>58</v>
      </c>
    </row>
    <row r="16" spans="1:2">
      <c r="A16" t="s">
        <v>31</v>
      </c>
      <c r="B16" t="s">
        <v>57</v>
      </c>
    </row>
    <row r="17" spans="1:2">
      <c r="A17" t="s">
        <v>32</v>
      </c>
      <c r="B17"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DAC2-98E6-D546-B6BA-0055E3860C80}">
  <dimension ref="A1:B17"/>
  <sheetViews>
    <sheetView workbookViewId="0">
      <selection activeCell="C2" sqref="C2"/>
    </sheetView>
  </sheetViews>
  <sheetFormatPr defaultColWidth="11.54296875" defaultRowHeight="14.5"/>
  <cols>
    <col min="1" max="1" width="36.7265625" bestFit="1" customWidth="1"/>
    <col min="2" max="2" width="17" bestFit="1" customWidth="1"/>
  </cols>
  <sheetData>
    <row r="1" spans="1:2">
      <c r="A1" t="s">
        <v>1</v>
      </c>
      <c r="B1" t="s">
        <v>60</v>
      </c>
    </row>
    <row r="2" spans="1:2">
      <c r="A2" t="s">
        <v>17</v>
      </c>
      <c r="B2" t="s">
        <v>51</v>
      </c>
    </row>
    <row r="3" spans="1:2">
      <c r="A3" t="s">
        <v>18</v>
      </c>
      <c r="B3" t="s">
        <v>50</v>
      </c>
    </row>
    <row r="4" spans="1:2">
      <c r="A4" t="s">
        <v>19</v>
      </c>
      <c r="B4" t="s">
        <v>49</v>
      </c>
    </row>
    <row r="5" spans="1:2">
      <c r="A5" t="s">
        <v>20</v>
      </c>
      <c r="B5" t="s">
        <v>51</v>
      </c>
    </row>
    <row r="6" spans="1:2">
      <c r="A6" t="s">
        <v>21</v>
      </c>
      <c r="B6" t="s">
        <v>48</v>
      </c>
    </row>
    <row r="7" spans="1:2">
      <c r="A7" t="s">
        <v>32</v>
      </c>
      <c r="B7" t="s">
        <v>50</v>
      </c>
    </row>
    <row r="8" spans="1:2">
      <c r="A8" t="s">
        <v>22</v>
      </c>
      <c r="B8" t="s">
        <v>50</v>
      </c>
    </row>
    <row r="9" spans="1:2">
      <c r="A9" t="s">
        <v>23</v>
      </c>
      <c r="B9" t="s">
        <v>49</v>
      </c>
    </row>
    <row r="10" spans="1:2">
      <c r="A10" t="s">
        <v>24</v>
      </c>
      <c r="B10" t="s">
        <v>47</v>
      </c>
    </row>
    <row r="11" spans="1:2">
      <c r="A11" t="s">
        <v>25</v>
      </c>
      <c r="B11" t="s">
        <v>48</v>
      </c>
    </row>
    <row r="12" spans="1:2">
      <c r="A12" t="s">
        <v>26</v>
      </c>
      <c r="B12" t="s">
        <v>46</v>
      </c>
    </row>
    <row r="13" spans="1:2">
      <c r="A13" t="s">
        <v>27</v>
      </c>
      <c r="B13" t="s">
        <v>47</v>
      </c>
    </row>
    <row r="14" spans="1:2">
      <c r="A14" t="s">
        <v>28</v>
      </c>
      <c r="B14" t="s">
        <v>45</v>
      </c>
    </row>
    <row r="15" spans="1:2">
      <c r="A15" t="s">
        <v>29</v>
      </c>
      <c r="B15" t="s">
        <v>49</v>
      </c>
    </row>
    <row r="16" spans="1:2">
      <c r="A16" t="s">
        <v>30</v>
      </c>
      <c r="B16" t="s">
        <v>47</v>
      </c>
    </row>
    <row r="17" spans="1:2">
      <c r="A17" t="s">
        <v>31</v>
      </c>
      <c r="B17"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ADA9-C865-D945-A222-A1CADAA2A3B3}">
  <dimension ref="G15:G17"/>
  <sheetViews>
    <sheetView topLeftCell="D1" zoomScale="105" workbookViewId="0">
      <selection activeCell="C30" sqref="C30"/>
    </sheetView>
  </sheetViews>
  <sheetFormatPr defaultColWidth="11.54296875" defaultRowHeight="14.5"/>
  <sheetData>
    <row r="15" spans="7:7">
      <c r="G15" s="1"/>
    </row>
    <row r="16" spans="7:7">
      <c r="G16" s="2"/>
    </row>
    <row r="17" spans="7:7">
      <c r="G17"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Movies</vt:lpstr>
      <vt:lpstr>Pivot</vt:lpstr>
      <vt:lpstr>Dashboard</vt:lpstr>
      <vt:lpstr>Genre</vt:lpstr>
      <vt:lpstr>Distributors</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Ioannis Pitsillides</dc:creator>
  <cp:keywords/>
  <dc:description/>
  <cp:lastModifiedBy>Victory Emeya</cp:lastModifiedBy>
  <cp:revision/>
  <dcterms:created xsi:type="dcterms:W3CDTF">2022-01-23T11:02:10Z</dcterms:created>
  <dcterms:modified xsi:type="dcterms:W3CDTF">2023-03-18T10:37:00Z</dcterms:modified>
  <cp:category/>
  <cp:contentStatus/>
</cp:coreProperties>
</file>