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Obras\sistema_gestao_testes\testes\Financeiro\Clientes\"/>
    </mc:Choice>
  </mc:AlternateContent>
  <xr:revisionPtr revIDLastSave="0" documentId="13_ncr:1_{50F8373C-7D1D-4DDF-8A27-CF4BBF577A83}" xr6:coauthVersionLast="47" xr6:coauthVersionMax="47" xr10:uidLastSave="{00000000-0000-0000-0000-000000000000}"/>
  <bookViews>
    <workbookView xWindow="1170" yWindow="1170" windowWidth="15570" windowHeight="14910" xr2:uid="{00000000-000D-0000-FFFF-FFFF00000000}"/>
  </bookViews>
  <sheets>
    <sheet name="Dados" sheetId="1" r:id="rId1"/>
    <sheet name="RESUMO" sheetId="2" r:id="rId2"/>
    <sheet name="Tp.Despesas" sheetId="3" r:id="rId3"/>
    <sheet name="Contratos_ADM" sheetId="4" r:id="rId4"/>
  </sheets>
  <definedNames>
    <definedName name="_xlnm._FilterDatabase" localSheetId="0" hidden="1">Dados!$A$1:$O$2</definedName>
    <definedName name="_xlnm.Print_Area" localSheetId="1">RESUMO!$A$1:$L$107</definedName>
    <definedName name="_xlnm.Print_Area" localSheetId="2">Tp.Despesas!$A$1:$J$47</definedName>
    <definedName name="_xlnm.Print_Titles" localSheetId="1">RESUMO!$1:$5</definedName>
    <definedName name="_xlnm.Print_Titles" localSheetId="2">Tp.Despesas!$1:$5</definedName>
    <definedName name="Z_1F464119_5B8A_40C0_B182_993F69588B9D_.wvu.Cols" localSheetId="0" hidden="1">Dados!$H:$R</definedName>
    <definedName name="Z_1F464119_5B8A_40C0_B182_993F69588B9D_.wvu.FilterData" localSheetId="0" hidden="1">Dados!$A$1:$O$2</definedName>
    <definedName name="Z_4D7D1941_B5FD_47B6_8D54_2E45180B8868_.wvu.Cols" localSheetId="0" hidden="1">Dados!$H:$R</definedName>
    <definedName name="Z_4D7D1941_B5FD_47B6_8D54_2E45180B8868_.wvu.FilterData" localSheetId="0" hidden="1">Dados!$A$1:$O$2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9" i="2" l="1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45" i="2"/>
  <c r="O46" i="2"/>
  <c r="O47" i="2"/>
  <c r="O48" i="2"/>
  <c r="I9" i="3"/>
  <c r="H9" i="3"/>
  <c r="D9" i="3"/>
  <c r="C9" i="3"/>
  <c r="A9" i="3"/>
  <c r="E9" i="3" s="1"/>
  <c r="A4" i="3"/>
  <c r="A3" i="3"/>
  <c r="H104" i="2"/>
  <c r="G104" i="2"/>
  <c r="F104" i="2"/>
  <c r="E104" i="2"/>
  <c r="D104" i="2"/>
  <c r="C104" i="2"/>
  <c r="I104" i="2" s="1"/>
  <c r="H103" i="2"/>
  <c r="G103" i="2"/>
  <c r="F103" i="2"/>
  <c r="E103" i="2"/>
  <c r="D103" i="2"/>
  <c r="I103" i="2" s="1"/>
  <c r="C103" i="2"/>
  <c r="H102" i="2"/>
  <c r="G102" i="2"/>
  <c r="F102" i="2"/>
  <c r="E102" i="2"/>
  <c r="D102" i="2"/>
  <c r="C102" i="2"/>
  <c r="I102" i="2" s="1"/>
  <c r="J102" i="2" s="1"/>
  <c r="H101" i="2"/>
  <c r="G101" i="2"/>
  <c r="F101" i="2"/>
  <c r="E101" i="2"/>
  <c r="D101" i="2"/>
  <c r="C101" i="2"/>
  <c r="H100" i="2"/>
  <c r="G100" i="2"/>
  <c r="F100" i="2"/>
  <c r="E100" i="2"/>
  <c r="I100" i="2" s="1"/>
  <c r="D100" i="2"/>
  <c r="C100" i="2"/>
  <c r="H99" i="2"/>
  <c r="G99" i="2"/>
  <c r="F99" i="2"/>
  <c r="E99" i="2"/>
  <c r="D99" i="2"/>
  <c r="I99" i="2" s="1"/>
  <c r="C99" i="2"/>
  <c r="H98" i="2"/>
  <c r="G98" i="2"/>
  <c r="F98" i="2"/>
  <c r="E98" i="2"/>
  <c r="D98" i="2"/>
  <c r="C98" i="2"/>
  <c r="I98" i="2" s="1"/>
  <c r="J98" i="2" s="1"/>
  <c r="H97" i="2"/>
  <c r="G97" i="2"/>
  <c r="F97" i="2"/>
  <c r="E97" i="2"/>
  <c r="D97" i="2"/>
  <c r="C97" i="2"/>
  <c r="H96" i="2"/>
  <c r="G96" i="2"/>
  <c r="F96" i="2"/>
  <c r="E96" i="2"/>
  <c r="I96" i="2" s="1"/>
  <c r="D96" i="2"/>
  <c r="C96" i="2"/>
  <c r="H95" i="2"/>
  <c r="G95" i="2"/>
  <c r="F95" i="2"/>
  <c r="E95" i="2"/>
  <c r="D95" i="2"/>
  <c r="I95" i="2" s="1"/>
  <c r="C95" i="2"/>
  <c r="H94" i="2"/>
  <c r="G94" i="2"/>
  <c r="F94" i="2"/>
  <c r="E94" i="2"/>
  <c r="D94" i="2"/>
  <c r="C94" i="2"/>
  <c r="J93" i="2"/>
  <c r="H93" i="2"/>
  <c r="G93" i="2"/>
  <c r="F93" i="2"/>
  <c r="E93" i="2"/>
  <c r="D93" i="2"/>
  <c r="C93" i="2"/>
  <c r="I93" i="2" s="1"/>
  <c r="K93" i="2" s="1"/>
  <c r="H92" i="2"/>
  <c r="G92" i="2"/>
  <c r="F92" i="2"/>
  <c r="E92" i="2"/>
  <c r="I92" i="2" s="1"/>
  <c r="D92" i="2"/>
  <c r="C92" i="2"/>
  <c r="H91" i="2"/>
  <c r="G91" i="2"/>
  <c r="F91" i="2"/>
  <c r="E91" i="2"/>
  <c r="I91" i="2" s="1"/>
  <c r="D91" i="2"/>
  <c r="C91" i="2"/>
  <c r="H90" i="2"/>
  <c r="G90" i="2"/>
  <c r="F90" i="2"/>
  <c r="E90" i="2"/>
  <c r="D90" i="2"/>
  <c r="C90" i="2"/>
  <c r="I90" i="2" s="1"/>
  <c r="J90" i="2" s="1"/>
  <c r="H89" i="2"/>
  <c r="G89" i="2"/>
  <c r="F89" i="2"/>
  <c r="E89" i="2"/>
  <c r="D89" i="2"/>
  <c r="C89" i="2"/>
  <c r="H88" i="2"/>
  <c r="G88" i="2"/>
  <c r="F88" i="2"/>
  <c r="E88" i="2"/>
  <c r="I88" i="2" s="1"/>
  <c r="D88" i="2"/>
  <c r="C88" i="2"/>
  <c r="H87" i="2"/>
  <c r="G87" i="2"/>
  <c r="F87" i="2"/>
  <c r="E87" i="2"/>
  <c r="D87" i="2"/>
  <c r="I87" i="2" s="1"/>
  <c r="C87" i="2"/>
  <c r="H86" i="2"/>
  <c r="G86" i="2"/>
  <c r="F86" i="2"/>
  <c r="E86" i="2"/>
  <c r="D86" i="2"/>
  <c r="C86" i="2"/>
  <c r="J85" i="2"/>
  <c r="H85" i="2"/>
  <c r="G85" i="2"/>
  <c r="F85" i="2"/>
  <c r="E85" i="2"/>
  <c r="D85" i="2"/>
  <c r="C85" i="2"/>
  <c r="I85" i="2" s="1"/>
  <c r="K85" i="2" s="1"/>
  <c r="H84" i="2"/>
  <c r="G84" i="2"/>
  <c r="F84" i="2"/>
  <c r="E84" i="2"/>
  <c r="I84" i="2" s="1"/>
  <c r="D84" i="2"/>
  <c r="C84" i="2"/>
  <c r="H83" i="2"/>
  <c r="G83" i="2"/>
  <c r="F83" i="2"/>
  <c r="E83" i="2"/>
  <c r="I83" i="2" s="1"/>
  <c r="D83" i="2"/>
  <c r="C83" i="2"/>
  <c r="H82" i="2"/>
  <c r="G82" i="2"/>
  <c r="F82" i="2"/>
  <c r="E82" i="2"/>
  <c r="D82" i="2"/>
  <c r="C82" i="2"/>
  <c r="I82" i="2" s="1"/>
  <c r="J82" i="2" s="1"/>
  <c r="H81" i="2"/>
  <c r="G81" i="2"/>
  <c r="F81" i="2"/>
  <c r="E81" i="2"/>
  <c r="D81" i="2"/>
  <c r="C81" i="2"/>
  <c r="H80" i="2"/>
  <c r="G80" i="2"/>
  <c r="F80" i="2"/>
  <c r="E80" i="2"/>
  <c r="I80" i="2" s="1"/>
  <c r="D80" i="2"/>
  <c r="C80" i="2"/>
  <c r="H79" i="2"/>
  <c r="G79" i="2"/>
  <c r="F79" i="2"/>
  <c r="E79" i="2"/>
  <c r="D79" i="2"/>
  <c r="I79" i="2" s="1"/>
  <c r="C79" i="2"/>
  <c r="H78" i="2"/>
  <c r="G78" i="2"/>
  <c r="F78" i="2"/>
  <c r="E78" i="2"/>
  <c r="D78" i="2"/>
  <c r="C78" i="2"/>
  <c r="J77" i="2"/>
  <c r="H77" i="2"/>
  <c r="G77" i="2"/>
  <c r="F77" i="2"/>
  <c r="E77" i="2"/>
  <c r="D77" i="2"/>
  <c r="C77" i="2"/>
  <c r="I77" i="2" s="1"/>
  <c r="K77" i="2" s="1"/>
  <c r="H76" i="2"/>
  <c r="G76" i="2"/>
  <c r="F76" i="2"/>
  <c r="E76" i="2"/>
  <c r="I76" i="2" s="1"/>
  <c r="D76" i="2"/>
  <c r="C76" i="2"/>
  <c r="H75" i="2"/>
  <c r="G75" i="2"/>
  <c r="F75" i="2"/>
  <c r="E75" i="2"/>
  <c r="I75" i="2" s="1"/>
  <c r="D75" i="2"/>
  <c r="C75" i="2"/>
  <c r="H74" i="2"/>
  <c r="G74" i="2"/>
  <c r="F74" i="2"/>
  <c r="E74" i="2"/>
  <c r="D74" i="2"/>
  <c r="C74" i="2"/>
  <c r="I74" i="2" s="1"/>
  <c r="J74" i="2" s="1"/>
  <c r="H73" i="2"/>
  <c r="G73" i="2"/>
  <c r="F73" i="2"/>
  <c r="E73" i="2"/>
  <c r="D73" i="2"/>
  <c r="C73" i="2"/>
  <c r="I73" i="2" s="1"/>
  <c r="J73" i="2" s="1"/>
  <c r="H72" i="2"/>
  <c r="G72" i="2"/>
  <c r="F72" i="2"/>
  <c r="E72" i="2"/>
  <c r="I72" i="2" s="1"/>
  <c r="D72" i="2"/>
  <c r="C72" i="2"/>
  <c r="H71" i="2"/>
  <c r="G71" i="2"/>
  <c r="F71" i="2"/>
  <c r="E71" i="2"/>
  <c r="D71" i="2"/>
  <c r="I71" i="2" s="1"/>
  <c r="C71" i="2"/>
  <c r="H70" i="2"/>
  <c r="G70" i="2"/>
  <c r="F70" i="2"/>
  <c r="E70" i="2"/>
  <c r="D70" i="2"/>
  <c r="C70" i="2"/>
  <c r="J69" i="2"/>
  <c r="H69" i="2"/>
  <c r="G69" i="2"/>
  <c r="F69" i="2"/>
  <c r="E69" i="2"/>
  <c r="D69" i="2"/>
  <c r="C69" i="2"/>
  <c r="I69" i="2" s="1"/>
  <c r="K69" i="2" s="1"/>
  <c r="H68" i="2"/>
  <c r="G68" i="2"/>
  <c r="F68" i="2"/>
  <c r="E68" i="2"/>
  <c r="I68" i="2" s="1"/>
  <c r="D68" i="2"/>
  <c r="C68" i="2"/>
  <c r="H67" i="2"/>
  <c r="G67" i="2"/>
  <c r="F67" i="2"/>
  <c r="E67" i="2"/>
  <c r="D67" i="2"/>
  <c r="C67" i="2"/>
  <c r="I67" i="2" s="1"/>
  <c r="H66" i="2"/>
  <c r="G66" i="2"/>
  <c r="F66" i="2"/>
  <c r="E66" i="2"/>
  <c r="D66" i="2"/>
  <c r="I66" i="2" s="1"/>
  <c r="C66" i="2"/>
  <c r="H65" i="2"/>
  <c r="G65" i="2"/>
  <c r="F65" i="2"/>
  <c r="E65" i="2"/>
  <c r="D65" i="2"/>
  <c r="C65" i="2"/>
  <c r="I65" i="2" s="1"/>
  <c r="H64" i="2"/>
  <c r="G64" i="2"/>
  <c r="F64" i="2"/>
  <c r="E64" i="2"/>
  <c r="D64" i="2"/>
  <c r="C64" i="2"/>
  <c r="I64" i="2" s="1"/>
  <c r="H63" i="2"/>
  <c r="G63" i="2"/>
  <c r="F63" i="2"/>
  <c r="E63" i="2"/>
  <c r="I63" i="2" s="1"/>
  <c r="D63" i="2"/>
  <c r="C63" i="2"/>
  <c r="H62" i="2"/>
  <c r="G62" i="2"/>
  <c r="F62" i="2"/>
  <c r="E62" i="2"/>
  <c r="I62" i="2" s="1"/>
  <c r="D62" i="2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I60" i="2" s="1"/>
  <c r="J60" i="2" s="1"/>
  <c r="H59" i="2"/>
  <c r="G59" i="2"/>
  <c r="F59" i="2"/>
  <c r="E59" i="2"/>
  <c r="D59" i="2"/>
  <c r="C59" i="2"/>
  <c r="H58" i="2"/>
  <c r="G58" i="2"/>
  <c r="F58" i="2"/>
  <c r="E58" i="2"/>
  <c r="I58" i="2" s="1"/>
  <c r="D58" i="2"/>
  <c r="C58" i="2"/>
  <c r="H57" i="2"/>
  <c r="G57" i="2"/>
  <c r="F57" i="2"/>
  <c r="E57" i="2"/>
  <c r="D57" i="2"/>
  <c r="C57" i="2"/>
  <c r="K56" i="2"/>
  <c r="H56" i="2"/>
  <c r="G56" i="2"/>
  <c r="F56" i="2"/>
  <c r="E56" i="2"/>
  <c r="D56" i="2"/>
  <c r="C56" i="2"/>
  <c r="I56" i="2" s="1"/>
  <c r="J56" i="2" s="1"/>
  <c r="H55" i="2"/>
  <c r="G55" i="2"/>
  <c r="F55" i="2"/>
  <c r="E55" i="2"/>
  <c r="D55" i="2"/>
  <c r="C55" i="2"/>
  <c r="H54" i="2"/>
  <c r="G54" i="2"/>
  <c r="F54" i="2"/>
  <c r="E54" i="2"/>
  <c r="I54" i="2" s="1"/>
  <c r="D54" i="2"/>
  <c r="C54" i="2"/>
  <c r="H53" i="2"/>
  <c r="G53" i="2"/>
  <c r="F53" i="2"/>
  <c r="E53" i="2"/>
  <c r="D53" i="2"/>
  <c r="C53" i="2"/>
  <c r="I53" i="2" s="1"/>
  <c r="H52" i="2"/>
  <c r="G52" i="2"/>
  <c r="F52" i="2"/>
  <c r="E52" i="2"/>
  <c r="D52" i="2"/>
  <c r="C52" i="2"/>
  <c r="I52" i="2" s="1"/>
  <c r="J52" i="2" s="1"/>
  <c r="H51" i="2"/>
  <c r="G51" i="2"/>
  <c r="F51" i="2"/>
  <c r="E51" i="2"/>
  <c r="I51" i="2" s="1"/>
  <c r="D51" i="2"/>
  <c r="C51" i="2"/>
  <c r="H50" i="2"/>
  <c r="G50" i="2"/>
  <c r="F50" i="2"/>
  <c r="E50" i="2"/>
  <c r="I50" i="2" s="1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I48" i="2" s="1"/>
  <c r="J48" i="2" s="1"/>
  <c r="H47" i="2"/>
  <c r="G47" i="2"/>
  <c r="F47" i="2"/>
  <c r="E47" i="2"/>
  <c r="D47" i="2"/>
  <c r="C47" i="2"/>
  <c r="H46" i="2"/>
  <c r="G46" i="2"/>
  <c r="F46" i="2"/>
  <c r="E46" i="2"/>
  <c r="D46" i="2"/>
  <c r="I46" i="2" s="1"/>
  <c r="C46" i="2"/>
  <c r="H45" i="2"/>
  <c r="G45" i="2"/>
  <c r="F45" i="2"/>
  <c r="E45" i="2"/>
  <c r="D45" i="2"/>
  <c r="C45" i="2"/>
  <c r="I45" i="2" s="1"/>
  <c r="J45" i="2" s="1"/>
  <c r="H44" i="2"/>
  <c r="G44" i="2"/>
  <c r="F44" i="2"/>
  <c r="E44" i="2"/>
  <c r="D44" i="2"/>
  <c r="C44" i="2"/>
  <c r="I44" i="2" s="1"/>
  <c r="J44" i="2" s="1"/>
  <c r="H43" i="2"/>
  <c r="G43" i="2"/>
  <c r="F43" i="2"/>
  <c r="E43" i="2"/>
  <c r="D43" i="2"/>
  <c r="C43" i="2"/>
  <c r="I43" i="2" s="1"/>
  <c r="J43" i="2" s="1"/>
  <c r="H42" i="2"/>
  <c r="G42" i="2"/>
  <c r="F42" i="2"/>
  <c r="E42" i="2"/>
  <c r="D42" i="2"/>
  <c r="C42" i="2"/>
  <c r="I42" i="2" s="1"/>
  <c r="J42" i="2" s="1"/>
  <c r="H41" i="2"/>
  <c r="G41" i="2"/>
  <c r="F41" i="2"/>
  <c r="E41" i="2"/>
  <c r="I41" i="2" s="1"/>
  <c r="D41" i="2"/>
  <c r="C41" i="2"/>
  <c r="H40" i="2"/>
  <c r="G40" i="2"/>
  <c r="F40" i="2"/>
  <c r="E40" i="2"/>
  <c r="D40" i="2"/>
  <c r="C40" i="2"/>
  <c r="I40" i="2" s="1"/>
  <c r="H39" i="2"/>
  <c r="G39" i="2"/>
  <c r="F39" i="2"/>
  <c r="E39" i="2"/>
  <c r="I39" i="2" s="1"/>
  <c r="D39" i="2"/>
  <c r="C39" i="2"/>
  <c r="H38" i="2"/>
  <c r="G38" i="2"/>
  <c r="F38" i="2"/>
  <c r="E38" i="2"/>
  <c r="D38" i="2"/>
  <c r="C38" i="2"/>
  <c r="I38" i="2" s="1"/>
  <c r="H37" i="2"/>
  <c r="G37" i="2"/>
  <c r="F37" i="2"/>
  <c r="E37" i="2"/>
  <c r="I37" i="2" s="1"/>
  <c r="D37" i="2"/>
  <c r="C37" i="2"/>
  <c r="H36" i="2"/>
  <c r="G36" i="2"/>
  <c r="F36" i="2"/>
  <c r="E36" i="2"/>
  <c r="D36" i="2"/>
  <c r="C36" i="2"/>
  <c r="I36" i="2" s="1"/>
  <c r="H35" i="2"/>
  <c r="G35" i="2"/>
  <c r="F35" i="2"/>
  <c r="E35" i="2"/>
  <c r="I35" i="2" s="1"/>
  <c r="D35" i="2"/>
  <c r="C35" i="2"/>
  <c r="H34" i="2"/>
  <c r="G34" i="2"/>
  <c r="F34" i="2"/>
  <c r="E34" i="2"/>
  <c r="D34" i="2"/>
  <c r="C34" i="2"/>
  <c r="I34" i="2" s="1"/>
  <c r="H33" i="2"/>
  <c r="G33" i="2"/>
  <c r="F33" i="2"/>
  <c r="E33" i="2"/>
  <c r="I33" i="2" s="1"/>
  <c r="D33" i="2"/>
  <c r="C33" i="2"/>
  <c r="H32" i="2"/>
  <c r="G32" i="2"/>
  <c r="F32" i="2"/>
  <c r="E32" i="2"/>
  <c r="D32" i="2"/>
  <c r="C32" i="2"/>
  <c r="I32" i="2" s="1"/>
  <c r="H31" i="2"/>
  <c r="G31" i="2"/>
  <c r="F31" i="2"/>
  <c r="E31" i="2"/>
  <c r="I31" i="2" s="1"/>
  <c r="D31" i="2"/>
  <c r="C31" i="2"/>
  <c r="H30" i="2"/>
  <c r="G30" i="2"/>
  <c r="F30" i="2"/>
  <c r="E30" i="2"/>
  <c r="D30" i="2"/>
  <c r="C30" i="2"/>
  <c r="I30" i="2" s="1"/>
  <c r="H29" i="2"/>
  <c r="G29" i="2"/>
  <c r="F29" i="2"/>
  <c r="E29" i="2"/>
  <c r="I29" i="2" s="1"/>
  <c r="D29" i="2"/>
  <c r="C29" i="2"/>
  <c r="H28" i="2"/>
  <c r="G28" i="2"/>
  <c r="F28" i="2"/>
  <c r="E28" i="2"/>
  <c r="D28" i="2"/>
  <c r="C28" i="2"/>
  <c r="I28" i="2" s="1"/>
  <c r="H27" i="2"/>
  <c r="G27" i="2"/>
  <c r="F27" i="2"/>
  <c r="E27" i="2"/>
  <c r="D27" i="2"/>
  <c r="C27" i="2"/>
  <c r="I27" i="2" s="1"/>
  <c r="H26" i="2"/>
  <c r="G26" i="2"/>
  <c r="F26" i="2"/>
  <c r="E26" i="2"/>
  <c r="D26" i="2"/>
  <c r="C26" i="2"/>
  <c r="I26" i="2" s="1"/>
  <c r="H25" i="2"/>
  <c r="G25" i="2"/>
  <c r="F25" i="2"/>
  <c r="E25" i="2"/>
  <c r="D25" i="2"/>
  <c r="C25" i="2"/>
  <c r="I25" i="2" s="1"/>
  <c r="H24" i="2"/>
  <c r="G24" i="2"/>
  <c r="F24" i="2"/>
  <c r="E24" i="2"/>
  <c r="D24" i="2"/>
  <c r="C24" i="2"/>
  <c r="I24" i="2" s="1"/>
  <c r="H23" i="2"/>
  <c r="G23" i="2"/>
  <c r="F23" i="2"/>
  <c r="E23" i="2"/>
  <c r="D23" i="2"/>
  <c r="C23" i="2"/>
  <c r="I23" i="2" s="1"/>
  <c r="H22" i="2"/>
  <c r="G22" i="2"/>
  <c r="F22" i="2"/>
  <c r="E22" i="2"/>
  <c r="D22" i="2"/>
  <c r="C22" i="2"/>
  <c r="I22" i="2" s="1"/>
  <c r="H21" i="2"/>
  <c r="G21" i="2"/>
  <c r="F21" i="2"/>
  <c r="E21" i="2"/>
  <c r="D21" i="2"/>
  <c r="C21" i="2"/>
  <c r="I21" i="2" s="1"/>
  <c r="H20" i="2"/>
  <c r="G20" i="2"/>
  <c r="F20" i="2"/>
  <c r="E20" i="2"/>
  <c r="D20" i="2"/>
  <c r="C20" i="2"/>
  <c r="I20" i="2" s="1"/>
  <c r="H19" i="2"/>
  <c r="G19" i="2"/>
  <c r="F19" i="2"/>
  <c r="E19" i="2"/>
  <c r="D19" i="2"/>
  <c r="C19" i="2"/>
  <c r="I19" i="2" s="1"/>
  <c r="H18" i="2"/>
  <c r="G18" i="2"/>
  <c r="F18" i="2"/>
  <c r="E18" i="2"/>
  <c r="D18" i="2"/>
  <c r="C18" i="2"/>
  <c r="I18" i="2" s="1"/>
  <c r="H17" i="2"/>
  <c r="G17" i="2"/>
  <c r="F17" i="2"/>
  <c r="E17" i="2"/>
  <c r="D17" i="2"/>
  <c r="C17" i="2"/>
  <c r="I17" i="2" s="1"/>
  <c r="H16" i="2"/>
  <c r="G16" i="2"/>
  <c r="F16" i="2"/>
  <c r="E16" i="2"/>
  <c r="D16" i="2"/>
  <c r="C16" i="2"/>
  <c r="I16" i="2" s="1"/>
  <c r="H15" i="2"/>
  <c r="G15" i="2"/>
  <c r="F15" i="2"/>
  <c r="E15" i="2"/>
  <c r="D15" i="2"/>
  <c r="C15" i="2"/>
  <c r="I15" i="2" s="1"/>
  <c r="H14" i="2"/>
  <c r="G14" i="2"/>
  <c r="F14" i="2"/>
  <c r="E14" i="2"/>
  <c r="D14" i="2"/>
  <c r="C14" i="2"/>
  <c r="I14" i="2" s="1"/>
  <c r="H13" i="2"/>
  <c r="G13" i="2"/>
  <c r="F13" i="2"/>
  <c r="E13" i="2"/>
  <c r="D13" i="2"/>
  <c r="C13" i="2"/>
  <c r="I13" i="2" s="1"/>
  <c r="H12" i="2"/>
  <c r="G12" i="2"/>
  <c r="F12" i="2"/>
  <c r="E12" i="2"/>
  <c r="D12" i="2"/>
  <c r="C12" i="2"/>
  <c r="I12" i="2" s="1"/>
  <c r="H11" i="2"/>
  <c r="G11" i="2"/>
  <c r="F11" i="2"/>
  <c r="E11" i="2"/>
  <c r="I11" i="2" s="1"/>
  <c r="D11" i="2"/>
  <c r="C11" i="2"/>
  <c r="H10" i="2"/>
  <c r="G10" i="2"/>
  <c r="F10" i="2"/>
  <c r="E10" i="2"/>
  <c r="D10" i="2"/>
  <c r="I10" i="2" s="1"/>
  <c r="C10" i="2"/>
  <c r="H9" i="2"/>
  <c r="G9" i="2"/>
  <c r="G105" i="2" s="1"/>
  <c r="F9" i="2"/>
  <c r="E9" i="2"/>
  <c r="D9" i="2"/>
  <c r="C9" i="2"/>
  <c r="C105" i="2" s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N92" i="1"/>
  <c r="Q91" i="1"/>
  <c r="P91" i="1"/>
  <c r="O91" i="1"/>
  <c r="N91" i="1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Q2" i="1"/>
  <c r="P2" i="1"/>
  <c r="O2" i="1"/>
  <c r="N2" i="1"/>
  <c r="J15" i="2" l="1"/>
  <c r="K15" i="2" s="1"/>
  <c r="J19" i="2"/>
  <c r="K19" i="2"/>
  <c r="J21" i="2"/>
  <c r="K21" i="2" s="1"/>
  <c r="J25" i="2"/>
  <c r="K25" i="2"/>
  <c r="J27" i="2"/>
  <c r="K27" i="2" s="1"/>
  <c r="J50" i="2"/>
  <c r="K50" i="2" s="1"/>
  <c r="K54" i="2"/>
  <c r="J54" i="2"/>
  <c r="J58" i="2"/>
  <c r="K58" i="2" s="1"/>
  <c r="K62" i="2"/>
  <c r="J62" i="2"/>
  <c r="J13" i="2"/>
  <c r="K13" i="2"/>
  <c r="J17" i="2"/>
  <c r="K17" i="2" s="1"/>
  <c r="J23" i="2"/>
  <c r="K23" i="2"/>
  <c r="J11" i="2"/>
  <c r="K11" i="2" s="1"/>
  <c r="J12" i="2"/>
  <c r="K12" i="2" s="1"/>
  <c r="J14" i="2"/>
  <c r="K14" i="2" s="1"/>
  <c r="J16" i="2"/>
  <c r="K16" i="2"/>
  <c r="J18" i="2"/>
  <c r="K18" i="2" s="1"/>
  <c r="J20" i="2"/>
  <c r="K20" i="2"/>
  <c r="J22" i="2"/>
  <c r="K22" i="2" s="1"/>
  <c r="J24" i="2"/>
  <c r="K24" i="2"/>
  <c r="J26" i="2"/>
  <c r="K26" i="2" s="1"/>
  <c r="J28" i="2"/>
  <c r="K28" i="2"/>
  <c r="J29" i="2"/>
  <c r="K29" i="2" s="1"/>
  <c r="J30" i="2"/>
  <c r="K30" i="2"/>
  <c r="J31" i="2"/>
  <c r="K31" i="2" s="1"/>
  <c r="J32" i="2"/>
  <c r="K32" i="2"/>
  <c r="J33" i="2"/>
  <c r="K33" i="2" s="1"/>
  <c r="J34" i="2"/>
  <c r="K34" i="2"/>
  <c r="J35" i="2"/>
  <c r="K35" i="2" s="1"/>
  <c r="J36" i="2"/>
  <c r="K36" i="2"/>
  <c r="J37" i="2"/>
  <c r="K37" i="2" s="1"/>
  <c r="J38" i="2"/>
  <c r="K38" i="2"/>
  <c r="J39" i="2"/>
  <c r="K39" i="2" s="1"/>
  <c r="J40" i="2"/>
  <c r="K40" i="2"/>
  <c r="J41" i="2"/>
  <c r="K41" i="2" s="1"/>
  <c r="J10" i="2"/>
  <c r="K10" i="2" s="1"/>
  <c r="K46" i="2"/>
  <c r="J46" i="2"/>
  <c r="J53" i="2"/>
  <c r="K53" i="2" s="1"/>
  <c r="K75" i="2"/>
  <c r="J75" i="2"/>
  <c r="I55" i="2"/>
  <c r="I57" i="2"/>
  <c r="K60" i="2"/>
  <c r="J65" i="2"/>
  <c r="K65" i="2" s="1"/>
  <c r="J67" i="2"/>
  <c r="K67" i="2" s="1"/>
  <c r="J68" i="2"/>
  <c r="K68" i="2" s="1"/>
  <c r="J83" i="2"/>
  <c r="K83" i="2" s="1"/>
  <c r="K87" i="2"/>
  <c r="J87" i="2"/>
  <c r="J96" i="2"/>
  <c r="K96" i="2" s="1"/>
  <c r="K100" i="2"/>
  <c r="J100" i="2"/>
  <c r="J51" i="2"/>
  <c r="K51" i="2" s="1"/>
  <c r="K66" i="2"/>
  <c r="J66" i="2"/>
  <c r="J79" i="2"/>
  <c r="K79" i="2" s="1"/>
  <c r="K92" i="2"/>
  <c r="J92" i="2"/>
  <c r="K42" i="2"/>
  <c r="K43" i="2"/>
  <c r="K44" i="2"/>
  <c r="K45" i="2"/>
  <c r="K48" i="2"/>
  <c r="I59" i="2"/>
  <c r="I61" i="2"/>
  <c r="K72" i="2"/>
  <c r="J72" i="2"/>
  <c r="J76" i="2"/>
  <c r="K76" i="2" s="1"/>
  <c r="J91" i="2"/>
  <c r="K91" i="2" s="1"/>
  <c r="K95" i="2"/>
  <c r="J95" i="2"/>
  <c r="J88" i="2"/>
  <c r="K88" i="2" s="1"/>
  <c r="D105" i="2"/>
  <c r="H105" i="2"/>
  <c r="E105" i="2"/>
  <c r="I9" i="2"/>
  <c r="F105" i="2"/>
  <c r="I47" i="2"/>
  <c r="I49" i="2"/>
  <c r="K52" i="2"/>
  <c r="K63" i="2"/>
  <c r="J63" i="2"/>
  <c r="J64" i="2"/>
  <c r="K64" i="2"/>
  <c r="K71" i="2"/>
  <c r="J71" i="2"/>
  <c r="J80" i="2"/>
  <c r="K80" i="2" s="1"/>
  <c r="K84" i="2"/>
  <c r="J84" i="2"/>
  <c r="K73" i="2"/>
  <c r="K99" i="2"/>
  <c r="J99" i="2"/>
  <c r="I81" i="2"/>
  <c r="I89" i="2"/>
  <c r="I97" i="2"/>
  <c r="J103" i="2"/>
  <c r="K103" i="2" s="1"/>
  <c r="K98" i="2"/>
  <c r="I101" i="2"/>
  <c r="I70" i="2"/>
  <c r="K74" i="2"/>
  <c r="I78" i="2"/>
  <c r="K82" i="2"/>
  <c r="I86" i="2"/>
  <c r="K90" i="2"/>
  <c r="I94" i="2"/>
  <c r="K102" i="2"/>
  <c r="J104" i="2"/>
  <c r="K104" i="2" s="1"/>
  <c r="A10" i="3"/>
  <c r="G9" i="3"/>
  <c r="F9" i="3"/>
  <c r="J94" i="2" l="1"/>
  <c r="K94" i="2" s="1"/>
  <c r="J59" i="2"/>
  <c r="K59" i="2" s="1"/>
  <c r="F10" i="3"/>
  <c r="H10" i="3"/>
  <c r="C10" i="3"/>
  <c r="G10" i="3"/>
  <c r="A11" i="3"/>
  <c r="E10" i="3"/>
  <c r="I10" i="3"/>
  <c r="D10" i="3"/>
  <c r="J86" i="2"/>
  <c r="K86" i="2"/>
  <c r="J70" i="2"/>
  <c r="K70" i="2"/>
  <c r="J47" i="2"/>
  <c r="K47" i="2" s="1"/>
  <c r="J78" i="2"/>
  <c r="K78" i="2" s="1"/>
  <c r="J89" i="2"/>
  <c r="K89" i="2"/>
  <c r="I105" i="2"/>
  <c r="J9" i="2"/>
  <c r="K9" i="2"/>
  <c r="J61" i="2"/>
  <c r="K61" i="2" s="1"/>
  <c r="K55" i="2"/>
  <c r="J55" i="2"/>
  <c r="J81" i="2"/>
  <c r="K81" i="2" s="1"/>
  <c r="J49" i="2"/>
  <c r="K49" i="2" s="1"/>
  <c r="J9" i="3"/>
  <c r="J101" i="2"/>
  <c r="K101" i="2" s="1"/>
  <c r="J97" i="2"/>
  <c r="K97" i="2" s="1"/>
  <c r="J57" i="2"/>
  <c r="K57" i="2" s="1"/>
  <c r="J105" i="2" l="1"/>
  <c r="I11" i="3"/>
  <c r="E11" i="3"/>
  <c r="A12" i="3"/>
  <c r="G11" i="3"/>
  <c r="C11" i="3"/>
  <c r="F11" i="3"/>
  <c r="D11" i="3"/>
  <c r="H11" i="3"/>
  <c r="K105" i="2"/>
  <c r="L9" i="2"/>
  <c r="J10" i="3"/>
  <c r="J11" i="3" l="1"/>
  <c r="N9" i="2"/>
  <c r="L10" i="2"/>
  <c r="H12" i="3"/>
  <c r="D12" i="3"/>
  <c r="F12" i="3"/>
  <c r="E12" i="3"/>
  <c r="A13" i="3"/>
  <c r="C12" i="3"/>
  <c r="J12" i="3" s="1"/>
  <c r="I12" i="3"/>
  <c r="G12" i="3"/>
  <c r="N10" i="2" l="1"/>
  <c r="L11" i="2"/>
  <c r="A14" i="3"/>
  <c r="G13" i="3"/>
  <c r="C13" i="3"/>
  <c r="I13" i="3"/>
  <c r="E13" i="3"/>
  <c r="D13" i="3"/>
  <c r="H13" i="3"/>
  <c r="F13" i="3"/>
  <c r="J13" i="3" l="1"/>
  <c r="N11" i="2"/>
  <c r="L12" i="2"/>
  <c r="F14" i="3"/>
  <c r="H14" i="3"/>
  <c r="D14" i="3"/>
  <c r="A15" i="3"/>
  <c r="C14" i="3"/>
  <c r="J14" i="3" s="1"/>
  <c r="I14" i="3"/>
  <c r="G14" i="3"/>
  <c r="E14" i="3"/>
  <c r="I15" i="3" l="1"/>
  <c r="E15" i="3"/>
  <c r="A16" i="3"/>
  <c r="G15" i="3"/>
  <c r="C15" i="3"/>
  <c r="H15" i="3"/>
  <c r="F15" i="3"/>
  <c r="D15" i="3"/>
  <c r="N12" i="2"/>
  <c r="L13" i="2"/>
  <c r="N13" i="2" l="1"/>
  <c r="O13" i="2" s="1"/>
  <c r="L14" i="2"/>
  <c r="H16" i="3"/>
  <c r="D16" i="3"/>
  <c r="F16" i="3"/>
  <c r="I16" i="3"/>
  <c r="G16" i="3"/>
  <c r="E16" i="3"/>
  <c r="A17" i="3"/>
  <c r="C16" i="3"/>
  <c r="J15" i="3"/>
  <c r="J16" i="3" l="1"/>
  <c r="N14" i="2"/>
  <c r="O14" i="2" s="1"/>
  <c r="L15" i="2"/>
  <c r="A18" i="3"/>
  <c r="G17" i="3"/>
  <c r="C17" i="3"/>
  <c r="I17" i="3"/>
  <c r="E17" i="3"/>
  <c r="H17" i="3"/>
  <c r="F17" i="3"/>
  <c r="D17" i="3"/>
  <c r="F18" i="3" l="1"/>
  <c r="H18" i="3"/>
  <c r="D18" i="3"/>
  <c r="G18" i="3"/>
  <c r="E18" i="3"/>
  <c r="A19" i="3"/>
  <c r="C18" i="3"/>
  <c r="I18" i="3"/>
  <c r="J17" i="3"/>
  <c r="N15" i="2"/>
  <c r="O15" i="2" s="1"/>
  <c r="L16" i="2"/>
  <c r="J18" i="3" l="1"/>
  <c r="N16" i="2"/>
  <c r="O16" i="2" s="1"/>
  <c r="L17" i="2"/>
  <c r="I19" i="3"/>
  <c r="E19" i="3"/>
  <c r="A20" i="3"/>
  <c r="G19" i="3"/>
  <c r="C19" i="3"/>
  <c r="J19" i="3" s="1"/>
  <c r="F19" i="3"/>
  <c r="D19" i="3"/>
  <c r="H19" i="3"/>
  <c r="N17" i="2" l="1"/>
  <c r="O17" i="2" s="1"/>
  <c r="L18" i="2"/>
  <c r="H20" i="3"/>
  <c r="D20" i="3"/>
  <c r="F20" i="3"/>
  <c r="E20" i="3"/>
  <c r="A21" i="3"/>
  <c r="C20" i="3"/>
  <c r="J20" i="3" s="1"/>
  <c r="I20" i="3"/>
  <c r="G20" i="3"/>
  <c r="A22" i="3" l="1"/>
  <c r="G21" i="3"/>
  <c r="C21" i="3"/>
  <c r="I21" i="3"/>
  <c r="E21" i="3"/>
  <c r="D21" i="3"/>
  <c r="H21" i="3"/>
  <c r="F21" i="3"/>
  <c r="N18" i="2"/>
  <c r="O18" i="2" s="1"/>
  <c r="L19" i="2"/>
  <c r="J21" i="3" l="1"/>
  <c r="N19" i="2"/>
  <c r="O19" i="2" s="1"/>
  <c r="L20" i="2"/>
  <c r="F22" i="3"/>
  <c r="H22" i="3"/>
  <c r="D22" i="3"/>
  <c r="A23" i="3"/>
  <c r="C22" i="3"/>
  <c r="J22" i="3" s="1"/>
  <c r="I22" i="3"/>
  <c r="G22" i="3"/>
  <c r="E22" i="3"/>
  <c r="I23" i="3" l="1"/>
  <c r="E23" i="3"/>
  <c r="A24" i="3"/>
  <c r="G23" i="3"/>
  <c r="C23" i="3"/>
  <c r="H23" i="3"/>
  <c r="F23" i="3"/>
  <c r="D23" i="3"/>
  <c r="N20" i="2"/>
  <c r="O20" i="2" s="1"/>
  <c r="L21" i="2"/>
  <c r="H24" i="3" l="1"/>
  <c r="D24" i="3"/>
  <c r="F24" i="3"/>
  <c r="I24" i="3"/>
  <c r="G24" i="3"/>
  <c r="E24" i="3"/>
  <c r="A25" i="3"/>
  <c r="C24" i="3"/>
  <c r="J24" i="3" s="1"/>
  <c r="N21" i="2"/>
  <c r="O21" i="2" s="1"/>
  <c r="L22" i="2"/>
  <c r="J23" i="3"/>
  <c r="N22" i="2" l="1"/>
  <c r="O22" i="2" s="1"/>
  <c r="L23" i="2"/>
  <c r="A26" i="3"/>
  <c r="G25" i="3"/>
  <c r="C25" i="3"/>
  <c r="I25" i="3"/>
  <c r="E25" i="3"/>
  <c r="H25" i="3"/>
  <c r="F25" i="3"/>
  <c r="D25" i="3"/>
  <c r="F26" i="3" l="1"/>
  <c r="H26" i="3"/>
  <c r="D26" i="3"/>
  <c r="G26" i="3"/>
  <c r="E26" i="3"/>
  <c r="A27" i="3"/>
  <c r="C26" i="3"/>
  <c r="J26" i="3" s="1"/>
  <c r="I26" i="3"/>
  <c r="N23" i="2"/>
  <c r="O23" i="2" s="1"/>
  <c r="L24" i="2"/>
  <c r="J25" i="3"/>
  <c r="N24" i="2" l="1"/>
  <c r="O24" i="2" s="1"/>
  <c r="L25" i="2"/>
  <c r="I27" i="3"/>
  <c r="E27" i="3"/>
  <c r="A28" i="3"/>
  <c r="G27" i="3"/>
  <c r="C27" i="3"/>
  <c r="F27" i="3"/>
  <c r="D27" i="3"/>
  <c r="H27" i="3"/>
  <c r="J27" i="3" l="1"/>
  <c r="N25" i="2"/>
  <c r="O25" i="2" s="1"/>
  <c r="L26" i="2"/>
  <c r="H28" i="3"/>
  <c r="D28" i="3"/>
  <c r="F28" i="3"/>
  <c r="E28" i="3"/>
  <c r="A29" i="3"/>
  <c r="C28" i="3"/>
  <c r="I28" i="3"/>
  <c r="G28" i="3"/>
  <c r="N26" i="2" l="1"/>
  <c r="O26" i="2" s="1"/>
  <c r="L27" i="2"/>
  <c r="A30" i="3"/>
  <c r="G29" i="3"/>
  <c r="C29" i="3"/>
  <c r="I29" i="3"/>
  <c r="E29" i="3"/>
  <c r="D29" i="3"/>
  <c r="H29" i="3"/>
  <c r="F29" i="3"/>
  <c r="J28" i="3"/>
  <c r="F30" i="3" l="1"/>
  <c r="H30" i="3"/>
  <c r="D30" i="3"/>
  <c r="A31" i="3"/>
  <c r="C30" i="3"/>
  <c r="I30" i="3"/>
  <c r="G30" i="3"/>
  <c r="E30" i="3"/>
  <c r="N27" i="2"/>
  <c r="O27" i="2" s="1"/>
  <c r="L28" i="2"/>
  <c r="J29" i="3"/>
  <c r="N28" i="2" l="1"/>
  <c r="O28" i="2" s="1"/>
  <c r="L29" i="2"/>
  <c r="I31" i="3"/>
  <c r="E31" i="3"/>
  <c r="A32" i="3"/>
  <c r="G31" i="3"/>
  <c r="C31" i="3"/>
  <c r="H31" i="3"/>
  <c r="F31" i="3"/>
  <c r="D31" i="3"/>
  <c r="J30" i="3"/>
  <c r="J31" i="3" l="1"/>
  <c r="N29" i="2"/>
  <c r="O29" i="2" s="1"/>
  <c r="L30" i="2"/>
  <c r="H32" i="3"/>
  <c r="D32" i="3"/>
  <c r="F32" i="3"/>
  <c r="I32" i="3"/>
  <c r="G32" i="3"/>
  <c r="E32" i="3"/>
  <c r="A33" i="3"/>
  <c r="C32" i="3"/>
  <c r="J32" i="3" l="1"/>
  <c r="N30" i="2"/>
  <c r="O30" i="2" s="1"/>
  <c r="L31" i="2"/>
  <c r="A34" i="3"/>
  <c r="G33" i="3"/>
  <c r="C33" i="3"/>
  <c r="F33" i="3"/>
  <c r="I33" i="3"/>
  <c r="E33" i="3"/>
  <c r="H33" i="3"/>
  <c r="D33" i="3"/>
  <c r="N31" i="2" l="1"/>
  <c r="O31" i="2" s="1"/>
  <c r="L32" i="2"/>
  <c r="J33" i="3"/>
  <c r="F34" i="3"/>
  <c r="I34" i="3"/>
  <c r="E34" i="3"/>
  <c r="H34" i="3"/>
  <c r="D34" i="3"/>
  <c r="C34" i="3"/>
  <c r="A35" i="3"/>
  <c r="G34" i="3"/>
  <c r="I35" i="3" l="1"/>
  <c r="E35" i="3"/>
  <c r="H35" i="3"/>
  <c r="D35" i="3"/>
  <c r="A36" i="3"/>
  <c r="G35" i="3"/>
  <c r="C35" i="3"/>
  <c r="F35" i="3"/>
  <c r="N32" i="2"/>
  <c r="O32" i="2" s="1"/>
  <c r="L33" i="2"/>
  <c r="J34" i="3"/>
  <c r="J35" i="3" l="1"/>
  <c r="N33" i="2"/>
  <c r="O33" i="2" s="1"/>
  <c r="L34" i="2"/>
  <c r="H36" i="3"/>
  <c r="D36" i="3"/>
  <c r="A37" i="3"/>
  <c r="G36" i="3"/>
  <c r="C36" i="3"/>
  <c r="J36" i="3" s="1"/>
  <c r="F36" i="3"/>
  <c r="I36" i="3"/>
  <c r="E36" i="3"/>
  <c r="N34" i="2" l="1"/>
  <c r="O34" i="2" s="1"/>
  <c r="L35" i="2"/>
  <c r="A38" i="3"/>
  <c r="G37" i="3"/>
  <c r="C37" i="3"/>
  <c r="F37" i="3"/>
  <c r="I37" i="3"/>
  <c r="E37" i="3"/>
  <c r="H37" i="3"/>
  <c r="D37" i="3"/>
  <c r="F38" i="3" l="1"/>
  <c r="I38" i="3"/>
  <c r="E38" i="3"/>
  <c r="H38" i="3"/>
  <c r="D38" i="3"/>
  <c r="A39" i="3"/>
  <c r="G38" i="3"/>
  <c r="C38" i="3"/>
  <c r="J38" i="3" s="1"/>
  <c r="N35" i="2"/>
  <c r="O35" i="2" s="1"/>
  <c r="L36" i="2"/>
  <c r="J37" i="3"/>
  <c r="N36" i="2" l="1"/>
  <c r="O36" i="2" s="1"/>
  <c r="L37" i="2"/>
  <c r="I39" i="3"/>
  <c r="E39" i="3"/>
  <c r="H39" i="3"/>
  <c r="D39" i="3"/>
  <c r="A40" i="3"/>
  <c r="G39" i="3"/>
  <c r="C39" i="3"/>
  <c r="F39" i="3"/>
  <c r="H40" i="3" l="1"/>
  <c r="D40" i="3"/>
  <c r="A41" i="3"/>
  <c r="G40" i="3"/>
  <c r="C40" i="3"/>
  <c r="F40" i="3"/>
  <c r="I40" i="3"/>
  <c r="E40" i="3"/>
  <c r="N37" i="2"/>
  <c r="O37" i="2" s="1"/>
  <c r="L38" i="2"/>
  <c r="J39" i="3"/>
  <c r="A42" i="3" l="1"/>
  <c r="G41" i="3"/>
  <c r="C41" i="3"/>
  <c r="F41" i="3"/>
  <c r="I41" i="3"/>
  <c r="E41" i="3"/>
  <c r="D41" i="3"/>
  <c r="H41" i="3"/>
  <c r="N38" i="2"/>
  <c r="O38" i="2" s="1"/>
  <c r="L39" i="2"/>
  <c r="J40" i="3"/>
  <c r="J41" i="3" l="1"/>
  <c r="N39" i="2"/>
  <c r="O39" i="2" s="1"/>
  <c r="L40" i="2"/>
  <c r="F42" i="3"/>
  <c r="I42" i="3"/>
  <c r="E42" i="3"/>
  <c r="H42" i="3"/>
  <c r="D42" i="3"/>
  <c r="A43" i="3"/>
  <c r="G42" i="3"/>
  <c r="C42" i="3"/>
  <c r="J42" i="3" l="1"/>
  <c r="N40" i="2"/>
  <c r="O40" i="2" s="1"/>
  <c r="L41" i="2"/>
  <c r="I43" i="3"/>
  <c r="E43" i="3"/>
  <c r="H43" i="3"/>
  <c r="D43" i="3"/>
  <c r="A44" i="3"/>
  <c r="G43" i="3"/>
  <c r="C43" i="3"/>
  <c r="F43" i="3"/>
  <c r="H44" i="3" l="1"/>
  <c r="H45" i="3" s="1"/>
  <c r="D44" i="3"/>
  <c r="D45" i="3" s="1"/>
  <c r="G44" i="3"/>
  <c r="G45" i="3" s="1"/>
  <c r="C44" i="3"/>
  <c r="F44" i="3"/>
  <c r="F45" i="3" s="1"/>
  <c r="I44" i="3"/>
  <c r="I45" i="3" s="1"/>
  <c r="E44" i="3"/>
  <c r="E45" i="3" s="1"/>
  <c r="N41" i="2"/>
  <c r="O41" i="2" s="1"/>
  <c r="L42" i="2"/>
  <c r="J43" i="3"/>
  <c r="J44" i="3" l="1"/>
  <c r="J45" i="3" s="1"/>
  <c r="J46" i="3" s="1"/>
  <c r="C45" i="3"/>
  <c r="C46" i="3" s="1"/>
  <c r="N42" i="2"/>
  <c r="O42" i="2" s="1"/>
  <c r="L43" i="2"/>
  <c r="N43" i="2" l="1"/>
  <c r="O43" i="2" s="1"/>
  <c r="L44" i="2"/>
  <c r="H46" i="3"/>
  <c r="D46" i="3"/>
  <c r="G46" i="3"/>
  <c r="F46" i="3"/>
  <c r="I46" i="3"/>
  <c r="E46" i="3"/>
  <c r="N44" i="2" l="1"/>
  <c r="O44" i="2" s="1"/>
  <c r="L45" i="2"/>
  <c r="N45" i="2" l="1"/>
  <c r="L46" i="2"/>
  <c r="N46" i="2" l="1"/>
  <c r="L47" i="2"/>
  <c r="N47" i="2" l="1"/>
  <c r="L48" i="2"/>
  <c r="N48" i="2" l="1"/>
  <c r="L49" i="2"/>
  <c r="N49" i="2" l="1"/>
  <c r="L50" i="2"/>
  <c r="N50" i="2" l="1"/>
  <c r="L51" i="2"/>
  <c r="N51" i="2" l="1"/>
  <c r="L52" i="2"/>
  <c r="N52" i="2" l="1"/>
  <c r="L53" i="2"/>
  <c r="N53" i="2" l="1"/>
  <c r="L54" i="2"/>
  <c r="N54" i="2" l="1"/>
  <c r="L55" i="2"/>
  <c r="N55" i="2" l="1"/>
  <c r="L56" i="2"/>
  <c r="N56" i="2" l="1"/>
  <c r="L57" i="2"/>
  <c r="N57" i="2" l="1"/>
  <c r="L58" i="2"/>
  <c r="N58" i="2" l="1"/>
  <c r="L59" i="2"/>
  <c r="N59" i="2" l="1"/>
  <c r="L60" i="2"/>
  <c r="N60" i="2" l="1"/>
  <c r="L61" i="2"/>
  <c r="N61" i="2" l="1"/>
  <c r="L62" i="2"/>
  <c r="N62" i="2" l="1"/>
  <c r="L63" i="2"/>
  <c r="N63" i="2" l="1"/>
  <c r="L64" i="2"/>
  <c r="N64" i="2" l="1"/>
  <c r="L65" i="2"/>
  <c r="N65" i="2" l="1"/>
  <c r="L66" i="2"/>
  <c r="N66" i="2" l="1"/>
  <c r="L67" i="2"/>
  <c r="N67" i="2" l="1"/>
  <c r="L68" i="2"/>
  <c r="N68" i="2" l="1"/>
  <c r="L69" i="2"/>
  <c r="N69" i="2" l="1"/>
  <c r="L70" i="2"/>
  <c r="N70" i="2" l="1"/>
  <c r="L71" i="2"/>
  <c r="N71" i="2" l="1"/>
  <c r="L72" i="2"/>
  <c r="N72" i="2" l="1"/>
  <c r="L73" i="2"/>
  <c r="N73" i="2" l="1"/>
  <c r="L74" i="2"/>
  <c r="N74" i="2" l="1"/>
  <c r="L75" i="2"/>
  <c r="N75" i="2" l="1"/>
  <c r="L76" i="2"/>
  <c r="N76" i="2" l="1"/>
  <c r="L77" i="2"/>
  <c r="N77" i="2" l="1"/>
  <c r="L78" i="2"/>
  <c r="N78" i="2" l="1"/>
  <c r="L79" i="2"/>
  <c r="N79" i="2" l="1"/>
  <c r="L80" i="2"/>
  <c r="N80" i="2" l="1"/>
  <c r="L81" i="2"/>
  <c r="N81" i="2" l="1"/>
  <c r="L82" i="2"/>
  <c r="N82" i="2" l="1"/>
  <c r="L83" i="2"/>
  <c r="N83" i="2" l="1"/>
  <c r="L84" i="2"/>
  <c r="N84" i="2" l="1"/>
  <c r="L85" i="2"/>
  <c r="N85" i="2" l="1"/>
  <c r="L86" i="2"/>
  <c r="N86" i="2" l="1"/>
  <c r="L87" i="2"/>
  <c r="N87" i="2" l="1"/>
  <c r="L88" i="2"/>
  <c r="N88" i="2" l="1"/>
  <c r="L89" i="2"/>
  <c r="N89" i="2" l="1"/>
  <c r="L90" i="2"/>
  <c r="N90" i="2" l="1"/>
  <c r="L91" i="2"/>
  <c r="N91" i="2" l="1"/>
  <c r="L92" i="2"/>
  <c r="N92" i="2" l="1"/>
  <c r="L93" i="2"/>
  <c r="N93" i="2" l="1"/>
  <c r="L94" i="2"/>
  <c r="N94" i="2" l="1"/>
  <c r="L95" i="2"/>
  <c r="N95" i="2" l="1"/>
  <c r="L96" i="2"/>
  <c r="N96" i="2" l="1"/>
  <c r="L97" i="2"/>
  <c r="N97" i="2" l="1"/>
  <c r="L98" i="2"/>
  <c r="N98" i="2" l="1"/>
  <c r="L99" i="2"/>
  <c r="N99" i="2" l="1"/>
  <c r="L100" i="2"/>
  <c r="N100" i="2" l="1"/>
  <c r="L101" i="2"/>
  <c r="N101" i="2" l="1"/>
  <c r="L102" i="2"/>
  <c r="N102" i="2" l="1"/>
  <c r="L103" i="2"/>
  <c r="N103" i="2" l="1"/>
  <c r="L104" i="2"/>
  <c r="J48" i="3" l="1"/>
  <c r="J49" i="3" s="1"/>
  <c r="N10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emilia.mga@gmail.com</author>
  </authors>
  <commentList>
    <comment ref="P1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 xml:space="preserve">emilia.mga@gmail.com:
=C2&amp;D2&amp;E2&amp;G2&amp;J2&amp;K2
</t>
        </r>
      </text>
    </comment>
    <comment ref="Q1" authorId="0" shapeId="0" xr:uid="{00000000-0006-0000-0000-000002000000}">
      <text>
        <r>
          <rPr>
            <sz val="12"/>
            <color theme="1"/>
            <rFont val="Calibri"/>
            <family val="2"/>
            <scheme val="minor"/>
          </rPr>
          <t>emilia.mga@gmail.com:</t>
        </r>
      </text>
    </comment>
  </commentList>
</comments>
</file>

<file path=xl/sharedStrings.xml><?xml version="1.0" encoding="utf-8"?>
<sst xmlns="http://schemas.openxmlformats.org/spreadsheetml/2006/main" count="4196" uniqueCount="970">
  <si>
    <t>DATA_REL</t>
  </si>
  <si>
    <t>TP_DESP</t>
  </si>
  <si>
    <t>CNPJ_CPF</t>
  </si>
  <si>
    <t>NOME</t>
  </si>
  <si>
    <t>REFERÊNCIA</t>
  </si>
  <si>
    <t>NF</t>
  </si>
  <si>
    <t>VR_UNIT</t>
  </si>
  <si>
    <t>DIAS</t>
  </si>
  <si>
    <t>VALOR</t>
  </si>
  <si>
    <t>DT_VENCTO</t>
  </si>
  <si>
    <t>CATEGORIA</t>
  </si>
  <si>
    <t>DADOS_BANCARIOS</t>
  </si>
  <si>
    <t>OBSERVAÇÃO</t>
  </si>
  <si>
    <t>NF?</t>
  </si>
  <si>
    <t>PAGTO</t>
  </si>
  <si>
    <t>CHECK</t>
  </si>
  <si>
    <t>RELATÓRIO</t>
  </si>
  <si>
    <t>07834753000141</t>
  </si>
  <si>
    <t>ANCORA PAPELARIA</t>
  </si>
  <si>
    <t>PLOTAGENS</t>
  </si>
  <si>
    <t>2023/271</t>
  </si>
  <si>
    <t>SERV</t>
  </si>
  <si>
    <t>PIX: ancorapapelaria@gmail.com</t>
  </si>
  <si>
    <t>17469701000177</t>
  </si>
  <si>
    <t>ARCELORMITTAL BRASIL</t>
  </si>
  <si>
    <t>FERROS CA50, CA60 - ORÇAMENTO Nº 4448458</t>
  </si>
  <si>
    <t>MAT</t>
  </si>
  <si>
    <t>PIX: 17469701000177</t>
  </si>
  <si>
    <t>48253890000170</t>
  </si>
  <si>
    <t>PRISMA ENGENHARIA E PERICIAS LTDA</t>
  </si>
  <si>
    <t>VISTORIA CAUTELAR - 50% ENRADA</t>
  </si>
  <si>
    <t>-</t>
  </si>
  <si>
    <t>FERROS CA50, ARAMES RECOZIDOS - ORÇAMENTO Nº 4483855</t>
  </si>
  <si>
    <t>97397491000198</t>
  </si>
  <si>
    <t>COMERCIAL ISO LTDA</t>
  </si>
  <si>
    <t>ESPAÇADORES - ORÇAMENTO Nº 124201</t>
  </si>
  <si>
    <t>05105237000150</t>
  </si>
  <si>
    <t>FURASSOLO FUNDACOES</t>
  </si>
  <si>
    <t>FUNDAÇÕES E PRESTAÇÃO DE SERVIÇOS - ORÇAMENTO Nº 1912/2023</t>
  </si>
  <si>
    <t>2023/433</t>
  </si>
  <si>
    <t>30104762000107</t>
  </si>
  <si>
    <t>VASCONCELOS &amp; RINALDI ENGENHARIA</t>
  </si>
  <si>
    <t>ADMINISTRAÇÃO</t>
  </si>
  <si>
    <t>ADM</t>
  </si>
  <si>
    <t>PIX: 30104762000107</t>
  </si>
  <si>
    <t>42841924000594</t>
  </si>
  <si>
    <t>AÇO SANTA CLARA</t>
  </si>
  <si>
    <t>AÇOS DIVERSOS</t>
  </si>
  <si>
    <t>49430</t>
  </si>
  <si>
    <t>21335245000140</t>
  </si>
  <si>
    <t>MONTAL INSTALACOES</t>
  </si>
  <si>
    <t>VERGALHÃO E GRAMPO</t>
  </si>
  <si>
    <t>27903</t>
  </si>
  <si>
    <t>VISTORIA CAUTELAR - 50% RESTANTE</t>
  </si>
  <si>
    <t>29377543000104</t>
  </si>
  <si>
    <t>LIDER CONCRETO E BOMBAS</t>
  </si>
  <si>
    <t>LOCAÇÃO DE BOMBA DE CONCRETO - RECIBO 40</t>
  </si>
  <si>
    <t>LOC</t>
  </si>
  <si>
    <t>cef  - 1486 5323-7</t>
  </si>
  <si>
    <t>10780884000106</t>
  </si>
  <si>
    <t>TOP MIX CONCRETO LTDA</t>
  </si>
  <si>
    <t>CONCRETAGEM - MEDIÇÃO 726694</t>
  </si>
  <si>
    <t>CONCRETAGEM - MEDIÇÃO 724778</t>
  </si>
  <si>
    <t>CONCRETAGEM - MEDIÇÃO 723865</t>
  </si>
  <si>
    <t>73586986653</t>
  </si>
  <si>
    <t>RICARDO JOSE ELOY</t>
  </si>
  <si>
    <t>MÃO DE OBRA DE TOPOGRAFIA</t>
  </si>
  <si>
    <t>20856</t>
  </si>
  <si>
    <t>ITAÚ  - 5636 118738</t>
  </si>
  <si>
    <t>05752947600</t>
  </si>
  <si>
    <t>EVALDO ALVES DE SOUZA</t>
  </si>
  <si>
    <t>DIÁRIA</t>
  </si>
  <si>
    <t>MO</t>
  </si>
  <si>
    <t>PIX: 05752947600</t>
  </si>
  <si>
    <t>08563916629</t>
  </si>
  <si>
    <t>LAURIANO PEREIRA DOS SANTOS</t>
  </si>
  <si>
    <t>cef 013 - 1529 40631-8</t>
  </si>
  <si>
    <t>07572033610</t>
  </si>
  <si>
    <t>JOSIMAR P. DE MOURA</t>
  </si>
  <si>
    <t>PIX: 07572033610</t>
  </si>
  <si>
    <t>05035187608</t>
  </si>
  <si>
    <t>ALISSON ALEX VIEIRA</t>
  </si>
  <si>
    <t>PIX: 05035187608</t>
  </si>
  <si>
    <t>09394979646</t>
  </si>
  <si>
    <t xml:space="preserve">VALTER SARDINHA RIBEIRO </t>
  </si>
  <si>
    <t>CEF 13 - 707 530625</t>
  </si>
  <si>
    <t>15695872642</t>
  </si>
  <si>
    <t>ENILSON HENRIQUE DE OLIVEIRA</t>
  </si>
  <si>
    <t>PIX: 15695872642</t>
  </si>
  <si>
    <t>91941997600</t>
  </si>
  <si>
    <t>JOSÉ DE OLIVEIRA JUNIOR</t>
  </si>
  <si>
    <t>PIX: 31986367059</t>
  </si>
  <si>
    <t>08470210505</t>
  </si>
  <si>
    <t>VITOR ANDRADE DA SILVA</t>
  </si>
  <si>
    <t>PIX: 08470210505</t>
  </si>
  <si>
    <t>00000012874</t>
  </si>
  <si>
    <t>ISAIAS NERES RODRIGUES</t>
  </si>
  <si>
    <t>PIX: isaiasrodrigues44@gmail.com</t>
  </si>
  <si>
    <t>27648990687</t>
  </si>
  <si>
    <t>ROGÉRIO VASCONCELOS SANTOS</t>
  </si>
  <si>
    <t>MATERIAIS DE PAPELARIA PARA O ESCRITÓRIO NA OBRA</t>
  </si>
  <si>
    <t>DIV</t>
  </si>
  <si>
    <t>PIX: 31995901635</t>
  </si>
  <si>
    <t>07409393000130</t>
  </si>
  <si>
    <t>LOCFER</t>
  </si>
  <si>
    <t>SERRA DE BANCADA</t>
  </si>
  <si>
    <t>21445</t>
  </si>
  <si>
    <t>SERRA DE VIDEA</t>
  </si>
  <si>
    <t>2370</t>
  </si>
  <si>
    <t>24200699000100</t>
  </si>
  <si>
    <t xml:space="preserve">ELITE EPIS </t>
  </si>
  <si>
    <t>EQUIPAMENTOS DE PROTEÇÃO</t>
  </si>
  <si>
    <t>82036</t>
  </si>
  <si>
    <t>03328476000144</t>
  </si>
  <si>
    <t>MADEREIRA ESTRELA LTDA</t>
  </si>
  <si>
    <t>MADEIRITE, PONTALETE, SARRAFO</t>
  </si>
  <si>
    <t>581</t>
  </si>
  <si>
    <t>cef - 013 - 1529 - 40631-8 - 08563916629</t>
  </si>
  <si>
    <t>16206103617</t>
  </si>
  <si>
    <t>TULIO DE JESUS BITENCOURT</t>
  </si>
  <si>
    <t>PIX: 31997385743</t>
  </si>
  <si>
    <t>00000011126</t>
  </si>
  <si>
    <t>MHS MENSALIDADE</t>
  </si>
  <si>
    <t>MENSALIDADE 07/2023</t>
  </si>
  <si>
    <t>MARTELO</t>
  </si>
  <si>
    <t>21574</t>
  </si>
  <si>
    <t>24654133000220</t>
  </si>
  <si>
    <t xml:space="preserve">PLIMAX PERSONA </t>
  </si>
  <si>
    <t>CESTAS BÁSICAS</t>
  </si>
  <si>
    <t>211915</t>
  </si>
  <si>
    <t>18850040000279</t>
  </si>
  <si>
    <t>CASA DAS LONAS LTDA</t>
  </si>
  <si>
    <t>LONAS</t>
  </si>
  <si>
    <t>12454587000198</t>
  </si>
  <si>
    <t>CS MADEIRAS E MAT CONSTRUCAO</t>
  </si>
  <si>
    <t>CAPAS DE CHUVA</t>
  </si>
  <si>
    <t>TRANSPORTE</t>
  </si>
  <si>
    <t>CAFÉ</t>
  </si>
  <si>
    <t>CEF - 13 - 707 - 530625 - 09394979646</t>
  </si>
  <si>
    <t>MENSALIDADE 08/2023</t>
  </si>
  <si>
    <t>00000011207</t>
  </si>
  <si>
    <t>MOTOBOY</t>
  </si>
  <si>
    <t>05761924650</t>
  </si>
  <si>
    <t>RENATO OLIVEIRA SANTOS</t>
  </si>
  <si>
    <t>FOLHA 08/2023</t>
  </si>
  <si>
    <t>PIX: 05761924650</t>
  </si>
  <si>
    <t>2023/517</t>
  </si>
  <si>
    <t>BOTAS</t>
  </si>
  <si>
    <t>83330</t>
  </si>
  <si>
    <t>21740</t>
  </si>
  <si>
    <t>21858</t>
  </si>
  <si>
    <t>17155730000164</t>
  </si>
  <si>
    <t>CEMIG</t>
  </si>
  <si>
    <t>COMPETENCIA 08/2023 - CX 1</t>
  </si>
  <si>
    <t>TP</t>
  </si>
  <si>
    <t>COMPETENCIA 08/2023 - CX 2</t>
  </si>
  <si>
    <t>CONCRETAGEM</t>
  </si>
  <si>
    <t>20793</t>
  </si>
  <si>
    <t>KALUNGA - PASTA CATÁLOGO</t>
  </si>
  <si>
    <t>REEMBOLSO</t>
  </si>
  <si>
    <t>04446069000102</t>
  </si>
  <si>
    <t>PENETRON BRASIL</t>
  </si>
  <si>
    <t>PENETRON</t>
  </si>
  <si>
    <t>27198</t>
  </si>
  <si>
    <t>PIX: 04446069000102</t>
  </si>
  <si>
    <t>17194994000470</t>
  </si>
  <si>
    <t>MINAS FERRAMENTAS LTDA</t>
  </si>
  <si>
    <t>MATERIAIS DIVERSOS</t>
  </si>
  <si>
    <t>258487</t>
  </si>
  <si>
    <t>42841924000160</t>
  </si>
  <si>
    <t>FERRAGENS SANTA MONICA LTDA</t>
  </si>
  <si>
    <t>TELAS</t>
  </si>
  <si>
    <t>51778</t>
  </si>
  <si>
    <t>00542612000106</t>
  </si>
  <si>
    <t>RAMMER TRANSPORTES LTDA</t>
  </si>
  <si>
    <t>FRETE PENETRON</t>
  </si>
  <si>
    <t>34122654000100</t>
  </si>
  <si>
    <t>VGA TECNOLOGIA E ELETRONICOS LTDA</t>
  </si>
  <si>
    <t>RELÓGIO DE PONTO</t>
  </si>
  <si>
    <t>22212</t>
  </si>
  <si>
    <t>MADEIRAS</t>
  </si>
  <si>
    <t>14625</t>
  </si>
  <si>
    <t>SALÁRIO</t>
  </si>
  <si>
    <t>JOSÉ FERNANDO DOS SANTOS</t>
  </si>
  <si>
    <t>SARRAFEAMENTO DA 1º LAJE</t>
  </si>
  <si>
    <t>MHS SEGURANÇA DO TRABALHO - E-SOCIAL 08/2023</t>
  </si>
  <si>
    <t>NF A EMITIR</t>
  </si>
  <si>
    <t>ADMINISTRAÇÃO - RVR ENGENHARIA</t>
  </si>
  <si>
    <t>RENNER R MENDES</t>
  </si>
  <si>
    <t>FRETE - 06/09</t>
  </si>
  <si>
    <t>M H DA SILVA SEGURANÇA</t>
  </si>
  <si>
    <t>REALIZAÇÃO DE EXAMES - NFS-e 2023/776</t>
  </si>
  <si>
    <t>PLIMAX PERSONA</t>
  </si>
  <si>
    <t>CESTAS BASICAS - NF 215146</t>
  </si>
  <si>
    <t xml:space="preserve">ABRIL UNIFORMES </t>
  </si>
  <si>
    <t>UNIFORMES - NF 5428</t>
  </si>
  <si>
    <t>PASI SEGUROS</t>
  </si>
  <si>
    <t>TOP MIX CONCRETO</t>
  </si>
  <si>
    <t>CONCRETAGEM - NF 21131</t>
  </si>
  <si>
    <t>MOTOR E MANGOTE - NF 21983</t>
  </si>
  <si>
    <t>KIT PROTEÇÃO E MOLA DE TRAÇÃO - NF 2415</t>
  </si>
  <si>
    <t>TREFILAÇO</t>
  </si>
  <si>
    <t>PREGOS - NF 94340</t>
  </si>
  <si>
    <t>BARRA PAPEIS</t>
  </si>
  <si>
    <t>TUBOS - NF 5716</t>
  </si>
  <si>
    <t>MADEIREIRA ESTRELA</t>
  </si>
  <si>
    <t>VIANA MATERIAIS DE CONSTRUÇÃO</t>
  </si>
  <si>
    <t>LATA DE AREIA, BRITA E CIMENTO</t>
  </si>
  <si>
    <t>MHS SEGURANÇA DO TRABALHO - MENSALIDADE 09/2023</t>
  </si>
  <si>
    <t>MOTOBOY - MENSALIDADE 09/2023</t>
  </si>
  <si>
    <t>RENATO OLIVEIRA SANTOS - FOLHA 09/2023</t>
  </si>
  <si>
    <t>BOLETO</t>
  </si>
  <si>
    <t>CARIMBO - NF A EMITIR</t>
  </si>
  <si>
    <t>TUPI ANDAIMES</t>
  </si>
  <si>
    <t>LOCAÇÃO DE ANDAIMES - ND 60287</t>
  </si>
  <si>
    <t>FGTS - 09/2023</t>
  </si>
  <si>
    <t>SERRA DE BANCADA - NF 22026</t>
  </si>
  <si>
    <t>CEMIG - CX 1</t>
  </si>
  <si>
    <t>COMPETENCIA 09/2023</t>
  </si>
  <si>
    <t>CEMIG - CX 2</t>
  </si>
  <si>
    <t>DCTFWEB - INSS/IRRF - 09/2023</t>
  </si>
  <si>
    <t>TCL TRANSPOSTES E COMERCIO</t>
  </si>
  <si>
    <t>PEDRA BRITADA - NF 325787</t>
  </si>
  <si>
    <t>LIZO DISTRIBUIDOR</t>
  </si>
  <si>
    <t>CIMENTO - NF 20110</t>
  </si>
  <si>
    <t>MHS SEGURANÇA DO TRABALHO - E-SOCIAL 09/2023</t>
  </si>
  <si>
    <t>CIMENTO - NF 20332</t>
  </si>
  <si>
    <t>BH MATERIAIS</t>
  </si>
  <si>
    <t>GRAUTE, ARGAMASSA - NF 5120</t>
  </si>
  <si>
    <t>MARTELO - NF 22162</t>
  </si>
  <si>
    <t>M H DA SILVA</t>
  </si>
  <si>
    <t>REALIZAÇÃO DE EXAMES - NFS-e 2023/863</t>
  </si>
  <si>
    <t>CESTAS BASICAS - NF 218445</t>
  </si>
  <si>
    <t>ELITE EPI</t>
  </si>
  <si>
    <t>LUVAS - NF 86440</t>
  </si>
  <si>
    <t>MOTOR E MANGOTE - NF 22301</t>
  </si>
  <si>
    <t>TALABARTE E PROTETOR DE VERGALHÃO - NF 87063</t>
  </si>
  <si>
    <t xml:space="preserve">UNIÃO IMPERMEABILIZANTES </t>
  </si>
  <si>
    <t>MANTA - NF 7661</t>
  </si>
  <si>
    <t>MBV MINERAÇÃO BELA VISTA</t>
  </si>
  <si>
    <t>PEDRA BRITADA - NF 564955</t>
  </si>
  <si>
    <t>ARCELORMITTAL</t>
  </si>
  <si>
    <t>SANTA CLARA</t>
  </si>
  <si>
    <t>TELA SOLDADA - ORÇ. Nº 4655415</t>
  </si>
  <si>
    <t>EPS SISTEMAS CONSTRUTIVOS</t>
  </si>
  <si>
    <t>FGTS - 10/2023</t>
  </si>
  <si>
    <t>UNIÃO IMPERMEABILIZANTES</t>
  </si>
  <si>
    <t>MANTA GEOTEXTIL - NF 7661</t>
  </si>
  <si>
    <t>LOCAÇÃO DE ANDAIMES - ND 60729</t>
  </si>
  <si>
    <t>SERRA DE BANCADA - NF 22337</t>
  </si>
  <si>
    <t>MHS SEGURANÇA DO TRABALHO - MENSALIDADE 10/2023</t>
  </si>
  <si>
    <t>MOTOBOY - MENSALIDADE 10/2023</t>
  </si>
  <si>
    <t>FOLHA 10/2023</t>
  </si>
  <si>
    <t>DCTFWEB - INSS/IRRF - 10/2023</t>
  </si>
  <si>
    <t>MARTELO - NF 22470</t>
  </si>
  <si>
    <t>EDILSON ANTONIO AMORIM</t>
  </si>
  <si>
    <t xml:space="preserve">FRETE TUPI - 18/10 </t>
  </si>
  <si>
    <t>ROBERTO JOSÉ CARVALHO</t>
  </si>
  <si>
    <t>SERVIÇOS DE IMPERMEABILIZAÇÃO - NFS-e 2023/21</t>
  </si>
  <si>
    <t>TOTAL FRETES</t>
  </si>
  <si>
    <t>FRETE TUPI - 17/10</t>
  </si>
  <si>
    <t>EMMERSON FERREIRA DE ALMEIDA</t>
  </si>
  <si>
    <t>FRETE TUPI  23/10</t>
  </si>
  <si>
    <t>JOSÉ ROBERTO</t>
  </si>
  <si>
    <t xml:space="preserve">SARRAFEAMENTO DA 2º LAJE </t>
  </si>
  <si>
    <t>MHS SEGURANÇA DO TRABALHO - E-SOCIAL 10/2023</t>
  </si>
  <si>
    <t>CESTAS BASICAS - NF 222331</t>
  </si>
  <si>
    <t>MOTOR E MANGOTE - NF 22588</t>
  </si>
  <si>
    <t>TOPMIX CONCRETO</t>
  </si>
  <si>
    <t>CONCRETAGEM - NF 22969</t>
  </si>
  <si>
    <t>CONCREVIGA</t>
  </si>
  <si>
    <t>LAJE - NF 6352</t>
  </si>
  <si>
    <t>MADECLARA</t>
  </si>
  <si>
    <t xml:space="preserve">PONTALETE, SARRAFO </t>
  </si>
  <si>
    <t>BRASIL AÇO</t>
  </si>
  <si>
    <t>PLOTAGENS - NF A EMITIR</t>
  </si>
  <si>
    <t>MHS SEGURANÇA DO TRABALHO - MENSALIDADE 11/2023</t>
  </si>
  <si>
    <t>MOTOBOY - MENSALIDADE 11/2023</t>
  </si>
  <si>
    <t>FOLHA 11/2023</t>
  </si>
  <si>
    <t>FGTS - 11/2023</t>
  </si>
  <si>
    <t>SERRA, MOTOR E MANGOTE - NF 22627</t>
  </si>
  <si>
    <t>LOCAÇÃO DE ANDAIMES - ND 61097</t>
  </si>
  <si>
    <t>CIMENTO - NF 20927</t>
  </si>
  <si>
    <t>DCTFWEB - INSS/IRRF - 11/2023</t>
  </si>
  <si>
    <t>COMERCIAL ISO</t>
  </si>
  <si>
    <t>ESPAÇADOR E DISCO DE CORTE - NF 55897</t>
  </si>
  <si>
    <t>PEDRA BRITADA - NF 569079</t>
  </si>
  <si>
    <t>PEDRA BRITADA - NF 569264</t>
  </si>
  <si>
    <t>PEDRA BRITADA - NF 568921</t>
  </si>
  <si>
    <t>PEDRA BRITADA - NF 568940</t>
  </si>
  <si>
    <t>PEDRA BRITADA - NF 569035</t>
  </si>
  <si>
    <t>TCL - TRANSPORTES E COMERCIO</t>
  </si>
  <si>
    <t>PEDRA BRITADA - NF 342766</t>
  </si>
  <si>
    <t>TUBOS - NF 6516</t>
  </si>
  <si>
    <t>PEDRA BRITADA - NF 569347</t>
  </si>
  <si>
    <t>PEDRA BRITADA - NF 344285</t>
  </si>
  <si>
    <t>SEGUNDO PISO LAJE</t>
  </si>
  <si>
    <t>GEOVANE BARTOLOMEU MAGALHÃES</t>
  </si>
  <si>
    <t>FRETE TUPI - 29/11</t>
  </si>
  <si>
    <t>FORMA TUBOMIN SPIRAL</t>
  </si>
  <si>
    <t>MHS SEGURANÇA DO TRABALHO - E-SOCIAL 11/2023</t>
  </si>
  <si>
    <t>DARF DCTFWEB - INSS/IRRF - 13/2023</t>
  </si>
  <si>
    <t>MARTELO - NF 22767</t>
  </si>
  <si>
    <t>TECFER</t>
  </si>
  <si>
    <t>ARAME DUPLO E PREGO - NF 46696</t>
  </si>
  <si>
    <t>CESTAS BASICAS - NF 226918</t>
  </si>
  <si>
    <t xml:space="preserve">PASI SEGUROS </t>
  </si>
  <si>
    <t>MOTOR E MANGOTE - NF 22886</t>
  </si>
  <si>
    <t>SERRA DE BANCADA - NF 22930</t>
  </si>
  <si>
    <t>MADEIRAS - NF 14805</t>
  </si>
  <si>
    <t>PLOTAGENS - NF 2024/11</t>
  </si>
  <si>
    <t>FRETE TUPI - 15/12/2023</t>
  </si>
  <si>
    <t>FGTS - 12/2023</t>
  </si>
  <si>
    <t>MHS SEGURANÇA DO TRABALHO - MENSALIDADE 12/2023</t>
  </si>
  <si>
    <t>MOTOBOY - MENSALIDADE 12/2023</t>
  </si>
  <si>
    <t>FOLHA 12/2023</t>
  </si>
  <si>
    <t>FOLHA DP - 13º SALÁRIO</t>
  </si>
  <si>
    <t>CONSULTARELABLOC</t>
  </si>
  <si>
    <t>ALUGUEL DE FORMAS E KIT SLUMP - FL 14262</t>
  </si>
  <si>
    <t>CONTROLE TECNOLÓGICO DA QUALIDADE DE MATERIAIS - NF 1080</t>
  </si>
  <si>
    <t>DCTFWEB - INSS/IRRF - 12/2023</t>
  </si>
  <si>
    <t>CESTA DE NATAL - NF 228822</t>
  </si>
  <si>
    <t>LOCAÇÃO DE ANDAIMES - ND 61449</t>
  </si>
  <si>
    <t>ALESSANDRO ALVES</t>
  </si>
  <si>
    <t>FRETE - 04/01</t>
  </si>
  <si>
    <t>MARTELO - NF 23063</t>
  </si>
  <si>
    <t>CESTAS BASICAS - NF 230157</t>
  </si>
  <si>
    <t>MOTOR E MANGOTE - NF 23177</t>
  </si>
  <si>
    <t>GUINCHO E PEDESTAL - NF 23190</t>
  </si>
  <si>
    <t>ESPAÇADOR - NF 56673</t>
  </si>
  <si>
    <t>MARTELO - NF 23361</t>
  </si>
  <si>
    <t>VIGOTA PROTENDIDA - NF 6386</t>
  </si>
  <si>
    <t>ABRIL UNIFORMES</t>
  </si>
  <si>
    <t>UNIFORMES - NF 5796</t>
  </si>
  <si>
    <t>WALSWYWA INDUSTRIA E COMERCIO</t>
  </si>
  <si>
    <t>PINO E TELA - NF 88963</t>
  </si>
  <si>
    <t>CERAMICA BRAUNAS</t>
  </si>
  <si>
    <t>AGUARDANDO NF</t>
  </si>
  <si>
    <t>FERRAGENS SANTA MONICA</t>
  </si>
  <si>
    <t>07874158636</t>
  </si>
  <si>
    <t>WESLEY DE SOUZA SILVA</t>
  </si>
  <si>
    <t>SARRAFEAMENTO DA 3º LAJE</t>
  </si>
  <si>
    <t>MHS SEGURANÇA DO TRABALHO - E-SOCIAL 12/2024 - REL 14</t>
  </si>
  <si>
    <t>EDELCIO JUNIO GONÇALVES</t>
  </si>
  <si>
    <t>FRETE TUPI - 28/01/2024</t>
  </si>
  <si>
    <t>FGTS - 01/2024</t>
  </si>
  <si>
    <t>MHS SEGURANÇA DO TRABALHO - MENSALIDADE 01/2024</t>
  </si>
  <si>
    <t>MOTOBOY - MENSALIDADE 01/2024</t>
  </si>
  <si>
    <t>FOLHA 01/2024</t>
  </si>
  <si>
    <t>ARGAMASSA - NF 87451</t>
  </si>
  <si>
    <t>IMA EQUIPAMENTO</t>
  </si>
  <si>
    <t>EQUIPAMENTOS DE PROTEÇÃO - NF 118888</t>
  </si>
  <si>
    <t>SERRA DE BANCADA - NF 23222</t>
  </si>
  <si>
    <t>LOCAÇÃO DE ANDAIMES - ND 61818</t>
  </si>
  <si>
    <t>CONCRETAGEM - NF 24697</t>
  </si>
  <si>
    <t>ESPAÇADORES - NF 56673</t>
  </si>
  <si>
    <t xml:space="preserve">LOCFER </t>
  </si>
  <si>
    <t>MOTOR E MANGOTE - NF 23333</t>
  </si>
  <si>
    <t>DCTFWEB - INSS/IRRF - 01/2024</t>
  </si>
  <si>
    <t>BRAUNAS</t>
  </si>
  <si>
    <t>TIJOLOS - NF 64005</t>
  </si>
  <si>
    <t>CIMENTO E ARGAMASSA - NF 21755</t>
  </si>
  <si>
    <t xml:space="preserve">MHS SEGURANÇA DO TRABALHO - E-SOCIAL 01/2024 </t>
  </si>
  <si>
    <t>CONSULTARELABCON</t>
  </si>
  <si>
    <t>ALUGUEL DE FORMAS E KITS SLUMP - FL 14503</t>
  </si>
  <si>
    <t>CONTROLE TECNOLÓGICO DA QUALIDADE DE MATERIAIS - NF 176</t>
  </si>
  <si>
    <t>CESTAS BASICAS - NF 233736</t>
  </si>
  <si>
    <t>PASI SEGUROS - AGUARDANDO BOLETO</t>
  </si>
  <si>
    <t>MOTOR E MANGOTE - NF 23493</t>
  </si>
  <si>
    <t>GUINCHO E PEDESTAL - NF 23505</t>
  </si>
  <si>
    <t>LOJA ELÉTRICA</t>
  </si>
  <si>
    <t>BARRA REDONDA - NF 346060</t>
  </si>
  <si>
    <t>FRETE TUPI - 22/02/2024</t>
  </si>
  <si>
    <t>CIMENTO - NF 21889</t>
  </si>
  <si>
    <t>MHS SEGURANÇA DO TRABALHO - MENSALIDADE 02/2024</t>
  </si>
  <si>
    <t>MOTOBOY - MENSALIDADE 02/2024</t>
  </si>
  <si>
    <t>FOLHA 02/2024</t>
  </si>
  <si>
    <t>FGTS - 02/2024</t>
  </si>
  <si>
    <t>LOCAÇÃO DE ANDAIMES - ND 62166</t>
  </si>
  <si>
    <t>SERRA DE BANCADA E MARTELETE - NF 23537</t>
  </si>
  <si>
    <t>TIJOLOS - NF 64224</t>
  </si>
  <si>
    <t>IMA EQUIPAMENTOS DE PROTEÇÃO</t>
  </si>
  <si>
    <t>OCULOS, LUVAS, MASCARAS - NF 123396</t>
  </si>
  <si>
    <t>DCTFWEB - INSS/IRRF - 02-2024</t>
  </si>
  <si>
    <t>BLOJAF</t>
  </si>
  <si>
    <t>BLOCO DE CONCRETO - NF 220293</t>
  </si>
  <si>
    <t>BLOCO DE CONCRETO - NF 220314</t>
  </si>
  <si>
    <t>LOJA DO PAULO</t>
  </si>
  <si>
    <t>DESEMPENADEIRA, BALDE, DISCO, CAIXA, SIKADUR, TUBO - NF 26919</t>
  </si>
  <si>
    <t xml:space="preserve">WALSYWA </t>
  </si>
  <si>
    <t>FINCAPINO - NF 92985</t>
  </si>
  <si>
    <t>MG MIX CONCRETO</t>
  </si>
  <si>
    <t>CONCRETAGEM  3º LAJE- AGUARDANDO NF</t>
  </si>
  <si>
    <t>19061916623</t>
  </si>
  <si>
    <t>DIEGO SILVA LOPES</t>
  </si>
  <si>
    <t xml:space="preserve">MHS SEGURANÇA DO TRABALHO - E-SOCIAL 02/2024 </t>
  </si>
  <si>
    <t>LIZO CIMENTO</t>
  </si>
  <si>
    <t>CIMENTO - NF 22103</t>
  </si>
  <si>
    <t>LOCFER - 06/01 Á 04/02</t>
  </si>
  <si>
    <t>LOCFER - 21/12/2023 Á 19/01/2024</t>
  </si>
  <si>
    <t>LOCFER - 19/02 Á 19/03</t>
  </si>
  <si>
    <t>MARTELO - NF 23678</t>
  </si>
  <si>
    <t>TIJOLOS - NF 64407</t>
  </si>
  <si>
    <t>CESTAS BASICAS - NF 236671</t>
  </si>
  <si>
    <t>ARAME E PREGO - NF 52700</t>
  </si>
  <si>
    <t>LOCFER - 04/03 Á 02/04</t>
  </si>
  <si>
    <t>GUINCHO E PEDESTAL - NF 23823</t>
  </si>
  <si>
    <t>LOCFER - 25/02 Á 25/03</t>
  </si>
  <si>
    <t>MOTOR DE ACIONAMENTO E MANGOTE - NF 23807</t>
  </si>
  <si>
    <t>MBV - MINEIRAÇÃO BELA VISTA</t>
  </si>
  <si>
    <t>PEDRA BRITADA - NF 576613</t>
  </si>
  <si>
    <t>WALSYWA</t>
  </si>
  <si>
    <t xml:space="preserve">VT E CAFÉ </t>
  </si>
  <si>
    <t>VALTER SARDINHA RIBEIRO</t>
  </si>
  <si>
    <t>RESCISÃO DO CONTRATO DE TRABALHO</t>
  </si>
  <si>
    <t>VIGOTA - NF 6420</t>
  </si>
  <si>
    <t>LUIZ GUILHERME LEMOS COSTA</t>
  </si>
  <si>
    <t>FRETE - 28/02</t>
  </si>
  <si>
    <t>FGTS - VALTER SARDINHA RIBEIRO</t>
  </si>
  <si>
    <t>GFD</t>
  </si>
  <si>
    <t>FGTS - TULIO DE JESUS BITENCOURT</t>
  </si>
  <si>
    <t>FGTS - ISAIAS NERES RODRIGUES</t>
  </si>
  <si>
    <t>MHS SEGURANÇA DO TRABALHO - MENSALIDADE 03/2024</t>
  </si>
  <si>
    <t>MOTOBOY - MENSALIDADE 03/2024</t>
  </si>
  <si>
    <t>FOLHA 03/2024</t>
  </si>
  <si>
    <t>LOCAÇÃO DE ANDAIMES - ND 62483</t>
  </si>
  <si>
    <t>SERRA DE BANCADA E MARTELETE - NF 23859</t>
  </si>
  <si>
    <t>CIMENTO - NF 22354</t>
  </si>
  <si>
    <t>CONCRETAGEM - NF 25986</t>
  </si>
  <si>
    <t>IMA EQUIPAMENTOS</t>
  </si>
  <si>
    <t>EQUIPAMENTOS DE PROTEÇÃO - NF 129251</t>
  </si>
  <si>
    <t>WESLEY NONATO PARREIRAS</t>
  </si>
  <si>
    <t>FRETE</t>
  </si>
  <si>
    <t>FGTS MENSAL - 03/2024</t>
  </si>
  <si>
    <t>DCTFWEB - INSS/IRRF - 03/2024</t>
  </si>
  <si>
    <t>MHS SEGURANÇA DO TRABALHO - E-SOCIAL 03/2024</t>
  </si>
  <si>
    <t>REALIZAÇÃO DE EXAMES - NF 2024/330</t>
  </si>
  <si>
    <t>MARTELO - NF 24001</t>
  </si>
  <si>
    <t>BRASILOC</t>
  </si>
  <si>
    <t>LOCAÇÃO DE EQUIPAMENTOS - NF 8251</t>
  </si>
  <si>
    <t>CESTAS BASICA - NF 239577</t>
  </si>
  <si>
    <t>TIJOLOS FURADO - NF 64774</t>
  </si>
  <si>
    <t>MADEREIRA ESTRELA - PARC. 1/2</t>
  </si>
  <si>
    <t>MADEIRAS - NF 1039</t>
  </si>
  <si>
    <t>PASI SEGUROS - AGUARDANDO FATURA</t>
  </si>
  <si>
    <t>GUINCHO E PEDESTAL - NF 24150</t>
  </si>
  <si>
    <t>MOTOR, MANGOTE - NF 24131</t>
  </si>
  <si>
    <t>UNIVERSO ELÉTRICO</t>
  </si>
  <si>
    <t>MATERIAIS ELÉTRICO - NF 300288</t>
  </si>
  <si>
    <t>13889445616</t>
  </si>
  <si>
    <t>WELIO DE FRANÇA DA SILVA</t>
  </si>
  <si>
    <t>95530150691</t>
  </si>
  <si>
    <t>FORTUNATO CECILIO DE JESUS</t>
  </si>
  <si>
    <t>RESCISÃO</t>
  </si>
  <si>
    <t>LEONARDO JOSÉ RODRIGUES</t>
  </si>
  <si>
    <t>FRETE TUPI - 10/04</t>
  </si>
  <si>
    <t>MHS SEGURANÇA DO TRABALHO - MENSALIDADE 04/2024</t>
  </si>
  <si>
    <t>MOTOBOY - MENSALIDADE 04/2024</t>
  </si>
  <si>
    <t>FOLHA 04/2024</t>
  </si>
  <si>
    <t>LOCAÇÃO DE ANDAIMES - ND 62841</t>
  </si>
  <si>
    <t>CIMENTO - NF 22671</t>
  </si>
  <si>
    <t>SERRA DE VIDEA - NF 2597</t>
  </si>
  <si>
    <t>SERRA E MARTELETE - NF 24227</t>
  </si>
  <si>
    <t>AMAZONIA UNIFORMES</t>
  </si>
  <si>
    <t>UNIFORMES - NF 537</t>
  </si>
  <si>
    <t>ADITIVO COMPENSADO - NF 10222</t>
  </si>
  <si>
    <t>SOCIEDADE IRMÃOS BARROS</t>
  </si>
  <si>
    <t>ARAME, SIKADUR, PENEIRAS - NF 28126</t>
  </si>
  <si>
    <t>CONCRETAGEM - NF 26686</t>
  </si>
  <si>
    <t>LUIS EDUARDO DE OLIVEIRA REIS</t>
  </si>
  <si>
    <t>FRETE UNIFORMES - REEMBOLSO ROGÉRIO VASCONCELOS SANTOS</t>
  </si>
  <si>
    <t>GRAAL TINTAS</t>
  </si>
  <si>
    <t>TINTAS</t>
  </si>
  <si>
    <t>DISCOS FURO 7/8, PU 40 SELANTE, ELETROLDO - NF57058</t>
  </si>
  <si>
    <t>PERFIL ENRIGECIDO, PERFIL SIMPLES - NF 24508</t>
  </si>
  <si>
    <t>ADILSON SILVA</t>
  </si>
  <si>
    <t>1 CAMINHÃO AREIA LAVADA - 26/04/2024</t>
  </si>
  <si>
    <t>CLAUDIO FONSECA DE REZNDE</t>
  </si>
  <si>
    <t>FRETE TUPI - 09/05</t>
  </si>
  <si>
    <t>1 CAMINHÃO AREIA LAVADA - 08/05/2024</t>
  </si>
  <si>
    <t>1 CAMINHÃO BRITA - 08/05/2024</t>
  </si>
  <si>
    <t>1 CAMINHÃO AREIA LAVADA - 15/05/2024</t>
  </si>
  <si>
    <t>MHS SEGURANÇA DO TRABALHO - E-SOCIAL 04/2024</t>
  </si>
  <si>
    <t>FGTS MENSAL - 04/2024</t>
  </si>
  <si>
    <t>DCTFWEB - INSS/IRRF - 04/2024</t>
  </si>
  <si>
    <t>LOCAÇAO DE ESCORAMENTO - ND 8365</t>
  </si>
  <si>
    <t>M H DA SILVA SEGURANÇA - AGUARDANDO BOLETO</t>
  </si>
  <si>
    <t xml:space="preserve">REALIZAÇÃO DE EXAMES </t>
  </si>
  <si>
    <t>CIMENTO - NF 22818</t>
  </si>
  <si>
    <t>TIJOLOS - NF 65079</t>
  </si>
  <si>
    <t>MARTELO - NF 24335</t>
  </si>
  <si>
    <t>MADEREIRA ESTRELA - PARC. 2/2</t>
  </si>
  <si>
    <t>CIMENTO - NF 22895</t>
  </si>
  <si>
    <t>MANGOTE E MOTOR - NF 24429</t>
  </si>
  <si>
    <t>CESTAS BASICAS - NF 243121</t>
  </si>
  <si>
    <t>CONTROLE TECNOLÓGICO DE QUALIDADE DE MATERIAIS - NF 436</t>
  </si>
  <si>
    <t>GUINCHO E PEDESTAL - NF 24463</t>
  </si>
  <si>
    <t>MOTOR E MANGOTE - NF 24456</t>
  </si>
  <si>
    <t>TCL TRANSPORTES</t>
  </si>
  <si>
    <t>PEDRA BRITADA - NF 379803</t>
  </si>
  <si>
    <t>PNEU CARRINHO DE MÃO - NF 28599</t>
  </si>
  <si>
    <t>MAYKE ALEXANDRE</t>
  </si>
  <si>
    <t>SERRALHEIRO</t>
  </si>
  <si>
    <t>1 CAMINHÃO AREIA LAVADA - 17/05/2024</t>
  </si>
  <si>
    <t>1 CAMINHÃO AREIA LAVADA - 28/05/2024</t>
  </si>
  <si>
    <t>MHS SEGURANÇA DO TRABALHO - MENSALIDADE 05/2024</t>
  </si>
  <si>
    <t>MOTOBOY - MENSALIDADE 05/2024</t>
  </si>
  <si>
    <t>FOLHA 05/2024</t>
  </si>
  <si>
    <t>TIJOLOS - NF 65229</t>
  </si>
  <si>
    <t>SERRA DE BANCADA, MARTELETE - NF 24533</t>
  </si>
  <si>
    <t>LOCAÇÃO DE ANDAIMES - ND 63105</t>
  </si>
  <si>
    <t>AÇO - NF 61806</t>
  </si>
  <si>
    <t>14264582660</t>
  </si>
  <si>
    <t>WESLEY JOSÉ DA SILVA</t>
  </si>
  <si>
    <t>1 CAMINHÃO AREIA LAVADA - 06/06/2024</t>
  </si>
  <si>
    <t>FGTS MENSAL - 05/2024</t>
  </si>
  <si>
    <t>DCTFWEB - INSS/IRRF - 05/2024</t>
  </si>
  <si>
    <t>MHS SEGURANÇA DO TRABALHO - E-SOCIAL 05/2024</t>
  </si>
  <si>
    <t>CIMENTO - NF 23167</t>
  </si>
  <si>
    <t>MARTELO - NF 24669</t>
  </si>
  <si>
    <t>LOCAÇÃO DE ESCORAMENTO - FL 8486</t>
  </si>
  <si>
    <t>CESTAS BASICAS - NF 246496</t>
  </si>
  <si>
    <t>MANGOTE E MOTOR - NF 24807</t>
  </si>
  <si>
    <t>GUINCHO E PEDESTAL - NF 24813</t>
  </si>
  <si>
    <t>COMERCIAL IMPERVIA</t>
  </si>
  <si>
    <t>BIANCO - NF 15139</t>
  </si>
  <si>
    <t xml:space="preserve">MIRAILTON JUNIO DA SILVA </t>
  </si>
  <si>
    <t>MOTOBOY PARABOUT - REEMBOLSO ROGÉRIO VASCONCELOS SANTOS</t>
  </si>
  <si>
    <t>MG PARAFUSOS</t>
  </si>
  <si>
    <t>PARABOUT - REEMBOLSO ROGÉRIO VASCONCELOS SANTOS</t>
  </si>
  <si>
    <t>DISCOS, ESCOVA DE AÇO - NF 29048</t>
  </si>
  <si>
    <t>68035136615</t>
  </si>
  <si>
    <t>NILSON FERREIRA DE SOUZA</t>
  </si>
  <si>
    <t>MEGA IMPERMEABILIZAÇÕES</t>
  </si>
  <si>
    <t xml:space="preserve">IMPERMEABILIZAÇÃO </t>
  </si>
  <si>
    <t>FRETE TUPI - 20/06</t>
  </si>
  <si>
    <t>1 CAMINHÃO AREIA LAVADA - 14/06/2024</t>
  </si>
  <si>
    <t>1 CAMINHÃO AREIA LAVADA - 25/06/2024</t>
  </si>
  <si>
    <t>FGTS RESCISÓRIO - ALISSON ALEX VIEIRA 06/2024</t>
  </si>
  <si>
    <t>MHS SEGURANÇA DO TRABALHO - MENSALIDADE 06/2024</t>
  </si>
  <si>
    <t>MOTOBOY - MENSALIDADE 06/2024</t>
  </si>
  <si>
    <t>FOLHA 06/2024</t>
  </si>
  <si>
    <t>CIMENTO - NF 23473</t>
  </si>
  <si>
    <t>MATERIAIS DIVERSOS - NF 2641</t>
  </si>
  <si>
    <t>MANUTENÇÃO FINCA PINO - NF 2024/95</t>
  </si>
  <si>
    <t>LOCAÇÃO DE ANDAIMES - ND 63481</t>
  </si>
  <si>
    <t>SERRA E MARTELETE - NF 24904</t>
  </si>
  <si>
    <t>GUINCHO COLUNA - NF 24914</t>
  </si>
  <si>
    <t>ARGAMASSA - NF 23560</t>
  </si>
  <si>
    <t>BOTAS E LUVAS - NF 101569</t>
  </si>
  <si>
    <t>ESCOVA, INTERRUPTOR, CABO E PLUG - NF 2652</t>
  </si>
  <si>
    <t>TIJOLOS - NF 65729</t>
  </si>
  <si>
    <t>03922187633</t>
  </si>
  <si>
    <t>DANIEL SEVERIANO DA SILVA</t>
  </si>
  <si>
    <t>02289885606</t>
  </si>
  <si>
    <t>JEFFERSON RODRIGUES XAVIER</t>
  </si>
  <si>
    <t>HEBROM CALHAS E RUFOS</t>
  </si>
  <si>
    <t>77MTS DE CALHA 44MTS DE RUFO</t>
  </si>
  <si>
    <t>EMPREITEIRA COSTA - ALVIMAR BOMBEIRO</t>
  </si>
  <si>
    <t>INFRA DOS BANHEIROS</t>
  </si>
  <si>
    <t>ALISON FRANCISCO LEITE</t>
  </si>
  <si>
    <t>EXECUÇÃO ELÉTRICA</t>
  </si>
  <si>
    <t>JORMIO RODRIGUS FERNANDES</t>
  </si>
  <si>
    <t>FURO EM LAJES</t>
  </si>
  <si>
    <t>EDELCIO JUNIOR GONÇALVES</t>
  </si>
  <si>
    <t>FRETE TUPI ANDAIMES - 27/06</t>
  </si>
  <si>
    <t>1 CAMINHÃO AREIA LAVADA - 26/06/2024</t>
  </si>
  <si>
    <t>FGTS MENSAL - 06/2024</t>
  </si>
  <si>
    <t>DCTFWEB - INSS/IRRF - 06/2024</t>
  </si>
  <si>
    <t xml:space="preserve">LOJA DO PAULO </t>
  </si>
  <si>
    <t>ENXADA, PÁ, SIKADUR - NF 29373</t>
  </si>
  <si>
    <t>MHS SEGURANÇA DO TRABALHO - E-SOCIAL 06/2024</t>
  </si>
  <si>
    <t>PINO E CARGA - NF 59073</t>
  </si>
  <si>
    <t>DRYKOMANTA E DRYKOPRIMER - NF 11274</t>
  </si>
  <si>
    <t>LOCAÇÃO DE ANDAIMES - NF 8639</t>
  </si>
  <si>
    <t>CIMENTO E CH ADITIVO - NF 23680</t>
  </si>
  <si>
    <t>MATERIAIS ELÉTRICOS - NF 317736</t>
  </si>
  <si>
    <t>MARTELO - NF 25061</t>
  </si>
  <si>
    <t>CH ADITIVO MASSICAL - NF 23720</t>
  </si>
  <si>
    <t>CESTAS BASICAS - NF 249686</t>
  </si>
  <si>
    <t>BOTINAS E LUVAS - NF 102314</t>
  </si>
  <si>
    <t>UNIFORMES - NF 708</t>
  </si>
  <si>
    <t>MADESCOM MADEIREIRA - PARC. 1/2</t>
  </si>
  <si>
    <t>MADEIRAS - NF 1238</t>
  </si>
  <si>
    <t>MATERIAIS DE LOCAÇÃO - NF 25235</t>
  </si>
  <si>
    <t>CASA FERREIRA GONÇALVES - PARC. 1/2</t>
  </si>
  <si>
    <t>MATERIAIS HIDRAULICOS - NF 473617</t>
  </si>
  <si>
    <t>CAIO HENRIQUE TEODORO PEREIRA</t>
  </si>
  <si>
    <t xml:space="preserve">MOTOBOY UNIFORMES - REEMBOLSO ROGÉRIO VASCONCELOS </t>
  </si>
  <si>
    <t>TCL MINERAÇÃO</t>
  </si>
  <si>
    <t>PEDRA BRITADA - NF 385470</t>
  </si>
  <si>
    <t>CASA FERREIRA GONÇALVES</t>
  </si>
  <si>
    <t>MATERIAIS HIDRAULICOS - NF 473445</t>
  </si>
  <si>
    <t>MHS SEGURANÇA DO TRABALHO - MENSALIDADE 07/2024</t>
  </si>
  <si>
    <t>MOTOBOY - MENSALIDADE 07/2024</t>
  </si>
  <si>
    <t>FOLHA 07/2024</t>
  </si>
  <si>
    <t>REALIZAÇÃO DE EXAMES - NF 2024/585</t>
  </si>
  <si>
    <t>LIZO DISTRUIBUIDOR</t>
  </si>
  <si>
    <t>CIMENTO - NF 23898</t>
  </si>
  <si>
    <t>TIJOLOS - NF 65985</t>
  </si>
  <si>
    <t>ARGAMASSA - NF 23903</t>
  </si>
  <si>
    <t>GUINCHO - NF 25280</t>
  </si>
  <si>
    <t>SERRA, MARTELETE, MARTELOS, ESMERILHADEIRA - NF 25296</t>
  </si>
  <si>
    <t>LOCAÇÃO DE ANDAIMES - ND 63818</t>
  </si>
  <si>
    <t>MATERIAIS DIVERSOS - NF 29785</t>
  </si>
  <si>
    <t>CONCRETARTE ESPAÇADORES</t>
  </si>
  <si>
    <t>CAIXA E REGUA - NF 24687115</t>
  </si>
  <si>
    <t xml:space="preserve">MADESCOM MADEIREIRA </t>
  </si>
  <si>
    <t>PONTALET, COMPENSADO, E TABUA - NF 1271</t>
  </si>
  <si>
    <t>POLICORTE - NF 25400</t>
  </si>
  <si>
    <t>MATERIAIS ELÉTRICOS - NF 440746</t>
  </si>
  <si>
    <t>MATERIAIS HIDRAULICOS - NF 921817</t>
  </si>
  <si>
    <t>LUIZ CARLOS CONÇALVES</t>
  </si>
  <si>
    <t>CIMENTO - NF 23772</t>
  </si>
  <si>
    <t>SOLLAR PISCINAS E EQUIPAMENTOS</t>
  </si>
  <si>
    <t>CAIXA DAGUA E TAMPA CAIXA - NF 2211</t>
  </si>
  <si>
    <t xml:space="preserve">TCL TRANSPORTES </t>
  </si>
  <si>
    <t xml:space="preserve">PEDRA BRITADA 0 - NF 0386826 </t>
  </si>
  <si>
    <t>WALSYWA INDUSTRIA E COMERCIO DE PRODUTOS METARLUGICOS LTDA</t>
  </si>
  <si>
    <t>TELA WALFORTE E PINO LISO - N°ORÇAMENTO:904690</t>
  </si>
  <si>
    <t>EMPREITEIRA COSTA - ALVIMAR</t>
  </si>
  <si>
    <t>REDE PLUVIAL DO TELHADO</t>
  </si>
  <si>
    <t>ALISSON FRANCISCO LEITE</t>
  </si>
  <si>
    <t>INFRA PAVIMENTO E SEGUNDO PAVIMENTO</t>
  </si>
  <si>
    <t>JOEMIO RODRIGUES FERNANDES</t>
  </si>
  <si>
    <t>FUROS LAJES</t>
  </si>
  <si>
    <t>FENIX SERRALHERIA E AUTOMAÇÃO</t>
  </si>
  <si>
    <t>EXECUÇÃO TELHADO</t>
  </si>
  <si>
    <t>DCTFWEB - 07/2024</t>
  </si>
  <si>
    <t>FGTS MENSAL - 07/2024</t>
  </si>
  <si>
    <t>MHS SEGURANÇA DO TRABALHO - E-SOCIAL 07/2024</t>
  </si>
  <si>
    <t>REALIZAÇÃO DE EXAMES - NF 2024/666</t>
  </si>
  <si>
    <t>IMA EPI</t>
  </si>
  <si>
    <t>EQUIPAMENTOS DE PROTEÇÃO - NF 146840</t>
  </si>
  <si>
    <t>CIMENTO - NF 24092</t>
  </si>
  <si>
    <t>MARTELO - NF 25431</t>
  </si>
  <si>
    <t>CESTAS BASICAS - NF 253196</t>
  </si>
  <si>
    <t>MADESCOM MADEIREIRA - PARC. 2/2</t>
  </si>
  <si>
    <t>CARRINHO DE MÃO, PÁ, SIKADUR - NF 30125</t>
  </si>
  <si>
    <t>UNIVERSO ELÉTRICO - PARC. 1/3</t>
  </si>
  <si>
    <t>CASA FERREIRA GONÇALVES - PARC. 2/2</t>
  </si>
  <si>
    <t>THERMOTELHA - PARC. 1/3</t>
  </si>
  <si>
    <t>TELHAS - NF 27051</t>
  </si>
  <si>
    <t>UNIFORMES - NF 758</t>
  </si>
  <si>
    <t>MANGOTE, MOTOR, GIRICA, PISTOLA FINCA PINOS - NF 25593</t>
  </si>
  <si>
    <t>SELANTE E MANTA - NF 11985</t>
  </si>
  <si>
    <t>EQUIPAMENTOS DE PROTEÇÃO - NF 149010</t>
  </si>
  <si>
    <t>CABEAMENTO DOS 1 E 2º ANDAR</t>
  </si>
  <si>
    <t>REDE PLUVIAL DO TELHADO / BANHEIROS 2º PAV</t>
  </si>
  <si>
    <t>CIMENTO E ARGAMASSA - NF 24235</t>
  </si>
  <si>
    <t>PREGOS - NF 65585</t>
  </si>
  <si>
    <t>PREGOS - NF 65667</t>
  </si>
  <si>
    <t>MHS SEGURANÇA DO TRABALHO - MENSALIDADE 08/2024</t>
  </si>
  <si>
    <t>MOTOBOY - MENSALIDADE 08/2024</t>
  </si>
  <si>
    <t>FOLHA 08/2024</t>
  </si>
  <si>
    <t>MATERIAIS HIDRAULICOS - NF 478869</t>
  </si>
  <si>
    <t>GUINCHO COLUNA - NF 25644</t>
  </si>
  <si>
    <t>SERRA, MARTELETE, MARTELO, ESMERILHADEIRA - NF 25653</t>
  </si>
  <si>
    <t>LOCAÇÃO DE ANDAIMES - ND 64171</t>
  </si>
  <si>
    <t>CIMENTO - NF 24395</t>
  </si>
  <si>
    <t>THERMOTELHA - PARC. 2/3</t>
  </si>
  <si>
    <t>POLICORTE - NF 25734</t>
  </si>
  <si>
    <t>IMC RESISTENCIA</t>
  </si>
  <si>
    <t>RESISTENCIA - NF 12133</t>
  </si>
  <si>
    <t>VT E CAFÉ</t>
  </si>
  <si>
    <t>JOFFERSON RODRIGUES XAVIER</t>
  </si>
  <si>
    <t>EMPREITEIRA COSTA</t>
  </si>
  <si>
    <t>CABEAMENTO DOS 1 E 2 ANDAR</t>
  </si>
  <si>
    <t>DCTF WEB - 08/2024</t>
  </si>
  <si>
    <t>FGTS MENSAL - 08/2024</t>
  </si>
  <si>
    <t>MHS SEGURANÇA DO TRABALHO - E-SOCIAL 08/2024</t>
  </si>
  <si>
    <t>CIMENTO - NF 24498</t>
  </si>
  <si>
    <t>RALO - NF 929129</t>
  </si>
  <si>
    <t>MARTELO - NF 25786</t>
  </si>
  <si>
    <t>BIANCO - NF 12269</t>
  </si>
  <si>
    <t>MATERIAIS DIVERSOS - NF 30605</t>
  </si>
  <si>
    <t>TARACHA - NF 331940</t>
  </si>
  <si>
    <t>DESEMPENADEIRA E TARRAXA - NF 30676</t>
  </si>
  <si>
    <t>UNIVERSO ELETRICO</t>
  </si>
  <si>
    <t>TARRACHA METALICA - NF 331940</t>
  </si>
  <si>
    <t>UNIVERSO ELÉTRICO - PARC. 2/3</t>
  </si>
  <si>
    <t>CESTAS BASICAS - NF 256420</t>
  </si>
  <si>
    <t>THERMOTELHA - PARC. 3/3</t>
  </si>
  <si>
    <t>CARMO SION</t>
  </si>
  <si>
    <t>BLOCO E GRAUTE - NF 15939</t>
  </si>
  <si>
    <t>MOTOR, MANGOTE, GIRICA, PISTOLA - NF 25986</t>
  </si>
  <si>
    <t>BALDE, TUBO E VASSOURA - NF 30872</t>
  </si>
  <si>
    <t>LOJA ELÉTRICA - PARC. 1/3</t>
  </si>
  <si>
    <t>MATERIAIS ELÉTRICOS - NF 468096</t>
  </si>
  <si>
    <t>FINCAPINO, PINO, TELA - NF 117384</t>
  </si>
  <si>
    <t>LIGAÇÃO DAS CAIXAS D'AGUA</t>
  </si>
  <si>
    <t>MHS SEGURANÇA DO TRABALHO - MENSALIDADE 09/2024</t>
  </si>
  <si>
    <t>MOTOBOY - MENSALIDADE 09/2024</t>
  </si>
  <si>
    <t>FOLHA 09/2024</t>
  </si>
  <si>
    <t>ARGAMASSA - NF 24591</t>
  </si>
  <si>
    <t>ARGAMASSA - NF 24753</t>
  </si>
  <si>
    <t>LOCAÇÃO DE ANDAIMES - ND 64452</t>
  </si>
  <si>
    <t>SERRA, MARTELETE, MARTELO, ESMERILHADEIRA - NF 26015</t>
  </si>
  <si>
    <t>GUINCHO COLUNA - NF 26010</t>
  </si>
  <si>
    <t>ADESIVO E FITA PERFURADA - NF 934048</t>
  </si>
  <si>
    <t>POLICORTE - NF 26092</t>
  </si>
  <si>
    <t xml:space="preserve">RESCISÃO </t>
  </si>
  <si>
    <t>2 CAMINHÃO DE AREIA</t>
  </si>
  <si>
    <t>1 CAMINHÃO DE AREIA</t>
  </si>
  <si>
    <t>BLOCO SIGMA</t>
  </si>
  <si>
    <t>BLOCO CANALETA - AGUARDANDO NF</t>
  </si>
  <si>
    <t>DEPÓSITO 040</t>
  </si>
  <si>
    <t>FGTS MENSAL - 09/2024</t>
  </si>
  <si>
    <t>DCTFWEB - 09/2024</t>
  </si>
  <si>
    <t>REALIZAÇÃO DE EXAMES - NF 842</t>
  </si>
  <si>
    <t>MHS SEGURANÇA DO TRABALHO - E-SOCIAL 09/2024</t>
  </si>
  <si>
    <t>CIMENTO E ARGAMASSA - NF 24969</t>
  </si>
  <si>
    <t>MARTELO - NF 26161</t>
  </si>
  <si>
    <t>TIJOLOS - NF 105413</t>
  </si>
  <si>
    <t>UNIVERSO ELÉTRICO - PARC. 3/3</t>
  </si>
  <si>
    <t>MATERIAIS ELÉTRICOS - NF 325221</t>
  </si>
  <si>
    <t>CESTAS BASICAS - NF 259480</t>
  </si>
  <si>
    <t>LOJA ELÉTRICA - PARC. 2/3</t>
  </si>
  <si>
    <t>GIRICA, PISTOLA FINCA PINO - NF 26335</t>
  </si>
  <si>
    <t>MATERIAIS HIDRAULICOS - NF 486355</t>
  </si>
  <si>
    <t>UNIFORMES - NF 873</t>
  </si>
  <si>
    <t>BIANCO - NF 13016</t>
  </si>
  <si>
    <t>RESIGROUT - NF 13025</t>
  </si>
  <si>
    <t>ADAILSON SILVA NOVAIS</t>
  </si>
  <si>
    <t>12 DIAS VT E CAFÉ</t>
  </si>
  <si>
    <t xml:space="preserve">PRESMETAL </t>
  </si>
  <si>
    <t>03473509680</t>
  </si>
  <si>
    <t>JOELMIO RODRIGUES FERNANDES</t>
  </si>
  <si>
    <t>FUROS EM LAJE</t>
  </si>
  <si>
    <t>LIGAÇÃO CALHAS</t>
  </si>
  <si>
    <t>CIRCUITO ELEVADOR</t>
  </si>
  <si>
    <t>MHS SEGURANÇA DO TRABALHO - MENSALIDADE 10/2024</t>
  </si>
  <si>
    <t>MOTOBOY - MENSALIDADE 10/2024</t>
  </si>
  <si>
    <t>FOLHA 10/2024</t>
  </si>
  <si>
    <t>CMENTO E CAL - NF 25142</t>
  </si>
  <si>
    <t>MARTELETE, MARTELO, ESMERILHADEIRA - NF 26378</t>
  </si>
  <si>
    <t>GUINCHO COLUNA - NF 26373</t>
  </si>
  <si>
    <t>LOCAÇÃO DE ANDAIMES - ND 64772</t>
  </si>
  <si>
    <t>VIAPLUS E BROXA - NF 13158</t>
  </si>
  <si>
    <t>POLICORTE - NF 26467</t>
  </si>
  <si>
    <t>MATERIAIS HIDRAULICOS - NF 942375</t>
  </si>
  <si>
    <t>FRETE UNIFORMES - RESTITUIÇÃO ROGÉRIO VASCONCELOS</t>
  </si>
  <si>
    <t>PEDRA BRITADA - NF 607174</t>
  </si>
  <si>
    <t>HIDRAUACO INCENDIOS E ACESSORIOS</t>
  </si>
  <si>
    <t>MATERIAIS DIVERSOS - NF 43084</t>
  </si>
  <si>
    <t>MHS SEGURANÇA DO TRABALHO - E-SOCIAL 10/2024</t>
  </si>
  <si>
    <t>FGTS MENSAL - 10/2024</t>
  </si>
  <si>
    <t>DCTFWEB - 10/2024</t>
  </si>
  <si>
    <t>UNIVERSO ELÉTRICO - PARC. 1/2</t>
  </si>
  <si>
    <t>MATERIAIS ELÉTRICOS - NF 342880</t>
  </si>
  <si>
    <t>CIMENTO E ADITIVO - NF 25364</t>
  </si>
  <si>
    <t>WORK MED SEGURANÇA E MEDICINA DO TRABALHO</t>
  </si>
  <si>
    <t>REALIZAÇÃO DE EXAMES - NF 3469</t>
  </si>
  <si>
    <t>UNIFORMES - NF 893</t>
  </si>
  <si>
    <t>MARTELO E SERRA - NF 26572</t>
  </si>
  <si>
    <t>CESTAS BASICAS - NF 262814</t>
  </si>
  <si>
    <t>ANDAIME TUBULAR - NF 26644</t>
  </si>
  <si>
    <t>MATERIAIS DIVERSOS - NF 32370</t>
  </si>
  <si>
    <t>GIRICA E PISTOLA - NF 26708</t>
  </si>
  <si>
    <t>VIDA EQUIPAMENTOS DE PROTEÇÃO - PARC. 1/2</t>
  </si>
  <si>
    <t>LUVAS, OCULOS, BOTINAS - NF 28096</t>
  </si>
  <si>
    <t>ATLAS SCHINDLER</t>
  </si>
  <si>
    <t>ELEVADOR - NF 1011457</t>
  </si>
  <si>
    <t>RENATO ALVES LIMA</t>
  </si>
  <si>
    <t>PLACAS CIMENTO</t>
  </si>
  <si>
    <t xml:space="preserve">SERVIÇO DE HIDRAULICA </t>
  </si>
  <si>
    <t>PRESMETAL</t>
  </si>
  <si>
    <t xml:space="preserve">SERVIÇO SERRALHERIA </t>
  </si>
  <si>
    <t>CALHAS DE CONDUTORES</t>
  </si>
  <si>
    <t>VR AREIA E BRITA</t>
  </si>
  <si>
    <t>VIAGEM TERRA - PED. 4349</t>
  </si>
  <si>
    <t>FOLHA 11/2024</t>
  </si>
  <si>
    <t>MARTELO, MARTELETE E ESMERILHADEIRA - NF 26801</t>
  </si>
  <si>
    <t>GUINCHO - NF 26800</t>
  </si>
  <si>
    <t>FOLHA 11/2024 - 13º SALÁRIO</t>
  </si>
  <si>
    <t>LOCAÇÃO DE ANDAIMES - ND 65126</t>
  </si>
  <si>
    <t>CIMENTO E ARGAMASSA - NF 25657</t>
  </si>
  <si>
    <t>MARTELO - NF 26873</t>
  </si>
  <si>
    <t>UNIVERSO ELÉTRICO - PARC. 2/2</t>
  </si>
  <si>
    <t>LOJA ELÉTRICA - PARC. 3/3</t>
  </si>
  <si>
    <t>MATERIAIS ELÉTRICOS - NF 349859</t>
  </si>
  <si>
    <t>CABEAMENTOS</t>
  </si>
  <si>
    <t>SERVIÇOS SERRALHERIA</t>
  </si>
  <si>
    <t>DCTFWEB 11/2024</t>
  </si>
  <si>
    <t>FGTS MENSAL 11/2024</t>
  </si>
  <si>
    <t>DCTFWEB 13º SALÁRIO</t>
  </si>
  <si>
    <t>VIDA EQUIPAMENTOS DE PROTEÇÃO - PARC. 2/2</t>
  </si>
  <si>
    <t>MATERIAIS HIDRAULICOS - NF 492280</t>
  </si>
  <si>
    <t>MHS SEGURANÇA DO TRABALHO - E-SOCIAL 11/2024</t>
  </si>
  <si>
    <t>SERRA MADEIRA - NF 26931</t>
  </si>
  <si>
    <t>CIMENTO - NF 99754</t>
  </si>
  <si>
    <t>MISTURADOR - NF 26993</t>
  </si>
  <si>
    <t>ANDAIME - NF 26976</t>
  </si>
  <si>
    <t>CESTAS BASICAS - NF 268575</t>
  </si>
  <si>
    <t>MATERIAIS HIDRAULICOS - NF 950895</t>
  </si>
  <si>
    <t>GIRICA - NF 27058</t>
  </si>
  <si>
    <t>PARAFUSO, BUCHA, FITA AÇO - NF 2921</t>
  </si>
  <si>
    <t>MARTELETE, MARTELO, ESMERILHADEIRA - NF 27144</t>
  </si>
  <si>
    <t>CESTAS DE NATAL - NF 269701</t>
  </si>
  <si>
    <t>WESLEY DE SOUZA SILVA - RESCISÃO EM 09/12/2024</t>
  </si>
  <si>
    <t>FGTS RESCISÓRIO - WESLEY DE SOUZA SILVA</t>
  </si>
  <si>
    <t>ARTEFACIL</t>
  </si>
  <si>
    <t>JOSIMAR PEREIRA DE MOURA</t>
  </si>
  <si>
    <t>PIX: 19061916623</t>
  </si>
  <si>
    <t>PIX: 13889445616</t>
  </si>
  <si>
    <t>CEF - 13 - 87 - 125179 - 95530150691</t>
  </si>
  <si>
    <t>CEF 13 - 87 125179</t>
  </si>
  <si>
    <t>00000011550</t>
  </si>
  <si>
    <t>PIX: 31997619140</t>
  </si>
  <si>
    <t>BRADESCO  - 4928 146137</t>
  </si>
  <si>
    <t>GUINCHO COLUNA</t>
  </si>
  <si>
    <t>27143</t>
  </si>
  <si>
    <t>MENSALIDADE 12/2024</t>
  </si>
  <si>
    <t>00000011398</t>
  </si>
  <si>
    <t>FOLHA DP</t>
  </si>
  <si>
    <t>FOLHA 01/2025</t>
  </si>
  <si>
    <t>22377147000138</t>
  </si>
  <si>
    <t>TUPIANDAIMES</t>
  </si>
  <si>
    <t>LOCAÇÃO CONTR MG 000417/23</t>
  </si>
  <si>
    <t>17250275000348</t>
  </si>
  <si>
    <t xml:space="preserve">CASA FERREIRA GONÇALVES </t>
  </si>
  <si>
    <t>MATERIAIS HIDRAULICOS</t>
  </si>
  <si>
    <t>492280</t>
  </si>
  <si>
    <t>SERRA MADEIRA</t>
  </si>
  <si>
    <t>27257</t>
  </si>
  <si>
    <t>36245582000113</t>
  </si>
  <si>
    <t>MHS SEGURANÇA E MEDICINA DO TRABALHO</t>
  </si>
  <si>
    <t>REALIZAÇÃO DE EXAMES</t>
  </si>
  <si>
    <t>2024/1050</t>
  </si>
  <si>
    <t>BRADESCO - 4928 - 146137 - 03922187633</t>
  </si>
  <si>
    <t>08039112000168</t>
  </si>
  <si>
    <t>IMPERMEABILIZANTES IMPERVIA</t>
  </si>
  <si>
    <t>BIANCO</t>
  </si>
  <si>
    <t>17092</t>
  </si>
  <si>
    <t>30652805000180</t>
  </si>
  <si>
    <t>FABRICAÇÃO E INSTALAÇÃO ESCADA ELEVADOR</t>
  </si>
  <si>
    <t>PIX: 31982394619</t>
  </si>
  <si>
    <t>07338518602</t>
  </si>
  <si>
    <t>CABEAMENTO</t>
  </si>
  <si>
    <t>PIX: 07338518602</t>
  </si>
  <si>
    <t>00394460000141</t>
  </si>
  <si>
    <t>INSS/IRRF</t>
  </si>
  <si>
    <t>REF. 12/2024</t>
  </si>
  <si>
    <t>00360305000104</t>
  </si>
  <si>
    <t>FGTS</t>
  </si>
  <si>
    <t>REF. 12/2024 E 13º SALÁRIO</t>
  </si>
  <si>
    <t>26032691000107</t>
  </si>
  <si>
    <t>CIMENTO</t>
  </si>
  <si>
    <t>26003</t>
  </si>
  <si>
    <t>26004</t>
  </si>
  <si>
    <t>00000011045</t>
  </si>
  <si>
    <t>MHS EVENTO SST ESOCIAL</t>
  </si>
  <si>
    <t>MARTELO E MISTURADOR</t>
  </si>
  <si>
    <t>27326</t>
  </si>
  <si>
    <t>17250275000186</t>
  </si>
  <si>
    <t>MATERIAIS HIDRÁULICOS</t>
  </si>
  <si>
    <t>950895</t>
  </si>
  <si>
    <t>272246</t>
  </si>
  <si>
    <t>38727707000177</t>
  </si>
  <si>
    <t>PASI SEGURO</t>
  </si>
  <si>
    <t>SEGURO COLABORADORES</t>
  </si>
  <si>
    <t>25618174000577</t>
  </si>
  <si>
    <t>SANTA CRUZ ACABAMENTOS</t>
  </si>
  <si>
    <t>112028</t>
  </si>
  <si>
    <t>42224853653</t>
  </si>
  <si>
    <t>ALVIMAR ELAIR COSTA</t>
  </si>
  <si>
    <t>EXECUÇÃO HIDRÁULICA</t>
  </si>
  <si>
    <t>CEF - 13 - 87 - 1430498 - 42224853653</t>
  </si>
  <si>
    <t>MENSALIDADE 01/2025</t>
  </si>
  <si>
    <t>REF. 02/2025</t>
  </si>
  <si>
    <t>LOCAÇÃO DE ANDAIMES - ND 65768</t>
  </si>
  <si>
    <t>PINO E FINCAPINO</t>
  </si>
  <si>
    <t>62298</t>
  </si>
  <si>
    <t>MARTELO, MARTELETE E ESMERILHADEIRA</t>
  </si>
  <si>
    <t>27449</t>
  </si>
  <si>
    <t>02697297000383</t>
  </si>
  <si>
    <t>UNIVERSO ELÉTRICO LTDA</t>
  </si>
  <si>
    <t>MATERIAL ELÉTRICO - PARC. 1/3</t>
  </si>
  <si>
    <t>357453</t>
  </si>
  <si>
    <t>MATERIAL ELÉTRICO - PARC. 2/3</t>
  </si>
  <si>
    <t>MATERIAL ELÉTRICO - PARC. 3/3</t>
  </si>
  <si>
    <t>32392731000116</t>
  </si>
  <si>
    <t>1596</t>
  </si>
  <si>
    <t>51708324000110</t>
  </si>
  <si>
    <t>AMAZONIA UNIFORMES LTDA</t>
  </si>
  <si>
    <t>UNIFORMES</t>
  </si>
  <si>
    <t>1026</t>
  </si>
  <si>
    <t>ERNANO BRITO DA CRUZ - FRETE UNIFORMES</t>
  </si>
  <si>
    <t>20764809000105</t>
  </si>
  <si>
    <t>TCL-TRANSPORTES E COMERCIO</t>
  </si>
  <si>
    <t>PEDRA BRITADA</t>
  </si>
  <si>
    <t>407911</t>
  </si>
  <si>
    <t>408337</t>
  </si>
  <si>
    <t xml:space="preserve">INSTALAÇÃO DE ACABAMENTOS
</t>
  </si>
  <si>
    <t>49853248000194</t>
  </si>
  <si>
    <t xml:space="preserve">PROTEGE INSTALACOES </t>
  </si>
  <si>
    <t xml:space="preserve">INSTALAÇÃO DE HIDRANTES
</t>
  </si>
  <si>
    <t>REF. 01/2025</t>
  </si>
  <si>
    <t>EF. 01/2025</t>
  </si>
  <si>
    <t>ANDAIME</t>
  </si>
  <si>
    <t>27711</t>
  </si>
  <si>
    <t>CIMENTO E ARGAMASSA</t>
  </si>
  <si>
    <t>26367</t>
  </si>
  <si>
    <t>26300</t>
  </si>
  <si>
    <t>27586</t>
  </si>
  <si>
    <t>115150</t>
  </si>
  <si>
    <t>17155342000183</t>
  </si>
  <si>
    <t>LOJA ELETRICA LTDA</t>
  </si>
  <si>
    <t>MATERIAIS ELÉTRICOS - PARC. 1/2</t>
  </si>
  <si>
    <t>541780</t>
  </si>
  <si>
    <t>MATERIAIS ELÉTRICOS - PARC. 2/2</t>
  </si>
  <si>
    <t>276246</t>
  </si>
  <si>
    <t>27660</t>
  </si>
  <si>
    <t>PEDRA</t>
  </si>
  <si>
    <t>409384</t>
  </si>
  <si>
    <t>PEDRAS</t>
  </si>
  <si>
    <t>408932</t>
  </si>
  <si>
    <t>Rua  Zodiaco, 87  Sala 07 – Santa  Lúcia - Belo Horizonte - MG
(31) 3654-6616 / (31) 99974-1241 /  (31) 98711-1139
rvr.engenharia@gmail.com / vinicius.rinaldi26@gmail.com</t>
  </si>
  <si>
    <t>EDIGAR BATISTA FERREIRA</t>
  </si>
  <si>
    <t>Data Inicial</t>
  </si>
  <si>
    <t>RUA CORONEL JOÃO CAMARGOS, 26 - CENTRO - CONTAGEM/M</t>
  </si>
  <si>
    <t>% Adm Obra:</t>
  </si>
  <si>
    <t>RESUMO DAS DESPESAS</t>
  </si>
  <si>
    <t>DATA</t>
  </si>
  <si>
    <t>Nº REL.</t>
  </si>
  <si>
    <t>1) DESPESAS COM COLABORADORES</t>
  </si>
  <si>
    <t>2) TRANSF. PROGR. - MATERIAIS, LOCAÇÕES E PREST. SERVIÇOS</t>
  </si>
  <si>
    <t>3) MATERIAIS, PREST DE SERVIÇOS, IMPOSTOS E OUTROS</t>
  </si>
  <si>
    <t>4) RESSARCIMENTOS E RESTITUIÇÕES</t>
  </si>
  <si>
    <t>5) DESPESAS PAGAS PELO CLIENTE</t>
  </si>
  <si>
    <t xml:space="preserve">6) PAGAMENTOS CAIXA DE OBRA </t>
  </si>
  <si>
    <t>SUBTOTAL</t>
  </si>
  <si>
    <t>7) ADM. OBRA</t>
  </si>
  <si>
    <t>TOTAL</t>
  </si>
  <si>
    <t>ACUMULADO</t>
  </si>
  <si>
    <t>RESUMO POR TIPO DE DESPESAS</t>
  </si>
  <si>
    <t>ADMINISTRATIVO</t>
  </si>
  <si>
    <t>DIVERSOS</t>
  </si>
  <si>
    <t>LOCAÇAO</t>
  </si>
  <si>
    <t>MATERIAL</t>
  </si>
  <si>
    <t>MÃO DE OBRA</t>
  </si>
  <si>
    <t>SERVIÇOS</t>
  </si>
  <si>
    <t>TARIFAS/TRIBUTOS PÚBLICAS</t>
  </si>
  <si>
    <t>TOTAL GERAL</t>
  </si>
  <si>
    <t>CONTRATOS</t>
  </si>
  <si>
    <t>ADMINISTRADORES_CONTRATO</t>
  </si>
  <si>
    <t>ADITIVOS</t>
  </si>
  <si>
    <t>ADMINISTRADORES_ADITIVO</t>
  </si>
  <si>
    <t>PARCELAS</t>
  </si>
  <si>
    <t>Nº Contrato</t>
  </si>
  <si>
    <t>Data Início</t>
  </si>
  <si>
    <t>Data Fim</t>
  </si>
  <si>
    <t>Status</t>
  </si>
  <si>
    <t>Observações</t>
  </si>
  <si>
    <t>CNPJ/CPF</t>
  </si>
  <si>
    <t>Nome/Razão Social</t>
  </si>
  <si>
    <t>Tipo</t>
  </si>
  <si>
    <t>Valor/Percentual</t>
  </si>
  <si>
    <t>Valor Total</t>
  </si>
  <si>
    <t>Nº Parcelas</t>
  </si>
  <si>
    <t>Nº Aditivo</t>
  </si>
  <si>
    <t>Referência</t>
  </si>
  <si>
    <t>Número</t>
  </si>
  <si>
    <t>Nome</t>
  </si>
  <si>
    <t>Data Vencimento</t>
  </si>
  <si>
    <t>Valor</t>
  </si>
  <si>
    <t>Data Pagamento</t>
  </si>
  <si>
    <t>PIX: 31988434087</t>
  </si>
  <si>
    <t>PIX: 31972075315</t>
  </si>
  <si>
    <t>PIX: protegeprotecoes@yahoo.com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</si>
</sst>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dd/mm/yy;@"/>
    <numFmt numFmtId="165" formatCode="00"/>
    <numFmt numFmtId="166" formatCode="0.0%"/>
    <numFmt numFmtId="167" formatCode="[&lt;=99999999999]\ 000\.000\.000\-00;\ 00\.000\.000\/0000\-00"/>
    <numFmt numFmtId="168" formatCode="mm/yyyy"/>
    <numFmt numFmtId="169" formatCode="_(&quot;R$&quot;* #,##0.00_);_(&quot;R$&quot;* \(#,##0.00\);_(&quot;R$&quot;* &quot;-&quot;??_);_(@_)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</fills>
  <borders count="24">
    <border>
      <left/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double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double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/>
      <top style="double">
        <color theme="0" tint="-0.24994659260841701"/>
      </top>
      <bottom/>
      <diagonal/>
    </border>
    <border>
      <left/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theme="4" tint="0.39997558519241921"/>
      </right>
      <top/>
      <bottom style="double">
        <color auto="1"/>
      </bottom>
      <diagonal/>
    </border>
  </borders>
  <cellStyleXfs count="9">
    <xf numFmtId="0" fontId="0" fillId="0" borderId="0"/>
    <xf numFmtId="43" fontId="3" fillId="0" borderId="0"/>
    <xf numFmtId="0" fontId="5" fillId="0" borderId="0"/>
    <xf numFmtId="0" fontId="6" fillId="0" borderId="0"/>
    <xf numFmtId="0" fontId="5" fillId="0" borderId="0"/>
    <xf numFmtId="9" fontId="3" fillId="0" borderId="0"/>
    <xf numFmtId="0" fontId="5" fillId="0" borderId="0"/>
    <xf numFmtId="169" fontId="5" fillId="0" borderId="0"/>
    <xf numFmtId="43" fontId="3" fillId="0" borderId="0"/>
  </cellStyleXfs>
  <cellXfs count="74">
    <xf numFmtId="0" fontId="0" fillId="0" borderId="0" xfId="0"/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3" fontId="0" fillId="0" borderId="0" xfId="0" applyNumberFormat="1" applyAlignment="1">
      <alignment vertical="center"/>
    </xf>
    <xf numFmtId="43" fontId="0" fillId="0" borderId="2" xfId="1" applyFont="1" applyBorder="1" applyAlignment="1">
      <alignment vertical="center"/>
    </xf>
    <xf numFmtId="43" fontId="0" fillId="0" borderId="5" xfId="1" applyFont="1" applyBorder="1" applyAlignment="1">
      <alignment vertical="center"/>
    </xf>
    <xf numFmtId="43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3" fontId="4" fillId="0" borderId="11" xfId="1" applyFont="1" applyBorder="1" applyAlignment="1">
      <alignment vertical="center"/>
    </xf>
    <xf numFmtId="0" fontId="0" fillId="0" borderId="12" xfId="0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3" fontId="0" fillId="0" borderId="6" xfId="1" applyFont="1" applyBorder="1" applyAlignment="1">
      <alignment vertical="center"/>
    </xf>
    <xf numFmtId="43" fontId="0" fillId="0" borderId="3" xfId="1" applyFont="1" applyBorder="1" applyAlignment="1">
      <alignment vertical="center"/>
    </xf>
    <xf numFmtId="164" fontId="4" fillId="0" borderId="10" xfId="0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8" fillId="0" borderId="0" xfId="0" applyNumberFormat="1" applyFont="1" applyAlignment="1">
      <alignment vertical="center"/>
    </xf>
    <xf numFmtId="0" fontId="0" fillId="0" borderId="7" xfId="0" applyBorder="1" applyAlignment="1">
      <alignment vertical="center" wrapText="1"/>
    </xf>
    <xf numFmtId="165" fontId="0" fillId="0" borderId="4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43" fontId="4" fillId="2" borderId="14" xfId="1" applyFont="1" applyFill="1" applyBorder="1" applyAlignment="1">
      <alignment vertical="center"/>
    </xf>
    <xf numFmtId="43" fontId="4" fillId="2" borderId="15" xfId="1" applyFont="1" applyFill="1" applyBorder="1" applyAlignment="1">
      <alignment vertical="center"/>
    </xf>
    <xf numFmtId="166" fontId="0" fillId="2" borderId="17" xfId="5" applyNumberFormat="1" applyFont="1" applyFill="1" applyBorder="1" applyAlignment="1">
      <alignment vertical="center"/>
    </xf>
    <xf numFmtId="9" fontId="4" fillId="2" borderId="18" xfId="5" applyFont="1" applyFill="1" applyBorder="1" applyAlignment="1">
      <alignment vertical="center"/>
    </xf>
    <xf numFmtId="164" fontId="4" fillId="0" borderId="7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9" fontId="0" fillId="0" borderId="0" xfId="5" applyFont="1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164" fontId="4" fillId="0" borderId="21" xfId="0" applyNumberFormat="1" applyFont="1" applyBorder="1" applyAlignment="1">
      <alignment horizontal="centerContinuous" vertical="center"/>
    </xf>
    <xf numFmtId="164" fontId="4" fillId="0" borderId="1" xfId="0" applyNumberFormat="1" applyFont="1" applyBorder="1" applyAlignment="1">
      <alignment horizontal="centerContinuous" vertical="center"/>
    </xf>
    <xf numFmtId="0" fontId="1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20" xfId="0" applyBorder="1"/>
    <xf numFmtId="14" fontId="0" fillId="0" borderId="0" xfId="0" applyNumberFormat="1"/>
    <xf numFmtId="167" fontId="0" fillId="0" borderId="0" xfId="0" applyNumberFormat="1" applyAlignment="1">
      <alignment vertical="center"/>
    </xf>
    <xf numFmtId="168" fontId="0" fillId="0" borderId="1" xfId="0" applyNumberFormat="1" applyBorder="1" applyAlignment="1">
      <alignment horizontal="centerContinuous" vertical="center"/>
    </xf>
    <xf numFmtId="0" fontId="0" fillId="0" borderId="22" xfId="0" applyBorder="1" applyAlignment="1">
      <alignment vertical="center"/>
    </xf>
    <xf numFmtId="164" fontId="0" fillId="0" borderId="22" xfId="0" applyNumberFormat="1" applyBorder="1" applyAlignment="1">
      <alignment vertical="center"/>
    </xf>
    <xf numFmtId="167" fontId="0" fillId="0" borderId="22" xfId="0" applyNumberFormat="1" applyBorder="1" applyAlignment="1">
      <alignment vertical="center"/>
    </xf>
    <xf numFmtId="14" fontId="0" fillId="0" borderId="22" xfId="0" applyNumberFormat="1" applyBorder="1" applyAlignment="1">
      <alignment horizontal="center" vertical="center"/>
    </xf>
    <xf numFmtId="0" fontId="0" fillId="0" borderId="22" xfId="8" applyNumberFormat="1" applyFont="1" applyBorder="1" applyAlignment="1">
      <alignment vertical="center"/>
    </xf>
    <xf numFmtId="0" fontId="11" fillId="3" borderId="23" xfId="0" applyFont="1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168" fontId="0" fillId="0" borderId="0" xfId="0" applyNumberFormat="1" applyAlignment="1">
      <alignment vertical="center"/>
    </xf>
    <xf numFmtId="14" fontId="0" fillId="0" borderId="0" xfId="0" applyNumberFormat="1" applyAlignment="1" applyProtection="1">
      <alignment vertical="center"/>
      <protection locked="0"/>
    </xf>
    <xf numFmtId="167" fontId="0" fillId="0" borderId="0" xfId="0" applyNumberFormat="1" applyAlignment="1" applyProtection="1">
      <alignment vertical="center"/>
      <protection locked="0"/>
    </xf>
    <xf numFmtId="14" fontId="0" fillId="0" borderId="0" xfId="0" applyNumberFormat="1" applyAlignment="1">
      <alignment vertical="center"/>
    </xf>
    <xf numFmtId="1" fontId="0" fillId="0" borderId="0" xfId="0" applyNumberFormat="1"/>
    <xf numFmtId="43" fontId="3" fillId="0" borderId="0" xfId="1"/>
    <xf numFmtId="0" fontId="11" fillId="3" borderId="0" xfId="8" applyNumberFormat="1" applyFont="1" applyFill="1" applyAlignment="1">
      <alignment vertical="center"/>
    </xf>
    <xf numFmtId="9" fontId="4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0" fillId="0" borderId="22" xfId="0" applyNumberFormat="1" applyBorder="1" applyAlignment="1">
      <alignment vertical="center"/>
    </xf>
    <xf numFmtId="1" fontId="0" fillId="0" borderId="0" xfId="0" applyNumberFormat="1" applyAlignment="1" applyProtection="1">
      <alignment vertical="center"/>
      <protection locked="0"/>
    </xf>
    <xf numFmtId="0" fontId="0" fillId="0" borderId="0" xfId="0" quotePrefix="1" applyAlignment="1" applyProtection="1">
      <alignment vertical="center"/>
      <protection locked="0"/>
    </xf>
    <xf numFmtId="43" fontId="12" fillId="0" borderId="0" xfId="1" applyFont="1" applyAlignment="1">
      <alignment vertical="center"/>
    </xf>
    <xf numFmtId="43" fontId="4" fillId="0" borderId="2" xfId="1" applyFont="1" applyBorder="1" applyAlignment="1">
      <alignment vertical="center"/>
    </xf>
    <xf numFmtId="43" fontId="4" fillId="0" borderId="5" xfId="1" applyFont="1" applyBorder="1" applyAlignment="1">
      <alignment vertical="center"/>
    </xf>
    <xf numFmtId="4" fontId="0" fillId="0" borderId="0" xfId="0" applyNumberFormat="1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14" fontId="4" fillId="2" borderId="10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9" xfId="0" applyBorder="1"/>
    <xf numFmtId="0" fontId="0" fillId="0" borderId="16" xfId="0" applyBorder="1"/>
  </cellXfs>
  <cellStyles count="9">
    <cellStyle name="Hiperlink 2" xfId="3" xr:uid="{00000000-0005-0000-0000-000003000000}"/>
    <cellStyle name="Moeda 2" xfId="7" xr:uid="{00000000-0005-0000-0000-000007000000}"/>
    <cellStyle name="Normal" xfId="0" builtinId="0"/>
    <cellStyle name="Normal 2" xfId="2" xr:uid="{00000000-0005-0000-0000-000002000000}"/>
    <cellStyle name="Normal 2 2" xfId="4" xr:uid="{00000000-0005-0000-0000-000004000000}"/>
    <cellStyle name="Normal 3" xfId="6" xr:uid="{00000000-0005-0000-0000-000006000000}"/>
    <cellStyle name="Porcentagem" xfId="5" builtinId="5"/>
    <cellStyle name="Vírgula" xfId="1" builtinId="3"/>
    <cellStyle name="Vírgula 2" xfId="8" xr:uid="{00000000-0005-0000-0000-000008000000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93980</xdr:colOff>
      <xdr:row>0</xdr:row>
      <xdr:rowOff>81280</xdr:rowOff>
    </xdr:from>
    <xdr:ext cx="2449285" cy="748393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" y="81280"/>
          <a:ext cx="2449285" cy="748393"/>
        </a:xfrm>
        <a:prstGeom prst="rect">
          <a:avLst/>
        </a:prstGeom>
        <a:ln>
          <a:noFill/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93980</xdr:colOff>
      <xdr:row>0</xdr:row>
      <xdr:rowOff>81280</xdr:rowOff>
    </xdr:from>
    <xdr:ext cx="2449285" cy="748393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" y="81280"/>
          <a:ext cx="2449285" cy="748393"/>
        </a:xfrm>
        <a:prstGeom prst="rect">
          <a:avLst/>
        </a:prstGeom>
        <a:ln>
          <a:noFill/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14"/>
  <sheetViews>
    <sheetView tabSelected="1" topLeftCell="A1077" zoomScale="70" zoomScaleNormal="70" workbookViewId="0">
      <selection activeCell="A1115" sqref="A1115"/>
    </sheetView>
  </sheetViews>
  <sheetFormatPr defaultColWidth="11.125" defaultRowHeight="15.75" x14ac:dyDescent="0.25"/>
  <cols>
    <col min="1" max="1" width="12.125" style="51" customWidth="1"/>
    <col min="2" max="2" width="11" style="1" bestFit="1" customWidth="1"/>
    <col min="3" max="3" width="18.375" style="49" bestFit="1" customWidth="1"/>
    <col min="4" max="4" width="44.5" style="52" bestFit="1" customWidth="1"/>
    <col min="5" max="5" width="41.5" style="41" bestFit="1" customWidth="1"/>
    <col min="6" max="6" width="10.875" style="41" customWidth="1"/>
    <col min="7" max="7" width="12.5" style="55" customWidth="1"/>
    <col min="8" max="8" width="7.625" style="62" customWidth="1"/>
    <col min="9" max="9" width="11.5" style="55" bestFit="1" customWidth="1"/>
    <col min="10" max="10" width="11.875" style="53" bestFit="1" customWidth="1"/>
    <col min="11" max="11" width="13.375" style="53" bestFit="1" customWidth="1"/>
    <col min="12" max="12" width="41.375" style="1" bestFit="1" customWidth="1"/>
    <col min="13" max="13" width="20.5" style="49" customWidth="1"/>
    <col min="14" max="14" width="15" style="49" customWidth="1"/>
    <col min="15" max="15" width="9.625" style="49" customWidth="1"/>
    <col min="16" max="16" width="18.625" style="50" bestFit="1" customWidth="1"/>
    <col min="17" max="17" width="13.125" style="1" bestFit="1" customWidth="1"/>
    <col min="18" max="18" width="9.375" style="49" customWidth="1"/>
    <col min="19" max="22" width="11.125" style="1" customWidth="1"/>
    <col min="23" max="16384" width="11.125" style="1"/>
  </cols>
  <sheetData>
    <row r="1" spans="1:17" ht="24" customHeight="1" thickBot="1" x14ac:dyDescent="0.3">
      <c r="A1" s="44" t="s">
        <v>0</v>
      </c>
      <c r="B1" s="43" t="s">
        <v>1</v>
      </c>
      <c r="C1" s="45" t="s">
        <v>2</v>
      </c>
      <c r="D1" s="43" t="s">
        <v>3</v>
      </c>
      <c r="E1" s="43" t="s">
        <v>4</v>
      </c>
      <c r="F1" s="43" t="s">
        <v>5</v>
      </c>
      <c r="G1" s="55" t="s">
        <v>6</v>
      </c>
      <c r="H1" s="61" t="s">
        <v>7</v>
      </c>
      <c r="I1" s="55" t="s">
        <v>8</v>
      </c>
      <c r="J1" s="46" t="s">
        <v>9</v>
      </c>
      <c r="K1" s="47" t="s">
        <v>10</v>
      </c>
      <c r="L1" s="48" t="s">
        <v>11</v>
      </c>
      <c r="M1" s="43" t="s">
        <v>12</v>
      </c>
      <c r="N1" s="56" t="s">
        <v>13</v>
      </c>
      <c r="O1" s="56" t="s">
        <v>14</v>
      </c>
      <c r="P1" s="56" t="s">
        <v>15</v>
      </c>
      <c r="Q1" s="56" t="s">
        <v>16</v>
      </c>
    </row>
    <row r="2" spans="1:17" ht="17.100000000000001" customHeight="1" thickTop="1" x14ac:dyDescent="0.25">
      <c r="A2" s="40"/>
      <c r="B2" s="54"/>
      <c r="J2" s="40"/>
      <c r="M2" s="39"/>
      <c r="N2" t="str">
        <f t="shared" ref="N2:N33" si="0">IF(ISERROR(SEARCH("NF",E2,1)),"NÃO","SIM")</f>
        <v>NÃO</v>
      </c>
      <c r="O2" t="str">
        <f t="shared" ref="O2:O33" si="1">IF($B2=5,"SIM","")</f>
        <v/>
      </c>
      <c r="P2" s="50" t="str">
        <f t="shared" ref="P2:P33" si="2">A2&amp;B2&amp;C2&amp;E2&amp;G2&amp;EDATE(J2,0)</f>
        <v>0</v>
      </c>
      <c r="Q2" s="1" t="str">
        <f>IF(A2=0,"",VLOOKUP($A2,RESUMO!$A$8:$B$107,2,FALSE))</f>
        <v/>
      </c>
    </row>
    <row r="3" spans="1:17" x14ac:dyDescent="0.25">
      <c r="A3" s="40">
        <v>45112</v>
      </c>
      <c r="B3" s="54">
        <v>5</v>
      </c>
      <c r="C3" t="s">
        <v>17</v>
      </c>
      <c r="D3" t="s">
        <v>18</v>
      </c>
      <c r="E3" t="s">
        <v>19</v>
      </c>
      <c r="F3" t="s">
        <v>20</v>
      </c>
      <c r="G3" s="55">
        <v>164.2</v>
      </c>
      <c r="H3" s="54">
        <v>1</v>
      </c>
      <c r="I3" s="55">
        <v>164.2</v>
      </c>
      <c r="J3" s="40">
        <v>45072</v>
      </c>
      <c r="K3" t="s">
        <v>21</v>
      </c>
      <c r="L3" t="s">
        <v>22</v>
      </c>
      <c r="N3" t="str">
        <f t="shared" si="0"/>
        <v>NÃO</v>
      </c>
      <c r="O3" t="str">
        <f t="shared" si="1"/>
        <v>SIM</v>
      </c>
      <c r="P3" s="50" t="str">
        <f t="shared" si="2"/>
        <v>45112507834753000141PLOTAGENS164,245072</v>
      </c>
      <c r="Q3" s="1">
        <f>IF(A3=0,"",VLOOKUP($A3,RESUMO!$A$8:$B$107,2,FALSE))</f>
        <v>1</v>
      </c>
    </row>
    <row r="4" spans="1:17" x14ac:dyDescent="0.25">
      <c r="A4" s="40">
        <v>45112</v>
      </c>
      <c r="B4" s="54">
        <v>5</v>
      </c>
      <c r="C4" t="s">
        <v>23</v>
      </c>
      <c r="D4" t="s">
        <v>24</v>
      </c>
      <c r="E4" t="s">
        <v>25</v>
      </c>
      <c r="G4" s="55">
        <v>1249.8499999999999</v>
      </c>
      <c r="H4" s="54">
        <v>1</v>
      </c>
      <c r="I4" s="55">
        <v>1249.8499999999999</v>
      </c>
      <c r="J4" s="40">
        <v>45072</v>
      </c>
      <c r="K4" t="s">
        <v>26</v>
      </c>
      <c r="L4" t="s">
        <v>27</v>
      </c>
      <c r="N4" t="str">
        <f t="shared" si="0"/>
        <v>NÃO</v>
      </c>
      <c r="O4" t="str">
        <f t="shared" si="1"/>
        <v>SIM</v>
      </c>
      <c r="P4" s="50" t="str">
        <f t="shared" si="2"/>
        <v>45112517469701000177FERROS CA50, CA60 - ORÇAMENTO Nº 44484581249,8545072</v>
      </c>
      <c r="Q4" s="1">
        <f>IF(A4=0,"",VLOOKUP($A4,RESUMO!$A$8:$B$107,2,FALSE))</f>
        <v>1</v>
      </c>
    </row>
    <row r="5" spans="1:17" x14ac:dyDescent="0.25">
      <c r="A5" s="40">
        <v>45112</v>
      </c>
      <c r="B5" s="54">
        <v>5</v>
      </c>
      <c r="C5" t="s">
        <v>28</v>
      </c>
      <c r="D5" t="s">
        <v>29</v>
      </c>
      <c r="E5" t="s">
        <v>30</v>
      </c>
      <c r="G5" s="55">
        <v>2250</v>
      </c>
      <c r="H5" s="54">
        <v>1</v>
      </c>
      <c r="I5" s="55">
        <v>2250</v>
      </c>
      <c r="J5" s="40">
        <v>45078</v>
      </c>
      <c r="K5" t="s">
        <v>21</v>
      </c>
      <c r="L5" t="s">
        <v>31</v>
      </c>
      <c r="N5" t="str">
        <f t="shared" si="0"/>
        <v>NÃO</v>
      </c>
      <c r="O5" t="str">
        <f t="shared" si="1"/>
        <v>SIM</v>
      </c>
      <c r="P5" s="50" t="str">
        <f t="shared" si="2"/>
        <v>45112548253890000170VISTORIA CAUTELAR - 50% ENRADA225045078</v>
      </c>
      <c r="Q5" s="1">
        <f>IF(A5=0,"",VLOOKUP($A5,RESUMO!$A$8:$B$107,2,FALSE))</f>
        <v>1</v>
      </c>
    </row>
    <row r="6" spans="1:17" x14ac:dyDescent="0.25">
      <c r="A6" s="40">
        <v>45112</v>
      </c>
      <c r="B6" s="54">
        <v>5</v>
      </c>
      <c r="C6" t="s">
        <v>23</v>
      </c>
      <c r="D6" t="s">
        <v>24</v>
      </c>
      <c r="E6" t="s">
        <v>32</v>
      </c>
      <c r="G6" s="55">
        <v>21085.3</v>
      </c>
      <c r="H6" s="54">
        <v>1</v>
      </c>
      <c r="I6" s="55">
        <v>21085.3</v>
      </c>
      <c r="J6" s="40">
        <v>45082</v>
      </c>
      <c r="K6" t="s">
        <v>26</v>
      </c>
      <c r="L6" t="s">
        <v>27</v>
      </c>
      <c r="N6" t="str">
        <f t="shared" si="0"/>
        <v>NÃO</v>
      </c>
      <c r="O6" t="str">
        <f t="shared" si="1"/>
        <v>SIM</v>
      </c>
      <c r="P6" s="50" t="str">
        <f t="shared" si="2"/>
        <v>45112517469701000177FERROS CA50, ARAMES RECOZIDOS - ORÇAMENTO Nº 448385521085,345082</v>
      </c>
      <c r="Q6" s="1">
        <f>IF(A6=0,"",VLOOKUP($A6,RESUMO!$A$8:$B$107,2,FALSE))</f>
        <v>1</v>
      </c>
    </row>
    <row r="7" spans="1:17" x14ac:dyDescent="0.25">
      <c r="A7" s="40">
        <v>45112</v>
      </c>
      <c r="B7" s="54">
        <v>5</v>
      </c>
      <c r="C7" t="s">
        <v>33</v>
      </c>
      <c r="D7" t="s">
        <v>34</v>
      </c>
      <c r="E7" t="s">
        <v>35</v>
      </c>
      <c r="G7" s="55">
        <v>4340</v>
      </c>
      <c r="H7" s="54">
        <v>1</v>
      </c>
      <c r="I7" s="55">
        <v>4340</v>
      </c>
      <c r="J7" s="40">
        <v>45099</v>
      </c>
      <c r="K7" t="s">
        <v>26</v>
      </c>
      <c r="L7" t="s">
        <v>31</v>
      </c>
      <c r="N7" t="str">
        <f t="shared" si="0"/>
        <v>NÃO</v>
      </c>
      <c r="O7" t="str">
        <f t="shared" si="1"/>
        <v>SIM</v>
      </c>
      <c r="P7" s="50" t="str">
        <f t="shared" si="2"/>
        <v>45112597397491000198ESPAÇADORES - ORÇAMENTO Nº 124201434045099</v>
      </c>
      <c r="Q7" s="1">
        <f>IF(A7=0,"",VLOOKUP($A7,RESUMO!$A$8:$B$107,2,FALSE))</f>
        <v>1</v>
      </c>
    </row>
    <row r="8" spans="1:17" x14ac:dyDescent="0.25">
      <c r="A8" s="40">
        <v>45112</v>
      </c>
      <c r="B8" s="54">
        <v>5</v>
      </c>
      <c r="C8" t="s">
        <v>36</v>
      </c>
      <c r="D8" t="s">
        <v>37</v>
      </c>
      <c r="E8" t="s">
        <v>38</v>
      </c>
      <c r="G8" s="55">
        <v>18000</v>
      </c>
      <c r="H8" s="54">
        <v>1</v>
      </c>
      <c r="I8" s="55">
        <v>18000</v>
      </c>
      <c r="J8" s="40">
        <v>45104</v>
      </c>
      <c r="K8" t="s">
        <v>21</v>
      </c>
      <c r="L8" t="s">
        <v>31</v>
      </c>
      <c r="N8" t="str">
        <f t="shared" si="0"/>
        <v>NÃO</v>
      </c>
      <c r="O8" t="str">
        <f t="shared" si="1"/>
        <v>SIM</v>
      </c>
      <c r="P8" s="50" t="str">
        <f t="shared" si="2"/>
        <v>45112505105237000150FUNDAÇÕES E PRESTAÇÃO DE SERVIÇOS - ORÇAMENTO Nº 1912/20231800045104</v>
      </c>
      <c r="Q8" s="1">
        <f>IF(A8=0,"",VLOOKUP($A8,RESUMO!$A$8:$B$107,2,FALSE))</f>
        <v>1</v>
      </c>
    </row>
    <row r="9" spans="1:17" x14ac:dyDescent="0.25">
      <c r="A9" s="40">
        <v>45112</v>
      </c>
      <c r="B9" s="54">
        <v>5</v>
      </c>
      <c r="C9" t="s">
        <v>36</v>
      </c>
      <c r="D9" t="s">
        <v>37</v>
      </c>
      <c r="E9" t="s">
        <v>38</v>
      </c>
      <c r="G9" s="55">
        <v>2000</v>
      </c>
      <c r="H9" s="54">
        <v>1</v>
      </c>
      <c r="I9" s="55">
        <v>2000</v>
      </c>
      <c r="J9" s="40">
        <v>45104</v>
      </c>
      <c r="K9" t="s">
        <v>21</v>
      </c>
      <c r="L9" t="s">
        <v>31</v>
      </c>
      <c r="N9" t="str">
        <f t="shared" si="0"/>
        <v>NÃO</v>
      </c>
      <c r="O9" t="str">
        <f t="shared" si="1"/>
        <v>SIM</v>
      </c>
      <c r="P9" s="50" t="str">
        <f t="shared" si="2"/>
        <v>45112505105237000150FUNDAÇÕES E PRESTAÇÃO DE SERVIÇOS - ORÇAMENTO Nº 1912/2023200045104</v>
      </c>
      <c r="Q9" s="1">
        <f>IF(A9=0,"",VLOOKUP($A9,RESUMO!$A$8:$B$107,2,FALSE))</f>
        <v>1</v>
      </c>
    </row>
    <row r="10" spans="1:17" x14ac:dyDescent="0.25">
      <c r="A10" s="40">
        <v>45112</v>
      </c>
      <c r="B10" s="54">
        <v>5</v>
      </c>
      <c r="C10" t="s">
        <v>17</v>
      </c>
      <c r="D10" t="s">
        <v>18</v>
      </c>
      <c r="E10" t="s">
        <v>19</v>
      </c>
      <c r="F10" t="s">
        <v>39</v>
      </c>
      <c r="G10" s="55">
        <v>192</v>
      </c>
      <c r="H10" s="54">
        <v>1</v>
      </c>
      <c r="I10" s="55">
        <v>192</v>
      </c>
      <c r="J10" s="40">
        <v>45106</v>
      </c>
      <c r="K10" t="s">
        <v>21</v>
      </c>
      <c r="L10" t="s">
        <v>22</v>
      </c>
      <c r="N10" t="str">
        <f t="shared" si="0"/>
        <v>NÃO</v>
      </c>
      <c r="O10" t="str">
        <f t="shared" si="1"/>
        <v>SIM</v>
      </c>
      <c r="P10" s="50" t="str">
        <f t="shared" si="2"/>
        <v>45112507834753000141PLOTAGENS19245106</v>
      </c>
      <c r="Q10" s="1">
        <f>IF(A10=0,"",VLOOKUP($A10,RESUMO!$A$8:$B$107,2,FALSE))</f>
        <v>1</v>
      </c>
    </row>
    <row r="11" spans="1:17" x14ac:dyDescent="0.25">
      <c r="A11" s="40">
        <v>45127</v>
      </c>
      <c r="B11" s="54">
        <v>2</v>
      </c>
      <c r="C11" t="s">
        <v>40</v>
      </c>
      <c r="D11" t="s">
        <v>41</v>
      </c>
      <c r="E11" t="s">
        <v>42</v>
      </c>
      <c r="G11" s="55">
        <v>20000</v>
      </c>
      <c r="H11" s="54">
        <v>1</v>
      </c>
      <c r="I11" s="55">
        <v>20000</v>
      </c>
      <c r="J11" s="40">
        <v>45127</v>
      </c>
      <c r="K11" t="s">
        <v>43</v>
      </c>
      <c r="L11" t="s">
        <v>44</v>
      </c>
      <c r="N11" t="str">
        <f t="shared" si="0"/>
        <v>NÃO</v>
      </c>
      <c r="O11" t="str">
        <f t="shared" si="1"/>
        <v/>
      </c>
      <c r="P11" s="50" t="str">
        <f t="shared" si="2"/>
        <v>45127230104762000107ADMINISTRAÇÃO2000045127</v>
      </c>
      <c r="Q11" s="1">
        <f>IF(A11=0,"",VLOOKUP($A11,RESUMO!$A$8:$B$107,2,FALSE))</f>
        <v>2</v>
      </c>
    </row>
    <row r="12" spans="1:17" x14ac:dyDescent="0.25">
      <c r="A12" s="40">
        <v>45127</v>
      </c>
      <c r="B12" s="54">
        <v>5</v>
      </c>
      <c r="C12" t="s">
        <v>45</v>
      </c>
      <c r="D12" t="s">
        <v>46</v>
      </c>
      <c r="E12" t="s">
        <v>47</v>
      </c>
      <c r="F12" t="s">
        <v>48</v>
      </c>
      <c r="G12" s="55">
        <v>176751.09</v>
      </c>
      <c r="H12" s="54">
        <v>1</v>
      </c>
      <c r="I12" s="55">
        <v>176751.09</v>
      </c>
      <c r="J12" s="40">
        <v>45114</v>
      </c>
      <c r="K12" t="s">
        <v>26</v>
      </c>
      <c r="L12" t="s">
        <v>31</v>
      </c>
      <c r="N12" t="str">
        <f t="shared" si="0"/>
        <v>NÃO</v>
      </c>
      <c r="O12" t="str">
        <f t="shared" si="1"/>
        <v>SIM</v>
      </c>
      <c r="P12" s="50" t="str">
        <f t="shared" si="2"/>
        <v>45127542841924000594AÇOS DIVERSOS176751,0945114</v>
      </c>
      <c r="Q12" s="1">
        <f>IF(A12=0,"",VLOOKUP($A12,RESUMO!$A$8:$B$107,2,FALSE))</f>
        <v>2</v>
      </c>
    </row>
    <row r="13" spans="1:17" x14ac:dyDescent="0.25">
      <c r="A13" s="40">
        <v>45127</v>
      </c>
      <c r="B13" s="54">
        <v>5</v>
      </c>
      <c r="C13" t="s">
        <v>49</v>
      </c>
      <c r="D13" t="s">
        <v>50</v>
      </c>
      <c r="E13" t="s">
        <v>51</v>
      </c>
      <c r="F13" t="s">
        <v>52</v>
      </c>
      <c r="G13" s="55">
        <v>2320</v>
      </c>
      <c r="H13" s="54">
        <v>1</v>
      </c>
      <c r="I13" s="55">
        <v>2320</v>
      </c>
      <c r="J13" s="40">
        <v>45119</v>
      </c>
      <c r="K13" t="s">
        <v>26</v>
      </c>
      <c r="L13" t="s">
        <v>31</v>
      </c>
      <c r="N13" t="str">
        <f t="shared" si="0"/>
        <v>NÃO</v>
      </c>
      <c r="O13" t="str">
        <f t="shared" si="1"/>
        <v>SIM</v>
      </c>
      <c r="P13" s="50" t="str">
        <f t="shared" si="2"/>
        <v>45127521335245000140VERGALHÃO E GRAMPO232045119</v>
      </c>
      <c r="Q13" s="1">
        <f>IF(A13=0,"",VLOOKUP($A13,RESUMO!$A$8:$B$107,2,FALSE))</f>
        <v>2</v>
      </c>
    </row>
    <row r="14" spans="1:17" x14ac:dyDescent="0.25">
      <c r="A14" s="40">
        <v>45127</v>
      </c>
      <c r="B14" s="54">
        <v>5</v>
      </c>
      <c r="C14" t="s">
        <v>28</v>
      </c>
      <c r="D14" t="s">
        <v>29</v>
      </c>
      <c r="E14" t="s">
        <v>53</v>
      </c>
      <c r="G14" s="55">
        <v>2250</v>
      </c>
      <c r="H14" s="54">
        <v>1</v>
      </c>
      <c r="I14" s="55">
        <v>2250</v>
      </c>
      <c r="J14" s="40">
        <v>45119</v>
      </c>
      <c r="K14" t="s">
        <v>21</v>
      </c>
      <c r="L14" t="s">
        <v>31</v>
      </c>
      <c r="N14" t="str">
        <f t="shared" si="0"/>
        <v>NÃO</v>
      </c>
      <c r="O14" t="str">
        <f t="shared" si="1"/>
        <v>SIM</v>
      </c>
      <c r="P14" s="50" t="str">
        <f t="shared" si="2"/>
        <v>45127548253890000170VISTORIA CAUTELAR - 50% RESTANTE225045119</v>
      </c>
      <c r="Q14" s="1">
        <f>IF(A14=0,"",VLOOKUP($A14,RESUMO!$A$8:$B$107,2,FALSE))</f>
        <v>2</v>
      </c>
    </row>
    <row r="15" spans="1:17" x14ac:dyDescent="0.25">
      <c r="A15" s="40">
        <v>45127</v>
      </c>
      <c r="B15" s="54">
        <v>5</v>
      </c>
      <c r="C15" t="s">
        <v>54</v>
      </c>
      <c r="D15" t="s">
        <v>55</v>
      </c>
      <c r="E15" t="s">
        <v>56</v>
      </c>
      <c r="G15" s="55">
        <v>10000</v>
      </c>
      <c r="H15" s="54">
        <v>1</v>
      </c>
      <c r="I15" s="55">
        <v>10000</v>
      </c>
      <c r="J15" s="40">
        <v>45113</v>
      </c>
      <c r="K15" t="s">
        <v>57</v>
      </c>
      <c r="L15" t="s">
        <v>58</v>
      </c>
      <c r="N15" t="str">
        <f t="shared" si="0"/>
        <v>NÃO</v>
      </c>
      <c r="O15" t="str">
        <f t="shared" si="1"/>
        <v>SIM</v>
      </c>
      <c r="P15" s="50" t="str">
        <f t="shared" si="2"/>
        <v>45127529377543000104LOCAÇÃO DE BOMBA DE CONCRETO - RECIBO 401000045113</v>
      </c>
      <c r="Q15" s="1">
        <f>IF(A15=0,"",VLOOKUP($A15,RESUMO!$A$8:$B$107,2,FALSE))</f>
        <v>2</v>
      </c>
    </row>
    <row r="16" spans="1:17" x14ac:dyDescent="0.25">
      <c r="A16" s="40">
        <v>45127</v>
      </c>
      <c r="B16" s="54">
        <v>5</v>
      </c>
      <c r="C16" t="s">
        <v>59</v>
      </c>
      <c r="D16" t="s">
        <v>60</v>
      </c>
      <c r="E16" t="s">
        <v>61</v>
      </c>
      <c r="G16" s="55">
        <v>21375.279999999999</v>
      </c>
      <c r="H16" s="54">
        <v>1</v>
      </c>
      <c r="I16" s="55">
        <v>21375.279999999999</v>
      </c>
      <c r="J16" s="40">
        <v>45125</v>
      </c>
      <c r="K16" t="s">
        <v>26</v>
      </c>
      <c r="L16" t="s">
        <v>31</v>
      </c>
      <c r="N16" t="str">
        <f t="shared" si="0"/>
        <v>NÃO</v>
      </c>
      <c r="O16" t="str">
        <f t="shared" si="1"/>
        <v>SIM</v>
      </c>
      <c r="P16" s="50" t="str">
        <f t="shared" si="2"/>
        <v>45127510780884000106CONCRETAGEM - MEDIÇÃO 72669421375,2845125</v>
      </c>
      <c r="Q16" s="1">
        <f>IF(A16=0,"",VLOOKUP($A16,RESUMO!$A$8:$B$107,2,FALSE))</f>
        <v>2</v>
      </c>
    </row>
    <row r="17" spans="1:17" x14ac:dyDescent="0.25">
      <c r="A17" s="40">
        <v>45127</v>
      </c>
      <c r="B17" s="54">
        <v>5</v>
      </c>
      <c r="C17" t="s">
        <v>59</v>
      </c>
      <c r="D17" t="s">
        <v>60</v>
      </c>
      <c r="E17" t="s">
        <v>62</v>
      </c>
      <c r="G17" s="55">
        <v>16697.36</v>
      </c>
      <c r="H17" s="54">
        <v>1</v>
      </c>
      <c r="I17" s="55">
        <v>16697.36</v>
      </c>
      <c r="J17" s="40">
        <v>45121</v>
      </c>
      <c r="K17" t="s">
        <v>26</v>
      </c>
      <c r="L17" t="s">
        <v>31</v>
      </c>
      <c r="N17" t="str">
        <f t="shared" si="0"/>
        <v>NÃO</v>
      </c>
      <c r="O17" t="str">
        <f t="shared" si="1"/>
        <v>SIM</v>
      </c>
      <c r="P17" s="50" t="str">
        <f t="shared" si="2"/>
        <v>45127510780884000106CONCRETAGEM - MEDIÇÃO 72477816697,3645121</v>
      </c>
      <c r="Q17" s="1">
        <f>IF(A17=0,"",VLOOKUP($A17,RESUMO!$A$8:$B$107,2,FALSE))</f>
        <v>2</v>
      </c>
    </row>
    <row r="18" spans="1:17" x14ac:dyDescent="0.25">
      <c r="A18" s="40">
        <v>45127</v>
      </c>
      <c r="B18" s="54">
        <v>5</v>
      </c>
      <c r="C18" t="s">
        <v>59</v>
      </c>
      <c r="D18" t="s">
        <v>60</v>
      </c>
      <c r="E18" t="s">
        <v>63</v>
      </c>
      <c r="G18" s="55">
        <v>14372</v>
      </c>
      <c r="H18" s="54">
        <v>1</v>
      </c>
      <c r="I18" s="55">
        <v>14372</v>
      </c>
      <c r="J18" s="40">
        <v>45120</v>
      </c>
      <c r="K18" t="s">
        <v>26</v>
      </c>
      <c r="L18" t="s">
        <v>31</v>
      </c>
      <c r="N18" t="str">
        <f t="shared" si="0"/>
        <v>NÃO</v>
      </c>
      <c r="O18" t="str">
        <f t="shared" si="1"/>
        <v>SIM</v>
      </c>
      <c r="P18" s="50" t="str">
        <f t="shared" si="2"/>
        <v>45127510780884000106CONCRETAGEM - MEDIÇÃO 7238651437245120</v>
      </c>
      <c r="Q18" s="1">
        <f>IF(A18=0,"",VLOOKUP($A18,RESUMO!$A$8:$B$107,2,FALSE))</f>
        <v>2</v>
      </c>
    </row>
    <row r="19" spans="1:17" x14ac:dyDescent="0.25">
      <c r="A19" s="40">
        <v>45127</v>
      </c>
      <c r="B19" s="54">
        <v>5</v>
      </c>
      <c r="C19" t="s">
        <v>64</v>
      </c>
      <c r="D19" t="s">
        <v>65</v>
      </c>
      <c r="E19" t="s">
        <v>66</v>
      </c>
      <c r="F19" t="s">
        <v>67</v>
      </c>
      <c r="G19" s="55">
        <v>1200</v>
      </c>
      <c r="H19" s="54">
        <v>1</v>
      </c>
      <c r="I19" s="55">
        <v>1200</v>
      </c>
      <c r="J19" s="40">
        <v>45125</v>
      </c>
      <c r="K19" t="s">
        <v>21</v>
      </c>
      <c r="L19" t="s">
        <v>68</v>
      </c>
      <c r="N19" t="str">
        <f t="shared" si="0"/>
        <v>NÃO</v>
      </c>
      <c r="O19" t="str">
        <f t="shared" si="1"/>
        <v>SIM</v>
      </c>
      <c r="P19" s="50" t="str">
        <f t="shared" si="2"/>
        <v>45127573586986653MÃO DE OBRA DE TOPOGRAFIA120045125</v>
      </c>
      <c r="Q19" s="1">
        <f>IF(A19=0,"",VLOOKUP($A19,RESUMO!$A$8:$B$107,2,FALSE))</f>
        <v>2</v>
      </c>
    </row>
    <row r="20" spans="1:17" x14ac:dyDescent="0.25">
      <c r="A20" s="40">
        <v>45143</v>
      </c>
      <c r="B20" s="54">
        <v>1</v>
      </c>
      <c r="C20" t="s">
        <v>69</v>
      </c>
      <c r="D20" t="s">
        <v>70</v>
      </c>
      <c r="E20" t="s">
        <v>71</v>
      </c>
      <c r="G20" s="55">
        <v>210</v>
      </c>
      <c r="H20" s="54">
        <v>12</v>
      </c>
      <c r="I20" s="55">
        <v>2520</v>
      </c>
      <c r="J20" s="40">
        <v>45143</v>
      </c>
      <c r="K20" t="s">
        <v>72</v>
      </c>
      <c r="L20" t="s">
        <v>73</v>
      </c>
      <c r="N20" t="str">
        <f t="shared" si="0"/>
        <v>NÃO</v>
      </c>
      <c r="O20" t="str">
        <f t="shared" si="1"/>
        <v/>
      </c>
      <c r="P20" s="50" t="str">
        <f t="shared" si="2"/>
        <v>45143105752947600DIÁRIA21045143</v>
      </c>
      <c r="Q20" s="1">
        <f>IF(A20=0,"",VLOOKUP($A20,RESUMO!$A$8:$B$107,2,FALSE))</f>
        <v>3</v>
      </c>
    </row>
    <row r="21" spans="1:17" x14ac:dyDescent="0.25">
      <c r="A21" s="40">
        <v>45143</v>
      </c>
      <c r="B21" s="54">
        <v>1</v>
      </c>
      <c r="C21" t="s">
        <v>74</v>
      </c>
      <c r="D21" t="s">
        <v>75</v>
      </c>
      <c r="E21" t="s">
        <v>71</v>
      </c>
      <c r="G21" s="55">
        <v>120</v>
      </c>
      <c r="H21" s="54">
        <v>12</v>
      </c>
      <c r="I21" s="55">
        <v>1440</v>
      </c>
      <c r="J21" s="40">
        <v>45143</v>
      </c>
      <c r="K21" t="s">
        <v>72</v>
      </c>
      <c r="L21" t="s">
        <v>76</v>
      </c>
      <c r="N21" t="str">
        <f t="shared" si="0"/>
        <v>NÃO</v>
      </c>
      <c r="O21" t="str">
        <f t="shared" si="1"/>
        <v/>
      </c>
      <c r="P21" s="50" t="str">
        <f t="shared" si="2"/>
        <v>45143108563916629DIÁRIA12045143</v>
      </c>
      <c r="Q21" s="1">
        <f>IF(A21=0,"",VLOOKUP($A21,RESUMO!$A$8:$B$107,2,FALSE))</f>
        <v>3</v>
      </c>
    </row>
    <row r="22" spans="1:17" x14ac:dyDescent="0.25">
      <c r="A22" s="40">
        <v>45143</v>
      </c>
      <c r="B22" s="54">
        <v>1</v>
      </c>
      <c r="C22" t="s">
        <v>77</v>
      </c>
      <c r="D22" t="s">
        <v>78</v>
      </c>
      <c r="E22" t="s">
        <v>71</v>
      </c>
      <c r="G22" s="55">
        <v>160</v>
      </c>
      <c r="H22" s="54">
        <v>12</v>
      </c>
      <c r="I22" s="55">
        <v>1920</v>
      </c>
      <c r="J22" s="40">
        <v>45143</v>
      </c>
      <c r="K22" t="s">
        <v>72</v>
      </c>
      <c r="L22" t="s">
        <v>79</v>
      </c>
      <c r="N22" t="str">
        <f t="shared" si="0"/>
        <v>NÃO</v>
      </c>
      <c r="O22" t="str">
        <f t="shared" si="1"/>
        <v/>
      </c>
      <c r="P22" s="50" t="str">
        <f t="shared" si="2"/>
        <v>45143107572033610DIÁRIA16045143</v>
      </c>
      <c r="Q22" s="1">
        <f>IF(A22=0,"",VLOOKUP($A22,RESUMO!$A$8:$B$107,2,FALSE))</f>
        <v>3</v>
      </c>
    </row>
    <row r="23" spans="1:17" x14ac:dyDescent="0.25">
      <c r="A23" s="40">
        <v>45143</v>
      </c>
      <c r="B23" s="54">
        <v>1</v>
      </c>
      <c r="C23" t="s">
        <v>80</v>
      </c>
      <c r="D23" t="s">
        <v>81</v>
      </c>
      <c r="E23" t="s">
        <v>71</v>
      </c>
      <c r="G23" s="55">
        <v>140</v>
      </c>
      <c r="H23" s="54">
        <v>11</v>
      </c>
      <c r="I23" s="55">
        <v>1540</v>
      </c>
      <c r="J23" s="40">
        <v>45143</v>
      </c>
      <c r="K23" t="s">
        <v>72</v>
      </c>
      <c r="L23" t="s">
        <v>82</v>
      </c>
      <c r="N23" t="str">
        <f t="shared" si="0"/>
        <v>NÃO</v>
      </c>
      <c r="O23" t="str">
        <f t="shared" si="1"/>
        <v/>
      </c>
      <c r="P23" s="50" t="str">
        <f t="shared" si="2"/>
        <v>45143105035187608DIÁRIA14045143</v>
      </c>
      <c r="Q23" s="1">
        <f>IF(A23=0,"",VLOOKUP($A23,RESUMO!$A$8:$B$107,2,FALSE))</f>
        <v>3</v>
      </c>
    </row>
    <row r="24" spans="1:17" x14ac:dyDescent="0.25">
      <c r="A24" s="40">
        <v>45143</v>
      </c>
      <c r="B24" s="54">
        <v>1</v>
      </c>
      <c r="C24" t="s">
        <v>83</v>
      </c>
      <c r="D24" t="s">
        <v>84</v>
      </c>
      <c r="E24" t="s">
        <v>71</v>
      </c>
      <c r="G24" s="55">
        <v>180</v>
      </c>
      <c r="H24" s="54">
        <v>11</v>
      </c>
      <c r="I24" s="55">
        <v>1980</v>
      </c>
      <c r="J24" s="40">
        <v>45143</v>
      </c>
      <c r="K24" t="s">
        <v>72</v>
      </c>
      <c r="L24" t="s">
        <v>85</v>
      </c>
      <c r="N24" t="str">
        <f t="shared" si="0"/>
        <v>NÃO</v>
      </c>
      <c r="O24" t="str">
        <f t="shared" si="1"/>
        <v/>
      </c>
      <c r="P24" s="50" t="str">
        <f t="shared" si="2"/>
        <v>45143109394979646DIÁRIA18045143</v>
      </c>
      <c r="Q24" s="1">
        <f>IF(A24=0,"",VLOOKUP($A24,RESUMO!$A$8:$B$107,2,FALSE))</f>
        <v>3</v>
      </c>
    </row>
    <row r="25" spans="1:17" x14ac:dyDescent="0.25">
      <c r="A25" s="40">
        <v>45143</v>
      </c>
      <c r="B25" s="54">
        <v>1</v>
      </c>
      <c r="C25" t="s">
        <v>86</v>
      </c>
      <c r="D25" t="s">
        <v>87</v>
      </c>
      <c r="E25" t="s">
        <v>71</v>
      </c>
      <c r="G25" s="55">
        <v>180</v>
      </c>
      <c r="H25" s="54">
        <v>8</v>
      </c>
      <c r="I25" s="55">
        <v>1440</v>
      </c>
      <c r="J25" s="40">
        <v>45143</v>
      </c>
      <c r="K25" t="s">
        <v>72</v>
      </c>
      <c r="L25" t="s">
        <v>88</v>
      </c>
      <c r="N25" t="str">
        <f t="shared" si="0"/>
        <v>NÃO</v>
      </c>
      <c r="O25" t="str">
        <f t="shared" si="1"/>
        <v/>
      </c>
      <c r="P25" s="50" t="str">
        <f t="shared" si="2"/>
        <v>45143115695872642DIÁRIA18045143</v>
      </c>
      <c r="Q25" s="1">
        <f>IF(A25=0,"",VLOOKUP($A25,RESUMO!$A$8:$B$107,2,FALSE))</f>
        <v>3</v>
      </c>
    </row>
    <row r="26" spans="1:17" x14ac:dyDescent="0.25">
      <c r="A26" s="40">
        <v>45143</v>
      </c>
      <c r="B26" s="54">
        <v>1</v>
      </c>
      <c r="C26" t="s">
        <v>89</v>
      </c>
      <c r="D26" t="s">
        <v>90</v>
      </c>
      <c r="E26" t="s">
        <v>71</v>
      </c>
      <c r="G26" s="55">
        <v>180</v>
      </c>
      <c r="H26" s="54">
        <v>8</v>
      </c>
      <c r="I26" s="55">
        <v>1440</v>
      </c>
      <c r="J26" s="40">
        <v>45143</v>
      </c>
      <c r="K26" t="s">
        <v>72</v>
      </c>
      <c r="L26" t="s">
        <v>91</v>
      </c>
      <c r="N26" t="str">
        <f t="shared" si="0"/>
        <v>NÃO</v>
      </c>
      <c r="O26" t="str">
        <f t="shared" si="1"/>
        <v/>
      </c>
      <c r="P26" s="50" t="str">
        <f t="shared" si="2"/>
        <v>45143191941997600DIÁRIA18045143</v>
      </c>
      <c r="Q26" s="1">
        <f>IF(A26=0,"",VLOOKUP($A26,RESUMO!$A$8:$B$107,2,FALSE))</f>
        <v>3</v>
      </c>
    </row>
    <row r="27" spans="1:17" x14ac:dyDescent="0.25">
      <c r="A27" s="40">
        <v>45143</v>
      </c>
      <c r="B27" s="54">
        <v>1</v>
      </c>
      <c r="C27" t="s">
        <v>92</v>
      </c>
      <c r="D27" t="s">
        <v>93</v>
      </c>
      <c r="E27" t="s">
        <v>71</v>
      </c>
      <c r="G27" s="55">
        <v>120</v>
      </c>
      <c r="H27" s="54">
        <v>8</v>
      </c>
      <c r="I27" s="55">
        <v>960</v>
      </c>
      <c r="J27" s="40">
        <v>45143</v>
      </c>
      <c r="K27" t="s">
        <v>72</v>
      </c>
      <c r="L27" t="s">
        <v>94</v>
      </c>
      <c r="N27" t="str">
        <f t="shared" si="0"/>
        <v>NÃO</v>
      </c>
      <c r="O27" t="str">
        <f t="shared" si="1"/>
        <v/>
      </c>
      <c r="P27" s="50" t="str">
        <f t="shared" si="2"/>
        <v>45143108470210505DIÁRIA12045143</v>
      </c>
      <c r="Q27" s="1">
        <f>IF(A27=0,"",VLOOKUP($A27,RESUMO!$A$8:$B$107,2,FALSE))</f>
        <v>3</v>
      </c>
    </row>
    <row r="28" spans="1:17" x14ac:dyDescent="0.25">
      <c r="A28" s="40">
        <v>45143</v>
      </c>
      <c r="B28" s="54">
        <v>1</v>
      </c>
      <c r="C28" t="s">
        <v>95</v>
      </c>
      <c r="D28" t="s">
        <v>96</v>
      </c>
      <c r="E28" t="s">
        <v>71</v>
      </c>
      <c r="G28" s="55">
        <v>120</v>
      </c>
      <c r="H28" s="54">
        <v>1</v>
      </c>
      <c r="I28" s="55">
        <v>120</v>
      </c>
      <c r="J28" s="40">
        <v>45143</v>
      </c>
      <c r="K28" t="s">
        <v>72</v>
      </c>
      <c r="L28" t="s">
        <v>97</v>
      </c>
      <c r="N28" t="str">
        <f t="shared" si="0"/>
        <v>NÃO</v>
      </c>
      <c r="O28" t="str">
        <f t="shared" si="1"/>
        <v/>
      </c>
      <c r="P28" s="50" t="str">
        <f t="shared" si="2"/>
        <v>45143100000012874DIÁRIA12045143</v>
      </c>
      <c r="Q28" s="1">
        <f>IF(A28=0,"",VLOOKUP($A28,RESUMO!$A$8:$B$107,2,FALSE))</f>
        <v>3</v>
      </c>
    </row>
    <row r="29" spans="1:17" x14ac:dyDescent="0.25">
      <c r="A29" s="40">
        <v>45143</v>
      </c>
      <c r="B29" s="54">
        <v>2</v>
      </c>
      <c r="C29" t="s">
        <v>40</v>
      </c>
      <c r="D29" t="s">
        <v>41</v>
      </c>
      <c r="E29" t="s">
        <v>42</v>
      </c>
      <c r="G29" s="55">
        <v>20000</v>
      </c>
      <c r="H29" s="54">
        <v>1</v>
      </c>
      <c r="I29" s="55">
        <v>20000</v>
      </c>
      <c r="J29" s="40">
        <v>45143</v>
      </c>
      <c r="K29" t="s">
        <v>43</v>
      </c>
      <c r="L29" t="s">
        <v>44</v>
      </c>
      <c r="N29" t="str">
        <f t="shared" si="0"/>
        <v>NÃO</v>
      </c>
      <c r="O29" t="str">
        <f t="shared" si="1"/>
        <v/>
      </c>
      <c r="P29" s="50" t="str">
        <f t="shared" si="2"/>
        <v>45143230104762000107ADMINISTRAÇÃO2000045143</v>
      </c>
      <c r="Q29" s="1">
        <f>IF(A29=0,"",VLOOKUP($A29,RESUMO!$A$8:$B$107,2,FALSE))</f>
        <v>3</v>
      </c>
    </row>
    <row r="30" spans="1:17" x14ac:dyDescent="0.25">
      <c r="A30" s="40">
        <v>45143</v>
      </c>
      <c r="B30" s="54">
        <v>2</v>
      </c>
      <c r="C30" t="s">
        <v>98</v>
      </c>
      <c r="D30" t="s">
        <v>99</v>
      </c>
      <c r="E30" t="s">
        <v>100</v>
      </c>
      <c r="G30" s="55">
        <v>180</v>
      </c>
      <c r="H30" s="54">
        <v>1</v>
      </c>
      <c r="I30" s="55">
        <v>180</v>
      </c>
      <c r="J30" s="40">
        <v>45143</v>
      </c>
      <c r="K30" t="s">
        <v>101</v>
      </c>
      <c r="L30" t="s">
        <v>102</v>
      </c>
      <c r="N30" t="str">
        <f t="shared" si="0"/>
        <v>NÃO</v>
      </c>
      <c r="O30" t="str">
        <f t="shared" si="1"/>
        <v/>
      </c>
      <c r="P30" s="50" t="str">
        <f t="shared" si="2"/>
        <v>45143227648990687MATERIAIS DE PAPELARIA PARA O ESCRITÓRIO NA OBRA18045143</v>
      </c>
      <c r="Q30" s="1">
        <f>IF(A30=0,"",VLOOKUP($A30,RESUMO!$A$8:$B$107,2,FALSE))</f>
        <v>3</v>
      </c>
    </row>
    <row r="31" spans="1:17" x14ac:dyDescent="0.25">
      <c r="A31" s="40">
        <v>45143</v>
      </c>
      <c r="B31" s="54">
        <v>3</v>
      </c>
      <c r="C31" t="s">
        <v>103</v>
      </c>
      <c r="D31" t="s">
        <v>104</v>
      </c>
      <c r="E31" t="s">
        <v>105</v>
      </c>
      <c r="F31" t="s">
        <v>106</v>
      </c>
      <c r="G31" s="55">
        <v>295</v>
      </c>
      <c r="H31" s="54">
        <v>1</v>
      </c>
      <c r="I31" s="55">
        <v>295</v>
      </c>
      <c r="J31" s="40">
        <v>45148</v>
      </c>
      <c r="K31" t="s">
        <v>57</v>
      </c>
      <c r="L31" t="s">
        <v>31</v>
      </c>
      <c r="N31" t="str">
        <f t="shared" si="0"/>
        <v>NÃO</v>
      </c>
      <c r="O31" t="str">
        <f t="shared" si="1"/>
        <v/>
      </c>
      <c r="P31" s="50" t="str">
        <f t="shared" si="2"/>
        <v>45143307409393000130SERRA DE BANCADA29545148</v>
      </c>
      <c r="Q31" s="1">
        <f>IF(A31=0,"",VLOOKUP($A31,RESUMO!$A$8:$B$107,2,FALSE))</f>
        <v>3</v>
      </c>
    </row>
    <row r="32" spans="1:17" x14ac:dyDescent="0.25">
      <c r="A32" s="40">
        <v>45143</v>
      </c>
      <c r="B32" s="54">
        <v>3</v>
      </c>
      <c r="C32" t="s">
        <v>103</v>
      </c>
      <c r="D32" t="s">
        <v>104</v>
      </c>
      <c r="E32" t="s">
        <v>107</v>
      </c>
      <c r="F32" t="s">
        <v>108</v>
      </c>
      <c r="G32" s="55">
        <v>249</v>
      </c>
      <c r="H32" s="54">
        <v>1</v>
      </c>
      <c r="I32" s="55">
        <v>249</v>
      </c>
      <c r="J32" s="40">
        <v>45148</v>
      </c>
      <c r="K32" t="s">
        <v>57</v>
      </c>
      <c r="L32" t="s">
        <v>31</v>
      </c>
      <c r="N32" t="str">
        <f t="shared" si="0"/>
        <v>NÃO</v>
      </c>
      <c r="O32" t="str">
        <f t="shared" si="1"/>
        <v/>
      </c>
      <c r="P32" s="50" t="str">
        <f t="shared" si="2"/>
        <v>45143307409393000130SERRA DE VIDEA24945148</v>
      </c>
      <c r="Q32" s="1">
        <f>IF(A32=0,"",VLOOKUP($A32,RESUMO!$A$8:$B$107,2,FALSE))</f>
        <v>3</v>
      </c>
    </row>
    <row r="33" spans="1:17" x14ac:dyDescent="0.25">
      <c r="A33" s="40">
        <v>45143</v>
      </c>
      <c r="B33" s="54">
        <v>3</v>
      </c>
      <c r="C33" t="s">
        <v>109</v>
      </c>
      <c r="D33" t="s">
        <v>110</v>
      </c>
      <c r="E33" t="s">
        <v>111</v>
      </c>
      <c r="F33" t="s">
        <v>112</v>
      </c>
      <c r="G33" s="55">
        <v>907.9</v>
      </c>
      <c r="H33" s="54">
        <v>1</v>
      </c>
      <c r="I33" s="55">
        <v>907.9</v>
      </c>
      <c r="J33" s="40">
        <v>45155</v>
      </c>
      <c r="K33" t="s">
        <v>72</v>
      </c>
      <c r="L33" t="s">
        <v>31</v>
      </c>
      <c r="N33" t="str">
        <f t="shared" si="0"/>
        <v>NÃO</v>
      </c>
      <c r="O33" t="str">
        <f t="shared" si="1"/>
        <v/>
      </c>
      <c r="P33" s="50" t="str">
        <f t="shared" si="2"/>
        <v>45143324200699000100EQUIPAMENTOS DE PROTEÇÃO907,945155</v>
      </c>
      <c r="Q33" s="1">
        <f>IF(A33=0,"",VLOOKUP($A33,RESUMO!$A$8:$B$107,2,FALSE))</f>
        <v>3</v>
      </c>
    </row>
    <row r="34" spans="1:17" x14ac:dyDescent="0.25">
      <c r="A34" s="40">
        <v>45143</v>
      </c>
      <c r="B34" s="54">
        <v>5</v>
      </c>
      <c r="C34" t="s">
        <v>113</v>
      </c>
      <c r="D34" t="s">
        <v>114</v>
      </c>
      <c r="E34" t="s">
        <v>115</v>
      </c>
      <c r="F34" t="s">
        <v>116</v>
      </c>
      <c r="G34" s="55">
        <v>12436</v>
      </c>
      <c r="H34" s="54">
        <v>1</v>
      </c>
      <c r="I34" s="55">
        <v>12436</v>
      </c>
      <c r="J34" s="40">
        <v>45133</v>
      </c>
      <c r="K34" t="s">
        <v>26</v>
      </c>
      <c r="L34" t="s">
        <v>31</v>
      </c>
      <c r="N34" t="str">
        <f t="shared" ref="N34:N65" si="3">IF(ISERROR(SEARCH("NF",E34,1)),"NÃO","SIM")</f>
        <v>NÃO</v>
      </c>
      <c r="O34" t="str">
        <f t="shared" ref="O34:O65" si="4">IF($B34=5,"SIM","")</f>
        <v>SIM</v>
      </c>
      <c r="P34" s="50" t="str">
        <f t="shared" ref="P34:P65" si="5">A34&amp;B34&amp;C34&amp;E34&amp;G34&amp;EDATE(J34,0)</f>
        <v>45143503328476000144MADEIRITE, PONTALETE, SARRAFO1243645133</v>
      </c>
      <c r="Q34" s="1">
        <f>IF(A34=0,"",VLOOKUP($A34,RESUMO!$A$8:$B$107,2,FALSE))</f>
        <v>3</v>
      </c>
    </row>
    <row r="35" spans="1:17" x14ac:dyDescent="0.25">
      <c r="A35" s="40">
        <v>45158</v>
      </c>
      <c r="B35" s="54">
        <v>1</v>
      </c>
      <c r="C35" t="s">
        <v>69</v>
      </c>
      <c r="D35" t="s">
        <v>70</v>
      </c>
      <c r="E35" t="s">
        <v>71</v>
      </c>
      <c r="G35" s="55">
        <v>210</v>
      </c>
      <c r="H35" s="54">
        <v>12</v>
      </c>
      <c r="I35" s="55">
        <v>2520</v>
      </c>
      <c r="J35" s="40">
        <v>45158</v>
      </c>
      <c r="K35" t="s">
        <v>72</v>
      </c>
      <c r="L35" t="s">
        <v>73</v>
      </c>
      <c r="N35" t="str">
        <f t="shared" si="3"/>
        <v>NÃO</v>
      </c>
      <c r="O35" t="str">
        <f t="shared" si="4"/>
        <v/>
      </c>
      <c r="P35" s="50" t="str">
        <f t="shared" si="5"/>
        <v>45158105752947600DIÁRIA21045158</v>
      </c>
      <c r="Q35" s="1">
        <f>IF(A35=0,"",VLOOKUP($A35,RESUMO!$A$8:$B$107,2,FALSE))</f>
        <v>4</v>
      </c>
    </row>
    <row r="36" spans="1:17" x14ac:dyDescent="0.25">
      <c r="A36" s="40">
        <v>45158</v>
      </c>
      <c r="B36" s="54">
        <v>1</v>
      </c>
      <c r="C36" t="s">
        <v>74</v>
      </c>
      <c r="D36" t="s">
        <v>75</v>
      </c>
      <c r="E36" t="s">
        <v>71</v>
      </c>
      <c r="G36" s="55">
        <v>120</v>
      </c>
      <c r="H36" s="54">
        <v>12</v>
      </c>
      <c r="I36" s="55">
        <v>1440</v>
      </c>
      <c r="J36" s="40">
        <v>45158</v>
      </c>
      <c r="K36" t="s">
        <v>72</v>
      </c>
      <c r="L36" t="s">
        <v>117</v>
      </c>
      <c r="N36" t="str">
        <f t="shared" si="3"/>
        <v>NÃO</v>
      </c>
      <c r="O36" t="str">
        <f t="shared" si="4"/>
        <v/>
      </c>
      <c r="P36" s="50" t="str">
        <f t="shared" si="5"/>
        <v>45158108563916629DIÁRIA12045158</v>
      </c>
      <c r="Q36" s="1">
        <f>IF(A36=0,"",VLOOKUP($A36,RESUMO!$A$8:$B$107,2,FALSE))</f>
        <v>4</v>
      </c>
    </row>
    <row r="37" spans="1:17" x14ac:dyDescent="0.25">
      <c r="A37" s="40">
        <v>45158</v>
      </c>
      <c r="B37" s="54">
        <v>1</v>
      </c>
      <c r="C37" t="s">
        <v>77</v>
      </c>
      <c r="D37" t="s">
        <v>78</v>
      </c>
      <c r="E37" t="s">
        <v>71</v>
      </c>
      <c r="G37" s="55">
        <v>160</v>
      </c>
      <c r="H37" s="54">
        <v>11</v>
      </c>
      <c r="I37" s="55">
        <v>1760</v>
      </c>
      <c r="J37" s="40">
        <v>45158</v>
      </c>
      <c r="K37" t="s">
        <v>72</v>
      </c>
      <c r="L37" t="s">
        <v>79</v>
      </c>
      <c r="N37" t="str">
        <f t="shared" si="3"/>
        <v>NÃO</v>
      </c>
      <c r="O37" t="str">
        <f t="shared" si="4"/>
        <v/>
      </c>
      <c r="P37" s="50" t="str">
        <f t="shared" si="5"/>
        <v>45158107572033610DIÁRIA16045158</v>
      </c>
      <c r="Q37" s="1">
        <f>IF(A37=0,"",VLOOKUP($A37,RESUMO!$A$8:$B$107,2,FALSE))</f>
        <v>4</v>
      </c>
    </row>
    <row r="38" spans="1:17" x14ac:dyDescent="0.25">
      <c r="A38" s="40">
        <v>45158</v>
      </c>
      <c r="B38" s="54">
        <v>1</v>
      </c>
      <c r="C38" t="s">
        <v>80</v>
      </c>
      <c r="D38" t="s">
        <v>81</v>
      </c>
      <c r="E38" t="s">
        <v>71</v>
      </c>
      <c r="G38" s="55">
        <v>140</v>
      </c>
      <c r="H38" s="54">
        <v>12</v>
      </c>
      <c r="I38" s="55">
        <v>1680</v>
      </c>
      <c r="J38" s="40">
        <v>45158</v>
      </c>
      <c r="K38" t="s">
        <v>72</v>
      </c>
      <c r="L38" t="s">
        <v>82</v>
      </c>
      <c r="N38" t="str">
        <f t="shared" si="3"/>
        <v>NÃO</v>
      </c>
      <c r="O38" t="str">
        <f t="shared" si="4"/>
        <v/>
      </c>
      <c r="P38" s="50" t="str">
        <f t="shared" si="5"/>
        <v>45158105035187608DIÁRIA14045158</v>
      </c>
      <c r="Q38" s="1">
        <f>IF(A38=0,"",VLOOKUP($A38,RESUMO!$A$8:$B$107,2,FALSE))</f>
        <v>4</v>
      </c>
    </row>
    <row r="39" spans="1:17" x14ac:dyDescent="0.25">
      <c r="A39" s="40">
        <v>45158</v>
      </c>
      <c r="B39" s="54">
        <v>1</v>
      </c>
      <c r="C39" t="s">
        <v>83</v>
      </c>
      <c r="D39" t="s">
        <v>84</v>
      </c>
      <c r="E39" t="s">
        <v>71</v>
      </c>
      <c r="G39" s="55">
        <v>180</v>
      </c>
      <c r="H39" s="54">
        <v>11</v>
      </c>
      <c r="I39" s="55">
        <v>1980</v>
      </c>
      <c r="J39" s="40">
        <v>45158</v>
      </c>
      <c r="K39" t="s">
        <v>72</v>
      </c>
      <c r="L39" t="s">
        <v>85</v>
      </c>
      <c r="N39" t="str">
        <f t="shared" si="3"/>
        <v>NÃO</v>
      </c>
      <c r="O39" t="str">
        <f t="shared" si="4"/>
        <v/>
      </c>
      <c r="P39" s="50" t="str">
        <f t="shared" si="5"/>
        <v>45158109394979646DIÁRIA18045158</v>
      </c>
      <c r="Q39" s="1">
        <f>IF(A39=0,"",VLOOKUP($A39,RESUMO!$A$8:$B$107,2,FALSE))</f>
        <v>4</v>
      </c>
    </row>
    <row r="40" spans="1:17" x14ac:dyDescent="0.25">
      <c r="A40" s="40">
        <v>45158</v>
      </c>
      <c r="B40" s="54">
        <v>1</v>
      </c>
      <c r="C40" t="s">
        <v>86</v>
      </c>
      <c r="D40" t="s">
        <v>87</v>
      </c>
      <c r="E40" t="s">
        <v>71</v>
      </c>
      <c r="G40" s="55">
        <v>180</v>
      </c>
      <c r="H40" s="54">
        <v>11</v>
      </c>
      <c r="I40" s="55">
        <v>1980</v>
      </c>
      <c r="J40" s="40">
        <v>45158</v>
      </c>
      <c r="K40" t="s">
        <v>72</v>
      </c>
      <c r="L40" t="s">
        <v>88</v>
      </c>
      <c r="N40" t="str">
        <f t="shared" si="3"/>
        <v>NÃO</v>
      </c>
      <c r="O40" t="str">
        <f t="shared" si="4"/>
        <v/>
      </c>
      <c r="P40" s="50" t="str">
        <f t="shared" si="5"/>
        <v>45158115695872642DIÁRIA18045158</v>
      </c>
      <c r="Q40" s="1">
        <f>IF(A40=0,"",VLOOKUP($A40,RESUMO!$A$8:$B$107,2,FALSE))</f>
        <v>4</v>
      </c>
    </row>
    <row r="41" spans="1:17" x14ac:dyDescent="0.25">
      <c r="A41" s="40">
        <v>45158</v>
      </c>
      <c r="B41" s="54">
        <v>1</v>
      </c>
      <c r="C41" t="s">
        <v>89</v>
      </c>
      <c r="D41" t="s">
        <v>90</v>
      </c>
      <c r="E41" t="s">
        <v>71</v>
      </c>
      <c r="G41" s="55">
        <v>180</v>
      </c>
      <c r="H41" s="54">
        <v>11</v>
      </c>
      <c r="I41" s="55">
        <v>1980</v>
      </c>
      <c r="J41" s="40">
        <v>45158</v>
      </c>
      <c r="K41" t="s">
        <v>72</v>
      </c>
      <c r="L41" t="s">
        <v>91</v>
      </c>
      <c r="N41" t="str">
        <f t="shared" si="3"/>
        <v>NÃO</v>
      </c>
      <c r="O41" t="str">
        <f t="shared" si="4"/>
        <v/>
      </c>
      <c r="P41" s="50" t="str">
        <f t="shared" si="5"/>
        <v>45158191941997600DIÁRIA18045158</v>
      </c>
      <c r="Q41" s="1">
        <f>IF(A41=0,"",VLOOKUP($A41,RESUMO!$A$8:$B$107,2,FALSE))</f>
        <v>4</v>
      </c>
    </row>
    <row r="42" spans="1:17" x14ac:dyDescent="0.25">
      <c r="A42" s="40">
        <v>45158</v>
      </c>
      <c r="B42" s="54">
        <v>1</v>
      </c>
      <c r="C42" t="s">
        <v>92</v>
      </c>
      <c r="D42" t="s">
        <v>93</v>
      </c>
      <c r="E42" t="s">
        <v>71</v>
      </c>
      <c r="G42" s="55">
        <v>120</v>
      </c>
      <c r="H42" s="54">
        <v>11</v>
      </c>
      <c r="I42" s="55">
        <v>1320</v>
      </c>
      <c r="J42" s="40">
        <v>45158</v>
      </c>
      <c r="K42" t="s">
        <v>72</v>
      </c>
      <c r="L42" t="s">
        <v>94</v>
      </c>
      <c r="N42" t="str">
        <f t="shared" si="3"/>
        <v>NÃO</v>
      </c>
      <c r="O42" t="str">
        <f t="shared" si="4"/>
        <v/>
      </c>
      <c r="P42" s="50" t="str">
        <f t="shared" si="5"/>
        <v>45158108470210505DIÁRIA12045158</v>
      </c>
      <c r="Q42" s="1">
        <f>IF(A42=0,"",VLOOKUP($A42,RESUMO!$A$8:$B$107,2,FALSE))</f>
        <v>4</v>
      </c>
    </row>
    <row r="43" spans="1:17" x14ac:dyDescent="0.25">
      <c r="A43" s="40">
        <v>45158</v>
      </c>
      <c r="B43" s="54">
        <v>1</v>
      </c>
      <c r="C43" t="s">
        <v>118</v>
      </c>
      <c r="D43" t="s">
        <v>119</v>
      </c>
      <c r="E43" t="s">
        <v>71</v>
      </c>
      <c r="G43" s="55">
        <v>120</v>
      </c>
      <c r="H43" s="54">
        <v>11</v>
      </c>
      <c r="I43" s="55">
        <v>1320</v>
      </c>
      <c r="J43" s="40">
        <v>45158</v>
      </c>
      <c r="K43" t="s">
        <v>72</v>
      </c>
      <c r="L43" t="s">
        <v>120</v>
      </c>
      <c r="N43" t="str">
        <f t="shared" si="3"/>
        <v>NÃO</v>
      </c>
      <c r="O43" t="str">
        <f t="shared" si="4"/>
        <v/>
      </c>
      <c r="P43" s="50" t="str">
        <f t="shared" si="5"/>
        <v>45158116206103617DIÁRIA12045158</v>
      </c>
      <c r="Q43" s="1">
        <f>IF(A43=0,"",VLOOKUP($A43,RESUMO!$A$8:$B$107,2,FALSE))</f>
        <v>4</v>
      </c>
    </row>
    <row r="44" spans="1:17" x14ac:dyDescent="0.25">
      <c r="A44" s="40">
        <v>45158</v>
      </c>
      <c r="B44" s="54">
        <v>1</v>
      </c>
      <c r="C44" t="s">
        <v>95</v>
      </c>
      <c r="D44" t="s">
        <v>96</v>
      </c>
      <c r="E44" t="s">
        <v>71</v>
      </c>
      <c r="G44" s="55">
        <v>120</v>
      </c>
      <c r="H44" s="54">
        <v>7</v>
      </c>
      <c r="I44" s="55">
        <v>840</v>
      </c>
      <c r="J44" s="40">
        <v>45158</v>
      </c>
      <c r="K44" t="s">
        <v>72</v>
      </c>
      <c r="L44" t="s">
        <v>97</v>
      </c>
      <c r="N44" t="str">
        <f t="shared" si="3"/>
        <v>NÃO</v>
      </c>
      <c r="O44" t="str">
        <f t="shared" si="4"/>
        <v/>
      </c>
      <c r="P44" s="50" t="str">
        <f t="shared" si="5"/>
        <v>45158100000012874DIÁRIA12045158</v>
      </c>
      <c r="Q44" s="1">
        <f>IF(A44=0,"",VLOOKUP($A44,RESUMO!$A$8:$B$107,2,FALSE))</f>
        <v>4</v>
      </c>
    </row>
    <row r="45" spans="1:17" x14ac:dyDescent="0.25">
      <c r="A45" s="40">
        <v>45158</v>
      </c>
      <c r="B45" s="54">
        <v>2</v>
      </c>
      <c r="C45" t="s">
        <v>121</v>
      </c>
      <c r="D45" t="s">
        <v>122</v>
      </c>
      <c r="E45" t="s">
        <v>123</v>
      </c>
      <c r="G45" s="55">
        <v>245</v>
      </c>
      <c r="H45" s="54">
        <v>1</v>
      </c>
      <c r="I45" s="55">
        <v>245</v>
      </c>
      <c r="J45" s="40">
        <v>45158</v>
      </c>
      <c r="K45" t="s">
        <v>72</v>
      </c>
      <c r="L45" t="s">
        <v>102</v>
      </c>
      <c r="N45" t="str">
        <f t="shared" si="3"/>
        <v>NÃO</v>
      </c>
      <c r="O45" t="str">
        <f t="shared" si="4"/>
        <v/>
      </c>
      <c r="P45" s="50" t="str">
        <f t="shared" si="5"/>
        <v>45158200000011126MENSALIDADE 07/202324545158</v>
      </c>
      <c r="Q45" s="1">
        <f>IF(A45=0,"",VLOOKUP($A45,RESUMO!$A$8:$B$107,2,FALSE))</f>
        <v>4</v>
      </c>
    </row>
    <row r="46" spans="1:17" x14ac:dyDescent="0.25">
      <c r="A46" s="40">
        <v>45158</v>
      </c>
      <c r="B46" s="54">
        <v>3</v>
      </c>
      <c r="C46" t="s">
        <v>103</v>
      </c>
      <c r="D46" t="s">
        <v>104</v>
      </c>
      <c r="E46" t="s">
        <v>124</v>
      </c>
      <c r="F46" t="s">
        <v>125</v>
      </c>
      <c r="G46" s="55">
        <v>600</v>
      </c>
      <c r="H46" s="54">
        <v>1</v>
      </c>
      <c r="I46" s="55">
        <v>600</v>
      </c>
      <c r="J46" s="40">
        <v>45161</v>
      </c>
      <c r="K46" t="s">
        <v>57</v>
      </c>
      <c r="L46" t="s">
        <v>31</v>
      </c>
      <c r="N46" t="str">
        <f t="shared" si="3"/>
        <v>NÃO</v>
      </c>
      <c r="O46" t="str">
        <f t="shared" si="4"/>
        <v/>
      </c>
      <c r="P46" s="50" t="str">
        <f t="shared" si="5"/>
        <v>45158307409393000130MARTELO60045161</v>
      </c>
      <c r="Q46" s="1">
        <f>IF(A46=0,"",VLOOKUP($A46,RESUMO!$A$8:$B$107,2,FALSE))</f>
        <v>4</v>
      </c>
    </row>
    <row r="47" spans="1:17" x14ac:dyDescent="0.25">
      <c r="A47" s="40">
        <v>45158</v>
      </c>
      <c r="B47" s="54">
        <v>3</v>
      </c>
      <c r="C47" t="s">
        <v>126</v>
      </c>
      <c r="D47" t="s">
        <v>127</v>
      </c>
      <c r="E47" t="s">
        <v>128</v>
      </c>
      <c r="F47" t="s">
        <v>129</v>
      </c>
      <c r="G47" s="55">
        <v>1379.82</v>
      </c>
      <c r="H47" s="54">
        <v>1</v>
      </c>
      <c r="I47" s="55">
        <v>1379.82</v>
      </c>
      <c r="J47" s="40">
        <v>45166</v>
      </c>
      <c r="K47" t="s">
        <v>72</v>
      </c>
      <c r="L47" t="s">
        <v>31</v>
      </c>
      <c r="N47" t="str">
        <f t="shared" si="3"/>
        <v>NÃO</v>
      </c>
      <c r="O47" t="str">
        <f t="shared" si="4"/>
        <v/>
      </c>
      <c r="P47" s="50" t="str">
        <f t="shared" si="5"/>
        <v>45158324654133000220CESTAS BÁSICAS1379,8245166</v>
      </c>
      <c r="Q47" s="1">
        <f>IF(A47=0,"",VLOOKUP($A47,RESUMO!$A$8:$B$107,2,FALSE))</f>
        <v>4</v>
      </c>
    </row>
    <row r="48" spans="1:17" x14ac:dyDescent="0.25">
      <c r="A48" s="40">
        <v>45158</v>
      </c>
      <c r="B48" s="54">
        <v>5</v>
      </c>
      <c r="C48" t="s">
        <v>130</v>
      </c>
      <c r="D48" t="s">
        <v>131</v>
      </c>
      <c r="E48" t="s">
        <v>132</v>
      </c>
      <c r="G48" s="55">
        <v>2266</v>
      </c>
      <c r="H48" s="54">
        <v>1</v>
      </c>
      <c r="I48" s="55">
        <v>2266</v>
      </c>
      <c r="J48" s="40">
        <v>45143</v>
      </c>
      <c r="K48" t="s">
        <v>26</v>
      </c>
      <c r="L48" t="s">
        <v>31</v>
      </c>
      <c r="N48" t="str">
        <f t="shared" si="3"/>
        <v>NÃO</v>
      </c>
      <c r="O48" t="str">
        <f t="shared" si="4"/>
        <v>SIM</v>
      </c>
      <c r="P48" s="50" t="str">
        <f t="shared" si="5"/>
        <v>45158518850040000279LONAS226645143</v>
      </c>
      <c r="Q48" s="1">
        <f>IF(A48=0,"",VLOOKUP($A48,RESUMO!$A$8:$B$107,2,FALSE))</f>
        <v>4</v>
      </c>
    </row>
    <row r="49" spans="1:17" x14ac:dyDescent="0.25">
      <c r="A49" s="40">
        <v>45158</v>
      </c>
      <c r="B49" s="54">
        <v>5</v>
      </c>
      <c r="C49" t="s">
        <v>133</v>
      </c>
      <c r="D49" t="s">
        <v>134</v>
      </c>
      <c r="E49" t="s">
        <v>135</v>
      </c>
      <c r="G49" s="55">
        <v>625.5</v>
      </c>
      <c r="H49" s="54">
        <v>1</v>
      </c>
      <c r="I49" s="55">
        <v>625.5</v>
      </c>
      <c r="J49" s="40">
        <v>45149</v>
      </c>
      <c r="K49" t="s">
        <v>26</v>
      </c>
      <c r="L49" t="s">
        <v>31</v>
      </c>
      <c r="N49" t="str">
        <f t="shared" si="3"/>
        <v>NÃO</v>
      </c>
      <c r="O49" t="str">
        <f t="shared" si="4"/>
        <v>SIM</v>
      </c>
      <c r="P49" s="50" t="str">
        <f t="shared" si="5"/>
        <v>45158512454587000198CAPAS DE CHUVA625,545149</v>
      </c>
      <c r="Q49" s="1">
        <f>IF(A49=0,"",VLOOKUP($A49,RESUMO!$A$8:$B$107,2,FALSE))</f>
        <v>4</v>
      </c>
    </row>
    <row r="50" spans="1:17" x14ac:dyDescent="0.25">
      <c r="A50" s="40">
        <v>45174</v>
      </c>
      <c r="B50" s="54">
        <v>1</v>
      </c>
      <c r="C50" t="s">
        <v>69</v>
      </c>
      <c r="D50" t="s">
        <v>70</v>
      </c>
      <c r="E50" t="s">
        <v>71</v>
      </c>
      <c r="G50" s="55">
        <v>210</v>
      </c>
      <c r="H50" s="54">
        <v>12</v>
      </c>
      <c r="I50" s="55">
        <v>2520</v>
      </c>
      <c r="J50" s="40">
        <v>45175</v>
      </c>
      <c r="K50" t="s">
        <v>72</v>
      </c>
      <c r="L50" t="s">
        <v>73</v>
      </c>
      <c r="N50" t="str">
        <f t="shared" si="3"/>
        <v>NÃO</v>
      </c>
      <c r="O50" t="str">
        <f t="shared" si="4"/>
        <v/>
      </c>
      <c r="P50" s="50" t="str">
        <f t="shared" si="5"/>
        <v>45174105752947600DIÁRIA21045175</v>
      </c>
      <c r="Q50" s="1">
        <f>IF(A50=0,"",VLOOKUP($A50,RESUMO!$A$8:$B$107,2,FALSE))</f>
        <v>5</v>
      </c>
    </row>
    <row r="51" spans="1:17" x14ac:dyDescent="0.25">
      <c r="A51" s="40">
        <v>45174</v>
      </c>
      <c r="B51" s="54">
        <v>1</v>
      </c>
      <c r="C51" t="s">
        <v>69</v>
      </c>
      <c r="D51" t="s">
        <v>70</v>
      </c>
      <c r="E51" t="s">
        <v>136</v>
      </c>
      <c r="G51" s="55">
        <v>20.6</v>
      </c>
      <c r="H51" s="54">
        <v>19</v>
      </c>
      <c r="I51" s="55">
        <v>391.4</v>
      </c>
      <c r="J51" s="40">
        <v>45175</v>
      </c>
      <c r="K51" t="s">
        <v>72</v>
      </c>
      <c r="L51" t="s">
        <v>73</v>
      </c>
      <c r="N51" t="str">
        <f t="shared" si="3"/>
        <v>NÃO</v>
      </c>
      <c r="O51" t="str">
        <f t="shared" si="4"/>
        <v/>
      </c>
      <c r="P51" s="50" t="str">
        <f t="shared" si="5"/>
        <v>45174105752947600TRANSPORTE20,645175</v>
      </c>
      <c r="Q51" s="1">
        <f>IF(A51=0,"",VLOOKUP($A51,RESUMO!$A$8:$B$107,2,FALSE))</f>
        <v>5</v>
      </c>
    </row>
    <row r="52" spans="1:17" x14ac:dyDescent="0.25">
      <c r="A52" s="40">
        <v>45174</v>
      </c>
      <c r="B52" s="54">
        <v>1</v>
      </c>
      <c r="C52" t="s">
        <v>69</v>
      </c>
      <c r="D52" t="s">
        <v>70</v>
      </c>
      <c r="E52" t="s">
        <v>137</v>
      </c>
      <c r="G52" s="55">
        <v>4</v>
      </c>
      <c r="H52" s="54">
        <v>19</v>
      </c>
      <c r="I52" s="55">
        <v>76</v>
      </c>
      <c r="J52" s="40">
        <v>45175</v>
      </c>
      <c r="K52" t="s">
        <v>72</v>
      </c>
      <c r="L52" t="s">
        <v>73</v>
      </c>
      <c r="N52" t="str">
        <f t="shared" si="3"/>
        <v>NÃO</v>
      </c>
      <c r="O52" t="str">
        <f t="shared" si="4"/>
        <v/>
      </c>
      <c r="P52" s="50" t="str">
        <f t="shared" si="5"/>
        <v>45174105752947600CAFÉ445175</v>
      </c>
      <c r="Q52" s="1">
        <f>IF(A52=0,"",VLOOKUP($A52,RESUMO!$A$8:$B$107,2,FALSE))</f>
        <v>5</v>
      </c>
    </row>
    <row r="53" spans="1:17" x14ac:dyDescent="0.25">
      <c r="A53" s="40">
        <v>45174</v>
      </c>
      <c r="B53" s="54">
        <v>1</v>
      </c>
      <c r="C53" t="s">
        <v>74</v>
      </c>
      <c r="D53" t="s">
        <v>75</v>
      </c>
      <c r="E53" t="s">
        <v>71</v>
      </c>
      <c r="G53" s="55">
        <v>120</v>
      </c>
      <c r="H53" s="54">
        <v>12</v>
      </c>
      <c r="I53" s="55">
        <v>1440</v>
      </c>
      <c r="J53" s="40">
        <v>45175</v>
      </c>
      <c r="K53" t="s">
        <v>72</v>
      </c>
      <c r="L53" t="s">
        <v>117</v>
      </c>
      <c r="N53" t="str">
        <f t="shared" si="3"/>
        <v>NÃO</v>
      </c>
      <c r="O53" t="str">
        <f t="shared" si="4"/>
        <v/>
      </c>
      <c r="P53" s="50" t="str">
        <f t="shared" si="5"/>
        <v>45174108563916629DIÁRIA12045175</v>
      </c>
      <c r="Q53" s="1">
        <f>IF(A53=0,"",VLOOKUP($A53,RESUMO!$A$8:$B$107,2,FALSE))</f>
        <v>5</v>
      </c>
    </row>
    <row r="54" spans="1:17" x14ac:dyDescent="0.25">
      <c r="A54" s="40">
        <v>45174</v>
      </c>
      <c r="B54" s="54">
        <v>1</v>
      </c>
      <c r="C54" t="s">
        <v>74</v>
      </c>
      <c r="D54" t="s">
        <v>75</v>
      </c>
      <c r="E54" t="s">
        <v>137</v>
      </c>
      <c r="G54" s="55">
        <v>4</v>
      </c>
      <c r="H54" s="54">
        <v>19</v>
      </c>
      <c r="I54" s="55">
        <v>76</v>
      </c>
      <c r="J54" s="40">
        <v>45175</v>
      </c>
      <c r="K54" t="s">
        <v>72</v>
      </c>
      <c r="L54" t="s">
        <v>117</v>
      </c>
      <c r="N54" t="str">
        <f t="shared" si="3"/>
        <v>NÃO</v>
      </c>
      <c r="O54" t="str">
        <f t="shared" si="4"/>
        <v/>
      </c>
      <c r="P54" s="50" t="str">
        <f t="shared" si="5"/>
        <v>45174108563916629CAFÉ445175</v>
      </c>
      <c r="Q54" s="1">
        <f>IF(A54=0,"",VLOOKUP($A54,RESUMO!$A$8:$B$107,2,FALSE))</f>
        <v>5</v>
      </c>
    </row>
    <row r="55" spans="1:17" x14ac:dyDescent="0.25">
      <c r="A55" s="40">
        <v>45174</v>
      </c>
      <c r="B55" s="54">
        <v>1</v>
      </c>
      <c r="C55" t="s">
        <v>77</v>
      </c>
      <c r="D55" t="s">
        <v>78</v>
      </c>
      <c r="E55" t="s">
        <v>71</v>
      </c>
      <c r="G55" s="55">
        <v>160</v>
      </c>
      <c r="H55" s="54">
        <v>12</v>
      </c>
      <c r="I55" s="55">
        <v>1920</v>
      </c>
      <c r="J55" s="40">
        <v>45175</v>
      </c>
      <c r="K55" t="s">
        <v>72</v>
      </c>
      <c r="L55" t="s">
        <v>79</v>
      </c>
      <c r="N55" t="str">
        <f t="shared" si="3"/>
        <v>NÃO</v>
      </c>
      <c r="O55" t="str">
        <f t="shared" si="4"/>
        <v/>
      </c>
      <c r="P55" s="50" t="str">
        <f t="shared" si="5"/>
        <v>45174107572033610DIÁRIA16045175</v>
      </c>
      <c r="Q55" s="1">
        <f>IF(A55=0,"",VLOOKUP($A55,RESUMO!$A$8:$B$107,2,FALSE))</f>
        <v>5</v>
      </c>
    </row>
    <row r="56" spans="1:17" x14ac:dyDescent="0.25">
      <c r="A56" s="40">
        <v>45174</v>
      </c>
      <c r="B56" s="54">
        <v>1</v>
      </c>
      <c r="C56" t="s">
        <v>77</v>
      </c>
      <c r="D56" t="s">
        <v>78</v>
      </c>
      <c r="E56" t="s">
        <v>136</v>
      </c>
      <c r="G56" s="55">
        <v>20.6</v>
      </c>
      <c r="H56" s="54">
        <v>19</v>
      </c>
      <c r="I56" s="55">
        <v>391.4</v>
      </c>
      <c r="J56" s="40">
        <v>45175</v>
      </c>
      <c r="K56" t="s">
        <v>72</v>
      </c>
      <c r="L56" t="s">
        <v>79</v>
      </c>
      <c r="N56" t="str">
        <f t="shared" si="3"/>
        <v>NÃO</v>
      </c>
      <c r="O56" t="str">
        <f t="shared" si="4"/>
        <v/>
      </c>
      <c r="P56" s="50" t="str">
        <f t="shared" si="5"/>
        <v>45174107572033610TRANSPORTE20,645175</v>
      </c>
      <c r="Q56" s="1">
        <f>IF(A56=0,"",VLOOKUP($A56,RESUMO!$A$8:$B$107,2,FALSE))</f>
        <v>5</v>
      </c>
    </row>
    <row r="57" spans="1:17" x14ac:dyDescent="0.25">
      <c r="A57" s="40">
        <v>45174</v>
      </c>
      <c r="B57" s="54">
        <v>1</v>
      </c>
      <c r="C57" t="s">
        <v>77</v>
      </c>
      <c r="D57" t="s">
        <v>78</v>
      </c>
      <c r="E57" t="s">
        <v>137</v>
      </c>
      <c r="G57" s="55">
        <v>4</v>
      </c>
      <c r="H57" s="54">
        <v>19</v>
      </c>
      <c r="I57" s="55">
        <v>76</v>
      </c>
      <c r="J57" s="40">
        <v>45175</v>
      </c>
      <c r="K57" t="s">
        <v>72</v>
      </c>
      <c r="L57" t="s">
        <v>79</v>
      </c>
      <c r="N57" t="str">
        <f t="shared" si="3"/>
        <v>NÃO</v>
      </c>
      <c r="O57" t="str">
        <f t="shared" si="4"/>
        <v/>
      </c>
      <c r="P57" s="50" t="str">
        <f t="shared" si="5"/>
        <v>45174107572033610CAFÉ445175</v>
      </c>
      <c r="Q57" s="1">
        <f>IF(A57=0,"",VLOOKUP($A57,RESUMO!$A$8:$B$107,2,FALSE))</f>
        <v>5</v>
      </c>
    </row>
    <row r="58" spans="1:17" x14ac:dyDescent="0.25">
      <c r="A58" s="40">
        <v>45174</v>
      </c>
      <c r="B58" s="54">
        <v>1</v>
      </c>
      <c r="C58" t="s">
        <v>80</v>
      </c>
      <c r="D58" t="s">
        <v>81</v>
      </c>
      <c r="E58" t="s">
        <v>71</v>
      </c>
      <c r="G58" s="55">
        <v>140</v>
      </c>
      <c r="H58" s="54">
        <v>12</v>
      </c>
      <c r="I58" s="55">
        <v>1680</v>
      </c>
      <c r="J58" s="40">
        <v>45175</v>
      </c>
      <c r="K58" t="s">
        <v>72</v>
      </c>
      <c r="L58" t="s">
        <v>82</v>
      </c>
      <c r="N58" t="str">
        <f t="shared" si="3"/>
        <v>NÃO</v>
      </c>
      <c r="O58" t="str">
        <f t="shared" si="4"/>
        <v/>
      </c>
      <c r="P58" s="50" t="str">
        <f t="shared" si="5"/>
        <v>45174105035187608DIÁRIA14045175</v>
      </c>
      <c r="Q58" s="1">
        <f>IF(A58=0,"",VLOOKUP($A58,RESUMO!$A$8:$B$107,2,FALSE))</f>
        <v>5</v>
      </c>
    </row>
    <row r="59" spans="1:17" x14ac:dyDescent="0.25">
      <c r="A59" s="40">
        <v>45174</v>
      </c>
      <c r="B59" s="54">
        <v>1</v>
      </c>
      <c r="C59" t="s">
        <v>80</v>
      </c>
      <c r="D59" t="s">
        <v>81</v>
      </c>
      <c r="E59" t="s">
        <v>136</v>
      </c>
      <c r="G59" s="55">
        <v>20.6</v>
      </c>
      <c r="H59" s="54">
        <v>19</v>
      </c>
      <c r="I59" s="55">
        <v>391.4</v>
      </c>
      <c r="J59" s="40">
        <v>45175</v>
      </c>
      <c r="K59" t="s">
        <v>72</v>
      </c>
      <c r="L59" t="s">
        <v>82</v>
      </c>
      <c r="N59" t="str">
        <f t="shared" si="3"/>
        <v>NÃO</v>
      </c>
      <c r="O59" t="str">
        <f t="shared" si="4"/>
        <v/>
      </c>
      <c r="P59" s="50" t="str">
        <f t="shared" si="5"/>
        <v>45174105035187608TRANSPORTE20,645175</v>
      </c>
      <c r="Q59" s="1">
        <f>IF(A59=0,"",VLOOKUP($A59,RESUMO!$A$8:$B$107,2,FALSE))</f>
        <v>5</v>
      </c>
    </row>
    <row r="60" spans="1:17" x14ac:dyDescent="0.25">
      <c r="A60" s="40">
        <v>45174</v>
      </c>
      <c r="B60" s="54">
        <v>1</v>
      </c>
      <c r="C60" t="s">
        <v>80</v>
      </c>
      <c r="D60" t="s">
        <v>81</v>
      </c>
      <c r="E60" t="s">
        <v>137</v>
      </c>
      <c r="G60" s="55">
        <v>4</v>
      </c>
      <c r="H60" s="54">
        <v>19</v>
      </c>
      <c r="I60" s="55">
        <v>76</v>
      </c>
      <c r="J60" s="40">
        <v>45175</v>
      </c>
      <c r="K60" t="s">
        <v>72</v>
      </c>
      <c r="L60" t="s">
        <v>82</v>
      </c>
      <c r="N60" t="str">
        <f t="shared" si="3"/>
        <v>NÃO</v>
      </c>
      <c r="O60" t="str">
        <f t="shared" si="4"/>
        <v/>
      </c>
      <c r="P60" s="50" t="str">
        <f t="shared" si="5"/>
        <v>45174105035187608CAFÉ445175</v>
      </c>
      <c r="Q60" s="1">
        <f>IF(A60=0,"",VLOOKUP($A60,RESUMO!$A$8:$B$107,2,FALSE))</f>
        <v>5</v>
      </c>
    </row>
    <row r="61" spans="1:17" x14ac:dyDescent="0.25">
      <c r="A61" s="40">
        <v>45174</v>
      </c>
      <c r="B61" s="54">
        <v>1</v>
      </c>
      <c r="C61" t="s">
        <v>83</v>
      </c>
      <c r="D61" t="s">
        <v>84</v>
      </c>
      <c r="E61" t="s">
        <v>71</v>
      </c>
      <c r="G61" s="55">
        <v>180</v>
      </c>
      <c r="H61" s="54">
        <v>12</v>
      </c>
      <c r="I61" s="55">
        <v>2160</v>
      </c>
      <c r="J61" s="40">
        <v>45175</v>
      </c>
      <c r="K61" t="s">
        <v>72</v>
      </c>
      <c r="L61" t="s">
        <v>85</v>
      </c>
      <c r="N61" t="str">
        <f t="shared" si="3"/>
        <v>NÃO</v>
      </c>
      <c r="O61" t="str">
        <f t="shared" si="4"/>
        <v/>
      </c>
      <c r="P61" s="50" t="str">
        <f t="shared" si="5"/>
        <v>45174109394979646DIÁRIA18045175</v>
      </c>
      <c r="Q61" s="1">
        <f>IF(A61=0,"",VLOOKUP($A61,RESUMO!$A$8:$B$107,2,FALSE))</f>
        <v>5</v>
      </c>
    </row>
    <row r="62" spans="1:17" x14ac:dyDescent="0.25">
      <c r="A62" s="40">
        <v>45174</v>
      </c>
      <c r="B62" s="54">
        <v>1</v>
      </c>
      <c r="C62" t="s">
        <v>83</v>
      </c>
      <c r="D62" t="s">
        <v>84</v>
      </c>
      <c r="E62" t="s">
        <v>136</v>
      </c>
      <c r="G62" s="55">
        <v>20.6</v>
      </c>
      <c r="H62" s="54">
        <v>19</v>
      </c>
      <c r="I62" s="55">
        <v>391.4</v>
      </c>
      <c r="J62" s="40">
        <v>45175</v>
      </c>
      <c r="K62" t="s">
        <v>72</v>
      </c>
      <c r="L62" t="s">
        <v>138</v>
      </c>
      <c r="N62" t="str">
        <f t="shared" si="3"/>
        <v>NÃO</v>
      </c>
      <c r="O62" t="str">
        <f t="shared" si="4"/>
        <v/>
      </c>
      <c r="P62" s="50" t="str">
        <f t="shared" si="5"/>
        <v>45174109394979646TRANSPORTE20,645175</v>
      </c>
      <c r="Q62" s="1">
        <f>IF(A62=0,"",VLOOKUP($A62,RESUMO!$A$8:$B$107,2,FALSE))</f>
        <v>5</v>
      </c>
    </row>
    <row r="63" spans="1:17" x14ac:dyDescent="0.25">
      <c r="A63" s="40">
        <v>45174</v>
      </c>
      <c r="B63" s="54">
        <v>1</v>
      </c>
      <c r="C63" t="s">
        <v>83</v>
      </c>
      <c r="D63" t="s">
        <v>84</v>
      </c>
      <c r="E63" t="s">
        <v>137</v>
      </c>
      <c r="G63" s="55">
        <v>4</v>
      </c>
      <c r="H63" s="54">
        <v>19</v>
      </c>
      <c r="I63" s="55">
        <v>76</v>
      </c>
      <c r="J63" s="40">
        <v>45175</v>
      </c>
      <c r="K63" t="s">
        <v>72</v>
      </c>
      <c r="L63" t="s">
        <v>138</v>
      </c>
      <c r="N63" t="str">
        <f t="shared" si="3"/>
        <v>NÃO</v>
      </c>
      <c r="O63" t="str">
        <f t="shared" si="4"/>
        <v/>
      </c>
      <c r="P63" s="50" t="str">
        <f t="shared" si="5"/>
        <v>45174109394979646CAFÉ445175</v>
      </c>
      <c r="Q63" s="1">
        <f>IF(A63=0,"",VLOOKUP($A63,RESUMO!$A$8:$B$107,2,FALSE))</f>
        <v>5</v>
      </c>
    </row>
    <row r="64" spans="1:17" x14ac:dyDescent="0.25">
      <c r="A64" s="40">
        <v>45174</v>
      </c>
      <c r="B64" s="54">
        <v>1</v>
      </c>
      <c r="C64" t="s">
        <v>86</v>
      </c>
      <c r="D64" t="s">
        <v>87</v>
      </c>
      <c r="E64" t="s">
        <v>71</v>
      </c>
      <c r="G64" s="55">
        <v>180</v>
      </c>
      <c r="H64" s="54">
        <v>12</v>
      </c>
      <c r="I64" s="55">
        <v>2160</v>
      </c>
      <c r="J64" s="40">
        <v>45175</v>
      </c>
      <c r="K64" t="s">
        <v>72</v>
      </c>
      <c r="L64" t="s">
        <v>88</v>
      </c>
      <c r="N64" t="str">
        <f t="shared" si="3"/>
        <v>NÃO</v>
      </c>
      <c r="O64" t="str">
        <f t="shared" si="4"/>
        <v/>
      </c>
      <c r="P64" s="50" t="str">
        <f t="shared" si="5"/>
        <v>45174115695872642DIÁRIA18045175</v>
      </c>
      <c r="Q64" s="1">
        <f>IF(A64=0,"",VLOOKUP($A64,RESUMO!$A$8:$B$107,2,FALSE))</f>
        <v>5</v>
      </c>
    </row>
    <row r="65" spans="1:17" x14ac:dyDescent="0.25">
      <c r="A65" s="40">
        <v>45174</v>
      </c>
      <c r="B65" s="54">
        <v>1</v>
      </c>
      <c r="C65" t="s">
        <v>86</v>
      </c>
      <c r="D65" t="s">
        <v>87</v>
      </c>
      <c r="E65" t="s">
        <v>136</v>
      </c>
      <c r="G65" s="55">
        <v>25.4</v>
      </c>
      <c r="H65" s="54">
        <v>19</v>
      </c>
      <c r="I65" s="55">
        <v>482.6</v>
      </c>
      <c r="J65" s="40">
        <v>45175</v>
      </c>
      <c r="K65" t="s">
        <v>72</v>
      </c>
      <c r="L65" t="s">
        <v>88</v>
      </c>
      <c r="N65" t="str">
        <f t="shared" si="3"/>
        <v>NÃO</v>
      </c>
      <c r="O65" t="str">
        <f t="shared" si="4"/>
        <v/>
      </c>
      <c r="P65" s="50" t="str">
        <f t="shared" si="5"/>
        <v>45174115695872642TRANSPORTE25,445175</v>
      </c>
      <c r="Q65" s="1">
        <f>IF(A65=0,"",VLOOKUP($A65,RESUMO!$A$8:$B$107,2,FALSE))</f>
        <v>5</v>
      </c>
    </row>
    <row r="66" spans="1:17" x14ac:dyDescent="0.25">
      <c r="A66" s="40">
        <v>45174</v>
      </c>
      <c r="B66" s="54">
        <v>1</v>
      </c>
      <c r="C66" t="s">
        <v>86</v>
      </c>
      <c r="D66" t="s">
        <v>87</v>
      </c>
      <c r="E66" t="s">
        <v>137</v>
      </c>
      <c r="G66" s="55">
        <v>4</v>
      </c>
      <c r="H66" s="54">
        <v>19</v>
      </c>
      <c r="I66" s="55">
        <v>76</v>
      </c>
      <c r="J66" s="40">
        <v>45175</v>
      </c>
      <c r="K66" t="s">
        <v>72</v>
      </c>
      <c r="L66" t="s">
        <v>88</v>
      </c>
      <c r="N66" t="str">
        <f t="shared" ref="N66:N98" si="6">IF(ISERROR(SEARCH("NF",E66,1)),"NÃO","SIM")</f>
        <v>NÃO</v>
      </c>
      <c r="O66" t="str">
        <f t="shared" ref="O66:O98" si="7">IF($B66=5,"SIM","")</f>
        <v/>
      </c>
      <c r="P66" s="50" t="str">
        <f t="shared" ref="P66:P97" si="8">A66&amp;B66&amp;C66&amp;E66&amp;G66&amp;EDATE(J66,0)</f>
        <v>45174115695872642CAFÉ445175</v>
      </c>
      <c r="Q66" s="1">
        <f>IF(A66=0,"",VLOOKUP($A66,RESUMO!$A$8:$B$107,2,FALSE))</f>
        <v>5</v>
      </c>
    </row>
    <row r="67" spans="1:17" x14ac:dyDescent="0.25">
      <c r="A67" s="40">
        <v>45174</v>
      </c>
      <c r="B67" s="54">
        <v>1</v>
      </c>
      <c r="C67" t="s">
        <v>89</v>
      </c>
      <c r="D67" t="s">
        <v>90</v>
      </c>
      <c r="E67" t="s">
        <v>71</v>
      </c>
      <c r="G67" s="55">
        <v>180</v>
      </c>
      <c r="H67" s="54">
        <v>12</v>
      </c>
      <c r="I67" s="55">
        <v>2160</v>
      </c>
      <c r="J67" s="40">
        <v>45175</v>
      </c>
      <c r="K67" t="s">
        <v>72</v>
      </c>
      <c r="L67" t="s">
        <v>91</v>
      </c>
      <c r="N67" t="str">
        <f t="shared" si="6"/>
        <v>NÃO</v>
      </c>
      <c r="O67" t="str">
        <f t="shared" si="7"/>
        <v/>
      </c>
      <c r="P67" s="50" t="str">
        <f t="shared" si="8"/>
        <v>45174191941997600DIÁRIA18045175</v>
      </c>
      <c r="Q67" s="1">
        <f>IF(A67=0,"",VLOOKUP($A67,RESUMO!$A$8:$B$107,2,FALSE))</f>
        <v>5</v>
      </c>
    </row>
    <row r="68" spans="1:17" x14ac:dyDescent="0.25">
      <c r="A68" s="40">
        <v>45174</v>
      </c>
      <c r="B68" s="54">
        <v>1</v>
      </c>
      <c r="C68" t="s">
        <v>89</v>
      </c>
      <c r="D68" t="s">
        <v>90</v>
      </c>
      <c r="E68" t="s">
        <v>136</v>
      </c>
      <c r="G68" s="55">
        <v>25.4</v>
      </c>
      <c r="H68" s="54">
        <v>19</v>
      </c>
      <c r="I68" s="55">
        <v>482.6</v>
      </c>
      <c r="J68" s="40">
        <v>45175</v>
      </c>
      <c r="K68" t="s">
        <v>72</v>
      </c>
      <c r="L68" t="s">
        <v>91</v>
      </c>
      <c r="N68" t="str">
        <f t="shared" si="6"/>
        <v>NÃO</v>
      </c>
      <c r="O68" t="str">
        <f t="shared" si="7"/>
        <v/>
      </c>
      <c r="P68" s="50" t="str">
        <f t="shared" si="8"/>
        <v>45174191941997600TRANSPORTE25,445175</v>
      </c>
      <c r="Q68" s="1">
        <f>IF(A68=0,"",VLOOKUP($A68,RESUMO!$A$8:$B$107,2,FALSE))</f>
        <v>5</v>
      </c>
    </row>
    <row r="69" spans="1:17" x14ac:dyDescent="0.25">
      <c r="A69" s="40">
        <v>45174</v>
      </c>
      <c r="B69" s="54">
        <v>1</v>
      </c>
      <c r="C69" t="s">
        <v>89</v>
      </c>
      <c r="D69" t="s">
        <v>90</v>
      </c>
      <c r="E69" t="s">
        <v>137</v>
      </c>
      <c r="G69" s="55">
        <v>4</v>
      </c>
      <c r="H69" s="54">
        <v>19</v>
      </c>
      <c r="I69" s="55">
        <v>76</v>
      </c>
      <c r="J69" s="40">
        <v>45175</v>
      </c>
      <c r="K69" t="s">
        <v>72</v>
      </c>
      <c r="L69" t="s">
        <v>91</v>
      </c>
      <c r="N69" t="str">
        <f t="shared" si="6"/>
        <v>NÃO</v>
      </c>
      <c r="O69" t="str">
        <f t="shared" si="7"/>
        <v/>
      </c>
      <c r="P69" s="50" t="str">
        <f t="shared" si="8"/>
        <v>45174191941997600CAFÉ445175</v>
      </c>
      <c r="Q69" s="1">
        <f>IF(A69=0,"",VLOOKUP($A69,RESUMO!$A$8:$B$107,2,FALSE))</f>
        <v>5</v>
      </c>
    </row>
    <row r="70" spans="1:17" x14ac:dyDescent="0.25">
      <c r="A70" s="40">
        <v>45174</v>
      </c>
      <c r="B70" s="54">
        <v>1</v>
      </c>
      <c r="C70" t="s">
        <v>92</v>
      </c>
      <c r="D70" t="s">
        <v>93</v>
      </c>
      <c r="E70" t="s">
        <v>71</v>
      </c>
      <c r="G70" s="55">
        <v>120</v>
      </c>
      <c r="H70" s="54">
        <v>12</v>
      </c>
      <c r="I70" s="55">
        <v>1440</v>
      </c>
      <c r="J70" s="40">
        <v>45175</v>
      </c>
      <c r="K70" t="s">
        <v>72</v>
      </c>
      <c r="L70" t="s">
        <v>94</v>
      </c>
      <c r="N70" t="str">
        <f t="shared" si="6"/>
        <v>NÃO</v>
      </c>
      <c r="O70" t="str">
        <f t="shared" si="7"/>
        <v/>
      </c>
      <c r="P70" s="50" t="str">
        <f t="shared" si="8"/>
        <v>45174108470210505DIÁRIA12045175</v>
      </c>
      <c r="Q70" s="1">
        <f>IF(A70=0,"",VLOOKUP($A70,RESUMO!$A$8:$B$107,2,FALSE))</f>
        <v>5</v>
      </c>
    </row>
    <row r="71" spans="1:17" x14ac:dyDescent="0.25">
      <c r="A71" s="40">
        <v>45174</v>
      </c>
      <c r="B71" s="54">
        <v>1</v>
      </c>
      <c r="C71" t="s">
        <v>92</v>
      </c>
      <c r="D71" t="s">
        <v>93</v>
      </c>
      <c r="E71" t="s">
        <v>136</v>
      </c>
      <c r="G71" s="55">
        <v>30.2</v>
      </c>
      <c r="H71" s="54">
        <v>19</v>
      </c>
      <c r="I71" s="55">
        <v>573.79999999999995</v>
      </c>
      <c r="J71" s="40">
        <v>45175</v>
      </c>
      <c r="K71" t="s">
        <v>72</v>
      </c>
      <c r="L71" t="s">
        <v>94</v>
      </c>
      <c r="N71" t="str">
        <f t="shared" si="6"/>
        <v>NÃO</v>
      </c>
      <c r="O71" t="str">
        <f t="shared" si="7"/>
        <v/>
      </c>
      <c r="P71" s="50" t="str">
        <f t="shared" si="8"/>
        <v>45174108470210505TRANSPORTE30,245175</v>
      </c>
      <c r="Q71" s="1">
        <f>IF(A71=0,"",VLOOKUP($A71,RESUMO!$A$8:$B$107,2,FALSE))</f>
        <v>5</v>
      </c>
    </row>
    <row r="72" spans="1:17" x14ac:dyDescent="0.25">
      <c r="A72" s="40">
        <v>45174</v>
      </c>
      <c r="B72" s="54">
        <v>1</v>
      </c>
      <c r="C72" t="s">
        <v>92</v>
      </c>
      <c r="D72" t="s">
        <v>93</v>
      </c>
      <c r="E72" t="s">
        <v>137</v>
      </c>
      <c r="G72" s="55">
        <v>4</v>
      </c>
      <c r="H72" s="54">
        <v>19</v>
      </c>
      <c r="I72" s="55">
        <v>76</v>
      </c>
      <c r="J72" s="40">
        <v>45175</v>
      </c>
      <c r="K72" t="s">
        <v>72</v>
      </c>
      <c r="L72" t="s">
        <v>94</v>
      </c>
      <c r="N72" t="str">
        <f t="shared" si="6"/>
        <v>NÃO</v>
      </c>
      <c r="O72" t="str">
        <f t="shared" si="7"/>
        <v/>
      </c>
      <c r="P72" s="50" t="str">
        <f t="shared" si="8"/>
        <v>45174108470210505CAFÉ445175</v>
      </c>
      <c r="Q72" s="1">
        <f>IF(A72=0,"",VLOOKUP($A72,RESUMO!$A$8:$B$107,2,FALSE))</f>
        <v>5</v>
      </c>
    </row>
    <row r="73" spans="1:17" x14ac:dyDescent="0.25">
      <c r="A73" s="40">
        <v>45174</v>
      </c>
      <c r="B73" s="54">
        <v>1</v>
      </c>
      <c r="C73" t="s">
        <v>118</v>
      </c>
      <c r="D73" t="s">
        <v>119</v>
      </c>
      <c r="E73" t="s">
        <v>71</v>
      </c>
      <c r="G73" s="55">
        <v>120</v>
      </c>
      <c r="H73" s="54">
        <v>11</v>
      </c>
      <c r="I73" s="55">
        <v>1320</v>
      </c>
      <c r="J73" s="40">
        <v>45175</v>
      </c>
      <c r="K73" t="s">
        <v>72</v>
      </c>
      <c r="L73" t="s">
        <v>120</v>
      </c>
      <c r="N73" t="str">
        <f t="shared" si="6"/>
        <v>NÃO</v>
      </c>
      <c r="O73" t="str">
        <f t="shared" si="7"/>
        <v/>
      </c>
      <c r="P73" s="50" t="str">
        <f t="shared" si="8"/>
        <v>45174116206103617DIÁRIA12045175</v>
      </c>
      <c r="Q73" s="1">
        <f>IF(A73=0,"",VLOOKUP($A73,RESUMO!$A$8:$B$107,2,FALSE))</f>
        <v>5</v>
      </c>
    </row>
    <row r="74" spans="1:17" x14ac:dyDescent="0.25">
      <c r="A74" s="40">
        <v>45174</v>
      </c>
      <c r="B74" s="54">
        <v>1</v>
      </c>
      <c r="C74" t="s">
        <v>118</v>
      </c>
      <c r="D74" t="s">
        <v>119</v>
      </c>
      <c r="E74" t="s">
        <v>136</v>
      </c>
      <c r="G74" s="55">
        <v>46.1</v>
      </c>
      <c r="H74" s="54">
        <v>19</v>
      </c>
      <c r="I74" s="55">
        <v>875.9</v>
      </c>
      <c r="J74" s="40">
        <v>45175</v>
      </c>
      <c r="K74" t="s">
        <v>72</v>
      </c>
      <c r="L74" t="s">
        <v>120</v>
      </c>
      <c r="N74" t="str">
        <f t="shared" si="6"/>
        <v>NÃO</v>
      </c>
      <c r="O74" t="str">
        <f t="shared" si="7"/>
        <v/>
      </c>
      <c r="P74" s="50" t="str">
        <f t="shared" si="8"/>
        <v>45174116206103617TRANSPORTE46,145175</v>
      </c>
      <c r="Q74" s="1">
        <f>IF(A74=0,"",VLOOKUP($A74,RESUMO!$A$8:$B$107,2,FALSE))</f>
        <v>5</v>
      </c>
    </row>
    <row r="75" spans="1:17" x14ac:dyDescent="0.25">
      <c r="A75" s="40">
        <v>45174</v>
      </c>
      <c r="B75" s="54">
        <v>1</v>
      </c>
      <c r="C75" t="s">
        <v>118</v>
      </c>
      <c r="D75" t="s">
        <v>119</v>
      </c>
      <c r="E75" t="s">
        <v>137</v>
      </c>
      <c r="G75" s="55">
        <v>4</v>
      </c>
      <c r="H75" s="54">
        <v>19</v>
      </c>
      <c r="I75" s="55">
        <v>76</v>
      </c>
      <c r="J75" s="40">
        <v>45175</v>
      </c>
      <c r="K75" t="s">
        <v>72</v>
      </c>
      <c r="L75" t="s">
        <v>120</v>
      </c>
      <c r="N75" t="str">
        <f t="shared" si="6"/>
        <v>NÃO</v>
      </c>
      <c r="O75" t="str">
        <f t="shared" si="7"/>
        <v/>
      </c>
      <c r="P75" s="50" t="str">
        <f t="shared" si="8"/>
        <v>45174116206103617CAFÉ445175</v>
      </c>
      <c r="Q75" s="1">
        <f>IF(A75=0,"",VLOOKUP($A75,RESUMO!$A$8:$B$107,2,FALSE))</f>
        <v>5</v>
      </c>
    </row>
    <row r="76" spans="1:17" x14ac:dyDescent="0.25">
      <c r="A76" s="40">
        <v>45174</v>
      </c>
      <c r="B76" s="54">
        <v>1</v>
      </c>
      <c r="C76" t="s">
        <v>95</v>
      </c>
      <c r="D76" t="s">
        <v>96</v>
      </c>
      <c r="E76" t="s">
        <v>71</v>
      </c>
      <c r="G76" s="55">
        <v>120</v>
      </c>
      <c r="H76" s="54">
        <v>10</v>
      </c>
      <c r="I76" s="55">
        <v>1200</v>
      </c>
      <c r="J76" s="40">
        <v>45175</v>
      </c>
      <c r="K76" t="s">
        <v>72</v>
      </c>
      <c r="L76" t="s">
        <v>97</v>
      </c>
      <c r="N76" t="str">
        <f t="shared" si="6"/>
        <v>NÃO</v>
      </c>
      <c r="O76" t="str">
        <f t="shared" si="7"/>
        <v/>
      </c>
      <c r="P76" s="50" t="str">
        <f t="shared" si="8"/>
        <v>45174100000012874DIÁRIA12045175</v>
      </c>
      <c r="Q76" s="1">
        <f>IF(A76=0,"",VLOOKUP($A76,RESUMO!$A$8:$B$107,2,FALSE))</f>
        <v>5</v>
      </c>
    </row>
    <row r="77" spans="1:17" x14ac:dyDescent="0.25">
      <c r="A77" s="40">
        <v>45174</v>
      </c>
      <c r="B77" s="54">
        <v>1</v>
      </c>
      <c r="C77" t="s">
        <v>95</v>
      </c>
      <c r="D77" t="s">
        <v>96</v>
      </c>
      <c r="E77" t="s">
        <v>136</v>
      </c>
      <c r="G77" s="55">
        <v>39.299999999999997</v>
      </c>
      <c r="H77" s="54">
        <v>19</v>
      </c>
      <c r="I77" s="55">
        <v>746.7</v>
      </c>
      <c r="J77" s="40">
        <v>45175</v>
      </c>
      <c r="K77" t="s">
        <v>72</v>
      </c>
      <c r="L77" t="s">
        <v>97</v>
      </c>
      <c r="N77" t="str">
        <f t="shared" si="6"/>
        <v>NÃO</v>
      </c>
      <c r="O77" t="str">
        <f t="shared" si="7"/>
        <v/>
      </c>
      <c r="P77" s="50" t="str">
        <f t="shared" si="8"/>
        <v>45174100000012874TRANSPORTE39,345175</v>
      </c>
      <c r="Q77" s="1">
        <f>IF(A77=0,"",VLOOKUP($A77,RESUMO!$A$8:$B$107,2,FALSE))</f>
        <v>5</v>
      </c>
    </row>
    <row r="78" spans="1:17" x14ac:dyDescent="0.25">
      <c r="A78" s="40">
        <v>45174</v>
      </c>
      <c r="B78" s="54">
        <v>1</v>
      </c>
      <c r="C78" t="s">
        <v>95</v>
      </c>
      <c r="D78" t="s">
        <v>96</v>
      </c>
      <c r="E78" t="s">
        <v>137</v>
      </c>
      <c r="G78" s="55">
        <v>4</v>
      </c>
      <c r="H78" s="54">
        <v>19</v>
      </c>
      <c r="I78" s="55">
        <v>76</v>
      </c>
      <c r="J78" s="40">
        <v>45175</v>
      </c>
      <c r="K78" t="s">
        <v>72</v>
      </c>
      <c r="L78" t="s">
        <v>97</v>
      </c>
      <c r="N78" t="str">
        <f t="shared" si="6"/>
        <v>NÃO</v>
      </c>
      <c r="O78" t="str">
        <f t="shared" si="7"/>
        <v/>
      </c>
      <c r="P78" s="50" t="str">
        <f t="shared" si="8"/>
        <v>45174100000012874CAFÉ445175</v>
      </c>
      <c r="Q78" s="1">
        <f>IF(A78=0,"",VLOOKUP($A78,RESUMO!$A$8:$B$107,2,FALSE))</f>
        <v>5</v>
      </c>
    </row>
    <row r="79" spans="1:17" x14ac:dyDescent="0.25">
      <c r="A79" s="40">
        <v>45174</v>
      </c>
      <c r="B79" s="54">
        <v>2</v>
      </c>
      <c r="C79" t="s">
        <v>121</v>
      </c>
      <c r="D79" t="s">
        <v>122</v>
      </c>
      <c r="E79" t="s">
        <v>139</v>
      </c>
      <c r="G79" s="55">
        <v>245</v>
      </c>
      <c r="H79" s="54">
        <v>1</v>
      </c>
      <c r="I79" s="55">
        <v>245</v>
      </c>
      <c r="J79" s="40">
        <v>45175</v>
      </c>
      <c r="K79" t="s">
        <v>72</v>
      </c>
      <c r="L79" t="s">
        <v>102</v>
      </c>
      <c r="N79" t="str">
        <f t="shared" si="6"/>
        <v>NÃO</v>
      </c>
      <c r="O79" t="str">
        <f t="shared" si="7"/>
        <v/>
      </c>
      <c r="P79" s="50" t="str">
        <f t="shared" si="8"/>
        <v>45174200000011126MENSALIDADE 08/202324545175</v>
      </c>
      <c r="Q79" s="1">
        <f>IF(A79=0,"",VLOOKUP($A79,RESUMO!$A$8:$B$107,2,FALSE))</f>
        <v>5</v>
      </c>
    </row>
    <row r="80" spans="1:17" x14ac:dyDescent="0.25">
      <c r="A80" s="40">
        <v>45174</v>
      </c>
      <c r="B80" s="54">
        <v>2</v>
      </c>
      <c r="C80" t="s">
        <v>140</v>
      </c>
      <c r="D80" t="s">
        <v>141</v>
      </c>
      <c r="E80" t="s">
        <v>139</v>
      </c>
      <c r="G80" s="55">
        <v>115</v>
      </c>
      <c r="H80" s="54">
        <v>1</v>
      </c>
      <c r="I80" s="55">
        <v>115</v>
      </c>
      <c r="J80" s="40">
        <v>45175</v>
      </c>
      <c r="K80" t="s">
        <v>101</v>
      </c>
      <c r="L80" t="s">
        <v>102</v>
      </c>
      <c r="N80" t="str">
        <f t="shared" si="6"/>
        <v>NÃO</v>
      </c>
      <c r="O80" t="str">
        <f t="shared" si="7"/>
        <v/>
      </c>
      <c r="P80" s="50" t="str">
        <f t="shared" si="8"/>
        <v>45174200000011207MENSALIDADE 08/202311545175</v>
      </c>
      <c r="Q80" s="1">
        <f>IF(A80=0,"",VLOOKUP($A80,RESUMO!$A$8:$B$107,2,FALSE))</f>
        <v>5</v>
      </c>
    </row>
    <row r="81" spans="1:17" x14ac:dyDescent="0.25">
      <c r="A81" s="40">
        <v>45174</v>
      </c>
      <c r="B81" s="54">
        <v>2</v>
      </c>
      <c r="C81" t="s">
        <v>142</v>
      </c>
      <c r="D81" t="s">
        <v>143</v>
      </c>
      <c r="E81" t="s">
        <v>144</v>
      </c>
      <c r="G81" s="55">
        <v>781.2</v>
      </c>
      <c r="H81" s="54">
        <v>1</v>
      </c>
      <c r="I81" s="55">
        <v>781.2</v>
      </c>
      <c r="J81" s="40">
        <v>45175</v>
      </c>
      <c r="K81" t="s">
        <v>72</v>
      </c>
      <c r="L81" t="s">
        <v>145</v>
      </c>
      <c r="N81" t="str">
        <f t="shared" si="6"/>
        <v>NÃO</v>
      </c>
      <c r="O81" t="str">
        <f t="shared" si="7"/>
        <v/>
      </c>
      <c r="P81" s="50" t="str">
        <f t="shared" si="8"/>
        <v>45174205761924650FOLHA 08/2023781,245175</v>
      </c>
      <c r="Q81" s="1">
        <f>IF(A81=0,"",VLOOKUP($A81,RESUMO!$A$8:$B$107,2,FALSE))</f>
        <v>5</v>
      </c>
    </row>
    <row r="82" spans="1:17" x14ac:dyDescent="0.25">
      <c r="A82" s="40">
        <v>45174</v>
      </c>
      <c r="B82" s="54">
        <v>2</v>
      </c>
      <c r="C82" t="s">
        <v>17</v>
      </c>
      <c r="D82" t="s">
        <v>18</v>
      </c>
      <c r="E82" t="s">
        <v>19</v>
      </c>
      <c r="G82" s="55">
        <v>216</v>
      </c>
      <c r="H82" s="54">
        <v>1</v>
      </c>
      <c r="I82" s="55">
        <v>216</v>
      </c>
      <c r="J82" s="40">
        <v>45175</v>
      </c>
      <c r="K82" t="s">
        <v>21</v>
      </c>
      <c r="L82" t="s">
        <v>22</v>
      </c>
      <c r="N82" t="str">
        <f t="shared" si="6"/>
        <v>NÃO</v>
      </c>
      <c r="O82" t="str">
        <f t="shared" si="7"/>
        <v/>
      </c>
      <c r="P82" s="50" t="str">
        <f t="shared" si="8"/>
        <v>45174207834753000141PLOTAGENS21645175</v>
      </c>
      <c r="Q82" s="1">
        <f>IF(A82=0,"",VLOOKUP($A82,RESUMO!$A$8:$B$107,2,FALSE))</f>
        <v>5</v>
      </c>
    </row>
    <row r="83" spans="1:17" x14ac:dyDescent="0.25">
      <c r="A83" s="40">
        <v>45174</v>
      </c>
      <c r="B83" s="54">
        <v>2</v>
      </c>
      <c r="C83" t="s">
        <v>17</v>
      </c>
      <c r="D83" t="s">
        <v>18</v>
      </c>
      <c r="E83" t="s">
        <v>19</v>
      </c>
      <c r="F83" t="s">
        <v>146</v>
      </c>
      <c r="G83" s="55">
        <v>118.6</v>
      </c>
      <c r="H83" s="54">
        <v>1</v>
      </c>
      <c r="I83" s="55">
        <v>118.6</v>
      </c>
      <c r="J83" s="40">
        <v>45175</v>
      </c>
      <c r="K83" t="s">
        <v>21</v>
      </c>
      <c r="L83" t="s">
        <v>22</v>
      </c>
      <c r="N83" t="str">
        <f t="shared" si="6"/>
        <v>NÃO</v>
      </c>
      <c r="O83" t="str">
        <f t="shared" si="7"/>
        <v/>
      </c>
      <c r="P83" s="50" t="str">
        <f t="shared" si="8"/>
        <v>45174207834753000141PLOTAGENS118,645175</v>
      </c>
      <c r="Q83" s="1">
        <f>IF(A83=0,"",VLOOKUP($A83,RESUMO!$A$8:$B$107,2,FALSE))</f>
        <v>5</v>
      </c>
    </row>
    <row r="84" spans="1:17" x14ac:dyDescent="0.25">
      <c r="A84" s="40">
        <v>45174</v>
      </c>
      <c r="B84" s="54">
        <v>3</v>
      </c>
      <c r="C84" t="s">
        <v>109</v>
      </c>
      <c r="D84" t="s">
        <v>110</v>
      </c>
      <c r="E84" t="s">
        <v>147</v>
      </c>
      <c r="F84" t="s">
        <v>148</v>
      </c>
      <c r="G84" s="55">
        <v>381.6</v>
      </c>
      <c r="H84" s="54">
        <v>1</v>
      </c>
      <c r="I84" s="55">
        <v>381.6</v>
      </c>
      <c r="J84" s="40">
        <v>45174</v>
      </c>
      <c r="K84" t="s">
        <v>72</v>
      </c>
      <c r="L84" t="s">
        <v>31</v>
      </c>
      <c r="N84" t="str">
        <f t="shared" si="6"/>
        <v>NÃO</v>
      </c>
      <c r="O84" t="str">
        <f t="shared" si="7"/>
        <v/>
      </c>
      <c r="P84" s="50" t="str">
        <f t="shared" si="8"/>
        <v>45174324200699000100BOTAS381,645174</v>
      </c>
      <c r="Q84" s="1">
        <f>IF(A84=0,"",VLOOKUP($A84,RESUMO!$A$8:$B$107,2,FALSE))</f>
        <v>5</v>
      </c>
    </row>
    <row r="85" spans="1:17" x14ac:dyDescent="0.25">
      <c r="A85" s="40">
        <v>45174</v>
      </c>
      <c r="B85" s="54">
        <v>3</v>
      </c>
      <c r="C85" t="s">
        <v>103</v>
      </c>
      <c r="D85" t="s">
        <v>104</v>
      </c>
      <c r="E85" t="s">
        <v>105</v>
      </c>
      <c r="F85" t="s">
        <v>149</v>
      </c>
      <c r="G85" s="55">
        <v>295</v>
      </c>
      <c r="H85" s="54">
        <v>1</v>
      </c>
      <c r="I85" s="55">
        <v>295</v>
      </c>
      <c r="J85" s="40">
        <v>45180</v>
      </c>
      <c r="K85" t="s">
        <v>57</v>
      </c>
      <c r="L85" t="s">
        <v>31</v>
      </c>
      <c r="N85" t="str">
        <f t="shared" si="6"/>
        <v>NÃO</v>
      </c>
      <c r="O85" t="str">
        <f t="shared" si="7"/>
        <v/>
      </c>
      <c r="P85" s="50" t="str">
        <f t="shared" si="8"/>
        <v>45174307409393000130SERRA DE BANCADA29545180</v>
      </c>
      <c r="Q85" s="1">
        <f>IF(A85=0,"",VLOOKUP($A85,RESUMO!$A$8:$B$107,2,FALSE))</f>
        <v>5</v>
      </c>
    </row>
    <row r="86" spans="1:17" x14ac:dyDescent="0.25">
      <c r="A86" s="40">
        <v>45174</v>
      </c>
      <c r="B86" s="54">
        <v>3</v>
      </c>
      <c r="C86" t="s">
        <v>103</v>
      </c>
      <c r="D86" t="s">
        <v>104</v>
      </c>
      <c r="E86" t="s">
        <v>124</v>
      </c>
      <c r="F86" t="s">
        <v>150</v>
      </c>
      <c r="G86" s="55">
        <v>600</v>
      </c>
      <c r="H86" s="54">
        <v>1</v>
      </c>
      <c r="I86" s="55">
        <v>600</v>
      </c>
      <c r="J86" s="40">
        <v>45192</v>
      </c>
      <c r="K86" t="s">
        <v>57</v>
      </c>
      <c r="L86" t="s">
        <v>31</v>
      </c>
      <c r="N86" t="str">
        <f t="shared" si="6"/>
        <v>NÃO</v>
      </c>
      <c r="O86" t="str">
        <f t="shared" si="7"/>
        <v/>
      </c>
      <c r="P86" s="50" t="str">
        <f t="shared" si="8"/>
        <v>45174307409393000130MARTELO60045192</v>
      </c>
      <c r="Q86" s="1">
        <f>IF(A86=0,"",VLOOKUP($A86,RESUMO!$A$8:$B$107,2,FALSE))</f>
        <v>5</v>
      </c>
    </row>
    <row r="87" spans="1:17" x14ac:dyDescent="0.25">
      <c r="A87" s="40">
        <v>45174</v>
      </c>
      <c r="B87" s="54">
        <v>3</v>
      </c>
      <c r="C87" t="s">
        <v>151</v>
      </c>
      <c r="D87" t="s">
        <v>152</v>
      </c>
      <c r="E87" t="s">
        <v>153</v>
      </c>
      <c r="G87" s="55">
        <v>150.94</v>
      </c>
      <c r="H87" s="54">
        <v>1</v>
      </c>
      <c r="I87" s="55">
        <v>150.94</v>
      </c>
      <c r="J87" s="40">
        <v>45180</v>
      </c>
      <c r="K87" t="s">
        <v>154</v>
      </c>
      <c r="L87" t="s">
        <v>31</v>
      </c>
      <c r="N87" t="str">
        <f t="shared" si="6"/>
        <v>NÃO</v>
      </c>
      <c r="O87" t="str">
        <f t="shared" si="7"/>
        <v/>
      </c>
      <c r="P87" s="50" t="str">
        <f t="shared" si="8"/>
        <v>45174317155730000164COMPETENCIA 08/2023 - CX 1150,9445180</v>
      </c>
      <c r="Q87" s="1">
        <f>IF(A87=0,"",VLOOKUP($A87,RESUMO!$A$8:$B$107,2,FALSE))</f>
        <v>5</v>
      </c>
    </row>
    <row r="88" spans="1:17" x14ac:dyDescent="0.25">
      <c r="A88" s="40">
        <v>45174</v>
      </c>
      <c r="B88" s="54">
        <v>3</v>
      </c>
      <c r="C88" t="s">
        <v>151</v>
      </c>
      <c r="D88" t="s">
        <v>152</v>
      </c>
      <c r="E88" t="s">
        <v>155</v>
      </c>
      <c r="G88" s="55">
        <v>167.06</v>
      </c>
      <c r="H88" s="54">
        <v>1</v>
      </c>
      <c r="I88" s="55">
        <v>167.06</v>
      </c>
      <c r="J88" s="40">
        <v>45180</v>
      </c>
      <c r="K88" t="s">
        <v>154</v>
      </c>
      <c r="L88" t="s">
        <v>31</v>
      </c>
      <c r="N88" t="str">
        <f t="shared" si="6"/>
        <v>NÃO</v>
      </c>
      <c r="O88" t="str">
        <f t="shared" si="7"/>
        <v/>
      </c>
      <c r="P88" s="50" t="str">
        <f t="shared" si="8"/>
        <v>45174317155730000164COMPETENCIA 08/2023 - CX 2167,0645180</v>
      </c>
      <c r="Q88" s="1">
        <f>IF(A88=0,"",VLOOKUP($A88,RESUMO!$A$8:$B$107,2,FALSE))</f>
        <v>5</v>
      </c>
    </row>
    <row r="89" spans="1:17" x14ac:dyDescent="0.25">
      <c r="A89" s="40">
        <v>45174</v>
      </c>
      <c r="B89" s="54">
        <v>3</v>
      </c>
      <c r="C89" t="s">
        <v>59</v>
      </c>
      <c r="D89" t="s">
        <v>60</v>
      </c>
      <c r="E89" t="s">
        <v>156</v>
      </c>
      <c r="F89" t="s">
        <v>157</v>
      </c>
      <c r="G89" s="55">
        <v>71390</v>
      </c>
      <c r="H89" s="54">
        <v>1</v>
      </c>
      <c r="I89" s="55">
        <v>71390</v>
      </c>
      <c r="J89" s="40">
        <v>45187</v>
      </c>
      <c r="K89" t="s">
        <v>26</v>
      </c>
      <c r="L89" t="s">
        <v>31</v>
      </c>
      <c r="N89" t="str">
        <f t="shared" si="6"/>
        <v>NÃO</v>
      </c>
      <c r="O89" t="str">
        <f t="shared" si="7"/>
        <v/>
      </c>
      <c r="P89" s="50" t="str">
        <f t="shared" si="8"/>
        <v>45174310780884000106CONCRETAGEM7139045187</v>
      </c>
      <c r="Q89" s="1">
        <f>IF(A89=0,"",VLOOKUP($A89,RESUMO!$A$8:$B$107,2,FALSE))</f>
        <v>5</v>
      </c>
    </row>
    <row r="90" spans="1:17" x14ac:dyDescent="0.25">
      <c r="A90" s="40">
        <v>45174</v>
      </c>
      <c r="B90" s="54">
        <v>4</v>
      </c>
      <c r="C90" t="s">
        <v>142</v>
      </c>
      <c r="D90" t="s">
        <v>143</v>
      </c>
      <c r="E90" t="s">
        <v>158</v>
      </c>
      <c r="G90" s="55">
        <v>17.8</v>
      </c>
      <c r="H90" s="54">
        <v>1</v>
      </c>
      <c r="I90" s="55">
        <v>17.8</v>
      </c>
      <c r="J90" s="40">
        <v>45161</v>
      </c>
      <c r="K90" t="s">
        <v>72</v>
      </c>
      <c r="L90" t="s">
        <v>145</v>
      </c>
      <c r="M90" t="s">
        <v>159</v>
      </c>
      <c r="N90" t="str">
        <f t="shared" si="6"/>
        <v>NÃO</v>
      </c>
      <c r="O90" t="str">
        <f t="shared" si="7"/>
        <v/>
      </c>
      <c r="P90" s="50" t="str">
        <f t="shared" si="8"/>
        <v>45174405761924650KALUNGA - PASTA CATÁLOGO17,845161</v>
      </c>
      <c r="Q90" s="1">
        <f>IF(A90=0,"",VLOOKUP($A90,RESUMO!$A$8:$B$107,2,FALSE))</f>
        <v>5</v>
      </c>
    </row>
    <row r="91" spans="1:17" x14ac:dyDescent="0.25">
      <c r="A91" s="40">
        <v>45174</v>
      </c>
      <c r="B91" s="54">
        <v>5</v>
      </c>
      <c r="C91" t="s">
        <v>160</v>
      </c>
      <c r="D91" t="s">
        <v>161</v>
      </c>
      <c r="E91" t="s">
        <v>162</v>
      </c>
      <c r="F91" t="s">
        <v>163</v>
      </c>
      <c r="G91" s="55">
        <v>11776.39</v>
      </c>
      <c r="H91" s="54">
        <v>1</v>
      </c>
      <c r="I91" s="55">
        <v>11776.39</v>
      </c>
      <c r="J91" s="40">
        <v>45156</v>
      </c>
      <c r="K91" t="s">
        <v>26</v>
      </c>
      <c r="L91" t="s">
        <v>164</v>
      </c>
      <c r="N91" t="str">
        <f t="shared" si="6"/>
        <v>NÃO</v>
      </c>
      <c r="O91" t="str">
        <f t="shared" si="7"/>
        <v>SIM</v>
      </c>
      <c r="P91" s="50" t="str">
        <f t="shared" si="8"/>
        <v>45174504446069000102PENETRON11776,3945156</v>
      </c>
      <c r="Q91" s="1">
        <f>IF(A91=0,"",VLOOKUP($A91,RESUMO!$A$8:$B$107,2,FALSE))</f>
        <v>5</v>
      </c>
    </row>
    <row r="92" spans="1:17" x14ac:dyDescent="0.25">
      <c r="A92" s="40">
        <v>45174</v>
      </c>
      <c r="B92" s="54">
        <v>5</v>
      </c>
      <c r="C92" t="s">
        <v>165</v>
      </c>
      <c r="D92" t="s">
        <v>166</v>
      </c>
      <c r="E92" t="s">
        <v>167</v>
      </c>
      <c r="F92" t="s">
        <v>168</v>
      </c>
      <c r="G92" s="55">
        <v>1821.85</v>
      </c>
      <c r="H92" s="54">
        <v>1</v>
      </c>
      <c r="I92" s="55">
        <v>1821.85</v>
      </c>
      <c r="J92" s="40">
        <v>45152</v>
      </c>
      <c r="K92" t="s">
        <v>26</v>
      </c>
      <c r="L92" t="s">
        <v>31</v>
      </c>
      <c r="N92" t="str">
        <f t="shared" si="6"/>
        <v>NÃO</v>
      </c>
      <c r="O92" t="str">
        <f t="shared" si="7"/>
        <v>SIM</v>
      </c>
      <c r="P92" s="50" t="str">
        <f t="shared" si="8"/>
        <v>45174517194994000470MATERIAIS DIVERSOS1821,8545152</v>
      </c>
      <c r="Q92" s="1">
        <f>IF(A92=0,"",VLOOKUP($A92,RESUMO!$A$8:$B$107,2,FALSE))</f>
        <v>5</v>
      </c>
    </row>
    <row r="93" spans="1:17" x14ac:dyDescent="0.25">
      <c r="A93" s="40">
        <v>45174</v>
      </c>
      <c r="B93" s="54">
        <v>5</v>
      </c>
      <c r="C93" t="s">
        <v>169</v>
      </c>
      <c r="D93" t="s">
        <v>170</v>
      </c>
      <c r="E93" t="s">
        <v>171</v>
      </c>
      <c r="F93" t="s">
        <v>172</v>
      </c>
      <c r="G93" s="55">
        <v>16000</v>
      </c>
      <c r="H93" s="54">
        <v>1</v>
      </c>
      <c r="I93" s="55">
        <v>16000</v>
      </c>
      <c r="J93" s="40">
        <v>45159</v>
      </c>
      <c r="K93" t="s">
        <v>26</v>
      </c>
      <c r="L93" t="s">
        <v>31</v>
      </c>
      <c r="N93" t="str">
        <f t="shared" si="6"/>
        <v>NÃO</v>
      </c>
      <c r="O93" t="str">
        <f t="shared" si="7"/>
        <v>SIM</v>
      </c>
      <c r="P93" s="50" t="str">
        <f t="shared" si="8"/>
        <v>45174542841924000160TELAS1600045159</v>
      </c>
      <c r="Q93" s="1">
        <f>IF(A93=0,"",VLOOKUP($A93,RESUMO!$A$8:$B$107,2,FALSE))</f>
        <v>5</v>
      </c>
    </row>
    <row r="94" spans="1:17" x14ac:dyDescent="0.25">
      <c r="A94" s="40">
        <v>45174</v>
      </c>
      <c r="B94" s="54">
        <v>5</v>
      </c>
      <c r="C94" t="s">
        <v>130</v>
      </c>
      <c r="D94" t="s">
        <v>131</v>
      </c>
      <c r="E94" t="s">
        <v>132</v>
      </c>
      <c r="G94" s="55">
        <v>1529</v>
      </c>
      <c r="H94" s="54">
        <v>1</v>
      </c>
      <c r="I94" s="55">
        <v>1529</v>
      </c>
      <c r="J94" s="40">
        <v>45161</v>
      </c>
      <c r="K94" t="s">
        <v>26</v>
      </c>
      <c r="L94" t="s">
        <v>31</v>
      </c>
      <c r="N94" t="str">
        <f t="shared" si="6"/>
        <v>NÃO</v>
      </c>
      <c r="O94" t="str">
        <f t="shared" si="7"/>
        <v>SIM</v>
      </c>
      <c r="P94" s="50" t="str">
        <f t="shared" si="8"/>
        <v>45174518850040000279LONAS152945161</v>
      </c>
      <c r="Q94" s="1">
        <f>IF(A94=0,"",VLOOKUP($A94,RESUMO!$A$8:$B$107,2,FALSE))</f>
        <v>5</v>
      </c>
    </row>
    <row r="95" spans="1:17" x14ac:dyDescent="0.25">
      <c r="A95" s="40">
        <v>45174</v>
      </c>
      <c r="B95" s="54">
        <v>5</v>
      </c>
      <c r="C95" t="s">
        <v>173</v>
      </c>
      <c r="D95" t="s">
        <v>174</v>
      </c>
      <c r="E95" t="s">
        <v>175</v>
      </c>
      <c r="G95" s="55">
        <v>1400</v>
      </c>
      <c r="H95" s="54">
        <v>1</v>
      </c>
      <c r="I95" s="55">
        <v>1400</v>
      </c>
      <c r="J95" s="40">
        <v>45155</v>
      </c>
      <c r="K95" t="s">
        <v>101</v>
      </c>
      <c r="L95" t="s">
        <v>31</v>
      </c>
      <c r="N95" t="str">
        <f t="shared" si="6"/>
        <v>NÃO</v>
      </c>
      <c r="O95" t="str">
        <f t="shared" si="7"/>
        <v>SIM</v>
      </c>
      <c r="P95" s="50" t="str">
        <f t="shared" si="8"/>
        <v>45174500542612000106FRETE PENETRON140045155</v>
      </c>
      <c r="Q95" s="1">
        <f>IF(A95=0,"",VLOOKUP($A95,RESUMO!$A$8:$B$107,2,FALSE))</f>
        <v>5</v>
      </c>
    </row>
    <row r="96" spans="1:17" x14ac:dyDescent="0.25">
      <c r="A96" s="40">
        <v>45174</v>
      </c>
      <c r="B96" s="54">
        <v>5</v>
      </c>
      <c r="C96" t="s">
        <v>176</v>
      </c>
      <c r="D96" t="s">
        <v>177</v>
      </c>
      <c r="E96" t="s">
        <v>178</v>
      </c>
      <c r="F96" t="s">
        <v>179</v>
      </c>
      <c r="G96" s="55">
        <v>640.29999999999995</v>
      </c>
      <c r="H96" s="54">
        <v>1</v>
      </c>
      <c r="I96" s="55">
        <v>640.29999999999995</v>
      </c>
      <c r="J96" s="40">
        <v>45167</v>
      </c>
      <c r="K96" t="s">
        <v>72</v>
      </c>
      <c r="L96" t="s">
        <v>31</v>
      </c>
      <c r="N96" t="str">
        <f t="shared" si="6"/>
        <v>NÃO</v>
      </c>
      <c r="O96" t="str">
        <f t="shared" si="7"/>
        <v>SIM</v>
      </c>
      <c r="P96" s="50" t="str">
        <f t="shared" si="8"/>
        <v>45174534122654000100RELÓGIO DE PONTO640,345167</v>
      </c>
      <c r="Q96" s="1">
        <f>IF(A96=0,"",VLOOKUP($A96,RESUMO!$A$8:$B$107,2,FALSE))</f>
        <v>5</v>
      </c>
    </row>
    <row r="97" spans="1:17" x14ac:dyDescent="0.25">
      <c r="A97" s="40">
        <v>45174</v>
      </c>
      <c r="B97" s="54">
        <v>5</v>
      </c>
      <c r="C97" t="s">
        <v>113</v>
      </c>
      <c r="D97" t="s">
        <v>114</v>
      </c>
      <c r="E97" t="s">
        <v>180</v>
      </c>
      <c r="F97" t="s">
        <v>181</v>
      </c>
      <c r="G97" s="55">
        <v>10633</v>
      </c>
      <c r="H97" s="54">
        <v>1</v>
      </c>
      <c r="I97" s="55">
        <v>10633</v>
      </c>
      <c r="J97" s="40">
        <v>45170</v>
      </c>
      <c r="K97" t="s">
        <v>26</v>
      </c>
      <c r="L97" t="s">
        <v>31</v>
      </c>
      <c r="N97" t="str">
        <f t="shared" si="6"/>
        <v>NÃO</v>
      </c>
      <c r="O97" t="str">
        <f t="shared" si="7"/>
        <v>SIM</v>
      </c>
      <c r="P97" s="50" t="str">
        <f t="shared" si="8"/>
        <v>45174503328476000144MADEIRAS1063345170</v>
      </c>
      <c r="Q97" s="1">
        <f>IF(A97=0,"",VLOOKUP($A97,RESUMO!$A$8:$B$107,2,FALSE))</f>
        <v>5</v>
      </c>
    </row>
    <row r="98" spans="1:17" x14ac:dyDescent="0.25">
      <c r="A98" s="51">
        <v>45189</v>
      </c>
      <c r="B98" s="1">
        <v>1</v>
      </c>
      <c r="C98" t="s">
        <v>80</v>
      </c>
      <c r="D98" t="s">
        <v>81</v>
      </c>
      <c r="E98" s="41" t="s">
        <v>182</v>
      </c>
      <c r="I98" s="55">
        <v>872</v>
      </c>
      <c r="J98" s="51">
        <v>45189</v>
      </c>
      <c r="K98" t="s">
        <v>72</v>
      </c>
      <c r="N98" s="49" t="str">
        <f t="shared" si="6"/>
        <v>NÃO</v>
      </c>
      <c r="O98" s="49" t="str">
        <f t="shared" si="7"/>
        <v/>
      </c>
    </row>
    <row r="99" spans="1:17" x14ac:dyDescent="0.25">
      <c r="A99" s="51">
        <v>45189</v>
      </c>
      <c r="B99" s="54">
        <v>1</v>
      </c>
      <c r="C99" t="s">
        <v>86</v>
      </c>
      <c r="D99" t="s">
        <v>87</v>
      </c>
      <c r="E99" s="41" t="s">
        <v>182</v>
      </c>
      <c r="I99" s="55">
        <v>1052</v>
      </c>
      <c r="J99" s="51">
        <v>45189</v>
      </c>
      <c r="K99" t="s">
        <v>72</v>
      </c>
    </row>
    <row r="100" spans="1:17" x14ac:dyDescent="0.25">
      <c r="A100" s="51">
        <v>45189</v>
      </c>
      <c r="B100" s="54">
        <v>1</v>
      </c>
      <c r="C100" t="s">
        <v>69</v>
      </c>
      <c r="D100" t="s">
        <v>70</v>
      </c>
      <c r="E100" s="41" t="s">
        <v>182</v>
      </c>
      <c r="I100" s="55">
        <v>1440</v>
      </c>
      <c r="J100" s="51">
        <v>45189</v>
      </c>
      <c r="K100" t="s">
        <v>72</v>
      </c>
    </row>
    <row r="101" spans="1:17" x14ac:dyDescent="0.25">
      <c r="A101" s="51">
        <v>45189</v>
      </c>
      <c r="B101" s="54">
        <v>1</v>
      </c>
      <c r="C101" t="s">
        <v>95</v>
      </c>
      <c r="D101" t="s">
        <v>96</v>
      </c>
      <c r="E101" s="41" t="s">
        <v>182</v>
      </c>
      <c r="I101" s="55">
        <v>612</v>
      </c>
      <c r="J101" s="51">
        <v>45189</v>
      </c>
      <c r="K101" t="s">
        <v>72</v>
      </c>
    </row>
    <row r="102" spans="1:17" x14ac:dyDescent="0.25">
      <c r="A102" s="51">
        <v>45189</v>
      </c>
      <c r="B102" s="54">
        <v>1</v>
      </c>
      <c r="C102" t="s">
        <v>89</v>
      </c>
      <c r="D102" t="s">
        <v>90</v>
      </c>
      <c r="E102" s="41" t="s">
        <v>182</v>
      </c>
      <c r="I102" s="55">
        <v>1052</v>
      </c>
      <c r="J102" s="51">
        <v>45189</v>
      </c>
      <c r="K102" t="s">
        <v>72</v>
      </c>
    </row>
    <row r="103" spans="1:17" x14ac:dyDescent="0.25">
      <c r="A103" s="51">
        <v>45189</v>
      </c>
      <c r="B103" s="54">
        <v>1</v>
      </c>
      <c r="C103" t="s">
        <v>77</v>
      </c>
      <c r="D103" t="s">
        <v>78</v>
      </c>
      <c r="E103" s="41" t="s">
        <v>182</v>
      </c>
      <c r="I103" s="55">
        <v>1052</v>
      </c>
      <c r="J103" s="51">
        <v>45189</v>
      </c>
      <c r="K103" t="s">
        <v>72</v>
      </c>
    </row>
    <row r="104" spans="1:17" x14ac:dyDescent="0.25">
      <c r="A104" s="51">
        <v>45189</v>
      </c>
      <c r="B104" s="54">
        <v>1</v>
      </c>
      <c r="C104" t="s">
        <v>74</v>
      </c>
      <c r="D104" t="s">
        <v>75</v>
      </c>
      <c r="E104" s="41" t="s">
        <v>182</v>
      </c>
      <c r="I104" s="55">
        <v>1052</v>
      </c>
      <c r="J104" s="51">
        <v>45189</v>
      </c>
      <c r="K104" t="s">
        <v>72</v>
      </c>
    </row>
    <row r="105" spans="1:17" x14ac:dyDescent="0.25">
      <c r="A105" s="51">
        <v>45189</v>
      </c>
      <c r="B105" s="54">
        <v>1</v>
      </c>
      <c r="C105" t="s">
        <v>118</v>
      </c>
      <c r="D105" t="s">
        <v>119</v>
      </c>
      <c r="E105" s="41" t="s">
        <v>182</v>
      </c>
      <c r="I105" s="55">
        <v>612</v>
      </c>
      <c r="J105" s="51">
        <v>45189</v>
      </c>
      <c r="K105" t="s">
        <v>72</v>
      </c>
    </row>
    <row r="106" spans="1:17" x14ac:dyDescent="0.25">
      <c r="A106" s="51">
        <v>45189</v>
      </c>
      <c r="B106" s="54">
        <v>1</v>
      </c>
      <c r="C106" t="s">
        <v>83</v>
      </c>
      <c r="D106" t="s">
        <v>84</v>
      </c>
      <c r="E106" s="41" t="s">
        <v>182</v>
      </c>
      <c r="I106" s="55">
        <v>1052</v>
      </c>
      <c r="J106" s="51">
        <v>45189</v>
      </c>
      <c r="K106" t="s">
        <v>72</v>
      </c>
    </row>
    <row r="107" spans="1:17" x14ac:dyDescent="0.25">
      <c r="A107" s="51">
        <v>45189</v>
      </c>
      <c r="B107" s="54">
        <v>1</v>
      </c>
      <c r="C107" t="s">
        <v>92</v>
      </c>
      <c r="D107" t="s">
        <v>93</v>
      </c>
      <c r="E107" s="41" t="s">
        <v>182</v>
      </c>
      <c r="I107" s="55">
        <v>612</v>
      </c>
      <c r="J107" s="51">
        <v>45189</v>
      </c>
      <c r="K107" t="s">
        <v>72</v>
      </c>
    </row>
    <row r="108" spans="1:17" x14ac:dyDescent="0.25">
      <c r="A108" s="51">
        <v>45189</v>
      </c>
      <c r="B108" s="1">
        <v>2</v>
      </c>
      <c r="D108" s="52" t="s">
        <v>183</v>
      </c>
      <c r="E108" s="41" t="s">
        <v>184</v>
      </c>
      <c r="I108" s="55">
        <v>2000</v>
      </c>
      <c r="J108" s="51">
        <v>45189</v>
      </c>
      <c r="K108" s="53" t="s">
        <v>21</v>
      </c>
    </row>
    <row r="109" spans="1:17" x14ac:dyDescent="0.25">
      <c r="A109" s="51">
        <v>45189</v>
      </c>
      <c r="B109" s="1">
        <v>2</v>
      </c>
      <c r="D109" s="52" t="s">
        <v>185</v>
      </c>
      <c r="E109" s="41" t="s">
        <v>186</v>
      </c>
      <c r="I109" s="55">
        <v>114</v>
      </c>
      <c r="J109" s="51">
        <v>45189</v>
      </c>
      <c r="K109" s="53" t="s">
        <v>72</v>
      </c>
    </row>
    <row r="110" spans="1:17" x14ac:dyDescent="0.25">
      <c r="A110" s="51">
        <v>45189</v>
      </c>
      <c r="B110" s="1">
        <v>2</v>
      </c>
      <c r="D110" s="52" t="s">
        <v>187</v>
      </c>
      <c r="I110" s="55">
        <v>20000</v>
      </c>
      <c r="J110" s="51">
        <v>45189</v>
      </c>
      <c r="K110" s="53" t="s">
        <v>43</v>
      </c>
    </row>
    <row r="111" spans="1:17" x14ac:dyDescent="0.25">
      <c r="A111" s="51">
        <v>45189</v>
      </c>
      <c r="B111" s="1">
        <v>2</v>
      </c>
      <c r="D111" s="52" t="s">
        <v>188</v>
      </c>
      <c r="E111" s="41" t="s">
        <v>189</v>
      </c>
      <c r="I111" s="55">
        <v>300</v>
      </c>
      <c r="J111" s="51">
        <v>45189</v>
      </c>
      <c r="K111" s="53" t="s">
        <v>101</v>
      </c>
    </row>
    <row r="112" spans="1:17" x14ac:dyDescent="0.25">
      <c r="A112" s="51">
        <v>45189</v>
      </c>
      <c r="B112" s="1">
        <v>3</v>
      </c>
      <c r="D112" s="52" t="s">
        <v>190</v>
      </c>
      <c r="E112" s="41" t="s">
        <v>191</v>
      </c>
      <c r="I112" s="55">
        <v>629</v>
      </c>
      <c r="J112" s="53">
        <v>45191</v>
      </c>
      <c r="K112" s="53" t="s">
        <v>72</v>
      </c>
    </row>
    <row r="113" spans="1:11" x14ac:dyDescent="0.25">
      <c r="A113" s="51">
        <v>45189</v>
      </c>
      <c r="B113" s="1">
        <v>3</v>
      </c>
      <c r="D113" s="52" t="s">
        <v>192</v>
      </c>
      <c r="E113" s="41" t="s">
        <v>193</v>
      </c>
      <c r="I113" s="55">
        <v>2250</v>
      </c>
      <c r="J113" s="53">
        <v>45197</v>
      </c>
      <c r="K113" s="53" t="s">
        <v>72</v>
      </c>
    </row>
    <row r="114" spans="1:11" x14ac:dyDescent="0.25">
      <c r="A114" s="51">
        <v>45189</v>
      </c>
      <c r="B114" s="1">
        <v>3</v>
      </c>
      <c r="D114" s="52" t="s">
        <v>194</v>
      </c>
      <c r="E114" s="41" t="s">
        <v>195</v>
      </c>
      <c r="I114" s="55">
        <v>1888</v>
      </c>
      <c r="J114" s="53">
        <v>45198</v>
      </c>
      <c r="K114" s="53" t="s">
        <v>72</v>
      </c>
    </row>
    <row r="115" spans="1:11" x14ac:dyDescent="0.25">
      <c r="A115" s="51">
        <v>45189</v>
      </c>
      <c r="B115" s="1">
        <v>3</v>
      </c>
      <c r="D115" s="52" t="s">
        <v>196</v>
      </c>
      <c r="I115" s="55">
        <v>201.1</v>
      </c>
      <c r="J115" s="53">
        <v>45199</v>
      </c>
      <c r="K115" s="53" t="s">
        <v>72</v>
      </c>
    </row>
    <row r="116" spans="1:11" x14ac:dyDescent="0.25">
      <c r="A116" s="51">
        <v>45189</v>
      </c>
      <c r="B116" s="1">
        <v>3</v>
      </c>
      <c r="D116" s="52" t="s">
        <v>197</v>
      </c>
      <c r="E116" s="41" t="s">
        <v>198</v>
      </c>
      <c r="I116" s="55">
        <v>12100</v>
      </c>
      <c r="J116" s="53">
        <v>45201</v>
      </c>
      <c r="K116" s="53" t="s">
        <v>26</v>
      </c>
    </row>
    <row r="117" spans="1:11" x14ac:dyDescent="0.25">
      <c r="A117" s="51">
        <v>45189</v>
      </c>
      <c r="B117" s="1">
        <v>3</v>
      </c>
      <c r="D117" s="52" t="s">
        <v>104</v>
      </c>
      <c r="E117" s="41" t="s">
        <v>199</v>
      </c>
      <c r="I117" s="55">
        <v>300</v>
      </c>
      <c r="J117" s="53">
        <v>45203</v>
      </c>
      <c r="K117" s="53" t="s">
        <v>57</v>
      </c>
    </row>
    <row r="118" spans="1:11" x14ac:dyDescent="0.25">
      <c r="A118" s="51">
        <v>45189</v>
      </c>
      <c r="B118" s="1">
        <v>3</v>
      </c>
      <c r="D118" s="52" t="s">
        <v>104</v>
      </c>
      <c r="E118" s="41" t="s">
        <v>200</v>
      </c>
      <c r="I118" s="55">
        <v>254.5</v>
      </c>
      <c r="J118" s="53">
        <v>45203</v>
      </c>
      <c r="K118" s="53" t="s">
        <v>57</v>
      </c>
    </row>
    <row r="119" spans="1:11" x14ac:dyDescent="0.25">
      <c r="A119" s="51">
        <v>45189</v>
      </c>
      <c r="B119" s="1">
        <v>5</v>
      </c>
      <c r="D119" s="52" t="s">
        <v>201</v>
      </c>
      <c r="E119" s="41" t="s">
        <v>202</v>
      </c>
      <c r="I119" s="55">
        <v>1788</v>
      </c>
      <c r="J119" s="53">
        <v>45170</v>
      </c>
      <c r="K119" s="53" t="s">
        <v>26</v>
      </c>
    </row>
    <row r="120" spans="1:11" x14ac:dyDescent="0.25">
      <c r="A120" s="51">
        <v>45189</v>
      </c>
      <c r="B120" s="1">
        <v>5</v>
      </c>
      <c r="D120" s="52" t="s">
        <v>203</v>
      </c>
      <c r="E120" s="41" t="s">
        <v>204</v>
      </c>
      <c r="I120" s="55">
        <v>3927</v>
      </c>
      <c r="J120" s="53">
        <v>45178</v>
      </c>
      <c r="K120" s="53" t="s">
        <v>26</v>
      </c>
    </row>
    <row r="121" spans="1:11" x14ac:dyDescent="0.25">
      <c r="A121" s="51">
        <v>45189</v>
      </c>
      <c r="B121" s="1">
        <v>5</v>
      </c>
      <c r="D121" s="52" t="s">
        <v>205</v>
      </c>
      <c r="I121" s="55">
        <v>2650</v>
      </c>
      <c r="J121" s="53">
        <v>45176</v>
      </c>
      <c r="K121" s="53" t="s">
        <v>26</v>
      </c>
    </row>
    <row r="122" spans="1:11" x14ac:dyDescent="0.25">
      <c r="A122" s="51">
        <v>45189</v>
      </c>
      <c r="B122" s="1">
        <v>5</v>
      </c>
      <c r="D122" s="52" t="s">
        <v>206</v>
      </c>
      <c r="E122" s="41" t="s">
        <v>207</v>
      </c>
      <c r="I122" s="55">
        <v>125.9</v>
      </c>
      <c r="J122" s="53">
        <v>45176</v>
      </c>
      <c r="K122" s="53" t="s">
        <v>26</v>
      </c>
    </row>
    <row r="123" spans="1:11" x14ac:dyDescent="0.25">
      <c r="A123" s="51">
        <v>45204</v>
      </c>
      <c r="B123" s="1">
        <v>1</v>
      </c>
      <c r="C123" t="s">
        <v>80</v>
      </c>
      <c r="D123" t="s">
        <v>81</v>
      </c>
      <c r="E123" s="41" t="s">
        <v>182</v>
      </c>
      <c r="I123" s="55">
        <v>1685.82</v>
      </c>
      <c r="J123" s="53">
        <v>45205</v>
      </c>
      <c r="K123" t="s">
        <v>72</v>
      </c>
    </row>
    <row r="124" spans="1:11" x14ac:dyDescent="0.25">
      <c r="A124" s="51">
        <v>45204</v>
      </c>
      <c r="B124" s="54">
        <v>1</v>
      </c>
      <c r="C124" t="s">
        <v>86</v>
      </c>
      <c r="D124" t="s">
        <v>87</v>
      </c>
      <c r="E124" s="41" t="s">
        <v>182</v>
      </c>
      <c r="I124" s="55">
        <v>1709.77</v>
      </c>
      <c r="J124" s="53">
        <v>45205</v>
      </c>
      <c r="K124" t="s">
        <v>72</v>
      </c>
    </row>
    <row r="125" spans="1:11" x14ac:dyDescent="0.25">
      <c r="A125" s="51">
        <v>45204</v>
      </c>
      <c r="B125" s="54">
        <v>1</v>
      </c>
      <c r="C125" t="s">
        <v>69</v>
      </c>
      <c r="D125" t="s">
        <v>70</v>
      </c>
      <c r="E125" s="41" t="s">
        <v>182</v>
      </c>
      <c r="I125" s="55">
        <v>2215.75</v>
      </c>
      <c r="J125" s="53">
        <v>45205</v>
      </c>
      <c r="K125" t="s">
        <v>72</v>
      </c>
    </row>
    <row r="126" spans="1:11" x14ac:dyDescent="0.25">
      <c r="A126" s="51">
        <v>45204</v>
      </c>
      <c r="B126" s="54">
        <v>1</v>
      </c>
      <c r="C126" t="s">
        <v>95</v>
      </c>
      <c r="D126" t="s">
        <v>96</v>
      </c>
      <c r="E126" s="41" t="s">
        <v>182</v>
      </c>
      <c r="I126" s="55">
        <v>1048.46</v>
      </c>
      <c r="J126" s="53">
        <v>45205</v>
      </c>
      <c r="K126" t="s">
        <v>72</v>
      </c>
    </row>
    <row r="127" spans="1:11" x14ac:dyDescent="0.25">
      <c r="A127" s="51">
        <v>45204</v>
      </c>
      <c r="B127" s="54">
        <v>1</v>
      </c>
      <c r="C127" t="s">
        <v>89</v>
      </c>
      <c r="D127" t="s">
        <v>90</v>
      </c>
      <c r="E127" s="41" t="s">
        <v>182</v>
      </c>
      <c r="I127" s="55">
        <v>1739.17</v>
      </c>
      <c r="J127" s="53">
        <v>45205</v>
      </c>
      <c r="K127" t="s">
        <v>72</v>
      </c>
    </row>
    <row r="128" spans="1:11" x14ac:dyDescent="0.25">
      <c r="A128" s="51">
        <v>45204</v>
      </c>
      <c r="B128" s="54">
        <v>1</v>
      </c>
      <c r="C128" t="s">
        <v>77</v>
      </c>
      <c r="D128" t="s">
        <v>78</v>
      </c>
      <c r="E128" s="41" t="s">
        <v>182</v>
      </c>
      <c r="I128" s="55">
        <v>1874.37</v>
      </c>
      <c r="J128" s="53">
        <v>45205</v>
      </c>
      <c r="K128" t="s">
        <v>72</v>
      </c>
    </row>
    <row r="129" spans="1:11" x14ac:dyDescent="0.25">
      <c r="A129" s="51">
        <v>45204</v>
      </c>
      <c r="B129" s="54">
        <v>1</v>
      </c>
      <c r="C129" t="s">
        <v>74</v>
      </c>
      <c r="D129" t="s">
        <v>75</v>
      </c>
      <c r="E129" s="41" t="s">
        <v>182</v>
      </c>
      <c r="I129" s="55">
        <v>1205.77</v>
      </c>
      <c r="J129" s="53">
        <v>45205</v>
      </c>
      <c r="K129" t="s">
        <v>72</v>
      </c>
    </row>
    <row r="130" spans="1:11" x14ac:dyDescent="0.25">
      <c r="A130" s="51">
        <v>45204</v>
      </c>
      <c r="B130" s="54">
        <v>1</v>
      </c>
      <c r="C130" t="s">
        <v>118</v>
      </c>
      <c r="D130" t="s">
        <v>119</v>
      </c>
      <c r="E130" s="41" t="s">
        <v>182</v>
      </c>
      <c r="I130" s="55">
        <v>937.98</v>
      </c>
      <c r="J130" s="53">
        <v>45205</v>
      </c>
      <c r="K130" t="s">
        <v>72</v>
      </c>
    </row>
    <row r="131" spans="1:11" x14ac:dyDescent="0.25">
      <c r="A131" s="51">
        <v>45204</v>
      </c>
      <c r="B131" s="54">
        <v>1</v>
      </c>
      <c r="C131" t="s">
        <v>83</v>
      </c>
      <c r="D131" t="s">
        <v>84</v>
      </c>
      <c r="E131" s="41" t="s">
        <v>182</v>
      </c>
      <c r="I131" s="55">
        <v>1879.07</v>
      </c>
      <c r="J131" s="53">
        <v>45205</v>
      </c>
      <c r="K131" t="s">
        <v>72</v>
      </c>
    </row>
    <row r="132" spans="1:11" x14ac:dyDescent="0.25">
      <c r="A132" s="51">
        <v>45204</v>
      </c>
      <c r="B132" s="54">
        <v>1</v>
      </c>
      <c r="C132" t="s">
        <v>92</v>
      </c>
      <c r="D132" t="s">
        <v>93</v>
      </c>
      <c r="E132" s="41" t="s">
        <v>182</v>
      </c>
      <c r="I132" s="55">
        <v>1179.07</v>
      </c>
      <c r="J132" s="53">
        <v>45205</v>
      </c>
      <c r="K132" t="s">
        <v>72</v>
      </c>
    </row>
    <row r="133" spans="1:11" x14ac:dyDescent="0.25">
      <c r="A133" s="51">
        <v>45204</v>
      </c>
      <c r="B133" s="1">
        <v>2</v>
      </c>
      <c r="D133" s="52" t="s">
        <v>208</v>
      </c>
      <c r="E133" s="41" t="s">
        <v>186</v>
      </c>
      <c r="I133" s="55">
        <v>245</v>
      </c>
      <c r="J133" s="53">
        <v>45205</v>
      </c>
      <c r="K133" t="s">
        <v>72</v>
      </c>
    </row>
    <row r="134" spans="1:11" x14ac:dyDescent="0.25">
      <c r="A134" s="51">
        <v>45204</v>
      </c>
      <c r="B134" s="1">
        <v>2</v>
      </c>
      <c r="D134" s="52" t="s">
        <v>209</v>
      </c>
      <c r="I134" s="55">
        <v>115</v>
      </c>
      <c r="J134" s="53">
        <v>45205</v>
      </c>
      <c r="K134" t="s">
        <v>72</v>
      </c>
    </row>
    <row r="135" spans="1:11" x14ac:dyDescent="0.25">
      <c r="A135" s="51">
        <v>45204</v>
      </c>
      <c r="B135" s="1">
        <v>2</v>
      </c>
      <c r="D135" s="52" t="s">
        <v>210</v>
      </c>
      <c r="E135" s="41" t="s">
        <v>211</v>
      </c>
      <c r="I135" s="55">
        <v>781.2</v>
      </c>
      <c r="J135" s="53">
        <v>45205</v>
      </c>
      <c r="K135" t="s">
        <v>72</v>
      </c>
    </row>
    <row r="136" spans="1:11" x14ac:dyDescent="0.25">
      <c r="A136" s="51">
        <v>45204</v>
      </c>
      <c r="B136" s="1">
        <v>2</v>
      </c>
      <c r="D136" s="52" t="s">
        <v>18</v>
      </c>
      <c r="E136" s="41" t="s">
        <v>212</v>
      </c>
      <c r="I136" s="55">
        <v>20</v>
      </c>
      <c r="J136" s="53">
        <v>45205</v>
      </c>
      <c r="K136" s="53" t="s">
        <v>101</v>
      </c>
    </row>
    <row r="137" spans="1:11" x14ac:dyDescent="0.25">
      <c r="A137" s="51">
        <v>45204</v>
      </c>
      <c r="B137" s="1">
        <v>3</v>
      </c>
      <c r="D137" s="52" t="s">
        <v>213</v>
      </c>
      <c r="E137" s="41" t="s">
        <v>214</v>
      </c>
      <c r="I137" s="55">
        <v>1413.29</v>
      </c>
      <c r="J137" s="53">
        <v>45205</v>
      </c>
      <c r="K137" s="53" t="s">
        <v>57</v>
      </c>
    </row>
    <row r="138" spans="1:11" x14ac:dyDescent="0.25">
      <c r="A138" s="51">
        <v>45204</v>
      </c>
      <c r="B138" s="1">
        <v>3</v>
      </c>
      <c r="D138" s="52" t="s">
        <v>215</v>
      </c>
      <c r="I138" s="55">
        <v>1681.2</v>
      </c>
      <c r="J138" s="53">
        <v>45206</v>
      </c>
      <c r="K138" s="53" t="s">
        <v>72</v>
      </c>
    </row>
    <row r="139" spans="1:11" x14ac:dyDescent="0.25">
      <c r="A139" s="51">
        <v>45204</v>
      </c>
      <c r="B139" s="1">
        <v>3</v>
      </c>
      <c r="D139" s="52" t="s">
        <v>104</v>
      </c>
      <c r="E139" s="41" t="s">
        <v>216</v>
      </c>
      <c r="I139" s="55">
        <v>295</v>
      </c>
      <c r="J139" s="53">
        <v>45210</v>
      </c>
      <c r="K139" s="53" t="s">
        <v>57</v>
      </c>
    </row>
    <row r="140" spans="1:11" x14ac:dyDescent="0.25">
      <c r="A140" s="51">
        <v>45204</v>
      </c>
      <c r="B140" s="1">
        <v>3</v>
      </c>
      <c r="D140" s="52" t="s">
        <v>217</v>
      </c>
      <c r="E140" s="41" t="s">
        <v>218</v>
      </c>
      <c r="I140" s="55">
        <v>140.69999999999999</v>
      </c>
      <c r="J140" s="53">
        <v>45210</v>
      </c>
      <c r="K140" s="53" t="s">
        <v>154</v>
      </c>
    </row>
    <row r="141" spans="1:11" x14ac:dyDescent="0.25">
      <c r="A141" s="51">
        <v>45204</v>
      </c>
      <c r="B141" s="1">
        <v>3</v>
      </c>
      <c r="D141" s="52" t="s">
        <v>219</v>
      </c>
      <c r="E141" s="41" t="s">
        <v>218</v>
      </c>
      <c r="I141" s="55">
        <v>124.12</v>
      </c>
      <c r="J141" s="53">
        <v>45210</v>
      </c>
      <c r="K141" s="53" t="s">
        <v>154</v>
      </c>
    </row>
    <row r="142" spans="1:11" x14ac:dyDescent="0.25">
      <c r="A142" s="51">
        <v>45204</v>
      </c>
      <c r="B142" s="1">
        <v>3</v>
      </c>
      <c r="D142" s="52" t="s">
        <v>220</v>
      </c>
      <c r="I142" s="55">
        <v>7811.38</v>
      </c>
      <c r="J142" s="53">
        <v>45219</v>
      </c>
      <c r="K142" s="53" t="s">
        <v>72</v>
      </c>
    </row>
    <row r="143" spans="1:11" x14ac:dyDescent="0.25">
      <c r="A143" s="51">
        <v>45204</v>
      </c>
      <c r="B143" s="1">
        <v>5</v>
      </c>
      <c r="D143" s="52" t="s">
        <v>221</v>
      </c>
      <c r="E143" s="41" t="s">
        <v>222</v>
      </c>
      <c r="I143" s="55">
        <v>743.07</v>
      </c>
      <c r="J143" s="53">
        <v>45187</v>
      </c>
      <c r="K143" s="53" t="s">
        <v>26</v>
      </c>
    </row>
    <row r="144" spans="1:11" x14ac:dyDescent="0.25">
      <c r="A144" s="51">
        <v>45204</v>
      </c>
      <c r="B144" s="1">
        <v>5</v>
      </c>
      <c r="D144" s="52" t="s">
        <v>223</v>
      </c>
      <c r="E144" s="41" t="s">
        <v>224</v>
      </c>
      <c r="I144" s="55">
        <v>2900</v>
      </c>
      <c r="J144" s="53">
        <v>45187</v>
      </c>
      <c r="K144" s="53" t="s">
        <v>26</v>
      </c>
    </row>
    <row r="145" spans="1:11" x14ac:dyDescent="0.25">
      <c r="A145" s="51">
        <v>45219</v>
      </c>
      <c r="B145" s="1">
        <v>1</v>
      </c>
      <c r="C145" t="s">
        <v>80</v>
      </c>
      <c r="D145" t="s">
        <v>81</v>
      </c>
      <c r="E145" s="41" t="s">
        <v>182</v>
      </c>
      <c r="I145" s="55">
        <v>872</v>
      </c>
      <c r="J145" s="51">
        <v>45219</v>
      </c>
      <c r="K145" s="53" t="s">
        <v>72</v>
      </c>
    </row>
    <row r="146" spans="1:11" x14ac:dyDescent="0.25">
      <c r="A146" s="51">
        <v>45219</v>
      </c>
      <c r="B146" s="54">
        <v>1</v>
      </c>
      <c r="C146" t="s">
        <v>86</v>
      </c>
      <c r="D146" t="s">
        <v>87</v>
      </c>
      <c r="E146" s="41" t="s">
        <v>182</v>
      </c>
      <c r="I146" s="55">
        <v>1052</v>
      </c>
      <c r="J146" s="51">
        <v>45219</v>
      </c>
      <c r="K146" s="53" t="s">
        <v>72</v>
      </c>
    </row>
    <row r="147" spans="1:11" x14ac:dyDescent="0.25">
      <c r="A147" s="51">
        <v>45219</v>
      </c>
      <c r="B147" s="54">
        <v>1</v>
      </c>
      <c r="C147" t="s">
        <v>69</v>
      </c>
      <c r="D147" t="s">
        <v>70</v>
      </c>
      <c r="E147" s="41" t="s">
        <v>182</v>
      </c>
      <c r="I147" s="55">
        <v>1440</v>
      </c>
      <c r="J147" s="51">
        <v>45219</v>
      </c>
      <c r="K147" s="53" t="s">
        <v>72</v>
      </c>
    </row>
    <row r="148" spans="1:11" x14ac:dyDescent="0.25">
      <c r="A148" s="51">
        <v>45219</v>
      </c>
      <c r="B148" s="54">
        <v>1</v>
      </c>
      <c r="C148" t="s">
        <v>95</v>
      </c>
      <c r="D148" t="s">
        <v>96</v>
      </c>
      <c r="E148" s="41" t="s">
        <v>182</v>
      </c>
      <c r="I148" s="55">
        <v>612</v>
      </c>
      <c r="J148" s="51">
        <v>45219</v>
      </c>
      <c r="K148" s="53" t="s">
        <v>72</v>
      </c>
    </row>
    <row r="149" spans="1:11" x14ac:dyDescent="0.25">
      <c r="A149" s="51">
        <v>45219</v>
      </c>
      <c r="B149" s="54">
        <v>1</v>
      </c>
      <c r="C149" t="s">
        <v>89</v>
      </c>
      <c r="D149" t="s">
        <v>90</v>
      </c>
      <c r="E149" s="41" t="s">
        <v>182</v>
      </c>
      <c r="I149" s="55">
        <v>1052</v>
      </c>
      <c r="J149" s="51">
        <v>45219</v>
      </c>
      <c r="K149" s="53" t="s">
        <v>72</v>
      </c>
    </row>
    <row r="150" spans="1:11" x14ac:dyDescent="0.25">
      <c r="A150" s="51">
        <v>45219</v>
      </c>
      <c r="B150" s="54">
        <v>1</v>
      </c>
      <c r="C150" t="s">
        <v>77</v>
      </c>
      <c r="D150" t="s">
        <v>78</v>
      </c>
      <c r="E150" s="41" t="s">
        <v>182</v>
      </c>
      <c r="I150" s="55">
        <v>1052</v>
      </c>
      <c r="J150" s="51">
        <v>45219</v>
      </c>
      <c r="K150" s="53" t="s">
        <v>72</v>
      </c>
    </row>
    <row r="151" spans="1:11" x14ac:dyDescent="0.25">
      <c r="A151" s="51">
        <v>45219</v>
      </c>
      <c r="B151" s="54">
        <v>1</v>
      </c>
      <c r="C151" t="s">
        <v>74</v>
      </c>
      <c r="D151" t="s">
        <v>75</v>
      </c>
      <c r="E151" s="41" t="s">
        <v>182</v>
      </c>
      <c r="I151" s="55">
        <v>1052</v>
      </c>
      <c r="J151" s="51">
        <v>45219</v>
      </c>
      <c r="K151" s="53" t="s">
        <v>72</v>
      </c>
    </row>
    <row r="152" spans="1:11" x14ac:dyDescent="0.25">
      <c r="A152" s="51">
        <v>45219</v>
      </c>
      <c r="B152" s="54">
        <v>1</v>
      </c>
      <c r="C152" t="s">
        <v>118</v>
      </c>
      <c r="D152" t="s">
        <v>119</v>
      </c>
      <c r="E152" s="41" t="s">
        <v>182</v>
      </c>
      <c r="I152" s="55">
        <v>612</v>
      </c>
      <c r="J152" s="51">
        <v>45219</v>
      </c>
      <c r="K152" s="53" t="s">
        <v>72</v>
      </c>
    </row>
    <row r="153" spans="1:11" x14ac:dyDescent="0.25">
      <c r="A153" s="51">
        <v>45219</v>
      </c>
      <c r="B153" s="54">
        <v>1</v>
      </c>
      <c r="C153" t="s">
        <v>83</v>
      </c>
      <c r="D153" t="s">
        <v>84</v>
      </c>
      <c r="E153" s="41" t="s">
        <v>182</v>
      </c>
      <c r="I153" s="55">
        <v>1052</v>
      </c>
      <c r="J153" s="51">
        <v>45219</v>
      </c>
      <c r="K153" s="53" t="s">
        <v>72</v>
      </c>
    </row>
    <row r="154" spans="1:11" x14ac:dyDescent="0.25">
      <c r="A154" s="51">
        <v>45219</v>
      </c>
      <c r="B154" s="54">
        <v>1</v>
      </c>
      <c r="C154" t="s">
        <v>92</v>
      </c>
      <c r="D154" t="s">
        <v>93</v>
      </c>
      <c r="E154" s="41" t="s">
        <v>182</v>
      </c>
      <c r="I154" s="55">
        <v>612</v>
      </c>
      <c r="J154" s="51">
        <v>45219</v>
      </c>
      <c r="K154" s="53" t="s">
        <v>72</v>
      </c>
    </row>
    <row r="155" spans="1:11" x14ac:dyDescent="0.25">
      <c r="A155" s="51">
        <v>45219</v>
      </c>
      <c r="B155" s="1">
        <v>2</v>
      </c>
      <c r="D155" s="52" t="s">
        <v>225</v>
      </c>
      <c r="E155" s="41" t="s">
        <v>186</v>
      </c>
      <c r="I155" s="55">
        <v>114</v>
      </c>
      <c r="J155" s="53">
        <v>45219</v>
      </c>
      <c r="K155" s="53" t="s">
        <v>72</v>
      </c>
    </row>
    <row r="156" spans="1:11" x14ac:dyDescent="0.25">
      <c r="A156" s="51">
        <v>45219</v>
      </c>
      <c r="B156" s="1">
        <v>2</v>
      </c>
      <c r="D156" s="52" t="s">
        <v>187</v>
      </c>
      <c r="I156" s="55">
        <v>20000</v>
      </c>
      <c r="J156" s="53">
        <v>45219</v>
      </c>
      <c r="K156" s="53" t="s">
        <v>43</v>
      </c>
    </row>
    <row r="157" spans="1:11" x14ac:dyDescent="0.25">
      <c r="A157" s="51">
        <v>45219</v>
      </c>
      <c r="B157" s="1">
        <v>3</v>
      </c>
      <c r="D157" s="52" t="s">
        <v>223</v>
      </c>
      <c r="E157" s="41" t="s">
        <v>226</v>
      </c>
      <c r="I157" s="55">
        <v>1450</v>
      </c>
      <c r="J157" s="53">
        <v>45222</v>
      </c>
      <c r="K157" s="53" t="s">
        <v>26</v>
      </c>
    </row>
    <row r="158" spans="1:11" x14ac:dyDescent="0.25">
      <c r="A158" s="51">
        <v>45219</v>
      </c>
      <c r="B158" s="1">
        <v>3</v>
      </c>
      <c r="D158" s="52" t="s">
        <v>227</v>
      </c>
      <c r="E158" s="41" t="s">
        <v>228</v>
      </c>
      <c r="I158" s="55">
        <v>758</v>
      </c>
      <c r="J158" s="53">
        <v>45222</v>
      </c>
      <c r="K158" s="53" t="s">
        <v>26</v>
      </c>
    </row>
    <row r="159" spans="1:11" x14ac:dyDescent="0.25">
      <c r="A159" s="51">
        <v>45219</v>
      </c>
      <c r="B159" s="1">
        <v>3</v>
      </c>
      <c r="D159" s="52" t="s">
        <v>104</v>
      </c>
      <c r="E159" s="41" t="s">
        <v>229</v>
      </c>
      <c r="I159" s="55">
        <v>300</v>
      </c>
      <c r="J159" s="53">
        <v>45223</v>
      </c>
      <c r="K159" s="53" t="s">
        <v>57</v>
      </c>
    </row>
    <row r="160" spans="1:11" x14ac:dyDescent="0.25">
      <c r="A160" s="51">
        <v>45219</v>
      </c>
      <c r="B160" s="1">
        <v>3</v>
      </c>
      <c r="D160" s="52" t="s">
        <v>230</v>
      </c>
      <c r="E160" s="41" t="s">
        <v>231</v>
      </c>
      <c r="I160" s="55">
        <v>705</v>
      </c>
      <c r="J160" s="53">
        <v>45224</v>
      </c>
      <c r="K160" s="53" t="s">
        <v>72</v>
      </c>
    </row>
    <row r="161" spans="1:11" x14ac:dyDescent="0.25">
      <c r="A161" s="51">
        <v>45219</v>
      </c>
      <c r="B161" s="1">
        <v>3</v>
      </c>
      <c r="D161" s="52" t="s">
        <v>192</v>
      </c>
      <c r="E161" s="41" t="s">
        <v>232</v>
      </c>
      <c r="I161" s="55">
        <v>2279.6999999999998</v>
      </c>
      <c r="J161" s="53">
        <v>45227</v>
      </c>
      <c r="K161" s="53" t="s">
        <v>72</v>
      </c>
    </row>
    <row r="162" spans="1:11" x14ac:dyDescent="0.25">
      <c r="A162" s="51">
        <v>45219</v>
      </c>
      <c r="B162" s="1">
        <v>3</v>
      </c>
      <c r="D162" s="52" t="s">
        <v>233</v>
      </c>
      <c r="E162" s="41" t="s">
        <v>234</v>
      </c>
      <c r="I162" s="55">
        <v>676.9</v>
      </c>
      <c r="J162" s="53">
        <v>45229</v>
      </c>
      <c r="K162" s="53" t="s">
        <v>72</v>
      </c>
    </row>
    <row r="163" spans="1:11" x14ac:dyDescent="0.25">
      <c r="A163" s="51">
        <v>45219</v>
      </c>
      <c r="B163" s="1">
        <v>3</v>
      </c>
      <c r="D163" s="52" t="s">
        <v>104</v>
      </c>
      <c r="E163" s="41" t="s">
        <v>235</v>
      </c>
      <c r="I163" s="55">
        <v>210</v>
      </c>
      <c r="J163" s="53">
        <v>45233</v>
      </c>
      <c r="K163" s="53" t="s">
        <v>57</v>
      </c>
    </row>
    <row r="164" spans="1:11" x14ac:dyDescent="0.25">
      <c r="A164" s="51">
        <v>45219</v>
      </c>
      <c r="B164" s="1">
        <v>3</v>
      </c>
      <c r="D164" s="52" t="s">
        <v>233</v>
      </c>
      <c r="E164" s="41" t="s">
        <v>236</v>
      </c>
      <c r="I164" s="55">
        <v>683</v>
      </c>
      <c r="J164" s="53">
        <v>45237</v>
      </c>
      <c r="K164" s="53" t="s">
        <v>72</v>
      </c>
    </row>
    <row r="165" spans="1:11" x14ac:dyDescent="0.25">
      <c r="A165" s="51">
        <v>45219</v>
      </c>
      <c r="B165" s="1">
        <v>3</v>
      </c>
      <c r="D165" s="52" t="s">
        <v>237</v>
      </c>
      <c r="E165" s="41" t="s">
        <v>238</v>
      </c>
      <c r="I165" s="55">
        <v>860</v>
      </c>
      <c r="J165" s="53">
        <v>45238</v>
      </c>
      <c r="K165" s="53" t="s">
        <v>26</v>
      </c>
    </row>
    <row r="166" spans="1:11" x14ac:dyDescent="0.25">
      <c r="A166" s="51">
        <v>45219</v>
      </c>
      <c r="B166" s="1">
        <v>5</v>
      </c>
      <c r="D166" s="52" t="s">
        <v>239</v>
      </c>
      <c r="E166" s="41" t="s">
        <v>240</v>
      </c>
      <c r="I166" s="55">
        <v>736.56</v>
      </c>
      <c r="J166" s="53">
        <v>45203</v>
      </c>
      <c r="K166" s="53" t="s">
        <v>26</v>
      </c>
    </row>
    <row r="167" spans="1:11" x14ac:dyDescent="0.25">
      <c r="A167" s="51">
        <v>45219</v>
      </c>
      <c r="B167" s="1">
        <v>5</v>
      </c>
      <c r="D167" s="52" t="s">
        <v>241</v>
      </c>
      <c r="I167" s="55">
        <v>4831.78</v>
      </c>
      <c r="J167" s="53">
        <v>45209</v>
      </c>
      <c r="K167" s="53" t="s">
        <v>26</v>
      </c>
    </row>
    <row r="168" spans="1:11" x14ac:dyDescent="0.25">
      <c r="A168" s="51">
        <v>45219</v>
      </c>
      <c r="B168" s="1">
        <v>5</v>
      </c>
      <c r="D168" s="52" t="s">
        <v>242</v>
      </c>
      <c r="E168" s="41" t="s">
        <v>243</v>
      </c>
      <c r="I168" s="55">
        <v>4197</v>
      </c>
      <c r="J168" s="53">
        <v>45210</v>
      </c>
      <c r="K168" s="53" t="s">
        <v>26</v>
      </c>
    </row>
    <row r="169" spans="1:11" x14ac:dyDescent="0.25">
      <c r="A169" s="51">
        <v>45219</v>
      </c>
      <c r="B169" s="1">
        <v>5</v>
      </c>
      <c r="D169" s="52" t="s">
        <v>244</v>
      </c>
      <c r="I169" s="55">
        <v>485.6</v>
      </c>
      <c r="J169" s="53">
        <v>45210</v>
      </c>
      <c r="K169" s="53" t="s">
        <v>26</v>
      </c>
    </row>
    <row r="170" spans="1:11" x14ac:dyDescent="0.25">
      <c r="A170" s="51">
        <v>45235</v>
      </c>
      <c r="B170" s="1">
        <v>1</v>
      </c>
      <c r="C170" t="s">
        <v>80</v>
      </c>
      <c r="D170" t="s">
        <v>81</v>
      </c>
      <c r="E170" s="41" t="s">
        <v>182</v>
      </c>
      <c r="I170" s="55">
        <v>1711.1</v>
      </c>
      <c r="J170" s="53">
        <v>45237</v>
      </c>
      <c r="K170" s="53" t="s">
        <v>72</v>
      </c>
    </row>
    <row r="171" spans="1:11" x14ac:dyDescent="0.25">
      <c r="A171" s="51">
        <v>45235</v>
      </c>
      <c r="B171" s="54">
        <v>1</v>
      </c>
      <c r="C171" t="s">
        <v>86</v>
      </c>
      <c r="D171" t="s">
        <v>87</v>
      </c>
      <c r="E171" s="41" t="s">
        <v>182</v>
      </c>
      <c r="I171" s="55">
        <v>1859.15</v>
      </c>
      <c r="J171" s="53">
        <v>45237</v>
      </c>
      <c r="K171" s="53" t="s">
        <v>72</v>
      </c>
    </row>
    <row r="172" spans="1:11" x14ac:dyDescent="0.25">
      <c r="A172" s="51">
        <v>45235</v>
      </c>
      <c r="B172" s="54">
        <v>1</v>
      </c>
      <c r="C172" t="s">
        <v>69</v>
      </c>
      <c r="D172" t="s">
        <v>70</v>
      </c>
      <c r="E172" s="41" t="s">
        <v>182</v>
      </c>
      <c r="I172" s="55">
        <v>2344.5500000000002</v>
      </c>
      <c r="J172" s="53">
        <v>45237</v>
      </c>
      <c r="K172" s="53" t="s">
        <v>72</v>
      </c>
    </row>
    <row r="173" spans="1:11" x14ac:dyDescent="0.25">
      <c r="A173" s="51">
        <v>45235</v>
      </c>
      <c r="B173" s="54">
        <v>1</v>
      </c>
      <c r="C173" t="s">
        <v>95</v>
      </c>
      <c r="D173" t="s">
        <v>96</v>
      </c>
      <c r="E173" s="41" t="s">
        <v>182</v>
      </c>
      <c r="I173" s="55">
        <v>1355.99</v>
      </c>
      <c r="J173" s="53">
        <v>45237</v>
      </c>
      <c r="K173" s="53" t="s">
        <v>72</v>
      </c>
    </row>
    <row r="174" spans="1:11" x14ac:dyDescent="0.25">
      <c r="A174" s="51">
        <v>45235</v>
      </c>
      <c r="B174" s="54">
        <v>1</v>
      </c>
      <c r="C174" t="s">
        <v>89</v>
      </c>
      <c r="D174" t="s">
        <v>90</v>
      </c>
      <c r="E174" s="41" t="s">
        <v>182</v>
      </c>
      <c r="I174" s="55">
        <v>1917.95</v>
      </c>
      <c r="J174" s="53">
        <v>45237</v>
      </c>
      <c r="K174" s="53" t="s">
        <v>72</v>
      </c>
    </row>
    <row r="175" spans="1:11" x14ac:dyDescent="0.25">
      <c r="A175" s="51">
        <v>45235</v>
      </c>
      <c r="B175" s="54">
        <v>1</v>
      </c>
      <c r="C175" t="s">
        <v>77</v>
      </c>
      <c r="D175" t="s">
        <v>78</v>
      </c>
      <c r="E175" s="41" t="s">
        <v>182</v>
      </c>
      <c r="I175" s="55">
        <v>1969.35</v>
      </c>
      <c r="J175" s="53">
        <v>45237</v>
      </c>
      <c r="K175" s="53" t="s">
        <v>72</v>
      </c>
    </row>
    <row r="176" spans="1:11" x14ac:dyDescent="0.25">
      <c r="A176" s="51">
        <v>45235</v>
      </c>
      <c r="B176" s="54">
        <v>1</v>
      </c>
      <c r="C176" t="s">
        <v>74</v>
      </c>
      <c r="D176" t="s">
        <v>75</v>
      </c>
      <c r="E176" s="41" t="s">
        <v>182</v>
      </c>
      <c r="I176" s="55">
        <v>1439.35</v>
      </c>
      <c r="J176" s="53">
        <v>45237</v>
      </c>
      <c r="K176" s="53" t="s">
        <v>72</v>
      </c>
    </row>
    <row r="177" spans="1:11" x14ac:dyDescent="0.25">
      <c r="A177" s="51">
        <v>45235</v>
      </c>
      <c r="B177" s="54">
        <v>1</v>
      </c>
      <c r="C177" t="s">
        <v>118</v>
      </c>
      <c r="D177" t="s">
        <v>119</v>
      </c>
      <c r="E177" s="41" t="s">
        <v>182</v>
      </c>
      <c r="I177" s="55">
        <v>1277.8800000000001</v>
      </c>
      <c r="J177" s="53">
        <v>45237</v>
      </c>
      <c r="K177" s="53" t="s">
        <v>72</v>
      </c>
    </row>
    <row r="178" spans="1:11" x14ac:dyDescent="0.25">
      <c r="A178" s="51">
        <v>45235</v>
      </c>
      <c r="B178" s="54">
        <v>1</v>
      </c>
      <c r="C178" t="s">
        <v>83</v>
      </c>
      <c r="D178" t="s">
        <v>84</v>
      </c>
      <c r="E178" s="41" t="s">
        <v>182</v>
      </c>
      <c r="I178" s="55">
        <v>2021.35</v>
      </c>
      <c r="J178" s="53">
        <v>45237</v>
      </c>
      <c r="K178" s="53" t="s">
        <v>72</v>
      </c>
    </row>
    <row r="179" spans="1:11" x14ac:dyDescent="0.25">
      <c r="A179" s="51">
        <v>45235</v>
      </c>
      <c r="B179" s="54">
        <v>1</v>
      </c>
      <c r="C179" t="s">
        <v>92</v>
      </c>
      <c r="D179" t="s">
        <v>93</v>
      </c>
      <c r="E179" s="41" t="s">
        <v>182</v>
      </c>
      <c r="I179" s="55">
        <v>1484.1</v>
      </c>
      <c r="J179" s="53">
        <v>45237</v>
      </c>
      <c r="K179" s="53" t="s">
        <v>72</v>
      </c>
    </row>
    <row r="180" spans="1:11" x14ac:dyDescent="0.25">
      <c r="A180" s="51">
        <v>45235</v>
      </c>
      <c r="B180" s="1">
        <v>3</v>
      </c>
      <c r="D180" s="52" t="s">
        <v>245</v>
      </c>
      <c r="I180" s="55">
        <v>1869.36</v>
      </c>
      <c r="J180" s="53">
        <v>45237</v>
      </c>
      <c r="K180" s="53" t="s">
        <v>72</v>
      </c>
    </row>
    <row r="181" spans="1:11" x14ac:dyDescent="0.25">
      <c r="A181" s="51">
        <v>45235</v>
      </c>
      <c r="B181" s="1">
        <v>3</v>
      </c>
      <c r="D181" s="52" t="s">
        <v>246</v>
      </c>
      <c r="E181" s="41" t="s">
        <v>247</v>
      </c>
      <c r="I181" s="55">
        <v>860</v>
      </c>
      <c r="J181" s="53">
        <v>45238</v>
      </c>
      <c r="K181" s="53" t="s">
        <v>26</v>
      </c>
    </row>
    <row r="182" spans="1:11" x14ac:dyDescent="0.25">
      <c r="A182" s="51">
        <v>45235</v>
      </c>
      <c r="B182" s="1">
        <v>3</v>
      </c>
      <c r="D182" s="52" t="s">
        <v>213</v>
      </c>
      <c r="E182" s="41" t="s">
        <v>248</v>
      </c>
      <c r="I182" s="55">
        <v>8540.92</v>
      </c>
      <c r="J182" s="53">
        <v>45238</v>
      </c>
      <c r="K182" s="53" t="s">
        <v>57</v>
      </c>
    </row>
    <row r="183" spans="1:11" x14ac:dyDescent="0.25">
      <c r="A183" s="51">
        <v>45235</v>
      </c>
      <c r="B183" s="1">
        <v>3</v>
      </c>
      <c r="D183" s="52" t="s">
        <v>104</v>
      </c>
      <c r="E183" s="41" t="s">
        <v>249</v>
      </c>
      <c r="I183" s="55">
        <v>295</v>
      </c>
      <c r="J183" s="53">
        <v>45240</v>
      </c>
      <c r="K183" s="53" t="s">
        <v>57</v>
      </c>
    </row>
    <row r="184" spans="1:11" x14ac:dyDescent="0.25">
      <c r="A184" s="51">
        <v>45235</v>
      </c>
      <c r="B184" s="1">
        <v>3</v>
      </c>
      <c r="D184" s="52" t="s">
        <v>250</v>
      </c>
      <c r="E184" s="41" t="s">
        <v>186</v>
      </c>
      <c r="I184" s="55">
        <v>245</v>
      </c>
      <c r="J184" s="53">
        <v>45240</v>
      </c>
      <c r="K184" s="53" t="s">
        <v>72</v>
      </c>
    </row>
    <row r="185" spans="1:11" x14ac:dyDescent="0.25">
      <c r="A185" s="51">
        <v>45235</v>
      </c>
      <c r="B185" s="1">
        <v>3</v>
      </c>
      <c r="D185" s="52" t="s">
        <v>251</v>
      </c>
      <c r="I185" s="55">
        <v>115</v>
      </c>
      <c r="J185" s="53">
        <v>45240</v>
      </c>
      <c r="K185" s="53" t="s">
        <v>43</v>
      </c>
    </row>
    <row r="186" spans="1:11" x14ac:dyDescent="0.25">
      <c r="A186" s="51">
        <v>45235</v>
      </c>
      <c r="B186" s="1">
        <v>3</v>
      </c>
      <c r="D186" s="52" t="s">
        <v>252</v>
      </c>
      <c r="E186" s="41" t="s">
        <v>211</v>
      </c>
      <c r="I186" s="55">
        <v>781.2</v>
      </c>
      <c r="J186" s="53">
        <v>45240</v>
      </c>
      <c r="K186" s="53" t="s">
        <v>72</v>
      </c>
    </row>
    <row r="187" spans="1:11" x14ac:dyDescent="0.25">
      <c r="A187" s="51">
        <v>45235</v>
      </c>
      <c r="B187" s="1">
        <v>3</v>
      </c>
      <c r="D187" s="52" t="s">
        <v>253</v>
      </c>
      <c r="I187" s="55">
        <v>8764.7099999999991</v>
      </c>
      <c r="J187" s="53">
        <v>45250</v>
      </c>
      <c r="K187" s="53" t="s">
        <v>72</v>
      </c>
    </row>
    <row r="188" spans="1:11" x14ac:dyDescent="0.25">
      <c r="A188" s="51">
        <v>45235</v>
      </c>
      <c r="B188" s="1">
        <v>3</v>
      </c>
      <c r="D188" s="52" t="s">
        <v>104</v>
      </c>
      <c r="E188" s="41" t="s">
        <v>254</v>
      </c>
      <c r="I188" s="55">
        <v>300</v>
      </c>
      <c r="J188" s="53">
        <v>45252</v>
      </c>
      <c r="K188" s="53" t="s">
        <v>57</v>
      </c>
    </row>
    <row r="189" spans="1:11" x14ac:dyDescent="0.25">
      <c r="A189" s="51">
        <v>45235</v>
      </c>
      <c r="B189" s="1">
        <v>5</v>
      </c>
      <c r="D189" s="52" t="s">
        <v>196</v>
      </c>
      <c r="I189" s="55">
        <v>201.1</v>
      </c>
      <c r="J189" s="53">
        <v>45230</v>
      </c>
      <c r="K189" s="53" t="s">
        <v>72</v>
      </c>
    </row>
    <row r="190" spans="1:11" x14ac:dyDescent="0.25">
      <c r="A190" s="51">
        <v>45235</v>
      </c>
      <c r="B190" s="1">
        <v>5</v>
      </c>
      <c r="D190" s="52" t="s">
        <v>255</v>
      </c>
      <c r="E190" s="41" t="s">
        <v>256</v>
      </c>
      <c r="I190" s="55">
        <v>750</v>
      </c>
      <c r="J190" s="53">
        <v>45225</v>
      </c>
      <c r="K190" s="53" t="s">
        <v>101</v>
      </c>
    </row>
    <row r="191" spans="1:11" x14ac:dyDescent="0.25">
      <c r="A191" s="51">
        <v>45235</v>
      </c>
      <c r="B191" s="1">
        <v>5</v>
      </c>
      <c r="D191" s="52" t="s">
        <v>257</v>
      </c>
      <c r="E191" s="41" t="s">
        <v>258</v>
      </c>
      <c r="I191" s="55">
        <v>3701.25</v>
      </c>
      <c r="J191" s="53">
        <v>45216</v>
      </c>
      <c r="K191" s="53" t="s">
        <v>21</v>
      </c>
    </row>
    <row r="192" spans="1:11" x14ac:dyDescent="0.25">
      <c r="A192" s="51">
        <v>45235</v>
      </c>
      <c r="B192" s="1">
        <v>5</v>
      </c>
      <c r="D192" s="52" t="s">
        <v>259</v>
      </c>
      <c r="E192" s="41" t="s">
        <v>260</v>
      </c>
      <c r="I192" s="55">
        <v>950</v>
      </c>
      <c r="J192" s="53">
        <v>45225</v>
      </c>
      <c r="K192" s="53" t="s">
        <v>101</v>
      </c>
    </row>
    <row r="193" spans="1:11" x14ac:dyDescent="0.25">
      <c r="A193" s="51">
        <v>45235</v>
      </c>
      <c r="B193" s="1">
        <v>5</v>
      </c>
      <c r="D193" s="52" t="s">
        <v>261</v>
      </c>
      <c r="E193" s="41" t="s">
        <v>262</v>
      </c>
      <c r="I193" s="55">
        <v>260</v>
      </c>
      <c r="J193" s="53">
        <v>45225</v>
      </c>
      <c r="K193" s="53" t="s">
        <v>101</v>
      </c>
    </row>
    <row r="194" spans="1:11" x14ac:dyDescent="0.25">
      <c r="A194" s="51">
        <v>45250</v>
      </c>
      <c r="B194" s="1">
        <v>1</v>
      </c>
      <c r="C194" t="s">
        <v>80</v>
      </c>
      <c r="D194" t="s">
        <v>81</v>
      </c>
      <c r="E194" s="41" t="s">
        <v>182</v>
      </c>
      <c r="I194" s="55">
        <v>1235.33</v>
      </c>
      <c r="J194" s="53">
        <v>45250</v>
      </c>
      <c r="K194" s="53" t="s">
        <v>72</v>
      </c>
    </row>
    <row r="195" spans="1:11" x14ac:dyDescent="0.25">
      <c r="A195" s="51">
        <v>45250</v>
      </c>
      <c r="B195" s="54">
        <v>1</v>
      </c>
      <c r="C195" t="s">
        <v>86</v>
      </c>
      <c r="D195" t="s">
        <v>87</v>
      </c>
      <c r="E195" s="41" t="s">
        <v>182</v>
      </c>
      <c r="I195" s="55">
        <v>1490.33</v>
      </c>
      <c r="J195" s="53">
        <v>45250</v>
      </c>
      <c r="K195" s="53" t="s">
        <v>72</v>
      </c>
    </row>
    <row r="196" spans="1:11" x14ac:dyDescent="0.25">
      <c r="A196" s="51">
        <v>45250</v>
      </c>
      <c r="B196" s="54">
        <v>1</v>
      </c>
      <c r="C196" t="s">
        <v>69</v>
      </c>
      <c r="D196" t="s">
        <v>70</v>
      </c>
      <c r="E196" s="41" t="s">
        <v>182</v>
      </c>
      <c r="I196" s="55">
        <v>2040</v>
      </c>
      <c r="J196" s="53">
        <v>45250</v>
      </c>
      <c r="K196" s="53" t="s">
        <v>72</v>
      </c>
    </row>
    <row r="197" spans="1:11" x14ac:dyDescent="0.25">
      <c r="A197" s="51">
        <v>45250</v>
      </c>
      <c r="B197" s="54">
        <v>1</v>
      </c>
      <c r="C197" t="s">
        <v>95</v>
      </c>
      <c r="D197" t="s">
        <v>96</v>
      </c>
      <c r="E197" s="41" t="s">
        <v>182</v>
      </c>
      <c r="I197" s="55">
        <v>867</v>
      </c>
      <c r="J197" s="53">
        <v>45250</v>
      </c>
      <c r="K197" s="53" t="s">
        <v>72</v>
      </c>
    </row>
    <row r="198" spans="1:11" x14ac:dyDescent="0.25">
      <c r="A198" s="51">
        <v>45250</v>
      </c>
      <c r="B198" s="54">
        <v>1</v>
      </c>
      <c r="C198" t="s">
        <v>89</v>
      </c>
      <c r="D198" t="s">
        <v>90</v>
      </c>
      <c r="E198" s="41" t="s">
        <v>182</v>
      </c>
      <c r="I198" s="55">
        <v>1490.33</v>
      </c>
      <c r="J198" s="53">
        <v>45250</v>
      </c>
      <c r="K198" s="53" t="s">
        <v>72</v>
      </c>
    </row>
    <row r="199" spans="1:11" x14ac:dyDescent="0.25">
      <c r="A199" s="51">
        <v>45250</v>
      </c>
      <c r="B199" s="54">
        <v>1</v>
      </c>
      <c r="C199" t="s">
        <v>77</v>
      </c>
      <c r="D199" t="s">
        <v>78</v>
      </c>
      <c r="E199" s="41" t="s">
        <v>182</v>
      </c>
      <c r="I199" s="55">
        <v>1490.33</v>
      </c>
      <c r="J199" s="53">
        <v>45250</v>
      </c>
      <c r="K199" s="53" t="s">
        <v>72</v>
      </c>
    </row>
    <row r="200" spans="1:11" x14ac:dyDescent="0.25">
      <c r="A200" s="51">
        <v>45250</v>
      </c>
      <c r="B200" s="54">
        <v>1</v>
      </c>
      <c r="C200" t="s">
        <v>74</v>
      </c>
      <c r="D200" t="s">
        <v>75</v>
      </c>
      <c r="E200" s="41" t="s">
        <v>182</v>
      </c>
      <c r="I200" s="55">
        <v>1490.33</v>
      </c>
      <c r="J200" s="53">
        <v>45250</v>
      </c>
      <c r="K200" s="53" t="s">
        <v>72</v>
      </c>
    </row>
    <row r="201" spans="1:11" x14ac:dyDescent="0.25">
      <c r="A201" s="51">
        <v>45250</v>
      </c>
      <c r="B201" s="54">
        <v>1</v>
      </c>
      <c r="C201" t="s">
        <v>118</v>
      </c>
      <c r="D201" t="s">
        <v>119</v>
      </c>
      <c r="E201" s="41" t="s">
        <v>182</v>
      </c>
      <c r="I201" s="55">
        <v>867</v>
      </c>
      <c r="J201" s="53">
        <v>45250</v>
      </c>
      <c r="K201" s="53" t="s">
        <v>72</v>
      </c>
    </row>
    <row r="202" spans="1:11" x14ac:dyDescent="0.25">
      <c r="A202" s="51">
        <v>45250</v>
      </c>
      <c r="B202" s="54">
        <v>1</v>
      </c>
      <c r="C202" t="s">
        <v>83</v>
      </c>
      <c r="D202" t="s">
        <v>84</v>
      </c>
      <c r="E202" s="41" t="s">
        <v>182</v>
      </c>
      <c r="I202" s="55">
        <v>1490.33</v>
      </c>
      <c r="J202" s="53">
        <v>45250</v>
      </c>
      <c r="K202" s="53" t="s">
        <v>72</v>
      </c>
    </row>
    <row r="203" spans="1:11" x14ac:dyDescent="0.25">
      <c r="A203" s="51">
        <v>45250</v>
      </c>
      <c r="B203" s="54">
        <v>1</v>
      </c>
      <c r="C203" t="s">
        <v>92</v>
      </c>
      <c r="D203" t="s">
        <v>93</v>
      </c>
      <c r="E203" s="41" t="s">
        <v>182</v>
      </c>
      <c r="I203" s="55">
        <v>867</v>
      </c>
      <c r="J203" s="53">
        <v>45250</v>
      </c>
      <c r="K203" s="53" t="s">
        <v>72</v>
      </c>
    </row>
    <row r="204" spans="1:11" x14ac:dyDescent="0.25">
      <c r="A204" s="51">
        <v>45250</v>
      </c>
      <c r="B204" s="1">
        <v>2</v>
      </c>
      <c r="D204" s="52" t="s">
        <v>263</v>
      </c>
      <c r="E204" s="41" t="s">
        <v>264</v>
      </c>
      <c r="I204" s="55">
        <v>4750</v>
      </c>
      <c r="J204" s="53">
        <v>45250</v>
      </c>
      <c r="K204" s="53" t="s">
        <v>21</v>
      </c>
    </row>
    <row r="205" spans="1:11" x14ac:dyDescent="0.25">
      <c r="A205" s="51">
        <v>45250</v>
      </c>
      <c r="B205" s="1">
        <v>2</v>
      </c>
      <c r="D205" s="52" t="s">
        <v>187</v>
      </c>
      <c r="I205" s="55">
        <v>20000</v>
      </c>
      <c r="J205" s="53">
        <v>45250</v>
      </c>
      <c r="K205" s="53" t="s">
        <v>43</v>
      </c>
    </row>
    <row r="206" spans="1:11" x14ac:dyDescent="0.25">
      <c r="A206" s="51">
        <v>45250</v>
      </c>
      <c r="B206" s="1">
        <v>3</v>
      </c>
      <c r="D206" s="52" t="s">
        <v>265</v>
      </c>
      <c r="E206" s="41" t="s">
        <v>186</v>
      </c>
      <c r="I206" s="55">
        <v>114</v>
      </c>
      <c r="J206" s="53">
        <v>45250</v>
      </c>
      <c r="K206" s="53" t="s">
        <v>72</v>
      </c>
    </row>
    <row r="207" spans="1:11" x14ac:dyDescent="0.25">
      <c r="A207" s="51">
        <v>45250</v>
      </c>
      <c r="B207" s="1">
        <v>3</v>
      </c>
      <c r="D207" s="52" t="s">
        <v>192</v>
      </c>
      <c r="E207" s="41" t="s">
        <v>266</v>
      </c>
      <c r="I207" s="55">
        <v>2309.6999999999998</v>
      </c>
      <c r="J207" s="53">
        <v>45258</v>
      </c>
      <c r="K207" s="53" t="s">
        <v>72</v>
      </c>
    </row>
    <row r="208" spans="1:11" x14ac:dyDescent="0.25">
      <c r="A208" s="51">
        <v>45250</v>
      </c>
      <c r="B208" s="1">
        <v>3</v>
      </c>
      <c r="D208" s="52" t="s">
        <v>196</v>
      </c>
      <c r="I208" s="55">
        <v>201.1</v>
      </c>
      <c r="J208" s="53">
        <v>45260</v>
      </c>
      <c r="K208" s="53" t="s">
        <v>72</v>
      </c>
    </row>
    <row r="209" spans="1:11" x14ac:dyDescent="0.25">
      <c r="A209" s="51">
        <v>45250</v>
      </c>
      <c r="B209" s="1">
        <v>3</v>
      </c>
      <c r="D209" s="52" t="s">
        <v>104</v>
      </c>
      <c r="E209" s="41" t="s">
        <v>267</v>
      </c>
      <c r="I209" s="55">
        <v>210</v>
      </c>
      <c r="J209" s="53">
        <v>45264</v>
      </c>
      <c r="K209" s="53" t="s">
        <v>57</v>
      </c>
    </row>
    <row r="210" spans="1:11" x14ac:dyDescent="0.25">
      <c r="A210" s="51">
        <v>45250</v>
      </c>
      <c r="B210" s="1">
        <v>3</v>
      </c>
      <c r="D210" s="52" t="s">
        <v>268</v>
      </c>
      <c r="E210" s="41" t="s">
        <v>269</v>
      </c>
      <c r="I210" s="55">
        <v>41580</v>
      </c>
      <c r="J210" s="53">
        <v>45266</v>
      </c>
      <c r="K210" s="53" t="s">
        <v>26</v>
      </c>
    </row>
    <row r="211" spans="1:11" x14ac:dyDescent="0.25">
      <c r="A211" s="51">
        <v>45250</v>
      </c>
      <c r="B211" s="1">
        <v>5</v>
      </c>
      <c r="D211" s="52" t="s">
        <v>270</v>
      </c>
      <c r="E211" s="41" t="s">
        <v>271</v>
      </c>
      <c r="I211" s="55">
        <v>58475</v>
      </c>
      <c r="J211" s="53">
        <v>45246</v>
      </c>
      <c r="K211" s="53" t="s">
        <v>26</v>
      </c>
    </row>
    <row r="212" spans="1:11" x14ac:dyDescent="0.25">
      <c r="A212" s="51">
        <v>45250</v>
      </c>
      <c r="B212" s="1">
        <v>5</v>
      </c>
      <c r="D212" s="52" t="s">
        <v>272</v>
      </c>
      <c r="E212" s="41" t="s">
        <v>273</v>
      </c>
      <c r="I212" s="55">
        <v>2190</v>
      </c>
      <c r="J212" s="53">
        <v>45231</v>
      </c>
      <c r="K212" s="53" t="s">
        <v>26</v>
      </c>
    </row>
    <row r="213" spans="1:11" x14ac:dyDescent="0.25">
      <c r="A213" s="51">
        <v>45250</v>
      </c>
      <c r="B213" s="1">
        <v>5</v>
      </c>
      <c r="D213" s="52" t="s">
        <v>274</v>
      </c>
      <c r="I213" s="55">
        <v>1382.42</v>
      </c>
      <c r="J213" s="53">
        <v>45240</v>
      </c>
      <c r="K213" s="53" t="s">
        <v>26</v>
      </c>
    </row>
    <row r="214" spans="1:11" x14ac:dyDescent="0.25">
      <c r="A214" s="51">
        <v>45265</v>
      </c>
      <c r="B214" s="1">
        <v>1</v>
      </c>
      <c r="C214" t="s">
        <v>80</v>
      </c>
      <c r="D214" t="s">
        <v>81</v>
      </c>
      <c r="E214" s="41" t="s">
        <v>182</v>
      </c>
      <c r="I214" s="55">
        <v>1619.6</v>
      </c>
      <c r="J214" s="53">
        <v>45266</v>
      </c>
      <c r="K214" s="53" t="s">
        <v>72</v>
      </c>
    </row>
    <row r="215" spans="1:11" x14ac:dyDescent="0.25">
      <c r="A215" s="51">
        <v>45265</v>
      </c>
      <c r="B215" s="54">
        <v>1</v>
      </c>
      <c r="C215" t="s">
        <v>86</v>
      </c>
      <c r="D215" t="s">
        <v>87</v>
      </c>
      <c r="E215" s="41" t="s">
        <v>182</v>
      </c>
      <c r="I215" s="55">
        <v>1888.55</v>
      </c>
      <c r="J215" s="53">
        <v>45266</v>
      </c>
      <c r="K215" s="53" t="s">
        <v>72</v>
      </c>
    </row>
    <row r="216" spans="1:11" x14ac:dyDescent="0.25">
      <c r="A216" s="51">
        <v>45265</v>
      </c>
      <c r="B216" s="54">
        <v>1</v>
      </c>
      <c r="C216" t="s">
        <v>69</v>
      </c>
      <c r="D216" t="s">
        <v>70</v>
      </c>
      <c r="E216" s="41" t="s">
        <v>182</v>
      </c>
      <c r="I216" s="55">
        <v>2283.5500000000002</v>
      </c>
      <c r="J216" s="53">
        <v>45266</v>
      </c>
      <c r="K216" s="53" t="s">
        <v>72</v>
      </c>
    </row>
    <row r="217" spans="1:11" x14ac:dyDescent="0.25">
      <c r="A217" s="51">
        <v>45265</v>
      </c>
      <c r="B217" s="54">
        <v>1</v>
      </c>
      <c r="C217" t="s">
        <v>95</v>
      </c>
      <c r="D217" t="s">
        <v>96</v>
      </c>
      <c r="E217" s="41" t="s">
        <v>182</v>
      </c>
      <c r="I217" s="55">
        <v>1292.5899999999999</v>
      </c>
      <c r="J217" s="53">
        <v>45266</v>
      </c>
      <c r="K217" s="53" t="s">
        <v>72</v>
      </c>
    </row>
    <row r="218" spans="1:11" x14ac:dyDescent="0.25">
      <c r="A218" s="51">
        <v>45265</v>
      </c>
      <c r="B218" s="54">
        <v>1</v>
      </c>
      <c r="C218" t="s">
        <v>89</v>
      </c>
      <c r="D218" t="s">
        <v>90</v>
      </c>
      <c r="E218" s="41" t="s">
        <v>182</v>
      </c>
      <c r="I218" s="55">
        <v>1888.55</v>
      </c>
      <c r="J218" s="53">
        <v>45266</v>
      </c>
      <c r="K218" s="53" t="s">
        <v>72</v>
      </c>
    </row>
    <row r="219" spans="1:11" x14ac:dyDescent="0.25">
      <c r="A219" s="51">
        <v>45265</v>
      </c>
      <c r="B219" s="54">
        <v>1</v>
      </c>
      <c r="C219" t="s">
        <v>77</v>
      </c>
      <c r="D219" t="s">
        <v>78</v>
      </c>
      <c r="E219" s="41" t="s">
        <v>182</v>
      </c>
      <c r="I219" s="55">
        <v>1908.35</v>
      </c>
      <c r="J219" s="53">
        <v>45266</v>
      </c>
      <c r="K219" s="53" t="s">
        <v>72</v>
      </c>
    </row>
    <row r="220" spans="1:11" x14ac:dyDescent="0.25">
      <c r="A220" s="51">
        <v>45265</v>
      </c>
      <c r="B220" s="54">
        <v>1</v>
      </c>
      <c r="C220" t="s">
        <v>74</v>
      </c>
      <c r="D220" t="s">
        <v>75</v>
      </c>
      <c r="E220" s="41" t="s">
        <v>182</v>
      </c>
      <c r="I220" s="55">
        <v>1431.35</v>
      </c>
      <c r="J220" s="53">
        <v>45266</v>
      </c>
      <c r="K220" s="53" t="s">
        <v>72</v>
      </c>
    </row>
    <row r="221" spans="1:11" x14ac:dyDescent="0.25">
      <c r="A221" s="51">
        <v>45265</v>
      </c>
      <c r="B221" s="54">
        <v>1</v>
      </c>
      <c r="C221" t="s">
        <v>118</v>
      </c>
      <c r="D221" t="s">
        <v>119</v>
      </c>
      <c r="E221" s="41" t="s">
        <v>182</v>
      </c>
      <c r="I221" s="55">
        <v>1292.5899999999999</v>
      </c>
      <c r="J221" s="53">
        <v>45266</v>
      </c>
      <c r="K221" s="53" t="s">
        <v>72</v>
      </c>
    </row>
    <row r="222" spans="1:11" x14ac:dyDescent="0.25">
      <c r="A222" s="51">
        <v>45265</v>
      </c>
      <c r="B222" s="54">
        <v>1</v>
      </c>
      <c r="C222" t="s">
        <v>83</v>
      </c>
      <c r="D222" t="s">
        <v>84</v>
      </c>
      <c r="E222" s="41" t="s">
        <v>182</v>
      </c>
      <c r="I222" s="55">
        <v>1955.15</v>
      </c>
      <c r="J222" s="53">
        <v>45266</v>
      </c>
      <c r="K222" s="53" t="s">
        <v>72</v>
      </c>
    </row>
    <row r="223" spans="1:11" x14ac:dyDescent="0.25">
      <c r="A223" s="51">
        <v>45265</v>
      </c>
      <c r="B223" s="54">
        <v>1</v>
      </c>
      <c r="C223" t="s">
        <v>92</v>
      </c>
      <c r="D223" t="s">
        <v>93</v>
      </c>
      <c r="E223" s="41" t="s">
        <v>182</v>
      </c>
      <c r="I223" s="55">
        <v>1415.7</v>
      </c>
      <c r="J223" s="53">
        <v>45266</v>
      </c>
      <c r="K223" s="53" t="s">
        <v>72</v>
      </c>
    </row>
    <row r="224" spans="1:11" x14ac:dyDescent="0.25">
      <c r="A224" s="51">
        <v>45265</v>
      </c>
      <c r="B224" s="1">
        <v>2</v>
      </c>
      <c r="D224" s="52" t="s">
        <v>18</v>
      </c>
      <c r="E224" s="41" t="s">
        <v>275</v>
      </c>
      <c r="I224" s="55">
        <v>20</v>
      </c>
      <c r="J224" s="53">
        <v>45266</v>
      </c>
      <c r="K224" s="53" t="s">
        <v>101</v>
      </c>
    </row>
    <row r="225" spans="1:11" x14ac:dyDescent="0.25">
      <c r="A225" s="51">
        <v>45265</v>
      </c>
      <c r="B225" s="1">
        <v>3</v>
      </c>
      <c r="D225" s="52" t="s">
        <v>276</v>
      </c>
      <c r="E225" s="41" t="s">
        <v>186</v>
      </c>
      <c r="I225" s="55">
        <v>245</v>
      </c>
      <c r="J225" s="53">
        <v>45266</v>
      </c>
      <c r="K225" s="53" t="s">
        <v>72</v>
      </c>
    </row>
    <row r="226" spans="1:11" x14ac:dyDescent="0.25">
      <c r="A226" s="51">
        <v>45265</v>
      </c>
      <c r="B226" s="1">
        <v>3</v>
      </c>
      <c r="D226" s="52" t="s">
        <v>277</v>
      </c>
      <c r="I226" s="55">
        <v>115</v>
      </c>
      <c r="J226" s="53">
        <v>45266</v>
      </c>
      <c r="K226" s="53" t="s">
        <v>43</v>
      </c>
    </row>
    <row r="227" spans="1:11" x14ac:dyDescent="0.25">
      <c r="A227" s="51">
        <v>45265</v>
      </c>
      <c r="B227" s="1">
        <v>3</v>
      </c>
      <c r="D227" s="52" t="s">
        <v>278</v>
      </c>
      <c r="E227" s="41" t="s">
        <v>211</v>
      </c>
      <c r="I227" s="55">
        <v>781.2</v>
      </c>
      <c r="J227" s="53">
        <v>45266</v>
      </c>
      <c r="K227" s="53" t="s">
        <v>72</v>
      </c>
    </row>
    <row r="228" spans="1:11" x14ac:dyDescent="0.25">
      <c r="A228" s="51">
        <v>45265</v>
      </c>
      <c r="B228" s="1">
        <v>3</v>
      </c>
      <c r="D228" s="52" t="s">
        <v>279</v>
      </c>
      <c r="I228" s="55">
        <v>2187.0300000000002</v>
      </c>
      <c r="J228" s="53">
        <v>45267</v>
      </c>
      <c r="K228" s="53" t="s">
        <v>72</v>
      </c>
    </row>
    <row r="229" spans="1:11" x14ac:dyDescent="0.25">
      <c r="A229" s="51">
        <v>45265</v>
      </c>
      <c r="B229" s="1">
        <v>3</v>
      </c>
      <c r="D229" s="52" t="s">
        <v>104</v>
      </c>
      <c r="E229" s="41" t="s">
        <v>280</v>
      </c>
      <c r="I229" s="55">
        <v>455</v>
      </c>
      <c r="J229" s="53">
        <v>45271</v>
      </c>
      <c r="K229" s="53" t="s">
        <v>57</v>
      </c>
    </row>
    <row r="230" spans="1:11" x14ac:dyDescent="0.25">
      <c r="A230" s="51">
        <v>45265</v>
      </c>
      <c r="B230" s="1">
        <v>3</v>
      </c>
      <c r="D230" s="52" t="s">
        <v>213</v>
      </c>
      <c r="E230" s="41" t="s">
        <v>281</v>
      </c>
      <c r="I230" s="55">
        <v>26532.41</v>
      </c>
      <c r="J230" s="53">
        <v>45271</v>
      </c>
      <c r="K230" s="53" t="s">
        <v>57</v>
      </c>
    </row>
    <row r="231" spans="1:11" x14ac:dyDescent="0.25">
      <c r="A231" s="51">
        <v>45265</v>
      </c>
      <c r="B231" s="1">
        <v>3</v>
      </c>
      <c r="D231" s="52" t="s">
        <v>223</v>
      </c>
      <c r="E231" s="41" t="s">
        <v>282</v>
      </c>
      <c r="I231" s="55">
        <v>1450</v>
      </c>
      <c r="J231" s="53">
        <v>45272</v>
      </c>
      <c r="K231" s="53" t="s">
        <v>26</v>
      </c>
    </row>
    <row r="232" spans="1:11" x14ac:dyDescent="0.25">
      <c r="A232" s="51">
        <v>45265</v>
      </c>
      <c r="B232" s="1">
        <v>3</v>
      </c>
      <c r="D232" s="52" t="s">
        <v>283</v>
      </c>
      <c r="I232" s="55">
        <v>8783.99</v>
      </c>
      <c r="J232" s="53">
        <v>45280</v>
      </c>
      <c r="K232" s="53" t="s">
        <v>72</v>
      </c>
    </row>
    <row r="233" spans="1:11" x14ac:dyDescent="0.25">
      <c r="A233" s="51">
        <v>45265</v>
      </c>
      <c r="B233" s="1">
        <v>3</v>
      </c>
      <c r="D233" s="52" t="s">
        <v>284</v>
      </c>
      <c r="E233" s="41" t="s">
        <v>285</v>
      </c>
      <c r="I233" s="55">
        <v>218.5</v>
      </c>
      <c r="J233" s="53">
        <v>45282</v>
      </c>
      <c r="K233" s="53" t="s">
        <v>26</v>
      </c>
    </row>
    <row r="234" spans="1:11" x14ac:dyDescent="0.25">
      <c r="A234" s="51">
        <v>45265</v>
      </c>
      <c r="B234" s="1">
        <v>5</v>
      </c>
      <c r="D234" s="52" t="s">
        <v>239</v>
      </c>
      <c r="E234" s="41" t="s">
        <v>286</v>
      </c>
      <c r="I234" s="55">
        <v>659.28</v>
      </c>
      <c r="J234" s="53">
        <v>45247</v>
      </c>
      <c r="K234" s="53" t="s">
        <v>26</v>
      </c>
    </row>
    <row r="235" spans="1:11" x14ac:dyDescent="0.25">
      <c r="A235" s="51">
        <v>45265</v>
      </c>
      <c r="B235" s="1">
        <v>5</v>
      </c>
      <c r="D235" s="52" t="s">
        <v>239</v>
      </c>
      <c r="E235" s="41" t="s">
        <v>287</v>
      </c>
      <c r="I235" s="55">
        <v>646.16</v>
      </c>
      <c r="J235" s="53">
        <v>45251</v>
      </c>
      <c r="K235" s="53" t="s">
        <v>26</v>
      </c>
    </row>
    <row r="236" spans="1:11" x14ac:dyDescent="0.25">
      <c r="A236" s="51">
        <v>45265</v>
      </c>
      <c r="B236" s="1">
        <v>5</v>
      </c>
      <c r="D236" s="52" t="s">
        <v>239</v>
      </c>
      <c r="E236" s="41" t="s">
        <v>288</v>
      </c>
      <c r="I236" s="55">
        <v>624.84</v>
      </c>
      <c r="J236" s="53">
        <v>45246</v>
      </c>
      <c r="K236" s="53" t="s">
        <v>26</v>
      </c>
    </row>
    <row r="237" spans="1:11" x14ac:dyDescent="0.25">
      <c r="A237" s="51">
        <v>45265</v>
      </c>
      <c r="B237" s="1">
        <v>5</v>
      </c>
      <c r="D237" s="52" t="s">
        <v>239</v>
      </c>
      <c r="E237" s="41" t="s">
        <v>289</v>
      </c>
      <c r="I237" s="55">
        <v>616.64</v>
      </c>
      <c r="J237" s="53">
        <v>45246</v>
      </c>
      <c r="K237" s="53" t="s">
        <v>26</v>
      </c>
    </row>
    <row r="238" spans="1:11" x14ac:dyDescent="0.25">
      <c r="A238" s="51">
        <v>45265</v>
      </c>
      <c r="B238" s="1">
        <v>5</v>
      </c>
      <c r="D238" s="52" t="s">
        <v>239</v>
      </c>
      <c r="E238" s="41" t="s">
        <v>290</v>
      </c>
      <c r="I238" s="55">
        <v>654.36</v>
      </c>
      <c r="J238" s="53">
        <v>45247</v>
      </c>
      <c r="K238" s="53" t="s">
        <v>26</v>
      </c>
    </row>
    <row r="239" spans="1:11" x14ac:dyDescent="0.25">
      <c r="A239" s="51">
        <v>45265</v>
      </c>
      <c r="B239" s="1">
        <v>5</v>
      </c>
      <c r="D239" s="52" t="s">
        <v>291</v>
      </c>
      <c r="E239" s="41" t="s">
        <v>292</v>
      </c>
      <c r="I239" s="55">
        <v>641.24</v>
      </c>
      <c r="J239" s="53">
        <v>45247</v>
      </c>
      <c r="K239" s="53" t="s">
        <v>26</v>
      </c>
    </row>
    <row r="240" spans="1:11" x14ac:dyDescent="0.25">
      <c r="A240" s="51">
        <v>45265</v>
      </c>
      <c r="B240" s="1">
        <v>5</v>
      </c>
      <c r="D240" s="52" t="s">
        <v>203</v>
      </c>
      <c r="E240" s="41" t="s">
        <v>293</v>
      </c>
      <c r="I240" s="55">
        <v>1439</v>
      </c>
      <c r="J240" s="53">
        <v>45258</v>
      </c>
      <c r="K240" s="53" t="s">
        <v>26</v>
      </c>
    </row>
    <row r="241" spans="1:11" x14ac:dyDescent="0.25">
      <c r="A241" s="51">
        <v>45265</v>
      </c>
      <c r="B241" s="1">
        <v>5</v>
      </c>
      <c r="D241" s="52" t="s">
        <v>239</v>
      </c>
      <c r="E241" s="41" t="s">
        <v>294</v>
      </c>
      <c r="I241" s="55">
        <v>642.88</v>
      </c>
      <c r="J241" s="53">
        <v>45252</v>
      </c>
      <c r="K241" s="53" t="s">
        <v>26</v>
      </c>
    </row>
    <row r="242" spans="1:11" x14ac:dyDescent="0.25">
      <c r="A242" s="51">
        <v>45265</v>
      </c>
      <c r="B242" s="1">
        <v>5</v>
      </c>
      <c r="D242" s="52" t="s">
        <v>291</v>
      </c>
      <c r="E242" s="41" t="s">
        <v>295</v>
      </c>
      <c r="I242" s="55">
        <v>703.08</v>
      </c>
      <c r="J242" s="53">
        <v>45253</v>
      </c>
      <c r="K242" s="53" t="s">
        <v>26</v>
      </c>
    </row>
    <row r="243" spans="1:11" x14ac:dyDescent="0.25">
      <c r="A243" s="51">
        <v>45265</v>
      </c>
      <c r="B243" s="1">
        <v>5</v>
      </c>
      <c r="D243" s="52" t="s">
        <v>270</v>
      </c>
      <c r="E243" s="41" t="s">
        <v>296</v>
      </c>
      <c r="I243" s="55">
        <v>31090</v>
      </c>
      <c r="J243" s="53">
        <v>45260</v>
      </c>
      <c r="K243" s="53" t="s">
        <v>21</v>
      </c>
    </row>
    <row r="244" spans="1:11" x14ac:dyDescent="0.25">
      <c r="A244" s="51">
        <v>45265</v>
      </c>
      <c r="B244" s="1">
        <v>5</v>
      </c>
      <c r="D244" s="52" t="s">
        <v>297</v>
      </c>
      <c r="E244" s="41" t="s">
        <v>298</v>
      </c>
      <c r="I244" s="55">
        <v>800</v>
      </c>
      <c r="J244" s="53">
        <v>45260</v>
      </c>
      <c r="K244" s="53" t="s">
        <v>101</v>
      </c>
    </row>
    <row r="245" spans="1:11" x14ac:dyDescent="0.25">
      <c r="A245" s="51">
        <v>45265</v>
      </c>
      <c r="B245" s="1">
        <v>5</v>
      </c>
      <c r="D245" s="52" t="s">
        <v>203</v>
      </c>
      <c r="E245" s="41" t="s">
        <v>299</v>
      </c>
      <c r="I245" s="55">
        <v>1439</v>
      </c>
      <c r="J245" s="53">
        <v>45253</v>
      </c>
      <c r="K245" s="53" t="s">
        <v>26</v>
      </c>
    </row>
    <row r="246" spans="1:11" x14ac:dyDescent="0.25">
      <c r="A246" s="51">
        <v>45280</v>
      </c>
      <c r="B246" s="1">
        <v>1</v>
      </c>
      <c r="C246" t="s">
        <v>80</v>
      </c>
      <c r="D246" t="s">
        <v>81</v>
      </c>
      <c r="E246" s="41" t="s">
        <v>182</v>
      </c>
      <c r="I246" s="55">
        <v>1180.8399999999999</v>
      </c>
      <c r="J246" s="51">
        <v>45280</v>
      </c>
      <c r="K246" s="53" t="s">
        <v>72</v>
      </c>
    </row>
    <row r="247" spans="1:11" x14ac:dyDescent="0.25">
      <c r="A247" s="51">
        <v>45280</v>
      </c>
      <c r="B247" s="54">
        <v>1</v>
      </c>
      <c r="C247" t="s">
        <v>86</v>
      </c>
      <c r="D247" t="s">
        <v>87</v>
      </c>
      <c r="E247" s="41" t="s">
        <v>182</v>
      </c>
      <c r="I247" s="55">
        <v>1424.59</v>
      </c>
      <c r="J247" s="51">
        <v>45280</v>
      </c>
      <c r="K247" s="53" t="s">
        <v>72</v>
      </c>
    </row>
    <row r="248" spans="1:11" x14ac:dyDescent="0.25">
      <c r="A248" s="51">
        <v>45280</v>
      </c>
      <c r="B248" s="54">
        <v>1</v>
      </c>
      <c r="C248" t="s">
        <v>69</v>
      </c>
      <c r="D248" t="s">
        <v>70</v>
      </c>
      <c r="E248" s="41" t="s">
        <v>182</v>
      </c>
      <c r="I248" s="55">
        <v>1950</v>
      </c>
      <c r="J248" s="51">
        <v>45280</v>
      </c>
      <c r="K248" s="53" t="s">
        <v>72</v>
      </c>
    </row>
    <row r="249" spans="1:11" x14ac:dyDescent="0.25">
      <c r="A249" s="51">
        <v>45280</v>
      </c>
      <c r="B249" s="54">
        <v>1</v>
      </c>
      <c r="C249" t="s">
        <v>95</v>
      </c>
      <c r="D249" t="s">
        <v>96</v>
      </c>
      <c r="E249" s="41" t="s">
        <v>182</v>
      </c>
      <c r="I249" s="55">
        <v>828.75</v>
      </c>
      <c r="J249" s="51">
        <v>45280</v>
      </c>
      <c r="K249" s="53" t="s">
        <v>72</v>
      </c>
    </row>
    <row r="250" spans="1:11" x14ac:dyDescent="0.25">
      <c r="A250" s="51">
        <v>45280</v>
      </c>
      <c r="B250" s="54">
        <v>1</v>
      </c>
      <c r="C250" t="s">
        <v>89</v>
      </c>
      <c r="D250" t="s">
        <v>90</v>
      </c>
      <c r="E250" s="41" t="s">
        <v>182</v>
      </c>
      <c r="I250" s="55">
        <v>1424.59</v>
      </c>
      <c r="J250" s="51">
        <v>45280</v>
      </c>
      <c r="K250" s="53" t="s">
        <v>72</v>
      </c>
    </row>
    <row r="251" spans="1:11" x14ac:dyDescent="0.25">
      <c r="A251" s="51">
        <v>45280</v>
      </c>
      <c r="B251" s="54">
        <v>1</v>
      </c>
      <c r="C251" t="s">
        <v>77</v>
      </c>
      <c r="D251" t="s">
        <v>78</v>
      </c>
      <c r="E251" s="41" t="s">
        <v>182</v>
      </c>
      <c r="I251" s="55">
        <v>1424.59</v>
      </c>
      <c r="J251" s="51">
        <v>45280</v>
      </c>
      <c r="K251" s="53" t="s">
        <v>72</v>
      </c>
    </row>
    <row r="252" spans="1:11" x14ac:dyDescent="0.25">
      <c r="A252" s="51">
        <v>45280</v>
      </c>
      <c r="B252" s="54">
        <v>1</v>
      </c>
      <c r="C252" t="s">
        <v>74</v>
      </c>
      <c r="D252" t="s">
        <v>75</v>
      </c>
      <c r="E252" s="41" t="s">
        <v>182</v>
      </c>
      <c r="I252" s="55">
        <v>1424.59</v>
      </c>
      <c r="J252" s="51">
        <v>45280</v>
      </c>
      <c r="K252" s="53" t="s">
        <v>72</v>
      </c>
    </row>
    <row r="253" spans="1:11" x14ac:dyDescent="0.25">
      <c r="A253" s="51">
        <v>45280</v>
      </c>
      <c r="B253" s="54">
        <v>1</v>
      </c>
      <c r="C253" t="s">
        <v>118</v>
      </c>
      <c r="D253" t="s">
        <v>119</v>
      </c>
      <c r="E253" s="41" t="s">
        <v>182</v>
      </c>
      <c r="I253" s="55">
        <v>828.75</v>
      </c>
      <c r="J253" s="51">
        <v>45280</v>
      </c>
      <c r="K253" s="53" t="s">
        <v>72</v>
      </c>
    </row>
    <row r="254" spans="1:11" x14ac:dyDescent="0.25">
      <c r="A254" s="51">
        <v>45280</v>
      </c>
      <c r="B254" s="54">
        <v>1</v>
      </c>
      <c r="C254" t="s">
        <v>83</v>
      </c>
      <c r="D254" t="s">
        <v>84</v>
      </c>
      <c r="E254" s="41" t="s">
        <v>182</v>
      </c>
      <c r="I254" s="55">
        <v>1424.59</v>
      </c>
      <c r="J254" s="51">
        <v>45280</v>
      </c>
      <c r="K254" s="53" t="s">
        <v>72</v>
      </c>
    </row>
    <row r="255" spans="1:11" x14ac:dyDescent="0.25">
      <c r="A255" s="51">
        <v>45280</v>
      </c>
      <c r="B255" s="54">
        <v>1</v>
      </c>
      <c r="C255" t="s">
        <v>92</v>
      </c>
      <c r="D255" t="s">
        <v>93</v>
      </c>
      <c r="E255" s="41" t="s">
        <v>182</v>
      </c>
      <c r="I255" s="55">
        <v>828.75</v>
      </c>
      <c r="J255" s="51">
        <v>45280</v>
      </c>
      <c r="K255" s="53" t="s">
        <v>72</v>
      </c>
    </row>
    <row r="256" spans="1:11" x14ac:dyDescent="0.25">
      <c r="A256" s="51">
        <v>45280</v>
      </c>
      <c r="B256" s="1">
        <v>2</v>
      </c>
      <c r="D256" s="52" t="s">
        <v>187</v>
      </c>
      <c r="I256" s="55">
        <v>20000</v>
      </c>
      <c r="J256" s="53">
        <v>45280</v>
      </c>
      <c r="K256" s="53" t="s">
        <v>43</v>
      </c>
    </row>
    <row r="257" spans="1:11" x14ac:dyDescent="0.25">
      <c r="A257" s="51">
        <v>45280</v>
      </c>
      <c r="B257" s="1">
        <v>3</v>
      </c>
      <c r="D257" s="52" t="s">
        <v>300</v>
      </c>
      <c r="E257" s="41" t="s">
        <v>186</v>
      </c>
      <c r="I257" s="55">
        <v>114</v>
      </c>
      <c r="J257" s="53">
        <v>45280</v>
      </c>
      <c r="K257" s="53" t="s">
        <v>72</v>
      </c>
    </row>
    <row r="258" spans="1:11" x14ac:dyDescent="0.25">
      <c r="A258" s="51">
        <v>45280</v>
      </c>
      <c r="B258" s="1">
        <v>3</v>
      </c>
      <c r="D258" s="52" t="s">
        <v>301</v>
      </c>
      <c r="I258" s="55">
        <v>2845.92</v>
      </c>
      <c r="J258" s="53">
        <v>45280</v>
      </c>
      <c r="K258" s="53" t="s">
        <v>72</v>
      </c>
    </row>
    <row r="259" spans="1:11" x14ac:dyDescent="0.25">
      <c r="A259" s="51">
        <v>45280</v>
      </c>
      <c r="B259" s="1">
        <v>3</v>
      </c>
      <c r="D259" s="52" t="s">
        <v>104</v>
      </c>
      <c r="E259" s="41" t="s">
        <v>302</v>
      </c>
      <c r="I259" s="55">
        <v>300</v>
      </c>
      <c r="J259" s="53">
        <v>45284</v>
      </c>
      <c r="K259" s="53" t="s">
        <v>57</v>
      </c>
    </row>
    <row r="260" spans="1:11" x14ac:dyDescent="0.25">
      <c r="A260" s="51">
        <v>45280</v>
      </c>
      <c r="B260" s="1">
        <v>3</v>
      </c>
      <c r="D260" s="52" t="s">
        <v>303</v>
      </c>
      <c r="E260" s="41" t="s">
        <v>304</v>
      </c>
      <c r="I260" s="55">
        <v>1039.33</v>
      </c>
      <c r="J260" s="53">
        <v>45286</v>
      </c>
      <c r="K260" s="53" t="s">
        <v>26</v>
      </c>
    </row>
    <row r="261" spans="1:11" x14ac:dyDescent="0.25">
      <c r="A261" s="51">
        <v>45280</v>
      </c>
      <c r="B261" s="1">
        <v>3</v>
      </c>
      <c r="D261" s="52" t="s">
        <v>192</v>
      </c>
      <c r="E261" s="41" t="s">
        <v>305</v>
      </c>
      <c r="I261" s="55">
        <v>2431.6999999999998</v>
      </c>
      <c r="J261" s="53">
        <v>45288</v>
      </c>
      <c r="K261" s="53" t="s">
        <v>72</v>
      </c>
    </row>
    <row r="262" spans="1:11" x14ac:dyDescent="0.25">
      <c r="A262" s="51">
        <v>45280</v>
      </c>
      <c r="B262" s="1">
        <v>3</v>
      </c>
      <c r="D262" s="52" t="s">
        <v>306</v>
      </c>
      <c r="I262" s="55">
        <v>219.9</v>
      </c>
      <c r="J262" s="53">
        <v>45291</v>
      </c>
      <c r="K262" s="53" t="s">
        <v>72</v>
      </c>
    </row>
    <row r="263" spans="1:11" x14ac:dyDescent="0.25">
      <c r="A263" s="51">
        <v>45280</v>
      </c>
      <c r="B263" s="1">
        <v>3</v>
      </c>
      <c r="D263" s="52" t="s">
        <v>104</v>
      </c>
      <c r="E263" s="41" t="s">
        <v>307</v>
      </c>
      <c r="I263" s="55">
        <v>210</v>
      </c>
      <c r="J263" s="53">
        <v>45294</v>
      </c>
      <c r="K263" s="53" t="s">
        <v>57</v>
      </c>
    </row>
    <row r="264" spans="1:11" x14ac:dyDescent="0.25">
      <c r="A264" s="51">
        <v>45280</v>
      </c>
      <c r="B264" s="1">
        <v>3</v>
      </c>
      <c r="D264" s="52" t="s">
        <v>104</v>
      </c>
      <c r="E264" s="41" t="s">
        <v>308</v>
      </c>
      <c r="I264" s="55">
        <v>295</v>
      </c>
      <c r="J264" s="53">
        <v>45301</v>
      </c>
      <c r="K264" s="53" t="s">
        <v>57</v>
      </c>
    </row>
    <row r="265" spans="1:11" x14ac:dyDescent="0.25">
      <c r="A265" s="51">
        <v>45280</v>
      </c>
      <c r="B265" s="1">
        <v>5</v>
      </c>
      <c r="D265" s="52" t="s">
        <v>205</v>
      </c>
      <c r="E265" s="41" t="s">
        <v>309</v>
      </c>
      <c r="I265" s="55">
        <v>13300</v>
      </c>
      <c r="J265" s="53">
        <v>45269</v>
      </c>
      <c r="K265" s="53" t="s">
        <v>26</v>
      </c>
    </row>
    <row r="266" spans="1:11" x14ac:dyDescent="0.25">
      <c r="A266" s="51">
        <v>45296</v>
      </c>
      <c r="B266" s="1">
        <v>1</v>
      </c>
      <c r="C266" t="s">
        <v>80</v>
      </c>
      <c r="D266" t="s">
        <v>81</v>
      </c>
      <c r="E266" s="41" t="s">
        <v>182</v>
      </c>
      <c r="I266" s="55">
        <v>1848.8</v>
      </c>
      <c r="J266" s="53">
        <v>45296</v>
      </c>
      <c r="K266" s="53" t="s">
        <v>72</v>
      </c>
    </row>
    <row r="267" spans="1:11" x14ac:dyDescent="0.25">
      <c r="A267" s="51">
        <v>45296</v>
      </c>
      <c r="B267" s="54">
        <v>1</v>
      </c>
      <c r="C267" t="s">
        <v>86</v>
      </c>
      <c r="D267" t="s">
        <v>87</v>
      </c>
      <c r="E267" s="41" t="s">
        <v>182</v>
      </c>
      <c r="I267" s="55">
        <v>2076.9499999999998</v>
      </c>
      <c r="J267" s="53">
        <v>45296</v>
      </c>
      <c r="K267" s="53" t="s">
        <v>72</v>
      </c>
    </row>
    <row r="268" spans="1:11" x14ac:dyDescent="0.25">
      <c r="A268" s="51">
        <v>45296</v>
      </c>
      <c r="B268" s="54">
        <v>1</v>
      </c>
      <c r="C268" t="s">
        <v>69</v>
      </c>
      <c r="D268" t="s">
        <v>70</v>
      </c>
      <c r="E268" s="41" t="s">
        <v>182</v>
      </c>
      <c r="I268" s="55">
        <v>2419.15</v>
      </c>
      <c r="J268" s="53">
        <v>45296</v>
      </c>
      <c r="K268" s="53" t="s">
        <v>72</v>
      </c>
    </row>
    <row r="269" spans="1:11" x14ac:dyDescent="0.25">
      <c r="A269" s="51">
        <v>45296</v>
      </c>
      <c r="B269" s="54">
        <v>1</v>
      </c>
      <c r="C269" t="s">
        <v>95</v>
      </c>
      <c r="D269" t="s">
        <v>96</v>
      </c>
      <c r="E269" s="41" t="s">
        <v>182</v>
      </c>
      <c r="I269" s="55">
        <v>1451.09</v>
      </c>
      <c r="J269" s="53">
        <v>45296</v>
      </c>
      <c r="K269" s="53" t="s">
        <v>72</v>
      </c>
    </row>
    <row r="270" spans="1:11" x14ac:dyDescent="0.25">
      <c r="A270" s="51">
        <v>45296</v>
      </c>
      <c r="B270" s="54">
        <v>1</v>
      </c>
      <c r="C270" t="s">
        <v>89</v>
      </c>
      <c r="D270" t="s">
        <v>90</v>
      </c>
      <c r="E270" s="41" t="s">
        <v>182</v>
      </c>
      <c r="I270" s="55">
        <v>2014.55</v>
      </c>
      <c r="J270" s="53">
        <v>45296</v>
      </c>
      <c r="K270" s="53" t="s">
        <v>72</v>
      </c>
    </row>
    <row r="271" spans="1:11" x14ac:dyDescent="0.25">
      <c r="A271" s="51">
        <v>45296</v>
      </c>
      <c r="B271" s="54">
        <v>1</v>
      </c>
      <c r="C271" t="s">
        <v>77</v>
      </c>
      <c r="D271" t="s">
        <v>78</v>
      </c>
      <c r="E271" s="41" t="s">
        <v>182</v>
      </c>
      <c r="I271" s="55">
        <v>2109.15</v>
      </c>
      <c r="J271" s="53">
        <v>45296</v>
      </c>
      <c r="K271" s="53" t="s">
        <v>72</v>
      </c>
    </row>
    <row r="272" spans="1:11" x14ac:dyDescent="0.25">
      <c r="A272" s="51">
        <v>45296</v>
      </c>
      <c r="B272" s="54">
        <v>1</v>
      </c>
      <c r="C272" t="s">
        <v>74</v>
      </c>
      <c r="D272" t="s">
        <v>75</v>
      </c>
      <c r="E272" s="41" t="s">
        <v>182</v>
      </c>
      <c r="I272" s="55">
        <v>1451.35</v>
      </c>
      <c r="J272" s="53">
        <v>45296</v>
      </c>
      <c r="K272" s="53" t="s">
        <v>72</v>
      </c>
    </row>
    <row r="273" spans="1:11" x14ac:dyDescent="0.25">
      <c r="A273" s="51">
        <v>45296</v>
      </c>
      <c r="B273" s="54">
        <v>1</v>
      </c>
      <c r="C273" t="s">
        <v>118</v>
      </c>
      <c r="D273" t="s">
        <v>119</v>
      </c>
      <c r="E273" s="41" t="s">
        <v>182</v>
      </c>
      <c r="I273" s="55">
        <v>1419.39</v>
      </c>
      <c r="J273" s="53">
        <v>45296</v>
      </c>
      <c r="K273" s="53" t="s">
        <v>72</v>
      </c>
    </row>
    <row r="274" spans="1:11" x14ac:dyDescent="0.25">
      <c r="A274" s="51">
        <v>45296</v>
      </c>
      <c r="B274" s="54">
        <v>1</v>
      </c>
      <c r="C274" t="s">
        <v>83</v>
      </c>
      <c r="D274" t="s">
        <v>84</v>
      </c>
      <c r="E274" s="41" t="s">
        <v>182</v>
      </c>
      <c r="I274" s="55">
        <v>2024.73</v>
      </c>
      <c r="J274" s="53">
        <v>45296</v>
      </c>
      <c r="K274" s="53" t="s">
        <v>72</v>
      </c>
    </row>
    <row r="275" spans="1:11" x14ac:dyDescent="0.25">
      <c r="A275" s="51">
        <v>45296</v>
      </c>
      <c r="B275" s="54">
        <v>1</v>
      </c>
      <c r="C275" t="s">
        <v>92</v>
      </c>
      <c r="D275" t="s">
        <v>93</v>
      </c>
      <c r="E275" s="41" t="s">
        <v>182</v>
      </c>
      <c r="I275" s="55">
        <v>1683.3</v>
      </c>
      <c r="J275" s="53">
        <v>45296</v>
      </c>
      <c r="K275" s="53" t="s">
        <v>72</v>
      </c>
    </row>
    <row r="276" spans="1:11" x14ac:dyDescent="0.25">
      <c r="A276" s="51">
        <v>45296</v>
      </c>
      <c r="B276" s="1">
        <v>2</v>
      </c>
      <c r="D276" s="52" t="s">
        <v>18</v>
      </c>
      <c r="E276" s="41" t="s">
        <v>310</v>
      </c>
      <c r="I276" s="55">
        <v>282</v>
      </c>
      <c r="J276" s="53">
        <v>45296</v>
      </c>
      <c r="K276" s="53" t="s">
        <v>101</v>
      </c>
    </row>
    <row r="277" spans="1:11" x14ac:dyDescent="0.25">
      <c r="A277" s="51">
        <v>45296</v>
      </c>
      <c r="B277" s="1">
        <v>2</v>
      </c>
      <c r="D277" s="52" t="s">
        <v>255</v>
      </c>
      <c r="E277" s="41" t="s">
        <v>311</v>
      </c>
      <c r="I277" s="55">
        <v>750</v>
      </c>
      <c r="J277" s="53">
        <v>45296</v>
      </c>
      <c r="K277" s="53" t="s">
        <v>101</v>
      </c>
    </row>
    <row r="278" spans="1:11" x14ac:dyDescent="0.25">
      <c r="A278" s="51">
        <v>45296</v>
      </c>
      <c r="B278" s="1">
        <v>3</v>
      </c>
      <c r="D278" s="52" t="s">
        <v>312</v>
      </c>
      <c r="I278" s="55">
        <v>2180.02</v>
      </c>
      <c r="J278" s="53">
        <v>45298</v>
      </c>
      <c r="K278" s="53" t="s">
        <v>72</v>
      </c>
    </row>
    <row r="279" spans="1:11" x14ac:dyDescent="0.25">
      <c r="A279" s="51">
        <v>45296</v>
      </c>
      <c r="B279" s="1">
        <v>3</v>
      </c>
      <c r="D279" s="52" t="s">
        <v>313</v>
      </c>
      <c r="E279" s="41" t="s">
        <v>186</v>
      </c>
      <c r="I279" s="55">
        <v>245</v>
      </c>
      <c r="J279" s="53">
        <v>45299</v>
      </c>
      <c r="K279" s="53" t="s">
        <v>72</v>
      </c>
    </row>
    <row r="280" spans="1:11" x14ac:dyDescent="0.25">
      <c r="A280" s="51">
        <v>45296</v>
      </c>
      <c r="B280" s="1">
        <v>3</v>
      </c>
      <c r="D280" s="52" t="s">
        <v>314</v>
      </c>
      <c r="I280" s="55">
        <v>115</v>
      </c>
      <c r="J280" s="53">
        <v>45299</v>
      </c>
      <c r="K280" s="53" t="s">
        <v>43</v>
      </c>
    </row>
    <row r="281" spans="1:11" x14ac:dyDescent="0.25">
      <c r="A281" s="51">
        <v>45296</v>
      </c>
      <c r="B281" s="1">
        <v>3</v>
      </c>
      <c r="D281" s="52" t="s">
        <v>315</v>
      </c>
      <c r="E281" s="41" t="s">
        <v>211</v>
      </c>
      <c r="I281" s="55">
        <v>781.2</v>
      </c>
      <c r="J281" s="53">
        <v>45299</v>
      </c>
      <c r="K281" s="53" t="s">
        <v>72</v>
      </c>
    </row>
    <row r="282" spans="1:11" x14ac:dyDescent="0.25">
      <c r="A282" s="51">
        <v>45296</v>
      </c>
      <c r="B282" s="1">
        <v>3</v>
      </c>
      <c r="D282" s="52" t="s">
        <v>316</v>
      </c>
      <c r="I282" s="55">
        <v>781.2</v>
      </c>
      <c r="J282" s="53">
        <v>45301</v>
      </c>
      <c r="K282" s="53" t="s">
        <v>72</v>
      </c>
    </row>
    <row r="283" spans="1:11" x14ac:dyDescent="0.25">
      <c r="A283" s="51">
        <v>45296</v>
      </c>
      <c r="B283" s="1">
        <v>3</v>
      </c>
      <c r="D283" s="52" t="s">
        <v>317</v>
      </c>
      <c r="E283" s="41" t="s">
        <v>318</v>
      </c>
      <c r="I283" s="55">
        <v>426</v>
      </c>
      <c r="J283" s="53">
        <v>45303</v>
      </c>
      <c r="K283" s="53" t="s">
        <v>57</v>
      </c>
    </row>
    <row r="284" spans="1:11" x14ac:dyDescent="0.25">
      <c r="A284" s="51">
        <v>45296</v>
      </c>
      <c r="B284" s="1">
        <v>3</v>
      </c>
      <c r="D284" s="52" t="s">
        <v>317</v>
      </c>
      <c r="E284" s="41" t="s">
        <v>319</v>
      </c>
      <c r="I284" s="55">
        <v>426</v>
      </c>
      <c r="J284" s="53">
        <v>45303</v>
      </c>
      <c r="K284" s="53" t="s">
        <v>21</v>
      </c>
    </row>
    <row r="285" spans="1:11" x14ac:dyDescent="0.25">
      <c r="A285" s="51">
        <v>45296</v>
      </c>
      <c r="B285" s="1">
        <v>3</v>
      </c>
      <c r="D285" s="52" t="s">
        <v>320</v>
      </c>
      <c r="I285" s="55">
        <v>8749.07</v>
      </c>
      <c r="J285" s="53">
        <v>45310</v>
      </c>
      <c r="K285" s="53" t="s">
        <v>72</v>
      </c>
    </row>
    <row r="286" spans="1:11" x14ac:dyDescent="0.25">
      <c r="A286" s="51">
        <v>45296</v>
      </c>
      <c r="B286" s="1">
        <v>3</v>
      </c>
      <c r="D286" s="52" t="s">
        <v>192</v>
      </c>
      <c r="E286" s="41" t="s">
        <v>321</v>
      </c>
      <c r="I286" s="55">
        <v>887.4</v>
      </c>
      <c r="J286" s="53">
        <v>45311</v>
      </c>
      <c r="K286" s="53" t="s">
        <v>72</v>
      </c>
    </row>
    <row r="287" spans="1:11" x14ac:dyDescent="0.25">
      <c r="A287" s="51">
        <v>45296</v>
      </c>
      <c r="B287" s="1">
        <v>3</v>
      </c>
      <c r="D287" s="52" t="s">
        <v>213</v>
      </c>
      <c r="E287" s="41" t="s">
        <v>322</v>
      </c>
      <c r="I287" s="55">
        <v>17275.63</v>
      </c>
      <c r="J287" s="53">
        <v>45313</v>
      </c>
      <c r="K287" s="53" t="s">
        <v>57</v>
      </c>
    </row>
    <row r="288" spans="1:11" x14ac:dyDescent="0.25">
      <c r="A288" s="51">
        <v>45311</v>
      </c>
      <c r="B288" s="1">
        <v>1</v>
      </c>
      <c r="C288" t="s">
        <v>80</v>
      </c>
      <c r="D288" t="s">
        <v>81</v>
      </c>
      <c r="E288" s="41" t="s">
        <v>182</v>
      </c>
      <c r="I288" s="55">
        <v>872</v>
      </c>
      <c r="J288" s="53">
        <v>45311</v>
      </c>
      <c r="K288" s="53" t="s">
        <v>72</v>
      </c>
    </row>
    <row r="289" spans="1:11" x14ac:dyDescent="0.25">
      <c r="A289" s="51">
        <v>45311</v>
      </c>
      <c r="B289" s="54">
        <v>1</v>
      </c>
      <c r="C289" t="s">
        <v>86</v>
      </c>
      <c r="D289" t="s">
        <v>87</v>
      </c>
      <c r="E289" s="41" t="s">
        <v>182</v>
      </c>
      <c r="I289" s="55">
        <v>1052</v>
      </c>
      <c r="J289" s="53">
        <v>45311</v>
      </c>
      <c r="K289" s="53" t="s">
        <v>72</v>
      </c>
    </row>
    <row r="290" spans="1:11" x14ac:dyDescent="0.25">
      <c r="A290" s="51">
        <v>45311</v>
      </c>
      <c r="B290" s="54">
        <v>1</v>
      </c>
      <c r="C290" t="s">
        <v>69</v>
      </c>
      <c r="D290" t="s">
        <v>70</v>
      </c>
      <c r="E290" s="41" t="s">
        <v>182</v>
      </c>
      <c r="I290" s="55">
        <v>1440</v>
      </c>
      <c r="J290" s="53">
        <v>45311</v>
      </c>
      <c r="K290" s="53" t="s">
        <v>72</v>
      </c>
    </row>
    <row r="291" spans="1:11" x14ac:dyDescent="0.25">
      <c r="A291" s="51">
        <v>45311</v>
      </c>
      <c r="B291" s="54">
        <v>1</v>
      </c>
      <c r="C291" t="s">
        <v>95</v>
      </c>
      <c r="D291" t="s">
        <v>96</v>
      </c>
      <c r="E291" s="41" t="s">
        <v>182</v>
      </c>
      <c r="I291" s="55">
        <v>612</v>
      </c>
      <c r="J291" s="53">
        <v>45311</v>
      </c>
      <c r="K291" s="53" t="s">
        <v>72</v>
      </c>
    </row>
    <row r="292" spans="1:11" x14ac:dyDescent="0.25">
      <c r="A292" s="51">
        <v>45311</v>
      </c>
      <c r="B292" s="54">
        <v>1</v>
      </c>
      <c r="C292" t="s">
        <v>89</v>
      </c>
      <c r="D292" t="s">
        <v>90</v>
      </c>
      <c r="E292" s="41" t="s">
        <v>182</v>
      </c>
      <c r="I292" s="55">
        <v>1052</v>
      </c>
      <c r="J292" s="53">
        <v>45311</v>
      </c>
      <c r="K292" s="53" t="s">
        <v>72</v>
      </c>
    </row>
    <row r="293" spans="1:11" x14ac:dyDescent="0.25">
      <c r="A293" s="51">
        <v>45311</v>
      </c>
      <c r="B293" s="54">
        <v>1</v>
      </c>
      <c r="C293" t="s">
        <v>77</v>
      </c>
      <c r="D293" t="s">
        <v>78</v>
      </c>
      <c r="E293" s="41" t="s">
        <v>182</v>
      </c>
      <c r="I293" s="55">
        <v>1052</v>
      </c>
      <c r="J293" s="53">
        <v>45311</v>
      </c>
      <c r="K293" s="53" t="s">
        <v>72</v>
      </c>
    </row>
    <row r="294" spans="1:11" x14ac:dyDescent="0.25">
      <c r="A294" s="51">
        <v>45311</v>
      </c>
      <c r="B294" s="54">
        <v>1</v>
      </c>
      <c r="C294" t="s">
        <v>74</v>
      </c>
      <c r="D294" t="s">
        <v>75</v>
      </c>
      <c r="E294" s="41" t="s">
        <v>182</v>
      </c>
      <c r="I294" s="55">
        <v>1052</v>
      </c>
      <c r="J294" s="53">
        <v>45311</v>
      </c>
      <c r="K294" s="53" t="s">
        <v>72</v>
      </c>
    </row>
    <row r="295" spans="1:11" x14ac:dyDescent="0.25">
      <c r="A295" s="51">
        <v>45311</v>
      </c>
      <c r="B295" s="54">
        <v>1</v>
      </c>
      <c r="C295" t="s">
        <v>118</v>
      </c>
      <c r="D295" t="s">
        <v>119</v>
      </c>
      <c r="E295" s="41" t="s">
        <v>182</v>
      </c>
      <c r="I295" s="55">
        <v>612</v>
      </c>
      <c r="J295" s="53">
        <v>45311</v>
      </c>
      <c r="K295" s="53" t="s">
        <v>72</v>
      </c>
    </row>
    <row r="296" spans="1:11" x14ac:dyDescent="0.25">
      <c r="A296" s="51">
        <v>45311</v>
      </c>
      <c r="B296" s="54">
        <v>1</v>
      </c>
      <c r="C296" t="s">
        <v>83</v>
      </c>
      <c r="D296" t="s">
        <v>84</v>
      </c>
      <c r="E296" s="41" t="s">
        <v>182</v>
      </c>
      <c r="I296" s="55">
        <v>1052</v>
      </c>
      <c r="J296" s="53">
        <v>45311</v>
      </c>
      <c r="K296" s="53" t="s">
        <v>72</v>
      </c>
    </row>
    <row r="297" spans="1:11" x14ac:dyDescent="0.25">
      <c r="A297" s="51">
        <v>45311</v>
      </c>
      <c r="B297" s="54">
        <v>1</v>
      </c>
      <c r="C297" t="s">
        <v>92</v>
      </c>
      <c r="D297" t="s">
        <v>93</v>
      </c>
      <c r="E297" s="41" t="s">
        <v>182</v>
      </c>
      <c r="I297" s="55">
        <v>612</v>
      </c>
      <c r="J297" s="53">
        <v>45311</v>
      </c>
      <c r="K297" s="53" t="s">
        <v>72</v>
      </c>
    </row>
    <row r="298" spans="1:11" x14ac:dyDescent="0.25">
      <c r="A298" s="51">
        <v>45311</v>
      </c>
      <c r="B298" s="1">
        <v>2</v>
      </c>
      <c r="D298" s="52" t="s">
        <v>187</v>
      </c>
      <c r="I298" s="55">
        <v>20000</v>
      </c>
      <c r="J298" s="53">
        <v>45311</v>
      </c>
      <c r="K298" s="53" t="s">
        <v>43</v>
      </c>
    </row>
    <row r="299" spans="1:11" x14ac:dyDescent="0.25">
      <c r="A299" s="51">
        <v>45311</v>
      </c>
      <c r="B299" s="1">
        <v>2</v>
      </c>
      <c r="D299" s="52" t="s">
        <v>323</v>
      </c>
      <c r="E299" s="41" t="s">
        <v>324</v>
      </c>
      <c r="I299" s="55">
        <v>750</v>
      </c>
      <c r="J299" s="53">
        <v>45311</v>
      </c>
      <c r="K299" s="53" t="s">
        <v>101</v>
      </c>
    </row>
    <row r="300" spans="1:11" x14ac:dyDescent="0.25">
      <c r="A300" s="51">
        <v>45311</v>
      </c>
      <c r="B300" s="1">
        <v>3</v>
      </c>
      <c r="D300" s="52" t="s">
        <v>104</v>
      </c>
      <c r="E300" s="41" t="s">
        <v>325</v>
      </c>
      <c r="I300" s="55">
        <v>300</v>
      </c>
      <c r="J300" s="53">
        <v>45314</v>
      </c>
      <c r="K300" s="53" t="s">
        <v>57</v>
      </c>
    </row>
    <row r="301" spans="1:11" x14ac:dyDescent="0.25">
      <c r="A301" s="51">
        <v>45311</v>
      </c>
      <c r="B301" s="1">
        <v>3</v>
      </c>
      <c r="D301" s="52" t="s">
        <v>192</v>
      </c>
      <c r="E301" s="41" t="s">
        <v>326</v>
      </c>
      <c r="I301" s="55">
        <v>2455.6999999999998</v>
      </c>
      <c r="J301" s="53">
        <v>45319</v>
      </c>
      <c r="K301" s="53" t="s">
        <v>72</v>
      </c>
    </row>
    <row r="302" spans="1:11" x14ac:dyDescent="0.25">
      <c r="A302" s="51">
        <v>45311</v>
      </c>
      <c r="B302" s="1">
        <v>3</v>
      </c>
      <c r="D302" s="52" t="s">
        <v>196</v>
      </c>
      <c r="I302" s="55">
        <v>210.5</v>
      </c>
      <c r="J302" s="53">
        <v>45322</v>
      </c>
      <c r="K302" s="53" t="s">
        <v>72</v>
      </c>
    </row>
    <row r="303" spans="1:11" x14ac:dyDescent="0.25">
      <c r="A303" s="51">
        <v>45311</v>
      </c>
      <c r="B303" s="1">
        <v>3</v>
      </c>
      <c r="D303" s="52" t="s">
        <v>104</v>
      </c>
      <c r="E303" s="41" t="s">
        <v>327</v>
      </c>
      <c r="I303" s="55">
        <v>210</v>
      </c>
      <c r="J303" s="53">
        <v>45325</v>
      </c>
      <c r="K303" s="53" t="s">
        <v>57</v>
      </c>
    </row>
    <row r="304" spans="1:11" x14ac:dyDescent="0.25">
      <c r="A304" s="51">
        <v>45311</v>
      </c>
      <c r="B304" s="1">
        <v>3</v>
      </c>
      <c r="D304" s="52" t="s">
        <v>104</v>
      </c>
      <c r="E304" s="41" t="s">
        <v>328</v>
      </c>
      <c r="I304" s="55">
        <v>490</v>
      </c>
      <c r="J304" s="53">
        <v>45325</v>
      </c>
      <c r="K304" s="53" t="s">
        <v>57</v>
      </c>
    </row>
    <row r="305" spans="1:11" x14ac:dyDescent="0.25">
      <c r="A305" s="51">
        <v>45311</v>
      </c>
      <c r="B305" s="1">
        <v>3</v>
      </c>
      <c r="D305" s="52" t="s">
        <v>284</v>
      </c>
      <c r="E305" s="41" t="s">
        <v>329</v>
      </c>
      <c r="I305" s="55">
        <v>375</v>
      </c>
      <c r="J305" s="53">
        <v>45337</v>
      </c>
      <c r="K305" s="53" t="s">
        <v>26</v>
      </c>
    </row>
    <row r="306" spans="1:11" x14ac:dyDescent="0.25">
      <c r="A306" s="51">
        <v>45311</v>
      </c>
      <c r="B306" s="1">
        <v>3</v>
      </c>
      <c r="D306" s="52" t="s">
        <v>104</v>
      </c>
      <c r="E306" s="41" t="s">
        <v>330</v>
      </c>
      <c r="I306" s="55">
        <v>300</v>
      </c>
      <c r="J306" s="53">
        <v>45345</v>
      </c>
      <c r="K306" s="53" t="s">
        <v>57</v>
      </c>
    </row>
    <row r="307" spans="1:11" x14ac:dyDescent="0.25">
      <c r="A307" s="51">
        <v>45311</v>
      </c>
      <c r="B307" s="1">
        <v>5</v>
      </c>
      <c r="D307" s="52" t="s">
        <v>270</v>
      </c>
      <c r="E307" s="41" t="s">
        <v>331</v>
      </c>
      <c r="I307" s="55">
        <v>62090</v>
      </c>
      <c r="J307" s="53">
        <v>45299</v>
      </c>
      <c r="K307" s="53" t="s">
        <v>26</v>
      </c>
    </row>
    <row r="308" spans="1:11" x14ac:dyDescent="0.25">
      <c r="A308" s="51">
        <v>45311</v>
      </c>
      <c r="B308" s="1">
        <v>5</v>
      </c>
      <c r="D308" s="52" t="s">
        <v>332</v>
      </c>
      <c r="E308" s="41" t="s">
        <v>333</v>
      </c>
      <c r="I308" s="55">
        <v>865</v>
      </c>
      <c r="J308" s="53">
        <v>45303</v>
      </c>
      <c r="K308" s="53" t="s">
        <v>72</v>
      </c>
    </row>
    <row r="309" spans="1:11" x14ac:dyDescent="0.25">
      <c r="A309" s="51">
        <v>45311</v>
      </c>
      <c r="B309" s="1">
        <v>5</v>
      </c>
      <c r="D309" s="52" t="s">
        <v>334</v>
      </c>
      <c r="E309" s="41" t="s">
        <v>335</v>
      </c>
      <c r="I309" s="55">
        <v>5172.6099999999997</v>
      </c>
      <c r="J309" s="53">
        <v>45303</v>
      </c>
      <c r="K309" s="53" t="s">
        <v>26</v>
      </c>
    </row>
    <row r="310" spans="1:11" x14ac:dyDescent="0.25">
      <c r="A310" s="51">
        <v>45311</v>
      </c>
      <c r="B310" s="1">
        <v>5</v>
      </c>
      <c r="D310" s="52" t="s">
        <v>336</v>
      </c>
      <c r="E310" s="41" t="s">
        <v>337</v>
      </c>
      <c r="I310" s="55">
        <v>5283.25</v>
      </c>
      <c r="J310" s="53">
        <v>45303</v>
      </c>
      <c r="K310" s="53" t="s">
        <v>26</v>
      </c>
    </row>
    <row r="311" spans="1:11" x14ac:dyDescent="0.25">
      <c r="A311" s="51">
        <v>45311</v>
      </c>
      <c r="B311" s="1">
        <v>5</v>
      </c>
      <c r="D311" s="52" t="s">
        <v>338</v>
      </c>
      <c r="E311" s="41" t="s">
        <v>337</v>
      </c>
      <c r="I311" s="55">
        <v>6313.32</v>
      </c>
      <c r="J311" s="53">
        <v>45296</v>
      </c>
      <c r="K311" s="53" t="s">
        <v>26</v>
      </c>
    </row>
    <row r="312" spans="1:11" x14ac:dyDescent="0.25">
      <c r="A312" s="51">
        <v>45327</v>
      </c>
      <c r="B312" s="1">
        <v>1</v>
      </c>
      <c r="C312" t="s">
        <v>80</v>
      </c>
      <c r="D312" t="s">
        <v>81</v>
      </c>
      <c r="E312" s="41" t="s">
        <v>182</v>
      </c>
      <c r="I312" s="55">
        <v>1817.58</v>
      </c>
      <c r="J312" s="53">
        <v>45328</v>
      </c>
      <c r="K312" s="53" t="s">
        <v>72</v>
      </c>
    </row>
    <row r="313" spans="1:11" x14ac:dyDescent="0.25">
      <c r="A313" s="51">
        <v>45327</v>
      </c>
      <c r="B313" s="54">
        <v>1</v>
      </c>
      <c r="C313" t="s">
        <v>86</v>
      </c>
      <c r="D313" t="s">
        <v>87</v>
      </c>
      <c r="E313" s="41" t="s">
        <v>182</v>
      </c>
      <c r="I313" s="55">
        <v>2234.3200000000002</v>
      </c>
      <c r="J313" s="53">
        <v>45328</v>
      </c>
      <c r="K313" s="53" t="s">
        <v>72</v>
      </c>
    </row>
    <row r="314" spans="1:11" x14ac:dyDescent="0.25">
      <c r="A314" s="51">
        <v>45327</v>
      </c>
      <c r="B314" s="54">
        <v>1</v>
      </c>
      <c r="C314" t="s">
        <v>69</v>
      </c>
      <c r="D314" t="s">
        <v>70</v>
      </c>
      <c r="E314" s="41" t="s">
        <v>182</v>
      </c>
      <c r="I314" s="55">
        <v>2683.87</v>
      </c>
      <c r="J314" s="53">
        <v>45328</v>
      </c>
      <c r="K314" s="53" t="s">
        <v>72</v>
      </c>
    </row>
    <row r="315" spans="1:11" x14ac:dyDescent="0.25">
      <c r="A315" s="51">
        <v>45327</v>
      </c>
      <c r="B315" s="54">
        <v>1</v>
      </c>
      <c r="C315" t="s">
        <v>95</v>
      </c>
      <c r="D315" t="s">
        <v>96</v>
      </c>
      <c r="E315" s="41" t="s">
        <v>182</v>
      </c>
      <c r="I315" s="55">
        <v>1121.75</v>
      </c>
      <c r="J315" s="53">
        <v>45328</v>
      </c>
      <c r="K315" s="53" t="s">
        <v>72</v>
      </c>
    </row>
    <row r="316" spans="1:11" x14ac:dyDescent="0.25">
      <c r="A316" s="51">
        <v>45327</v>
      </c>
      <c r="B316" s="54">
        <v>1</v>
      </c>
      <c r="C316" t="s">
        <v>89</v>
      </c>
      <c r="D316" t="s">
        <v>90</v>
      </c>
      <c r="E316" s="41" t="s">
        <v>182</v>
      </c>
      <c r="I316" s="55">
        <v>2017.68</v>
      </c>
      <c r="J316" s="53">
        <v>45328</v>
      </c>
      <c r="K316" s="53" t="s">
        <v>72</v>
      </c>
    </row>
    <row r="317" spans="1:11" x14ac:dyDescent="0.25">
      <c r="A317" s="51">
        <v>45327</v>
      </c>
      <c r="B317" s="54">
        <v>1</v>
      </c>
      <c r="C317" t="s">
        <v>77</v>
      </c>
      <c r="D317" t="s">
        <v>78</v>
      </c>
      <c r="E317" s="41" t="s">
        <v>182</v>
      </c>
      <c r="I317" s="55">
        <v>2232.52</v>
      </c>
      <c r="J317" s="53">
        <v>45328</v>
      </c>
      <c r="K317" s="53" t="s">
        <v>72</v>
      </c>
    </row>
    <row r="318" spans="1:11" x14ac:dyDescent="0.25">
      <c r="A318" s="51">
        <v>45327</v>
      </c>
      <c r="B318" s="54">
        <v>1</v>
      </c>
      <c r="C318" t="s">
        <v>74</v>
      </c>
      <c r="D318" t="s">
        <v>75</v>
      </c>
      <c r="E318" s="41" t="s">
        <v>182</v>
      </c>
      <c r="I318" s="55">
        <v>1635.92</v>
      </c>
      <c r="J318" s="53">
        <v>45328</v>
      </c>
      <c r="K318" s="53" t="s">
        <v>72</v>
      </c>
    </row>
    <row r="319" spans="1:11" x14ac:dyDescent="0.25">
      <c r="A319" s="51">
        <v>45327</v>
      </c>
      <c r="B319" s="54">
        <v>1</v>
      </c>
      <c r="C319" t="s">
        <v>118</v>
      </c>
      <c r="D319" t="s">
        <v>119</v>
      </c>
      <c r="E319" s="41" t="s">
        <v>182</v>
      </c>
      <c r="I319" s="55">
        <v>1290.18</v>
      </c>
      <c r="J319" s="53">
        <v>45328</v>
      </c>
      <c r="K319" s="53" t="s">
        <v>72</v>
      </c>
    </row>
    <row r="320" spans="1:11" x14ac:dyDescent="0.25">
      <c r="A320" s="51">
        <v>45327</v>
      </c>
      <c r="B320" s="54">
        <v>1</v>
      </c>
      <c r="C320" t="s">
        <v>83</v>
      </c>
      <c r="D320" t="s">
        <v>84</v>
      </c>
      <c r="E320" s="41" t="s">
        <v>182</v>
      </c>
      <c r="I320" s="55">
        <v>2236.87</v>
      </c>
      <c r="J320" s="53">
        <v>45328</v>
      </c>
      <c r="K320" s="53" t="s">
        <v>72</v>
      </c>
    </row>
    <row r="321" spans="1:11" x14ac:dyDescent="0.25">
      <c r="A321" s="51">
        <v>45327</v>
      </c>
      <c r="B321" s="54">
        <v>1</v>
      </c>
      <c r="C321" t="s">
        <v>92</v>
      </c>
      <c r="D321" t="s">
        <v>93</v>
      </c>
      <c r="E321" s="41" t="s">
        <v>182</v>
      </c>
      <c r="I321" s="55">
        <v>1767.01</v>
      </c>
      <c r="J321" s="53">
        <v>45328</v>
      </c>
      <c r="K321" s="53" t="s">
        <v>72</v>
      </c>
    </row>
    <row r="322" spans="1:11" x14ac:dyDescent="0.25">
      <c r="A322" s="51">
        <v>45327</v>
      </c>
      <c r="B322" s="1">
        <v>1</v>
      </c>
      <c r="C322" s="63" t="s">
        <v>339</v>
      </c>
      <c r="D322" s="52" t="s">
        <v>340</v>
      </c>
      <c r="E322" s="41" t="s">
        <v>71</v>
      </c>
      <c r="I322" s="55">
        <v>900</v>
      </c>
      <c r="J322" s="53">
        <v>45328</v>
      </c>
      <c r="K322" s="53" t="s">
        <v>72</v>
      </c>
    </row>
    <row r="323" spans="1:11" x14ac:dyDescent="0.25">
      <c r="A323" s="51">
        <v>45327</v>
      </c>
      <c r="B323" s="1">
        <v>2</v>
      </c>
      <c r="D323" s="52" t="s">
        <v>183</v>
      </c>
      <c r="E323" s="41" t="s">
        <v>341</v>
      </c>
      <c r="I323" s="55">
        <v>3178</v>
      </c>
      <c r="J323" s="53">
        <v>45328</v>
      </c>
      <c r="K323" s="53" t="s">
        <v>21</v>
      </c>
    </row>
    <row r="324" spans="1:11" x14ac:dyDescent="0.25">
      <c r="A324" s="51">
        <v>45327</v>
      </c>
      <c r="B324" s="1">
        <v>2</v>
      </c>
      <c r="D324" s="52" t="s">
        <v>342</v>
      </c>
      <c r="E324" s="41" t="s">
        <v>186</v>
      </c>
      <c r="I324" s="55">
        <v>114</v>
      </c>
      <c r="J324" s="53">
        <v>45328</v>
      </c>
      <c r="K324" s="53" t="s">
        <v>72</v>
      </c>
    </row>
    <row r="325" spans="1:11" x14ac:dyDescent="0.25">
      <c r="A325" s="51">
        <v>45327</v>
      </c>
      <c r="B325" s="1">
        <v>2</v>
      </c>
      <c r="D325" s="52" t="s">
        <v>343</v>
      </c>
      <c r="E325" s="41" t="s">
        <v>344</v>
      </c>
      <c r="I325" s="55">
        <v>900</v>
      </c>
      <c r="J325" s="53">
        <v>45328</v>
      </c>
      <c r="K325" s="53" t="s">
        <v>101</v>
      </c>
    </row>
    <row r="326" spans="1:11" x14ac:dyDescent="0.25">
      <c r="A326" s="51">
        <v>45327</v>
      </c>
      <c r="B326" s="1">
        <v>3</v>
      </c>
      <c r="D326" s="52" t="s">
        <v>345</v>
      </c>
      <c r="I326" s="55">
        <v>1972.91</v>
      </c>
      <c r="J326" s="53">
        <v>45329</v>
      </c>
      <c r="K326" s="53" t="s">
        <v>72</v>
      </c>
    </row>
    <row r="327" spans="1:11" x14ac:dyDescent="0.25">
      <c r="A327" s="51">
        <v>45327</v>
      </c>
      <c r="B327" s="1">
        <v>3</v>
      </c>
      <c r="D327" s="52" t="s">
        <v>346</v>
      </c>
      <c r="E327" s="41" t="s">
        <v>186</v>
      </c>
      <c r="I327" s="55">
        <v>245</v>
      </c>
      <c r="J327" s="53">
        <v>45330</v>
      </c>
      <c r="K327" s="53" t="s">
        <v>72</v>
      </c>
    </row>
    <row r="328" spans="1:11" x14ac:dyDescent="0.25">
      <c r="A328" s="51">
        <v>45327</v>
      </c>
      <c r="B328" s="1">
        <v>3</v>
      </c>
      <c r="D328" s="52" t="s">
        <v>347</v>
      </c>
      <c r="I328" s="55">
        <v>115</v>
      </c>
      <c r="J328" s="53">
        <v>45330</v>
      </c>
      <c r="K328" s="53" t="s">
        <v>43</v>
      </c>
    </row>
    <row r="329" spans="1:11" x14ac:dyDescent="0.25">
      <c r="A329" s="51">
        <v>45327</v>
      </c>
      <c r="B329" s="1">
        <v>3</v>
      </c>
      <c r="D329" s="52" t="s">
        <v>348</v>
      </c>
      <c r="E329" s="41" t="s">
        <v>211</v>
      </c>
      <c r="I329" s="55">
        <v>847.2</v>
      </c>
      <c r="J329" s="53">
        <v>45330</v>
      </c>
      <c r="K329" s="53" t="s">
        <v>72</v>
      </c>
    </row>
    <row r="330" spans="1:11" x14ac:dyDescent="0.25">
      <c r="A330" s="51">
        <v>45327</v>
      </c>
      <c r="B330" s="1">
        <v>3</v>
      </c>
      <c r="D330" s="52" t="s">
        <v>223</v>
      </c>
      <c r="E330" s="41" t="s">
        <v>349</v>
      </c>
      <c r="I330" s="55">
        <v>1395</v>
      </c>
      <c r="J330" s="53">
        <v>45331</v>
      </c>
      <c r="K330" s="53" t="s">
        <v>26</v>
      </c>
    </row>
    <row r="331" spans="1:11" x14ac:dyDescent="0.25">
      <c r="A331" s="51">
        <v>45327</v>
      </c>
      <c r="B331" s="1">
        <v>3</v>
      </c>
      <c r="D331" s="52" t="s">
        <v>350</v>
      </c>
      <c r="E331" s="41" t="s">
        <v>351</v>
      </c>
      <c r="I331" s="55">
        <v>948.5</v>
      </c>
      <c r="J331" s="53">
        <v>45331</v>
      </c>
      <c r="K331" s="53" t="s">
        <v>72</v>
      </c>
    </row>
    <row r="332" spans="1:11" x14ac:dyDescent="0.25">
      <c r="A332" s="51">
        <v>45327</v>
      </c>
      <c r="B332" s="1">
        <v>3</v>
      </c>
      <c r="D332" s="52" t="s">
        <v>104</v>
      </c>
      <c r="E332" s="41" t="s">
        <v>352</v>
      </c>
      <c r="I332" s="55">
        <v>295</v>
      </c>
      <c r="J332" s="53">
        <v>45332</v>
      </c>
      <c r="K332" s="53" t="s">
        <v>57</v>
      </c>
    </row>
    <row r="333" spans="1:11" x14ac:dyDescent="0.25">
      <c r="A333" s="51">
        <v>45327</v>
      </c>
      <c r="B333" s="1">
        <v>3</v>
      </c>
      <c r="D333" s="52" t="s">
        <v>213</v>
      </c>
      <c r="E333" s="41" t="s">
        <v>353</v>
      </c>
      <c r="I333" s="55">
        <v>27674.12</v>
      </c>
      <c r="J333" s="53">
        <v>45334</v>
      </c>
      <c r="K333" s="53" t="s">
        <v>57</v>
      </c>
    </row>
    <row r="334" spans="1:11" x14ac:dyDescent="0.25">
      <c r="A334" s="51">
        <v>45327</v>
      </c>
      <c r="B334" s="1">
        <v>3</v>
      </c>
      <c r="D334" s="52" t="s">
        <v>268</v>
      </c>
      <c r="E334" s="41" t="s">
        <v>354</v>
      </c>
      <c r="I334" s="55">
        <v>53744</v>
      </c>
      <c r="J334" s="53">
        <v>45336</v>
      </c>
      <c r="K334" s="53" t="s">
        <v>26</v>
      </c>
    </row>
    <row r="335" spans="1:11" x14ac:dyDescent="0.25">
      <c r="A335" s="51">
        <v>45327</v>
      </c>
      <c r="B335" s="1">
        <v>3</v>
      </c>
      <c r="D335" s="52" t="s">
        <v>284</v>
      </c>
      <c r="E335" s="41" t="s">
        <v>355</v>
      </c>
      <c r="I335" s="55">
        <v>375</v>
      </c>
      <c r="J335" s="53">
        <v>45337</v>
      </c>
      <c r="K335" s="53" t="s">
        <v>26</v>
      </c>
    </row>
    <row r="336" spans="1:11" x14ac:dyDescent="0.25">
      <c r="A336" s="51">
        <v>45327</v>
      </c>
      <c r="B336" s="1">
        <v>3</v>
      </c>
      <c r="D336" s="52" t="s">
        <v>356</v>
      </c>
      <c r="E336" s="41" t="s">
        <v>357</v>
      </c>
      <c r="I336" s="55">
        <v>160</v>
      </c>
      <c r="J336" s="53">
        <v>45339</v>
      </c>
      <c r="K336" s="53" t="s">
        <v>57</v>
      </c>
    </row>
    <row r="337" spans="1:11" x14ac:dyDescent="0.25">
      <c r="A337" s="51">
        <v>45327</v>
      </c>
      <c r="B337" s="1">
        <v>3</v>
      </c>
      <c r="D337" s="52" t="s">
        <v>358</v>
      </c>
      <c r="I337" s="55">
        <v>9354.76</v>
      </c>
      <c r="J337" s="53">
        <v>45342</v>
      </c>
      <c r="K337" s="53" t="s">
        <v>72</v>
      </c>
    </row>
    <row r="338" spans="1:11" x14ac:dyDescent="0.25">
      <c r="A338" s="51">
        <v>45327</v>
      </c>
      <c r="B338" s="1">
        <v>3</v>
      </c>
      <c r="D338" s="52" t="s">
        <v>104</v>
      </c>
      <c r="E338" s="41" t="s">
        <v>330</v>
      </c>
      <c r="I338" s="55">
        <v>300</v>
      </c>
      <c r="J338" s="53">
        <v>45345</v>
      </c>
      <c r="K338" s="53" t="s">
        <v>57</v>
      </c>
    </row>
    <row r="339" spans="1:11" x14ac:dyDescent="0.25">
      <c r="A339" s="51">
        <v>45327</v>
      </c>
      <c r="B339" s="1">
        <v>5</v>
      </c>
      <c r="D339" s="52" t="s">
        <v>359</v>
      </c>
      <c r="E339" s="41" t="s">
        <v>360</v>
      </c>
      <c r="I339" s="55">
        <v>3416.88</v>
      </c>
      <c r="J339" s="53">
        <v>45316</v>
      </c>
      <c r="K339" s="53" t="s">
        <v>26</v>
      </c>
    </row>
    <row r="340" spans="1:11" x14ac:dyDescent="0.25">
      <c r="A340" s="51">
        <v>45342</v>
      </c>
      <c r="B340" s="1">
        <v>1</v>
      </c>
      <c r="C340" t="s">
        <v>80</v>
      </c>
      <c r="D340" t="s">
        <v>81</v>
      </c>
      <c r="E340" s="41" t="s">
        <v>182</v>
      </c>
      <c r="I340" s="55">
        <v>872</v>
      </c>
      <c r="J340" s="53">
        <v>45342</v>
      </c>
      <c r="K340" s="53" t="s">
        <v>72</v>
      </c>
    </row>
    <row r="341" spans="1:11" x14ac:dyDescent="0.25">
      <c r="A341" s="51">
        <v>45342</v>
      </c>
      <c r="B341" s="54">
        <v>1</v>
      </c>
      <c r="C341" t="s">
        <v>86</v>
      </c>
      <c r="D341" t="s">
        <v>87</v>
      </c>
      <c r="E341" s="41" t="s">
        <v>182</v>
      </c>
      <c r="I341" s="55">
        <v>1052</v>
      </c>
      <c r="J341" s="53">
        <v>45342</v>
      </c>
      <c r="K341" s="53" t="s">
        <v>72</v>
      </c>
    </row>
    <row r="342" spans="1:11" x14ac:dyDescent="0.25">
      <c r="A342" s="51">
        <v>45342</v>
      </c>
      <c r="B342" s="54">
        <v>1</v>
      </c>
      <c r="C342" t="s">
        <v>69</v>
      </c>
      <c r="D342" t="s">
        <v>70</v>
      </c>
      <c r="E342" s="41" t="s">
        <v>182</v>
      </c>
      <c r="I342" s="55">
        <v>1440</v>
      </c>
      <c r="J342" s="53">
        <v>45342</v>
      </c>
      <c r="K342" s="53" t="s">
        <v>72</v>
      </c>
    </row>
    <row r="343" spans="1:11" x14ac:dyDescent="0.25">
      <c r="A343" s="51">
        <v>45342</v>
      </c>
      <c r="B343" s="54">
        <v>1</v>
      </c>
      <c r="C343" t="s">
        <v>95</v>
      </c>
      <c r="D343" t="s">
        <v>96</v>
      </c>
      <c r="E343" s="41" t="s">
        <v>182</v>
      </c>
      <c r="I343" s="55">
        <v>612</v>
      </c>
      <c r="J343" s="53">
        <v>45342</v>
      </c>
      <c r="K343" s="53" t="s">
        <v>72</v>
      </c>
    </row>
    <row r="344" spans="1:11" x14ac:dyDescent="0.25">
      <c r="A344" s="51">
        <v>45342</v>
      </c>
      <c r="B344" s="54">
        <v>1</v>
      </c>
      <c r="C344" t="s">
        <v>89</v>
      </c>
      <c r="D344" t="s">
        <v>90</v>
      </c>
      <c r="E344" s="41" t="s">
        <v>182</v>
      </c>
      <c r="I344" s="55">
        <v>1052</v>
      </c>
      <c r="J344" s="53">
        <v>45342</v>
      </c>
      <c r="K344" s="53" t="s">
        <v>72</v>
      </c>
    </row>
    <row r="345" spans="1:11" x14ac:dyDescent="0.25">
      <c r="A345" s="51">
        <v>45342</v>
      </c>
      <c r="B345" s="54">
        <v>1</v>
      </c>
      <c r="C345" t="s">
        <v>77</v>
      </c>
      <c r="D345" t="s">
        <v>78</v>
      </c>
      <c r="E345" s="41" t="s">
        <v>182</v>
      </c>
      <c r="I345" s="55">
        <v>1052</v>
      </c>
      <c r="J345" s="53">
        <v>45342</v>
      </c>
      <c r="K345" s="53" t="s">
        <v>72</v>
      </c>
    </row>
    <row r="346" spans="1:11" x14ac:dyDescent="0.25">
      <c r="A346" s="51">
        <v>45342</v>
      </c>
      <c r="B346" s="54">
        <v>1</v>
      </c>
      <c r="C346" t="s">
        <v>74</v>
      </c>
      <c r="D346" t="s">
        <v>75</v>
      </c>
      <c r="E346" s="41" t="s">
        <v>182</v>
      </c>
      <c r="I346" s="55">
        <v>1052</v>
      </c>
      <c r="J346" s="53">
        <v>45342</v>
      </c>
      <c r="K346" s="53" t="s">
        <v>72</v>
      </c>
    </row>
    <row r="347" spans="1:11" x14ac:dyDescent="0.25">
      <c r="A347" s="51">
        <v>45342</v>
      </c>
      <c r="B347" s="54">
        <v>1</v>
      </c>
      <c r="C347" t="s">
        <v>118</v>
      </c>
      <c r="D347" t="s">
        <v>119</v>
      </c>
      <c r="E347" s="41" t="s">
        <v>182</v>
      </c>
      <c r="I347" s="55">
        <v>612</v>
      </c>
      <c r="J347" s="53">
        <v>45342</v>
      </c>
      <c r="K347" s="53" t="s">
        <v>72</v>
      </c>
    </row>
    <row r="348" spans="1:11" x14ac:dyDescent="0.25">
      <c r="A348" s="51">
        <v>45342</v>
      </c>
      <c r="B348" s="54">
        <v>1</v>
      </c>
      <c r="C348" t="s">
        <v>83</v>
      </c>
      <c r="D348" t="s">
        <v>84</v>
      </c>
      <c r="E348" s="41" t="s">
        <v>182</v>
      </c>
      <c r="I348" s="55">
        <v>1052</v>
      </c>
      <c r="J348" s="53">
        <v>45342</v>
      </c>
      <c r="K348" s="53" t="s">
        <v>72</v>
      </c>
    </row>
    <row r="349" spans="1:11" x14ac:dyDescent="0.25">
      <c r="A349" s="51">
        <v>45342</v>
      </c>
      <c r="B349" s="54">
        <v>1</v>
      </c>
      <c r="C349" t="s">
        <v>92</v>
      </c>
      <c r="D349" t="s">
        <v>93</v>
      </c>
      <c r="E349" s="41" t="s">
        <v>182</v>
      </c>
      <c r="I349" s="55">
        <v>612</v>
      </c>
      <c r="J349" s="53">
        <v>45342</v>
      </c>
      <c r="K349" s="53" t="s">
        <v>72</v>
      </c>
    </row>
    <row r="350" spans="1:11" x14ac:dyDescent="0.25">
      <c r="A350" s="51">
        <v>45342</v>
      </c>
      <c r="B350" s="1">
        <v>1</v>
      </c>
      <c r="C350" s="63" t="s">
        <v>339</v>
      </c>
      <c r="D350" s="52" t="s">
        <v>340</v>
      </c>
      <c r="E350" s="41" t="s">
        <v>71</v>
      </c>
      <c r="I350" s="55">
        <v>1260</v>
      </c>
      <c r="J350" s="53">
        <v>45342</v>
      </c>
      <c r="K350" s="53" t="s">
        <v>72</v>
      </c>
    </row>
    <row r="351" spans="1:11" x14ac:dyDescent="0.25">
      <c r="A351" s="51">
        <v>45342</v>
      </c>
      <c r="B351" s="1">
        <v>2</v>
      </c>
      <c r="D351" s="52" t="s">
        <v>187</v>
      </c>
      <c r="I351" s="55">
        <v>20000</v>
      </c>
      <c r="J351" s="53">
        <v>45342</v>
      </c>
      <c r="K351" s="53" t="s">
        <v>43</v>
      </c>
    </row>
    <row r="352" spans="1:11" x14ac:dyDescent="0.25">
      <c r="A352" s="51">
        <v>45342</v>
      </c>
      <c r="B352" s="1">
        <v>3</v>
      </c>
      <c r="D352" s="52" t="s">
        <v>223</v>
      </c>
      <c r="E352" s="41" t="s">
        <v>361</v>
      </c>
      <c r="I352" s="55">
        <v>2820</v>
      </c>
      <c r="J352" s="53">
        <v>45343</v>
      </c>
      <c r="K352" s="53" t="s">
        <v>26</v>
      </c>
    </row>
    <row r="353" spans="1:11" x14ac:dyDescent="0.25">
      <c r="A353" s="51">
        <v>45342</v>
      </c>
      <c r="B353" s="1">
        <v>3</v>
      </c>
      <c r="D353" s="52" t="s">
        <v>362</v>
      </c>
      <c r="E353" s="41" t="s">
        <v>186</v>
      </c>
      <c r="I353" s="55">
        <v>114</v>
      </c>
      <c r="J353" s="53">
        <v>45343</v>
      </c>
      <c r="K353" s="53" t="s">
        <v>72</v>
      </c>
    </row>
    <row r="354" spans="1:11" x14ac:dyDescent="0.25">
      <c r="A354" s="51">
        <v>45342</v>
      </c>
      <c r="B354" s="1">
        <v>3</v>
      </c>
      <c r="D354" s="52" t="s">
        <v>363</v>
      </c>
      <c r="E354" s="41" t="s">
        <v>364</v>
      </c>
      <c r="I354" s="55">
        <v>541</v>
      </c>
      <c r="J354" s="53">
        <v>45345</v>
      </c>
      <c r="K354" s="53" t="s">
        <v>57</v>
      </c>
    </row>
    <row r="355" spans="1:11" x14ac:dyDescent="0.25">
      <c r="A355" s="51">
        <v>45342</v>
      </c>
      <c r="B355" s="1">
        <v>3</v>
      </c>
      <c r="D355" s="52" t="s">
        <v>363</v>
      </c>
      <c r="E355" s="41" t="s">
        <v>365</v>
      </c>
      <c r="I355" s="55">
        <v>541</v>
      </c>
      <c r="J355" s="53">
        <v>45345</v>
      </c>
      <c r="K355" s="53" t="s">
        <v>21</v>
      </c>
    </row>
    <row r="356" spans="1:11" x14ac:dyDescent="0.25">
      <c r="A356" s="51">
        <v>45342</v>
      </c>
      <c r="B356" s="1">
        <v>3</v>
      </c>
      <c r="D356" s="52" t="s">
        <v>192</v>
      </c>
      <c r="E356" s="41" t="s">
        <v>366</v>
      </c>
      <c r="I356" s="55">
        <v>2738.67</v>
      </c>
      <c r="J356" s="53">
        <v>45350</v>
      </c>
      <c r="K356" s="53" t="s">
        <v>72</v>
      </c>
    </row>
    <row r="357" spans="1:11" x14ac:dyDescent="0.25">
      <c r="A357" s="51">
        <v>45342</v>
      </c>
      <c r="B357" s="1">
        <v>3</v>
      </c>
      <c r="D357" s="52" t="s">
        <v>367</v>
      </c>
      <c r="I357" s="55">
        <v>210.5</v>
      </c>
      <c r="J357" s="53">
        <v>45351</v>
      </c>
      <c r="K357" s="53" t="s">
        <v>72</v>
      </c>
    </row>
    <row r="358" spans="1:11" x14ac:dyDescent="0.25">
      <c r="A358" s="51">
        <v>45342</v>
      </c>
      <c r="B358" s="1">
        <v>3</v>
      </c>
      <c r="D358" s="52" t="s">
        <v>104</v>
      </c>
      <c r="E358" s="41" t="s">
        <v>368</v>
      </c>
      <c r="I358" s="55">
        <v>250</v>
      </c>
      <c r="J358" s="53">
        <v>45356</v>
      </c>
      <c r="K358" s="53" t="s">
        <v>57</v>
      </c>
    </row>
    <row r="359" spans="1:11" x14ac:dyDescent="0.25">
      <c r="A359" s="51">
        <v>45342</v>
      </c>
      <c r="B359" s="1">
        <v>3</v>
      </c>
      <c r="D359" s="52" t="s">
        <v>104</v>
      </c>
      <c r="E359" s="41" t="s">
        <v>369</v>
      </c>
      <c r="I359" s="55">
        <v>490</v>
      </c>
      <c r="J359" s="53">
        <v>45356</v>
      </c>
      <c r="K359" s="53" t="s">
        <v>57</v>
      </c>
    </row>
    <row r="360" spans="1:11" x14ac:dyDescent="0.25">
      <c r="A360" s="51">
        <v>45342</v>
      </c>
      <c r="B360" s="1">
        <v>5</v>
      </c>
      <c r="D360" s="52" t="s">
        <v>370</v>
      </c>
      <c r="E360" s="41" t="s">
        <v>371</v>
      </c>
      <c r="I360" s="55">
        <v>1289.4000000000001</v>
      </c>
      <c r="J360" s="53">
        <v>45324</v>
      </c>
      <c r="K360" s="53" t="s">
        <v>26</v>
      </c>
    </row>
    <row r="361" spans="1:11" x14ac:dyDescent="0.25">
      <c r="A361" s="51">
        <v>45356</v>
      </c>
      <c r="B361" s="1">
        <v>1</v>
      </c>
      <c r="C361" t="s">
        <v>80</v>
      </c>
      <c r="D361" t="s">
        <v>81</v>
      </c>
      <c r="E361" s="41" t="s">
        <v>182</v>
      </c>
      <c r="I361" s="55">
        <v>1752.38</v>
      </c>
      <c r="J361" s="53">
        <v>45357</v>
      </c>
      <c r="K361" s="53" t="s">
        <v>72</v>
      </c>
    </row>
    <row r="362" spans="1:11" x14ac:dyDescent="0.25">
      <c r="A362" s="51">
        <v>45356</v>
      </c>
      <c r="B362" s="54">
        <v>1</v>
      </c>
      <c r="C362" t="s">
        <v>86</v>
      </c>
      <c r="D362" t="s">
        <v>87</v>
      </c>
      <c r="E362" s="41" t="s">
        <v>182</v>
      </c>
      <c r="I362" s="55">
        <v>1830.48</v>
      </c>
      <c r="J362" s="53">
        <v>45357</v>
      </c>
      <c r="K362" s="53" t="s">
        <v>72</v>
      </c>
    </row>
    <row r="363" spans="1:11" x14ac:dyDescent="0.25">
      <c r="A363" s="51">
        <v>45356</v>
      </c>
      <c r="B363" s="54">
        <v>1</v>
      </c>
      <c r="C363" t="s">
        <v>69</v>
      </c>
      <c r="D363" t="s">
        <v>70</v>
      </c>
      <c r="E363" s="41" t="s">
        <v>182</v>
      </c>
      <c r="I363" s="55">
        <v>2113.9499999999998</v>
      </c>
      <c r="J363" s="53">
        <v>45357</v>
      </c>
      <c r="K363" s="53" t="s">
        <v>72</v>
      </c>
    </row>
    <row r="364" spans="1:11" x14ac:dyDescent="0.25">
      <c r="A364" s="51">
        <v>45356</v>
      </c>
      <c r="B364" s="54">
        <v>1</v>
      </c>
      <c r="C364" t="s">
        <v>95</v>
      </c>
      <c r="D364" t="s">
        <v>96</v>
      </c>
      <c r="E364" s="41" t="s">
        <v>182</v>
      </c>
      <c r="I364" s="55">
        <v>164.25</v>
      </c>
      <c r="J364" s="53">
        <v>45357</v>
      </c>
      <c r="K364" s="53" t="s">
        <v>72</v>
      </c>
    </row>
    <row r="365" spans="1:11" x14ac:dyDescent="0.25">
      <c r="A365" s="51">
        <v>45356</v>
      </c>
      <c r="B365" s="54">
        <v>1</v>
      </c>
      <c r="C365" t="s">
        <v>89</v>
      </c>
      <c r="D365" t="s">
        <v>90</v>
      </c>
      <c r="E365" s="41" t="s">
        <v>182</v>
      </c>
      <c r="I365" s="55">
        <v>1830.48</v>
      </c>
      <c r="J365" s="53">
        <v>45357</v>
      </c>
      <c r="K365" s="53" t="s">
        <v>72</v>
      </c>
    </row>
    <row r="366" spans="1:11" x14ac:dyDescent="0.25">
      <c r="A366" s="51">
        <v>45356</v>
      </c>
      <c r="B366" s="54">
        <v>1</v>
      </c>
      <c r="C366" t="s">
        <v>77</v>
      </c>
      <c r="D366" t="s">
        <v>78</v>
      </c>
      <c r="E366" s="41" t="s">
        <v>182</v>
      </c>
      <c r="I366" s="55">
        <v>1981.88</v>
      </c>
      <c r="J366" s="53">
        <v>45357</v>
      </c>
      <c r="K366" s="53" t="s">
        <v>72</v>
      </c>
    </row>
    <row r="367" spans="1:11" x14ac:dyDescent="0.25">
      <c r="A367" s="51">
        <v>45356</v>
      </c>
      <c r="B367" s="54">
        <v>1</v>
      </c>
      <c r="C367" t="s">
        <v>74</v>
      </c>
      <c r="D367" t="s">
        <v>75</v>
      </c>
      <c r="E367" s="41" t="s">
        <v>182</v>
      </c>
      <c r="I367" s="55">
        <v>1438.48</v>
      </c>
      <c r="J367" s="53">
        <v>45357</v>
      </c>
      <c r="K367" s="53" t="s">
        <v>72</v>
      </c>
    </row>
    <row r="368" spans="1:11" x14ac:dyDescent="0.25">
      <c r="A368" s="51">
        <v>45356</v>
      </c>
      <c r="B368" s="54">
        <v>1</v>
      </c>
      <c r="C368" t="s">
        <v>118</v>
      </c>
      <c r="D368" t="s">
        <v>119</v>
      </c>
      <c r="E368" s="41" t="s">
        <v>182</v>
      </c>
      <c r="I368" s="55">
        <v>232.86</v>
      </c>
      <c r="J368" s="53">
        <v>45357</v>
      </c>
      <c r="K368" s="53" t="s">
        <v>72</v>
      </c>
    </row>
    <row r="369" spans="1:11" x14ac:dyDescent="0.25">
      <c r="A369" s="51">
        <v>45356</v>
      </c>
      <c r="B369" s="54">
        <v>1</v>
      </c>
      <c r="C369" t="s">
        <v>83</v>
      </c>
      <c r="D369" t="s">
        <v>84</v>
      </c>
      <c r="E369" s="41" t="s">
        <v>182</v>
      </c>
      <c r="I369" s="55">
        <v>1195.67</v>
      </c>
      <c r="J369" s="53">
        <v>45357</v>
      </c>
      <c r="K369" s="53" t="s">
        <v>72</v>
      </c>
    </row>
    <row r="370" spans="1:11" x14ac:dyDescent="0.25">
      <c r="A370" s="51">
        <v>45356</v>
      </c>
      <c r="B370" s="54">
        <v>1</v>
      </c>
      <c r="C370" t="s">
        <v>92</v>
      </c>
      <c r="D370" t="s">
        <v>93</v>
      </c>
      <c r="E370" s="41" t="s">
        <v>182</v>
      </c>
      <c r="I370" s="55">
        <v>1531.08</v>
      </c>
      <c r="J370" s="53">
        <v>45357</v>
      </c>
      <c r="K370" s="53" t="s">
        <v>72</v>
      </c>
    </row>
    <row r="371" spans="1:11" x14ac:dyDescent="0.25">
      <c r="A371" s="51">
        <v>45356</v>
      </c>
      <c r="B371" s="1">
        <v>1</v>
      </c>
      <c r="C371" s="63" t="s">
        <v>339</v>
      </c>
      <c r="D371" s="52" t="s">
        <v>340</v>
      </c>
      <c r="E371" s="41" t="s">
        <v>71</v>
      </c>
      <c r="I371" s="55">
        <v>720</v>
      </c>
      <c r="J371" s="53">
        <v>45357</v>
      </c>
      <c r="K371" s="53" t="s">
        <v>72</v>
      </c>
    </row>
    <row r="372" spans="1:11" x14ac:dyDescent="0.25">
      <c r="A372" s="51">
        <v>45356</v>
      </c>
      <c r="B372" s="1">
        <v>2</v>
      </c>
      <c r="D372" s="52" t="s">
        <v>343</v>
      </c>
      <c r="E372" s="41" t="s">
        <v>372</v>
      </c>
      <c r="I372" s="55">
        <v>900</v>
      </c>
      <c r="J372" s="53">
        <v>45357</v>
      </c>
      <c r="K372" s="53" t="s">
        <v>101</v>
      </c>
    </row>
    <row r="373" spans="1:11" x14ac:dyDescent="0.25">
      <c r="A373" s="51">
        <v>45356</v>
      </c>
      <c r="B373" s="1">
        <v>3</v>
      </c>
      <c r="D373" s="52" t="s">
        <v>223</v>
      </c>
      <c r="E373" s="41" t="s">
        <v>373</v>
      </c>
      <c r="I373" s="55">
        <v>1425</v>
      </c>
      <c r="J373" s="53">
        <v>45357</v>
      </c>
      <c r="K373" s="53" t="s">
        <v>26</v>
      </c>
    </row>
    <row r="374" spans="1:11" x14ac:dyDescent="0.25">
      <c r="A374" s="51">
        <v>45356</v>
      </c>
      <c r="B374" s="1">
        <v>3</v>
      </c>
      <c r="D374" s="52" t="s">
        <v>374</v>
      </c>
      <c r="E374" s="41" t="s">
        <v>186</v>
      </c>
      <c r="I374" s="55">
        <v>245</v>
      </c>
      <c r="J374" s="53">
        <v>45358</v>
      </c>
      <c r="K374" s="53" t="s">
        <v>72</v>
      </c>
    </row>
    <row r="375" spans="1:11" x14ac:dyDescent="0.25">
      <c r="A375" s="51">
        <v>45356</v>
      </c>
      <c r="B375" s="1">
        <v>3</v>
      </c>
      <c r="D375" s="52" t="s">
        <v>375</v>
      </c>
      <c r="I375" s="55">
        <v>115</v>
      </c>
      <c r="J375" s="53">
        <v>45358</v>
      </c>
      <c r="K375" s="53" t="s">
        <v>43</v>
      </c>
    </row>
    <row r="376" spans="1:11" x14ac:dyDescent="0.25">
      <c r="A376" s="51">
        <v>45356</v>
      </c>
      <c r="B376" s="1">
        <v>3</v>
      </c>
      <c r="D376" s="52" t="s">
        <v>376</v>
      </c>
      <c r="E376" s="41" t="s">
        <v>211</v>
      </c>
      <c r="I376" s="55">
        <v>847.2</v>
      </c>
      <c r="J376" s="53">
        <v>45358</v>
      </c>
      <c r="K376" s="53" t="s">
        <v>72</v>
      </c>
    </row>
    <row r="377" spans="1:11" x14ac:dyDescent="0.25">
      <c r="A377" s="51">
        <v>45356</v>
      </c>
      <c r="B377" s="1">
        <v>3</v>
      </c>
      <c r="D377" s="52" t="s">
        <v>377</v>
      </c>
      <c r="I377" s="55">
        <v>1762.33</v>
      </c>
      <c r="J377" s="53">
        <v>45358</v>
      </c>
      <c r="K377" s="53" t="s">
        <v>72</v>
      </c>
    </row>
    <row r="378" spans="1:11" x14ac:dyDescent="0.25">
      <c r="A378" s="51">
        <v>45356</v>
      </c>
      <c r="B378" s="1">
        <v>3</v>
      </c>
      <c r="D378" s="52" t="s">
        <v>213</v>
      </c>
      <c r="E378" s="41" t="s">
        <v>378</v>
      </c>
      <c r="I378" s="55">
        <v>20134.810000000001</v>
      </c>
      <c r="J378" s="53">
        <v>45359</v>
      </c>
      <c r="K378" s="53" t="s">
        <v>57</v>
      </c>
    </row>
    <row r="379" spans="1:11" x14ac:dyDescent="0.25">
      <c r="A379" s="51">
        <v>45356</v>
      </c>
      <c r="B379" s="1">
        <v>3</v>
      </c>
      <c r="D379" s="52" t="s">
        <v>104</v>
      </c>
      <c r="E379" s="41" t="s">
        <v>379</v>
      </c>
      <c r="I379" s="55">
        <v>500</v>
      </c>
      <c r="J379" s="53">
        <v>45364</v>
      </c>
      <c r="K379" s="53" t="s">
        <v>57</v>
      </c>
    </row>
    <row r="380" spans="1:11" x14ac:dyDescent="0.25">
      <c r="A380" s="51">
        <v>45356</v>
      </c>
      <c r="B380" s="1">
        <v>3</v>
      </c>
      <c r="D380" s="52" t="s">
        <v>336</v>
      </c>
      <c r="E380" s="41" t="s">
        <v>380</v>
      </c>
      <c r="I380" s="55">
        <v>3770</v>
      </c>
      <c r="J380" s="53">
        <v>45364</v>
      </c>
      <c r="K380" s="53" t="s">
        <v>26</v>
      </c>
    </row>
    <row r="381" spans="1:11" x14ac:dyDescent="0.25">
      <c r="A381" s="51">
        <v>45356</v>
      </c>
      <c r="B381" s="1">
        <v>3</v>
      </c>
      <c r="D381" s="52" t="s">
        <v>381</v>
      </c>
      <c r="E381" s="41" t="s">
        <v>382</v>
      </c>
      <c r="I381" s="55">
        <v>319.85000000000002</v>
      </c>
      <c r="J381" s="53">
        <v>45365</v>
      </c>
      <c r="K381" s="53" t="s">
        <v>72</v>
      </c>
    </row>
    <row r="382" spans="1:11" x14ac:dyDescent="0.25">
      <c r="A382" s="51">
        <v>45356</v>
      </c>
      <c r="B382" s="1">
        <v>3</v>
      </c>
      <c r="D382" s="52" t="s">
        <v>383</v>
      </c>
      <c r="I382" s="55">
        <v>8233.1</v>
      </c>
      <c r="J382" s="53">
        <v>45371</v>
      </c>
      <c r="K382" s="53" t="s">
        <v>72</v>
      </c>
    </row>
    <row r="383" spans="1:11" x14ac:dyDescent="0.25">
      <c r="A383" s="51">
        <v>45356</v>
      </c>
      <c r="B383" s="1">
        <v>5</v>
      </c>
      <c r="D383" s="52" t="s">
        <v>384</v>
      </c>
      <c r="E383" s="41" t="s">
        <v>385</v>
      </c>
      <c r="I383" s="55">
        <v>1588.86</v>
      </c>
      <c r="J383" s="53">
        <v>45341</v>
      </c>
      <c r="K383" s="53" t="s">
        <v>26</v>
      </c>
    </row>
    <row r="384" spans="1:11" x14ac:dyDescent="0.25">
      <c r="A384" s="51">
        <v>45356</v>
      </c>
      <c r="B384" s="1">
        <v>5</v>
      </c>
      <c r="D384" s="52" t="s">
        <v>384</v>
      </c>
      <c r="E384" s="41" t="s">
        <v>386</v>
      </c>
      <c r="I384" s="55">
        <v>1059.24</v>
      </c>
      <c r="J384" s="53">
        <v>45342</v>
      </c>
      <c r="K384" s="53" t="s">
        <v>26</v>
      </c>
    </row>
    <row r="385" spans="1:11" x14ac:dyDescent="0.25">
      <c r="A385" s="51">
        <v>45356</v>
      </c>
      <c r="B385" s="1">
        <v>5</v>
      </c>
      <c r="D385" s="52" t="s">
        <v>387</v>
      </c>
      <c r="E385" s="41" t="s">
        <v>388</v>
      </c>
      <c r="I385" s="55">
        <v>2331.3000000000002</v>
      </c>
      <c r="J385" s="53">
        <v>45343</v>
      </c>
      <c r="K385" s="53" t="s">
        <v>26</v>
      </c>
    </row>
    <row r="386" spans="1:11" x14ac:dyDescent="0.25">
      <c r="A386" s="51">
        <v>45356</v>
      </c>
      <c r="B386" s="1">
        <v>5</v>
      </c>
      <c r="D386" s="52" t="s">
        <v>389</v>
      </c>
      <c r="E386" s="41" t="s">
        <v>390</v>
      </c>
      <c r="I386" s="55">
        <v>1504.39</v>
      </c>
      <c r="J386" s="53">
        <v>45343</v>
      </c>
      <c r="K386" s="53" t="s">
        <v>26</v>
      </c>
    </row>
    <row r="387" spans="1:11" x14ac:dyDescent="0.25">
      <c r="A387" s="51">
        <v>45356</v>
      </c>
      <c r="B387" s="1">
        <v>5</v>
      </c>
      <c r="D387" s="52" t="s">
        <v>391</v>
      </c>
      <c r="E387" s="41" t="s">
        <v>392</v>
      </c>
      <c r="I387" s="55">
        <v>53744</v>
      </c>
      <c r="J387" s="53">
        <v>45337</v>
      </c>
      <c r="K387" s="53" t="s">
        <v>26</v>
      </c>
    </row>
    <row r="388" spans="1:11" x14ac:dyDescent="0.25">
      <c r="A388" s="51">
        <v>45371</v>
      </c>
      <c r="B388" s="1">
        <v>1</v>
      </c>
      <c r="C388" t="s">
        <v>80</v>
      </c>
      <c r="D388" t="s">
        <v>81</v>
      </c>
      <c r="E388" s="41" t="s">
        <v>182</v>
      </c>
      <c r="I388" s="55">
        <v>872</v>
      </c>
      <c r="J388" s="53">
        <v>45371</v>
      </c>
      <c r="K388" s="53" t="s">
        <v>72</v>
      </c>
    </row>
    <row r="389" spans="1:11" x14ac:dyDescent="0.25">
      <c r="A389" s="51">
        <v>45371</v>
      </c>
      <c r="B389" s="54">
        <v>1</v>
      </c>
      <c r="C389" t="s">
        <v>86</v>
      </c>
      <c r="D389" t="s">
        <v>87</v>
      </c>
      <c r="E389" s="41" t="s">
        <v>182</v>
      </c>
      <c r="I389" s="55">
        <v>1052</v>
      </c>
      <c r="J389" s="53">
        <v>45371</v>
      </c>
      <c r="K389" s="53" t="s">
        <v>72</v>
      </c>
    </row>
    <row r="390" spans="1:11" x14ac:dyDescent="0.25">
      <c r="A390" s="51">
        <v>45371</v>
      </c>
      <c r="B390" s="54">
        <v>1</v>
      </c>
      <c r="C390" t="s">
        <v>69</v>
      </c>
      <c r="D390" t="s">
        <v>70</v>
      </c>
      <c r="E390" s="41" t="s">
        <v>182</v>
      </c>
      <c r="I390" s="55">
        <v>1440</v>
      </c>
      <c r="J390" s="53">
        <v>45371</v>
      </c>
      <c r="K390" s="53" t="s">
        <v>72</v>
      </c>
    </row>
    <row r="391" spans="1:11" x14ac:dyDescent="0.25">
      <c r="A391" s="51">
        <v>45371</v>
      </c>
      <c r="B391" s="54">
        <v>1</v>
      </c>
      <c r="C391" t="s">
        <v>89</v>
      </c>
      <c r="D391" t="s">
        <v>90</v>
      </c>
      <c r="E391" s="41" t="s">
        <v>182</v>
      </c>
      <c r="I391" s="55">
        <v>1052</v>
      </c>
      <c r="J391" s="53">
        <v>45371</v>
      </c>
      <c r="K391" s="53" t="s">
        <v>72</v>
      </c>
    </row>
    <row r="392" spans="1:11" x14ac:dyDescent="0.25">
      <c r="A392" s="51">
        <v>45371</v>
      </c>
      <c r="B392" s="54">
        <v>1</v>
      </c>
      <c r="C392" t="s">
        <v>77</v>
      </c>
      <c r="D392" t="s">
        <v>78</v>
      </c>
      <c r="E392" s="41" t="s">
        <v>182</v>
      </c>
      <c r="I392" s="55">
        <v>1052</v>
      </c>
      <c r="J392" s="53">
        <v>45371</v>
      </c>
      <c r="K392" s="53" t="s">
        <v>72</v>
      </c>
    </row>
    <row r="393" spans="1:11" x14ac:dyDescent="0.25">
      <c r="A393" s="51">
        <v>45371</v>
      </c>
      <c r="B393" s="54">
        <v>1</v>
      </c>
      <c r="C393" t="s">
        <v>74</v>
      </c>
      <c r="D393" t="s">
        <v>75</v>
      </c>
      <c r="E393" s="41" t="s">
        <v>182</v>
      </c>
      <c r="I393" s="55">
        <v>1052</v>
      </c>
      <c r="J393" s="53">
        <v>45371</v>
      </c>
      <c r="K393" s="53" t="s">
        <v>72</v>
      </c>
    </row>
    <row r="394" spans="1:11" x14ac:dyDescent="0.25">
      <c r="A394" s="51">
        <v>45371</v>
      </c>
      <c r="B394" s="54">
        <v>1</v>
      </c>
      <c r="C394" t="s">
        <v>92</v>
      </c>
      <c r="D394" t="s">
        <v>93</v>
      </c>
      <c r="E394" s="41" t="s">
        <v>182</v>
      </c>
      <c r="I394" s="55">
        <v>612</v>
      </c>
      <c r="J394" s="53">
        <v>45371</v>
      </c>
      <c r="K394" s="53" t="s">
        <v>72</v>
      </c>
    </row>
    <row r="395" spans="1:11" x14ac:dyDescent="0.25">
      <c r="A395" s="51">
        <v>45371</v>
      </c>
      <c r="B395" s="1">
        <v>1</v>
      </c>
      <c r="C395" s="63" t="s">
        <v>393</v>
      </c>
      <c r="D395" s="52" t="s">
        <v>394</v>
      </c>
      <c r="E395" s="41" t="s">
        <v>182</v>
      </c>
      <c r="I395" s="55">
        <v>612</v>
      </c>
      <c r="J395" s="53">
        <v>45371</v>
      </c>
      <c r="K395" s="53" t="s">
        <v>72</v>
      </c>
    </row>
    <row r="396" spans="1:11" x14ac:dyDescent="0.25">
      <c r="A396" s="51">
        <v>45371</v>
      </c>
      <c r="B396" s="1">
        <v>1</v>
      </c>
      <c r="C396" s="63" t="s">
        <v>339</v>
      </c>
      <c r="D396" s="52" t="s">
        <v>340</v>
      </c>
      <c r="E396" s="41" t="s">
        <v>71</v>
      </c>
      <c r="I396" s="55">
        <v>1440</v>
      </c>
      <c r="J396" s="53">
        <v>45371</v>
      </c>
      <c r="K396" s="53" t="s">
        <v>72</v>
      </c>
    </row>
    <row r="397" spans="1:11" x14ac:dyDescent="0.25">
      <c r="A397" s="51">
        <v>45371</v>
      </c>
      <c r="B397" s="1">
        <v>2</v>
      </c>
      <c r="D397" s="52" t="s">
        <v>187</v>
      </c>
      <c r="I397" s="55">
        <v>20000</v>
      </c>
      <c r="J397" s="53">
        <v>45371</v>
      </c>
      <c r="K397" s="53" t="s">
        <v>43</v>
      </c>
    </row>
    <row r="398" spans="1:11" x14ac:dyDescent="0.25">
      <c r="A398" s="51">
        <v>45371</v>
      </c>
      <c r="B398" s="1">
        <v>3</v>
      </c>
      <c r="D398" s="52" t="s">
        <v>395</v>
      </c>
      <c r="E398" s="41" t="s">
        <v>186</v>
      </c>
      <c r="I398" s="55">
        <v>114</v>
      </c>
      <c r="J398" s="53">
        <v>45371</v>
      </c>
      <c r="K398" s="53" t="s">
        <v>72</v>
      </c>
    </row>
    <row r="399" spans="1:11" x14ac:dyDescent="0.25">
      <c r="A399" s="51">
        <v>45371</v>
      </c>
      <c r="B399" s="1">
        <v>3</v>
      </c>
      <c r="D399" s="52" t="s">
        <v>396</v>
      </c>
      <c r="E399" s="41" t="s">
        <v>397</v>
      </c>
      <c r="I399" s="55">
        <v>1425</v>
      </c>
      <c r="J399" s="53">
        <v>45372</v>
      </c>
      <c r="K399" s="53" t="s">
        <v>26</v>
      </c>
    </row>
    <row r="400" spans="1:11" x14ac:dyDescent="0.25">
      <c r="A400" s="51">
        <v>45371</v>
      </c>
      <c r="B400" s="1">
        <v>3</v>
      </c>
      <c r="D400" s="52" t="s">
        <v>398</v>
      </c>
      <c r="E400" s="41" t="s">
        <v>352</v>
      </c>
      <c r="I400" s="55">
        <v>295</v>
      </c>
      <c r="J400" s="53">
        <v>45376</v>
      </c>
      <c r="K400" s="53" t="s">
        <v>57</v>
      </c>
    </row>
    <row r="401" spans="1:11" x14ac:dyDescent="0.25">
      <c r="A401" s="51">
        <v>45371</v>
      </c>
      <c r="B401" s="1">
        <v>3</v>
      </c>
      <c r="D401" s="52" t="s">
        <v>399</v>
      </c>
      <c r="E401" s="41" t="s">
        <v>325</v>
      </c>
      <c r="I401" s="55">
        <v>300</v>
      </c>
      <c r="J401" s="53">
        <v>45376</v>
      </c>
      <c r="K401" s="53" t="s">
        <v>57</v>
      </c>
    </row>
    <row r="402" spans="1:11" x14ac:dyDescent="0.25">
      <c r="A402" s="51">
        <v>45371</v>
      </c>
      <c r="B402" s="1">
        <v>3</v>
      </c>
      <c r="D402" s="52" t="s">
        <v>400</v>
      </c>
      <c r="E402" s="41" t="s">
        <v>401</v>
      </c>
      <c r="I402" s="55">
        <v>300</v>
      </c>
      <c r="J402" s="53">
        <v>45376</v>
      </c>
      <c r="K402" s="53" t="s">
        <v>57</v>
      </c>
    </row>
    <row r="403" spans="1:11" x14ac:dyDescent="0.25">
      <c r="A403" s="51">
        <v>45371</v>
      </c>
      <c r="B403" s="1">
        <v>3</v>
      </c>
      <c r="D403" s="52" t="s">
        <v>336</v>
      </c>
      <c r="E403" s="41" t="s">
        <v>402</v>
      </c>
      <c r="I403" s="55">
        <v>5180</v>
      </c>
      <c r="J403" s="53">
        <v>45379</v>
      </c>
      <c r="K403" s="53" t="s">
        <v>26</v>
      </c>
    </row>
    <row r="404" spans="1:11" x14ac:dyDescent="0.25">
      <c r="A404" s="51">
        <v>45371</v>
      </c>
      <c r="B404" s="1">
        <v>3</v>
      </c>
      <c r="D404" s="52" t="s">
        <v>192</v>
      </c>
      <c r="E404" s="41" t="s">
        <v>403</v>
      </c>
      <c r="I404" s="55">
        <v>2202</v>
      </c>
      <c r="J404" s="53">
        <v>45379</v>
      </c>
      <c r="K404" s="53" t="s">
        <v>72</v>
      </c>
    </row>
    <row r="405" spans="1:11" x14ac:dyDescent="0.25">
      <c r="A405" s="51">
        <v>45371</v>
      </c>
      <c r="B405" s="1">
        <v>3</v>
      </c>
      <c r="D405" s="52" t="s">
        <v>303</v>
      </c>
      <c r="E405" s="41" t="s">
        <v>404</v>
      </c>
      <c r="I405" s="55">
        <v>1498.83</v>
      </c>
      <c r="J405" s="53">
        <v>45380</v>
      </c>
      <c r="K405" s="53" t="s">
        <v>26</v>
      </c>
    </row>
    <row r="406" spans="1:11" x14ac:dyDescent="0.25">
      <c r="A406" s="51">
        <v>45371</v>
      </c>
      <c r="B406" s="1">
        <v>3</v>
      </c>
      <c r="D406" s="52" t="s">
        <v>196</v>
      </c>
      <c r="I406" s="55">
        <v>231.55</v>
      </c>
      <c r="J406" s="53">
        <v>45382</v>
      </c>
      <c r="K406" s="53" t="s">
        <v>72</v>
      </c>
    </row>
    <row r="407" spans="1:11" x14ac:dyDescent="0.25">
      <c r="A407" s="51">
        <v>45371</v>
      </c>
      <c r="B407" s="1">
        <v>3</v>
      </c>
      <c r="D407" s="52" t="s">
        <v>405</v>
      </c>
      <c r="E407" s="41" t="s">
        <v>406</v>
      </c>
      <c r="I407" s="55">
        <v>490</v>
      </c>
      <c r="J407" s="53">
        <v>45385</v>
      </c>
      <c r="K407" s="53" t="s">
        <v>57</v>
      </c>
    </row>
    <row r="408" spans="1:11" x14ac:dyDescent="0.25">
      <c r="A408" s="51">
        <v>45371</v>
      </c>
      <c r="B408" s="1">
        <v>3</v>
      </c>
      <c r="D408" s="52" t="s">
        <v>407</v>
      </c>
      <c r="E408" s="41" t="s">
        <v>408</v>
      </c>
      <c r="I408" s="55">
        <v>210</v>
      </c>
      <c r="J408" s="53">
        <v>45385</v>
      </c>
      <c r="K408" s="53" t="s">
        <v>57</v>
      </c>
    </row>
    <row r="409" spans="1:11" x14ac:dyDescent="0.25">
      <c r="A409" s="51">
        <v>45371</v>
      </c>
      <c r="B409" s="1">
        <v>5</v>
      </c>
      <c r="D409" s="52" t="s">
        <v>409</v>
      </c>
      <c r="E409" s="41" t="s">
        <v>410</v>
      </c>
      <c r="I409" s="55">
        <v>705.87</v>
      </c>
      <c r="J409" s="53">
        <v>45351</v>
      </c>
      <c r="K409" s="53" t="s">
        <v>26</v>
      </c>
    </row>
    <row r="410" spans="1:11" x14ac:dyDescent="0.25">
      <c r="A410" s="51">
        <v>45371</v>
      </c>
      <c r="B410" s="1">
        <v>5</v>
      </c>
      <c r="D410" s="52" t="s">
        <v>411</v>
      </c>
      <c r="E410" s="41" t="s">
        <v>390</v>
      </c>
      <c r="I410" s="55">
        <v>1504.39</v>
      </c>
      <c r="J410" s="53">
        <v>45343</v>
      </c>
      <c r="K410" s="53" t="s">
        <v>26</v>
      </c>
    </row>
    <row r="411" spans="1:11" x14ac:dyDescent="0.25">
      <c r="A411" s="51">
        <v>45371</v>
      </c>
      <c r="B411" s="1">
        <v>5</v>
      </c>
      <c r="D411" s="52" t="s">
        <v>394</v>
      </c>
      <c r="E411" s="41" t="s">
        <v>412</v>
      </c>
      <c r="I411" s="55">
        <v>296</v>
      </c>
      <c r="J411" s="53">
        <v>45362</v>
      </c>
      <c r="K411" s="53" t="s">
        <v>72</v>
      </c>
    </row>
    <row r="412" spans="1:11" x14ac:dyDescent="0.25">
      <c r="A412" s="51">
        <v>45371</v>
      </c>
      <c r="B412" s="1">
        <v>5</v>
      </c>
      <c r="D412" s="52" t="s">
        <v>413</v>
      </c>
      <c r="E412" s="41" t="s">
        <v>414</v>
      </c>
      <c r="I412" s="55">
        <v>2691.04</v>
      </c>
      <c r="J412" s="53">
        <v>45363</v>
      </c>
      <c r="K412" s="53" t="s">
        <v>72</v>
      </c>
    </row>
    <row r="413" spans="1:11" x14ac:dyDescent="0.25">
      <c r="A413" s="51">
        <v>45371</v>
      </c>
      <c r="B413" s="1">
        <v>5</v>
      </c>
      <c r="D413" s="52" t="s">
        <v>119</v>
      </c>
      <c r="E413" s="41" t="s">
        <v>414</v>
      </c>
      <c r="I413" s="55">
        <v>766.01</v>
      </c>
      <c r="J413" s="53">
        <v>45363</v>
      </c>
      <c r="K413" s="53" t="s">
        <v>72</v>
      </c>
    </row>
    <row r="414" spans="1:11" x14ac:dyDescent="0.25">
      <c r="A414" s="51">
        <v>45371</v>
      </c>
      <c r="B414" s="1">
        <v>5</v>
      </c>
      <c r="D414" s="52" t="s">
        <v>96</v>
      </c>
      <c r="E414" s="41" t="s">
        <v>414</v>
      </c>
      <c r="I414" s="55">
        <v>766.01</v>
      </c>
      <c r="J414" s="53">
        <v>45363</v>
      </c>
      <c r="K414" s="53" t="s">
        <v>72</v>
      </c>
    </row>
    <row r="415" spans="1:11" x14ac:dyDescent="0.25">
      <c r="A415" s="51">
        <v>45371</v>
      </c>
      <c r="B415" s="1">
        <v>5</v>
      </c>
      <c r="D415" s="52" t="s">
        <v>270</v>
      </c>
      <c r="E415" s="41" t="s">
        <v>415</v>
      </c>
      <c r="I415" s="55">
        <v>4900</v>
      </c>
      <c r="J415" s="53">
        <v>45365</v>
      </c>
      <c r="K415" s="53" t="s">
        <v>26</v>
      </c>
    </row>
    <row r="416" spans="1:11" x14ac:dyDescent="0.25">
      <c r="A416" s="51">
        <v>45371</v>
      </c>
      <c r="B416" s="1">
        <v>5</v>
      </c>
      <c r="D416" s="52" t="s">
        <v>416</v>
      </c>
      <c r="E416" s="41" t="s">
        <v>417</v>
      </c>
      <c r="I416" s="55">
        <v>450</v>
      </c>
      <c r="J416" s="53">
        <v>45365</v>
      </c>
      <c r="K416" s="53" t="s">
        <v>101</v>
      </c>
    </row>
    <row r="417" spans="1:11" x14ac:dyDescent="0.25">
      <c r="A417" s="51">
        <v>45371</v>
      </c>
      <c r="B417" s="1">
        <v>5</v>
      </c>
      <c r="D417" s="52" t="s">
        <v>418</v>
      </c>
      <c r="E417" s="41" t="s">
        <v>419</v>
      </c>
      <c r="I417" s="55">
        <v>643.79999999999995</v>
      </c>
      <c r="J417" s="53">
        <v>45366</v>
      </c>
      <c r="K417" s="53" t="s">
        <v>72</v>
      </c>
    </row>
    <row r="418" spans="1:11" x14ac:dyDescent="0.25">
      <c r="A418" s="51">
        <v>45371</v>
      </c>
      <c r="B418" s="1">
        <v>5</v>
      </c>
      <c r="D418" s="52" t="s">
        <v>420</v>
      </c>
      <c r="E418" s="41" t="s">
        <v>419</v>
      </c>
      <c r="I418" s="55">
        <v>345.07</v>
      </c>
      <c r="J418" s="53">
        <v>45366</v>
      </c>
      <c r="K418" s="53" t="s">
        <v>72</v>
      </c>
    </row>
    <row r="419" spans="1:11" x14ac:dyDescent="0.25">
      <c r="A419" s="51">
        <v>45371</v>
      </c>
      <c r="B419" s="1">
        <v>5</v>
      </c>
      <c r="D419" s="52" t="s">
        <v>421</v>
      </c>
      <c r="E419" s="41" t="s">
        <v>419</v>
      </c>
      <c r="I419" s="55">
        <v>340.13</v>
      </c>
      <c r="J419" s="53">
        <v>45366</v>
      </c>
      <c r="K419" s="53" t="s">
        <v>72</v>
      </c>
    </row>
    <row r="420" spans="1:11" x14ac:dyDescent="0.25">
      <c r="A420" s="51">
        <v>45387</v>
      </c>
      <c r="B420" s="1">
        <v>1</v>
      </c>
      <c r="C420" t="s">
        <v>80</v>
      </c>
      <c r="D420" t="s">
        <v>81</v>
      </c>
      <c r="E420" s="41" t="s">
        <v>182</v>
      </c>
      <c r="I420" s="55">
        <v>1654.58</v>
      </c>
      <c r="J420" s="53">
        <v>45387</v>
      </c>
      <c r="K420" s="53" t="s">
        <v>72</v>
      </c>
    </row>
    <row r="421" spans="1:11" x14ac:dyDescent="0.25">
      <c r="A421" s="51">
        <v>45387</v>
      </c>
      <c r="B421" s="54">
        <v>1</v>
      </c>
      <c r="C421" t="s">
        <v>86</v>
      </c>
      <c r="D421" t="s">
        <v>87</v>
      </c>
      <c r="E421" s="41" t="s">
        <v>182</v>
      </c>
      <c r="I421" s="55">
        <v>2017.68</v>
      </c>
      <c r="J421" s="53">
        <v>45387</v>
      </c>
      <c r="K421" s="53" t="s">
        <v>72</v>
      </c>
    </row>
    <row r="422" spans="1:11" x14ac:dyDescent="0.25">
      <c r="A422" s="51">
        <v>45387</v>
      </c>
      <c r="B422" s="54">
        <v>1</v>
      </c>
      <c r="C422" t="s">
        <v>69</v>
      </c>
      <c r="D422" t="s">
        <v>70</v>
      </c>
      <c r="E422" s="41" t="s">
        <v>182</v>
      </c>
      <c r="I422" s="55">
        <v>2439.9499999999998</v>
      </c>
      <c r="J422" s="53">
        <v>45387</v>
      </c>
      <c r="K422" s="53" t="s">
        <v>72</v>
      </c>
    </row>
    <row r="423" spans="1:11" x14ac:dyDescent="0.25">
      <c r="A423" s="51">
        <v>45387</v>
      </c>
      <c r="B423" s="54">
        <v>1</v>
      </c>
      <c r="C423" t="s">
        <v>89</v>
      </c>
      <c r="D423" t="s">
        <v>90</v>
      </c>
      <c r="E423" s="41" t="s">
        <v>182</v>
      </c>
      <c r="I423" s="55">
        <v>1795.73</v>
      </c>
      <c r="J423" s="53">
        <v>45387</v>
      </c>
      <c r="K423" s="53" t="s">
        <v>72</v>
      </c>
    </row>
    <row r="424" spans="1:11" x14ac:dyDescent="0.25">
      <c r="A424" s="51">
        <v>45387</v>
      </c>
      <c r="B424" s="54">
        <v>1</v>
      </c>
      <c r="C424" t="s">
        <v>77</v>
      </c>
      <c r="D424" t="s">
        <v>78</v>
      </c>
      <c r="E424" s="41" t="s">
        <v>182</v>
      </c>
      <c r="I424" s="55">
        <v>2047.08</v>
      </c>
      <c r="J424" s="53">
        <v>45387</v>
      </c>
      <c r="K424" s="53" t="s">
        <v>72</v>
      </c>
    </row>
    <row r="425" spans="1:11" x14ac:dyDescent="0.25">
      <c r="A425" s="51">
        <v>45387</v>
      </c>
      <c r="B425" s="54">
        <v>1</v>
      </c>
      <c r="C425" t="s">
        <v>74</v>
      </c>
      <c r="D425" t="s">
        <v>75</v>
      </c>
      <c r="E425" s="41" t="s">
        <v>182</v>
      </c>
      <c r="I425" s="55">
        <v>1434.48</v>
      </c>
      <c r="J425" s="53">
        <v>45387</v>
      </c>
      <c r="K425" s="53" t="s">
        <v>72</v>
      </c>
    </row>
    <row r="426" spans="1:11" x14ac:dyDescent="0.25">
      <c r="A426" s="51">
        <v>45387</v>
      </c>
      <c r="B426" s="54">
        <v>1</v>
      </c>
      <c r="C426" t="s">
        <v>92</v>
      </c>
      <c r="D426" t="s">
        <v>93</v>
      </c>
      <c r="E426" s="41" t="s">
        <v>182</v>
      </c>
      <c r="I426" s="55">
        <v>1523.07</v>
      </c>
      <c r="J426" s="53">
        <v>45387</v>
      </c>
      <c r="K426" s="53" t="s">
        <v>72</v>
      </c>
    </row>
    <row r="427" spans="1:11" x14ac:dyDescent="0.25">
      <c r="A427" s="51">
        <v>45387</v>
      </c>
      <c r="B427" s="1">
        <v>1</v>
      </c>
      <c r="C427" s="63" t="s">
        <v>393</v>
      </c>
      <c r="D427" s="52" t="s">
        <v>394</v>
      </c>
      <c r="E427" s="41" t="s">
        <v>182</v>
      </c>
      <c r="I427" s="55">
        <v>908.7</v>
      </c>
      <c r="J427" s="53">
        <v>45387</v>
      </c>
      <c r="K427" s="53" t="s">
        <v>72</v>
      </c>
    </row>
    <row r="428" spans="1:11" x14ac:dyDescent="0.25">
      <c r="A428" s="51">
        <v>45387</v>
      </c>
      <c r="B428" s="1">
        <v>1</v>
      </c>
      <c r="C428" s="63" t="s">
        <v>339</v>
      </c>
      <c r="D428" s="52" t="s">
        <v>340</v>
      </c>
      <c r="E428" s="41" t="s">
        <v>71</v>
      </c>
      <c r="I428" s="55">
        <v>1440</v>
      </c>
      <c r="J428" s="53">
        <v>45387</v>
      </c>
      <c r="K428" s="53" t="s">
        <v>72</v>
      </c>
    </row>
    <row r="429" spans="1:11" x14ac:dyDescent="0.25">
      <c r="A429" s="51">
        <v>45387</v>
      </c>
      <c r="B429" s="1">
        <v>3</v>
      </c>
      <c r="D429" s="52" t="s">
        <v>422</v>
      </c>
      <c r="E429" s="41" t="s">
        <v>186</v>
      </c>
      <c r="I429" s="55">
        <v>281.75</v>
      </c>
      <c r="J429" s="53">
        <v>45387</v>
      </c>
      <c r="K429" s="53" t="s">
        <v>72</v>
      </c>
    </row>
    <row r="430" spans="1:11" x14ac:dyDescent="0.25">
      <c r="A430" s="51">
        <v>45387</v>
      </c>
      <c r="B430" s="1">
        <v>3</v>
      </c>
      <c r="D430" s="52" t="s">
        <v>423</v>
      </c>
      <c r="I430" s="55">
        <v>115</v>
      </c>
      <c r="J430" s="53">
        <v>45387</v>
      </c>
      <c r="K430" s="53" t="s">
        <v>43</v>
      </c>
    </row>
    <row r="431" spans="1:11" x14ac:dyDescent="0.25">
      <c r="A431" s="51">
        <v>45387</v>
      </c>
      <c r="B431" s="1">
        <v>3</v>
      </c>
      <c r="D431" s="52" t="s">
        <v>424</v>
      </c>
      <c r="E431" s="41" t="s">
        <v>211</v>
      </c>
      <c r="I431" s="55">
        <v>847.2</v>
      </c>
      <c r="J431" s="53">
        <v>45387</v>
      </c>
      <c r="K431" s="53" t="s">
        <v>72</v>
      </c>
    </row>
    <row r="432" spans="1:11" x14ac:dyDescent="0.25">
      <c r="A432" s="51">
        <v>45387</v>
      </c>
      <c r="B432" s="1">
        <v>3</v>
      </c>
      <c r="D432" s="52" t="s">
        <v>213</v>
      </c>
      <c r="E432" s="41" t="s">
        <v>425</v>
      </c>
      <c r="I432" s="55">
        <v>10405.040000000001</v>
      </c>
      <c r="J432" s="53">
        <v>45390</v>
      </c>
      <c r="K432" s="53" t="s">
        <v>57</v>
      </c>
    </row>
    <row r="433" spans="1:11" x14ac:dyDescent="0.25">
      <c r="A433" s="51">
        <v>45387</v>
      </c>
      <c r="B433" s="1">
        <v>3</v>
      </c>
      <c r="D433" s="52" t="s">
        <v>104</v>
      </c>
      <c r="E433" s="41" t="s">
        <v>426</v>
      </c>
      <c r="I433" s="55">
        <v>500</v>
      </c>
      <c r="J433" s="53">
        <v>45391</v>
      </c>
      <c r="K433" s="53" t="s">
        <v>57</v>
      </c>
    </row>
    <row r="434" spans="1:11" x14ac:dyDescent="0.25">
      <c r="A434" s="51">
        <v>45387</v>
      </c>
      <c r="B434" s="1">
        <v>3</v>
      </c>
      <c r="D434" s="52" t="s">
        <v>223</v>
      </c>
      <c r="E434" s="41" t="s">
        <v>427</v>
      </c>
      <c r="I434" s="55">
        <v>1425</v>
      </c>
      <c r="J434" s="53">
        <v>45392</v>
      </c>
      <c r="K434" s="53" t="s">
        <v>26</v>
      </c>
    </row>
    <row r="435" spans="1:11" x14ac:dyDescent="0.25">
      <c r="A435" s="51">
        <v>45387</v>
      </c>
      <c r="B435" s="1">
        <v>3</v>
      </c>
      <c r="D435" s="52" t="s">
        <v>197</v>
      </c>
      <c r="E435" s="41" t="s">
        <v>428</v>
      </c>
      <c r="I435" s="55">
        <v>15578</v>
      </c>
      <c r="J435" s="53">
        <v>45398</v>
      </c>
      <c r="K435" s="53" t="s">
        <v>26</v>
      </c>
    </row>
    <row r="436" spans="1:11" x14ac:dyDescent="0.25">
      <c r="A436" s="51">
        <v>45387</v>
      </c>
      <c r="B436" s="1">
        <v>3</v>
      </c>
      <c r="D436" s="52" t="s">
        <v>429</v>
      </c>
      <c r="E436" s="41" t="s">
        <v>430</v>
      </c>
      <c r="I436" s="55">
        <v>324.94</v>
      </c>
      <c r="J436" s="53">
        <v>45403</v>
      </c>
      <c r="K436" s="53" t="s">
        <v>72</v>
      </c>
    </row>
    <row r="437" spans="1:11" x14ac:dyDescent="0.25">
      <c r="A437" s="51">
        <v>45387</v>
      </c>
      <c r="B437" s="1">
        <v>5</v>
      </c>
      <c r="D437" s="52" t="s">
        <v>431</v>
      </c>
      <c r="E437" s="41" t="s">
        <v>432</v>
      </c>
      <c r="I437" s="55">
        <v>450</v>
      </c>
      <c r="J437" s="53">
        <v>45372</v>
      </c>
      <c r="K437" s="53" t="s">
        <v>101</v>
      </c>
    </row>
    <row r="438" spans="1:11" x14ac:dyDescent="0.25">
      <c r="A438" s="51">
        <v>45402</v>
      </c>
      <c r="B438" s="1">
        <v>1</v>
      </c>
      <c r="C438" t="s">
        <v>80</v>
      </c>
      <c r="D438" t="s">
        <v>81</v>
      </c>
      <c r="E438" s="41" t="s">
        <v>182</v>
      </c>
      <c r="I438" s="55">
        <v>916</v>
      </c>
      <c r="J438" s="53">
        <v>45402</v>
      </c>
      <c r="K438" s="53" t="s">
        <v>72</v>
      </c>
    </row>
    <row r="439" spans="1:11" x14ac:dyDescent="0.25">
      <c r="A439" s="51">
        <v>45402</v>
      </c>
      <c r="B439" s="54">
        <v>1</v>
      </c>
      <c r="C439" t="s">
        <v>86</v>
      </c>
      <c r="D439" t="s">
        <v>87</v>
      </c>
      <c r="E439" s="41" t="s">
        <v>182</v>
      </c>
      <c r="I439" s="55">
        <v>1104.8</v>
      </c>
      <c r="J439" s="53">
        <v>45402</v>
      </c>
      <c r="K439" s="53" t="s">
        <v>72</v>
      </c>
    </row>
    <row r="440" spans="1:11" x14ac:dyDescent="0.25">
      <c r="A440" s="51">
        <v>45402</v>
      </c>
      <c r="B440" s="54">
        <v>1</v>
      </c>
      <c r="C440" t="s">
        <v>69</v>
      </c>
      <c r="D440" t="s">
        <v>70</v>
      </c>
      <c r="E440" s="41" t="s">
        <v>182</v>
      </c>
      <c r="I440" s="55">
        <v>1512</v>
      </c>
      <c r="J440" s="53">
        <v>45402</v>
      </c>
      <c r="K440" s="53" t="s">
        <v>72</v>
      </c>
    </row>
    <row r="441" spans="1:11" x14ac:dyDescent="0.25">
      <c r="A441" s="51">
        <v>45402</v>
      </c>
      <c r="B441" s="54">
        <v>1</v>
      </c>
      <c r="C441" t="s">
        <v>89</v>
      </c>
      <c r="D441" t="s">
        <v>90</v>
      </c>
      <c r="E441" s="41" t="s">
        <v>182</v>
      </c>
      <c r="I441" s="55">
        <v>1104.8</v>
      </c>
      <c r="J441" s="53">
        <v>45402</v>
      </c>
      <c r="K441" s="53" t="s">
        <v>72</v>
      </c>
    </row>
    <row r="442" spans="1:11" x14ac:dyDescent="0.25">
      <c r="A442" s="51">
        <v>45402</v>
      </c>
      <c r="B442" s="54">
        <v>1</v>
      </c>
      <c r="C442" t="s">
        <v>77</v>
      </c>
      <c r="D442" t="s">
        <v>78</v>
      </c>
      <c r="E442" s="41" t="s">
        <v>182</v>
      </c>
      <c r="I442" s="55">
        <v>1104.8</v>
      </c>
      <c r="J442" s="53">
        <v>45402</v>
      </c>
      <c r="K442" s="53" t="s">
        <v>72</v>
      </c>
    </row>
    <row r="443" spans="1:11" x14ac:dyDescent="0.25">
      <c r="A443" s="51">
        <v>45402</v>
      </c>
      <c r="B443" s="54">
        <v>1</v>
      </c>
      <c r="C443" t="s">
        <v>74</v>
      </c>
      <c r="D443" t="s">
        <v>75</v>
      </c>
      <c r="E443" s="41" t="s">
        <v>182</v>
      </c>
      <c r="I443" s="55">
        <v>1104.8</v>
      </c>
      <c r="J443" s="53">
        <v>45402</v>
      </c>
      <c r="K443" s="53" t="s">
        <v>72</v>
      </c>
    </row>
    <row r="444" spans="1:11" x14ac:dyDescent="0.25">
      <c r="A444" s="51">
        <v>45402</v>
      </c>
      <c r="B444" s="54">
        <v>1</v>
      </c>
      <c r="C444" t="s">
        <v>92</v>
      </c>
      <c r="D444" t="s">
        <v>93</v>
      </c>
      <c r="E444" s="41" t="s">
        <v>182</v>
      </c>
      <c r="I444" s="55">
        <v>642.79999999999995</v>
      </c>
      <c r="J444" s="53">
        <v>45402</v>
      </c>
      <c r="K444" s="53" t="s">
        <v>72</v>
      </c>
    </row>
    <row r="445" spans="1:11" x14ac:dyDescent="0.25">
      <c r="A445" s="51">
        <v>45402</v>
      </c>
      <c r="B445" s="1">
        <v>1</v>
      </c>
      <c r="C445" s="63" t="s">
        <v>393</v>
      </c>
      <c r="D445" s="52" t="s">
        <v>394</v>
      </c>
      <c r="E445" s="41" t="s">
        <v>182</v>
      </c>
      <c r="I445" s="55">
        <v>642.79999999999995</v>
      </c>
      <c r="J445" s="53">
        <v>45402</v>
      </c>
      <c r="K445" s="53" t="s">
        <v>72</v>
      </c>
    </row>
    <row r="446" spans="1:11" x14ac:dyDescent="0.25">
      <c r="A446" s="51">
        <v>45402</v>
      </c>
      <c r="B446" s="1">
        <v>1</v>
      </c>
      <c r="C446" s="63" t="s">
        <v>339</v>
      </c>
      <c r="D446" s="52" t="s">
        <v>340</v>
      </c>
      <c r="E446" s="41" t="s">
        <v>71</v>
      </c>
      <c r="I446" s="55">
        <v>1400</v>
      </c>
      <c r="J446" s="53">
        <v>45402</v>
      </c>
      <c r="K446" s="53" t="s">
        <v>72</v>
      </c>
    </row>
    <row r="447" spans="1:11" x14ac:dyDescent="0.25">
      <c r="A447" s="51">
        <v>45402</v>
      </c>
      <c r="B447" s="1">
        <v>2</v>
      </c>
      <c r="D447" s="52" t="s">
        <v>187</v>
      </c>
      <c r="I447" s="55">
        <v>20000</v>
      </c>
      <c r="J447" s="53">
        <v>45402</v>
      </c>
      <c r="K447" s="53" t="s">
        <v>43</v>
      </c>
    </row>
    <row r="448" spans="1:11" x14ac:dyDescent="0.25">
      <c r="A448" s="51">
        <v>45402</v>
      </c>
      <c r="B448" s="1">
        <v>3</v>
      </c>
      <c r="D448" s="52" t="s">
        <v>433</v>
      </c>
      <c r="I448" s="55">
        <v>1506.21</v>
      </c>
      <c r="J448" s="53">
        <v>45401</v>
      </c>
      <c r="K448" s="53" t="s">
        <v>72</v>
      </c>
    </row>
    <row r="449" spans="1:11" x14ac:dyDescent="0.25">
      <c r="A449" s="51">
        <v>45402</v>
      </c>
      <c r="B449" s="1">
        <v>3</v>
      </c>
      <c r="D449" s="52" t="s">
        <v>434</v>
      </c>
      <c r="I449" s="55">
        <v>7878.2</v>
      </c>
      <c r="J449" s="53">
        <v>45401</v>
      </c>
      <c r="K449" s="53" t="s">
        <v>72</v>
      </c>
    </row>
    <row r="450" spans="1:11" x14ac:dyDescent="0.25">
      <c r="A450" s="51">
        <v>45402</v>
      </c>
      <c r="B450" s="1">
        <v>3</v>
      </c>
      <c r="D450" s="52" t="s">
        <v>435</v>
      </c>
      <c r="E450" s="41" t="s">
        <v>186</v>
      </c>
      <c r="I450" s="55">
        <v>125.4</v>
      </c>
      <c r="J450" s="53">
        <v>45404</v>
      </c>
      <c r="K450" s="53" t="s">
        <v>72</v>
      </c>
    </row>
    <row r="451" spans="1:11" x14ac:dyDescent="0.25">
      <c r="A451" s="51">
        <v>45402</v>
      </c>
      <c r="B451" s="1">
        <v>3</v>
      </c>
      <c r="D451" s="52" t="s">
        <v>190</v>
      </c>
      <c r="E451" s="41" t="s">
        <v>436</v>
      </c>
      <c r="I451" s="55">
        <v>156</v>
      </c>
      <c r="J451" s="53">
        <v>45404</v>
      </c>
      <c r="K451" s="53" t="s">
        <v>72</v>
      </c>
    </row>
    <row r="452" spans="1:11" x14ac:dyDescent="0.25">
      <c r="A452" s="51">
        <v>45402</v>
      </c>
      <c r="B452" s="1">
        <v>3</v>
      </c>
      <c r="D452" s="52" t="s">
        <v>104</v>
      </c>
      <c r="E452" s="41" t="s">
        <v>437</v>
      </c>
      <c r="I452" s="55">
        <v>300</v>
      </c>
      <c r="J452" s="53">
        <v>45404</v>
      </c>
      <c r="K452" s="53" t="s">
        <v>57</v>
      </c>
    </row>
    <row r="453" spans="1:11" x14ac:dyDescent="0.25">
      <c r="A453" s="51">
        <v>45402</v>
      </c>
      <c r="B453" s="1">
        <v>3</v>
      </c>
      <c r="D453" s="52" t="s">
        <v>438</v>
      </c>
      <c r="E453" s="41" t="s">
        <v>439</v>
      </c>
      <c r="I453" s="55">
        <v>1307.9000000000001</v>
      </c>
      <c r="J453" s="53">
        <v>45405</v>
      </c>
      <c r="K453" s="53" t="s">
        <v>57</v>
      </c>
    </row>
    <row r="454" spans="1:11" x14ac:dyDescent="0.25">
      <c r="A454" s="51">
        <v>45402</v>
      </c>
      <c r="B454" s="1">
        <v>3</v>
      </c>
      <c r="D454" s="52" t="s">
        <v>192</v>
      </c>
      <c r="E454" s="41" t="s">
        <v>440</v>
      </c>
      <c r="I454" s="55">
        <v>2202.9299999999998</v>
      </c>
      <c r="J454" s="53">
        <v>45410</v>
      </c>
      <c r="K454" s="53" t="s">
        <v>72</v>
      </c>
    </row>
    <row r="455" spans="1:11" x14ac:dyDescent="0.25">
      <c r="A455" s="51">
        <v>45402</v>
      </c>
      <c r="B455" s="1">
        <v>3</v>
      </c>
      <c r="D455" s="52" t="s">
        <v>336</v>
      </c>
      <c r="E455" s="41" t="s">
        <v>441</v>
      </c>
      <c r="I455" s="55">
        <v>5180</v>
      </c>
      <c r="J455" s="53">
        <v>45411</v>
      </c>
      <c r="K455" s="53" t="s">
        <v>26</v>
      </c>
    </row>
    <row r="456" spans="1:11" x14ac:dyDescent="0.25">
      <c r="A456" s="51">
        <v>45402</v>
      </c>
      <c r="B456" s="1">
        <v>3</v>
      </c>
      <c r="D456" s="52" t="s">
        <v>442</v>
      </c>
      <c r="E456" s="41" t="s">
        <v>443</v>
      </c>
      <c r="I456" s="55">
        <v>1894.5</v>
      </c>
      <c r="J456" s="53">
        <v>45411</v>
      </c>
      <c r="K456" s="53" t="s">
        <v>26</v>
      </c>
    </row>
    <row r="457" spans="1:11" x14ac:dyDescent="0.25">
      <c r="A457" s="51">
        <v>45402</v>
      </c>
      <c r="B457" s="1">
        <v>3</v>
      </c>
      <c r="D457" s="52" t="s">
        <v>444</v>
      </c>
      <c r="I457" s="55">
        <v>231.55</v>
      </c>
      <c r="J457" s="53">
        <v>45412</v>
      </c>
      <c r="K457" s="53" t="s">
        <v>72</v>
      </c>
    </row>
    <row r="458" spans="1:11" x14ac:dyDescent="0.25">
      <c r="A458" s="51">
        <v>45402</v>
      </c>
      <c r="B458" s="1">
        <v>3</v>
      </c>
      <c r="D458" s="52" t="s">
        <v>104</v>
      </c>
      <c r="E458" s="41" t="s">
        <v>445</v>
      </c>
      <c r="I458" s="55">
        <v>490</v>
      </c>
      <c r="J458" s="53">
        <v>45415</v>
      </c>
      <c r="K458" s="53" t="s">
        <v>57</v>
      </c>
    </row>
    <row r="459" spans="1:11" x14ac:dyDescent="0.25">
      <c r="A459" s="51">
        <v>45402</v>
      </c>
      <c r="B459" s="1">
        <v>3</v>
      </c>
      <c r="D459" s="52" t="s">
        <v>104</v>
      </c>
      <c r="E459" s="41" t="s">
        <v>446</v>
      </c>
      <c r="I459" s="55">
        <v>210</v>
      </c>
      <c r="J459" s="53">
        <v>45415</v>
      </c>
      <c r="K459" s="53" t="s">
        <v>57</v>
      </c>
    </row>
    <row r="460" spans="1:11" x14ac:dyDescent="0.25">
      <c r="A460" s="51">
        <v>45402</v>
      </c>
      <c r="B460" s="1">
        <v>3</v>
      </c>
      <c r="D460" s="52" t="s">
        <v>447</v>
      </c>
      <c r="E460" s="41" t="s">
        <v>448</v>
      </c>
      <c r="I460" s="55">
        <v>1307.03</v>
      </c>
      <c r="J460" s="53">
        <v>45416</v>
      </c>
      <c r="K460" s="53" t="s">
        <v>26</v>
      </c>
    </row>
    <row r="461" spans="1:11" x14ac:dyDescent="0.25">
      <c r="A461" s="51">
        <v>45417</v>
      </c>
      <c r="B461" s="1">
        <v>1</v>
      </c>
      <c r="C461" t="s">
        <v>80</v>
      </c>
      <c r="D461" t="s">
        <v>81</v>
      </c>
      <c r="E461" s="41" t="s">
        <v>182</v>
      </c>
      <c r="I461" s="55">
        <v>2375.5</v>
      </c>
      <c r="K461" s="53" t="s">
        <v>72</v>
      </c>
    </row>
    <row r="462" spans="1:11" x14ac:dyDescent="0.25">
      <c r="A462" s="51">
        <v>45417</v>
      </c>
      <c r="B462" s="54">
        <v>1</v>
      </c>
      <c r="C462" t="s">
        <v>86</v>
      </c>
      <c r="D462" t="s">
        <v>87</v>
      </c>
      <c r="E462" s="41" t="s">
        <v>182</v>
      </c>
      <c r="I462" s="55">
        <v>2690.04</v>
      </c>
      <c r="K462" s="53" t="s">
        <v>72</v>
      </c>
    </row>
    <row r="463" spans="1:11" x14ac:dyDescent="0.25">
      <c r="A463" s="51">
        <v>45417</v>
      </c>
      <c r="B463" s="54">
        <v>1</v>
      </c>
      <c r="C463" t="s">
        <v>69</v>
      </c>
      <c r="D463" t="s">
        <v>70</v>
      </c>
      <c r="E463" s="41" t="s">
        <v>182</v>
      </c>
      <c r="I463" s="55">
        <v>3273.61</v>
      </c>
      <c r="K463" s="53" t="s">
        <v>72</v>
      </c>
    </row>
    <row r="464" spans="1:11" x14ac:dyDescent="0.25">
      <c r="A464" s="51">
        <v>45417</v>
      </c>
      <c r="B464" s="54">
        <v>1</v>
      </c>
      <c r="C464" t="s">
        <v>89</v>
      </c>
      <c r="D464" t="s">
        <v>90</v>
      </c>
      <c r="E464" s="41" t="s">
        <v>182</v>
      </c>
      <c r="I464" s="55">
        <v>2677.44</v>
      </c>
      <c r="K464" s="53" t="s">
        <v>72</v>
      </c>
    </row>
    <row r="465" spans="1:11" x14ac:dyDescent="0.25">
      <c r="A465" s="51">
        <v>45417</v>
      </c>
      <c r="B465" s="54">
        <v>1</v>
      </c>
      <c r="C465" t="s">
        <v>77</v>
      </c>
      <c r="D465" t="s">
        <v>78</v>
      </c>
      <c r="E465" s="41" t="s">
        <v>182</v>
      </c>
      <c r="I465" s="55">
        <v>2547.52</v>
      </c>
      <c r="K465" s="53" t="s">
        <v>72</v>
      </c>
    </row>
    <row r="466" spans="1:11" x14ac:dyDescent="0.25">
      <c r="A466" s="51">
        <v>45417</v>
      </c>
      <c r="B466" s="54">
        <v>1</v>
      </c>
      <c r="C466" t="s">
        <v>74</v>
      </c>
      <c r="D466" t="s">
        <v>75</v>
      </c>
      <c r="E466" s="41" t="s">
        <v>182</v>
      </c>
      <c r="I466" s="55">
        <v>2118.84</v>
      </c>
      <c r="K466" s="53" t="s">
        <v>72</v>
      </c>
    </row>
    <row r="467" spans="1:11" x14ac:dyDescent="0.25">
      <c r="A467" s="51">
        <v>45417</v>
      </c>
      <c r="B467" s="54">
        <v>1</v>
      </c>
      <c r="C467" t="s">
        <v>92</v>
      </c>
      <c r="D467" t="s">
        <v>93</v>
      </c>
      <c r="E467" s="41" t="s">
        <v>182</v>
      </c>
      <c r="I467" s="55">
        <v>1856.68</v>
      </c>
      <c r="K467" s="53" t="s">
        <v>72</v>
      </c>
    </row>
    <row r="468" spans="1:11" x14ac:dyDescent="0.25">
      <c r="A468" s="51">
        <v>45417</v>
      </c>
      <c r="B468" s="1">
        <v>1</v>
      </c>
      <c r="C468" s="63" t="s">
        <v>393</v>
      </c>
      <c r="D468" s="52" t="s">
        <v>394</v>
      </c>
      <c r="E468" s="41" t="s">
        <v>182</v>
      </c>
      <c r="I468" s="55">
        <v>1229.25</v>
      </c>
      <c r="K468" s="53" t="s">
        <v>72</v>
      </c>
    </row>
    <row r="469" spans="1:11" x14ac:dyDescent="0.25">
      <c r="A469" s="51">
        <v>45417</v>
      </c>
      <c r="B469" s="1">
        <v>1</v>
      </c>
      <c r="C469" s="63" t="s">
        <v>339</v>
      </c>
      <c r="D469" s="52" t="s">
        <v>340</v>
      </c>
      <c r="E469" s="41" t="s">
        <v>182</v>
      </c>
      <c r="I469" s="55">
        <v>1017.3</v>
      </c>
      <c r="K469" s="53" t="s">
        <v>72</v>
      </c>
    </row>
    <row r="470" spans="1:11" x14ac:dyDescent="0.25">
      <c r="A470" s="51">
        <v>45417</v>
      </c>
      <c r="B470" s="1">
        <v>1</v>
      </c>
      <c r="C470" s="63" t="s">
        <v>449</v>
      </c>
      <c r="D470" s="52" t="s">
        <v>450</v>
      </c>
      <c r="E470" s="41" t="s">
        <v>182</v>
      </c>
      <c r="I470" s="55">
        <v>1318.74</v>
      </c>
      <c r="K470" s="53" t="s">
        <v>72</v>
      </c>
    </row>
    <row r="471" spans="1:11" x14ac:dyDescent="0.25">
      <c r="A471" s="51">
        <v>45417</v>
      </c>
      <c r="B471" s="1">
        <v>1</v>
      </c>
      <c r="C471" s="63" t="s">
        <v>451</v>
      </c>
      <c r="D471" s="52" t="s">
        <v>452</v>
      </c>
      <c r="E471" s="41" t="s">
        <v>182</v>
      </c>
      <c r="I471" s="55">
        <v>1496.1</v>
      </c>
      <c r="K471" s="53" t="s">
        <v>72</v>
      </c>
    </row>
    <row r="472" spans="1:11" x14ac:dyDescent="0.25">
      <c r="A472" s="51">
        <v>45417</v>
      </c>
      <c r="B472" s="54">
        <v>1</v>
      </c>
      <c r="C472" t="s">
        <v>95</v>
      </c>
      <c r="D472" t="s">
        <v>96</v>
      </c>
      <c r="E472" s="41" t="s">
        <v>453</v>
      </c>
      <c r="I472" s="55">
        <v>52.03</v>
      </c>
      <c r="K472" s="53" t="s">
        <v>72</v>
      </c>
    </row>
    <row r="473" spans="1:11" x14ac:dyDescent="0.25">
      <c r="A473" s="51">
        <v>45417</v>
      </c>
      <c r="B473" s="54">
        <v>1</v>
      </c>
      <c r="C473" t="s">
        <v>118</v>
      </c>
      <c r="D473" t="s">
        <v>119</v>
      </c>
      <c r="E473" s="41" t="s">
        <v>453</v>
      </c>
      <c r="I473" s="55">
        <v>76.13</v>
      </c>
      <c r="K473" s="53" t="s">
        <v>72</v>
      </c>
    </row>
    <row r="474" spans="1:11" x14ac:dyDescent="0.25">
      <c r="A474" s="51">
        <v>45417</v>
      </c>
      <c r="B474" s="54">
        <v>1</v>
      </c>
      <c r="C474" t="s">
        <v>83</v>
      </c>
      <c r="D474" t="s">
        <v>84</v>
      </c>
      <c r="E474" s="41" t="s">
        <v>453</v>
      </c>
      <c r="I474" s="55">
        <v>156.02000000000001</v>
      </c>
      <c r="K474" s="53" t="s">
        <v>72</v>
      </c>
    </row>
    <row r="475" spans="1:11" x14ac:dyDescent="0.25">
      <c r="A475" s="51">
        <v>45417</v>
      </c>
      <c r="B475" s="1">
        <v>2</v>
      </c>
      <c r="D475" s="52" t="s">
        <v>18</v>
      </c>
      <c r="E475" s="41" t="s">
        <v>275</v>
      </c>
      <c r="I475" s="55">
        <v>66.5</v>
      </c>
      <c r="J475" s="53">
        <v>45419</v>
      </c>
      <c r="K475" s="53" t="s">
        <v>101</v>
      </c>
    </row>
    <row r="476" spans="1:11" x14ac:dyDescent="0.25">
      <c r="A476" s="51">
        <v>45417</v>
      </c>
      <c r="B476" s="1">
        <v>2</v>
      </c>
      <c r="D476" s="52" t="s">
        <v>454</v>
      </c>
      <c r="E476" s="41" t="s">
        <v>455</v>
      </c>
      <c r="I476" s="55">
        <v>370</v>
      </c>
      <c r="J476" s="53">
        <v>45419</v>
      </c>
      <c r="K476" s="53" t="s">
        <v>101</v>
      </c>
    </row>
    <row r="477" spans="1:11" x14ac:dyDescent="0.25">
      <c r="A477" s="51">
        <v>45417</v>
      </c>
      <c r="B477" s="1">
        <v>2</v>
      </c>
      <c r="D477" s="52" t="s">
        <v>456</v>
      </c>
      <c r="E477" s="41" t="s">
        <v>186</v>
      </c>
      <c r="I477" s="55">
        <v>281.75</v>
      </c>
      <c r="J477" s="53">
        <v>45419</v>
      </c>
      <c r="K477" s="53" t="s">
        <v>72</v>
      </c>
    </row>
    <row r="478" spans="1:11" x14ac:dyDescent="0.25">
      <c r="A478" s="51">
        <v>45417</v>
      </c>
      <c r="B478" s="1">
        <v>2</v>
      </c>
      <c r="D478" s="52" t="s">
        <v>457</v>
      </c>
      <c r="I478" s="55">
        <v>115</v>
      </c>
      <c r="J478" s="53">
        <v>45419</v>
      </c>
      <c r="K478" s="53" t="s">
        <v>43</v>
      </c>
    </row>
    <row r="479" spans="1:11" x14ac:dyDescent="0.25">
      <c r="A479" s="51">
        <v>45417</v>
      </c>
      <c r="B479" s="1">
        <v>2</v>
      </c>
      <c r="D479" s="52" t="s">
        <v>458</v>
      </c>
      <c r="E479" s="41" t="s">
        <v>211</v>
      </c>
      <c r="I479" s="55">
        <v>847.2</v>
      </c>
      <c r="J479" s="53">
        <v>45419</v>
      </c>
      <c r="K479" s="53" t="s">
        <v>72</v>
      </c>
    </row>
    <row r="480" spans="1:11" x14ac:dyDescent="0.25">
      <c r="A480" s="51">
        <v>45417</v>
      </c>
      <c r="B480" s="1">
        <v>3</v>
      </c>
      <c r="D480" s="52" t="s">
        <v>213</v>
      </c>
      <c r="E480" s="41" t="s">
        <v>459</v>
      </c>
      <c r="I480" s="55">
        <v>11831.35</v>
      </c>
      <c r="J480" s="53">
        <v>45422</v>
      </c>
      <c r="K480" s="53" t="s">
        <v>57</v>
      </c>
    </row>
    <row r="481" spans="1:11" x14ac:dyDescent="0.25">
      <c r="A481" s="51">
        <v>45417</v>
      </c>
      <c r="B481" s="1">
        <v>3</v>
      </c>
      <c r="D481" s="52" t="s">
        <v>223</v>
      </c>
      <c r="E481" s="41" t="s">
        <v>460</v>
      </c>
      <c r="I481" s="55">
        <v>1425</v>
      </c>
      <c r="J481" s="53">
        <v>45422</v>
      </c>
      <c r="K481" s="53" t="s">
        <v>26</v>
      </c>
    </row>
    <row r="482" spans="1:11" x14ac:dyDescent="0.25">
      <c r="A482" s="51">
        <v>45417</v>
      </c>
      <c r="B482" s="1">
        <v>3</v>
      </c>
      <c r="D482" s="52" t="s">
        <v>104</v>
      </c>
      <c r="E482" s="41" t="s">
        <v>461</v>
      </c>
      <c r="I482" s="55">
        <v>251.82</v>
      </c>
      <c r="J482" s="53">
        <v>45425</v>
      </c>
      <c r="K482" s="53" t="s">
        <v>57</v>
      </c>
    </row>
    <row r="483" spans="1:11" x14ac:dyDescent="0.25">
      <c r="A483" s="51">
        <v>45417</v>
      </c>
      <c r="B483" s="1">
        <v>3</v>
      </c>
      <c r="D483" s="52" t="s">
        <v>104</v>
      </c>
      <c r="E483" s="41" t="s">
        <v>462</v>
      </c>
      <c r="I483" s="55">
        <v>500</v>
      </c>
      <c r="J483" s="53">
        <v>45425</v>
      </c>
      <c r="K483" s="53" t="s">
        <v>57</v>
      </c>
    </row>
    <row r="484" spans="1:11" x14ac:dyDescent="0.25">
      <c r="A484" s="51">
        <v>45417</v>
      </c>
      <c r="B484" s="1">
        <v>3</v>
      </c>
      <c r="D484" s="52" t="s">
        <v>463</v>
      </c>
      <c r="E484" s="41" t="s">
        <v>464</v>
      </c>
      <c r="I484" s="55">
        <v>1016</v>
      </c>
      <c r="J484" s="53">
        <v>45427</v>
      </c>
      <c r="K484" s="53" t="s">
        <v>72</v>
      </c>
    </row>
    <row r="485" spans="1:11" x14ac:dyDescent="0.25">
      <c r="A485" s="51">
        <v>45417</v>
      </c>
      <c r="B485" s="1">
        <v>3</v>
      </c>
      <c r="D485" s="52" t="s">
        <v>246</v>
      </c>
      <c r="E485" s="41" t="s">
        <v>465</v>
      </c>
      <c r="I485" s="55">
        <v>660</v>
      </c>
      <c r="J485" s="53">
        <v>45428</v>
      </c>
      <c r="K485" s="53" t="s">
        <v>26</v>
      </c>
    </row>
    <row r="486" spans="1:11" x14ac:dyDescent="0.25">
      <c r="A486" s="51">
        <v>45417</v>
      </c>
      <c r="B486" s="1">
        <v>3</v>
      </c>
      <c r="D486" s="52" t="s">
        <v>466</v>
      </c>
      <c r="E486" s="41" t="s">
        <v>467</v>
      </c>
      <c r="I486" s="55">
        <v>2146.5</v>
      </c>
      <c r="J486" s="53">
        <v>45429</v>
      </c>
      <c r="K486" s="53" t="s">
        <v>26</v>
      </c>
    </row>
    <row r="487" spans="1:11" x14ac:dyDescent="0.25">
      <c r="A487" s="51">
        <v>45417</v>
      </c>
      <c r="B487" s="1">
        <v>3</v>
      </c>
      <c r="D487" s="52" t="s">
        <v>268</v>
      </c>
      <c r="E487" s="41" t="s">
        <v>468</v>
      </c>
      <c r="I487" s="55">
        <v>11202</v>
      </c>
      <c r="J487" s="53">
        <v>45429</v>
      </c>
      <c r="K487" s="53" t="s">
        <v>26</v>
      </c>
    </row>
    <row r="488" spans="1:11" x14ac:dyDescent="0.25">
      <c r="A488" s="51">
        <v>45417</v>
      </c>
      <c r="B488" s="1">
        <v>4</v>
      </c>
      <c r="D488" s="52" t="s">
        <v>469</v>
      </c>
      <c r="E488" s="41" t="s">
        <v>470</v>
      </c>
      <c r="I488" s="55">
        <v>20</v>
      </c>
      <c r="J488" s="53">
        <v>45414</v>
      </c>
      <c r="K488" s="53" t="s">
        <v>101</v>
      </c>
    </row>
    <row r="489" spans="1:11" x14ac:dyDescent="0.25">
      <c r="A489" s="51">
        <v>45417</v>
      </c>
      <c r="B489" s="1">
        <v>5</v>
      </c>
      <c r="D489" s="52" t="s">
        <v>471</v>
      </c>
      <c r="E489" s="41" t="s">
        <v>472</v>
      </c>
      <c r="I489" s="55">
        <v>1919.3</v>
      </c>
      <c r="J489" s="53">
        <v>45414</v>
      </c>
      <c r="K489" s="53" t="s">
        <v>26</v>
      </c>
    </row>
    <row r="490" spans="1:11" x14ac:dyDescent="0.25">
      <c r="A490" s="51">
        <v>45417</v>
      </c>
      <c r="B490" s="1">
        <v>5</v>
      </c>
      <c r="D490" s="52" t="s">
        <v>303</v>
      </c>
      <c r="E490" s="41" t="s">
        <v>473</v>
      </c>
      <c r="I490" s="55">
        <v>997</v>
      </c>
      <c r="J490" s="53">
        <v>45411</v>
      </c>
      <c r="K490" s="53" t="s">
        <v>26</v>
      </c>
    </row>
    <row r="491" spans="1:11" x14ac:dyDescent="0.25">
      <c r="A491" s="51">
        <v>45417</v>
      </c>
      <c r="B491" s="1">
        <v>5</v>
      </c>
      <c r="D491" s="52" t="s">
        <v>303</v>
      </c>
      <c r="E491" s="41" t="s">
        <v>474</v>
      </c>
      <c r="I491" s="55">
        <v>20003.87</v>
      </c>
      <c r="J491" s="53">
        <v>45411</v>
      </c>
      <c r="K491" s="53" t="s">
        <v>26</v>
      </c>
    </row>
    <row r="492" spans="1:11" x14ac:dyDescent="0.25">
      <c r="A492" s="51">
        <v>45432</v>
      </c>
      <c r="B492" s="1">
        <v>1</v>
      </c>
      <c r="C492" t="s">
        <v>80</v>
      </c>
      <c r="D492" t="s">
        <v>81</v>
      </c>
      <c r="E492" s="41" t="s">
        <v>182</v>
      </c>
      <c r="I492" s="55">
        <v>916</v>
      </c>
      <c r="J492" s="53">
        <v>45432</v>
      </c>
      <c r="K492" s="53" t="s">
        <v>72</v>
      </c>
    </row>
    <row r="493" spans="1:11" x14ac:dyDescent="0.25">
      <c r="A493" s="51">
        <v>45432</v>
      </c>
      <c r="B493" s="54">
        <v>1</v>
      </c>
      <c r="C493" t="s">
        <v>86</v>
      </c>
      <c r="D493" t="s">
        <v>87</v>
      </c>
      <c r="E493" s="41" t="s">
        <v>182</v>
      </c>
      <c r="I493" s="55">
        <v>1104.8</v>
      </c>
      <c r="J493" s="53">
        <v>45432</v>
      </c>
      <c r="K493" s="53" t="s">
        <v>72</v>
      </c>
    </row>
    <row r="494" spans="1:11" x14ac:dyDescent="0.25">
      <c r="A494" s="51">
        <v>45432</v>
      </c>
      <c r="B494" s="54">
        <v>1</v>
      </c>
      <c r="C494" t="s">
        <v>69</v>
      </c>
      <c r="D494" t="s">
        <v>70</v>
      </c>
      <c r="E494" s="41" t="s">
        <v>182</v>
      </c>
      <c r="I494" s="55">
        <v>1512</v>
      </c>
      <c r="J494" s="53">
        <v>45432</v>
      </c>
      <c r="K494" s="53" t="s">
        <v>72</v>
      </c>
    </row>
    <row r="495" spans="1:11" x14ac:dyDescent="0.25">
      <c r="A495" s="51">
        <v>45432</v>
      </c>
      <c r="B495" s="54">
        <v>1</v>
      </c>
      <c r="C495" t="s">
        <v>89</v>
      </c>
      <c r="D495" t="s">
        <v>90</v>
      </c>
      <c r="E495" s="41" t="s">
        <v>182</v>
      </c>
      <c r="I495" s="55">
        <v>1104.8</v>
      </c>
      <c r="J495" s="53">
        <v>45432</v>
      </c>
      <c r="K495" s="53" t="s">
        <v>72</v>
      </c>
    </row>
    <row r="496" spans="1:11" x14ac:dyDescent="0.25">
      <c r="A496" s="51">
        <v>45432</v>
      </c>
      <c r="B496" s="54">
        <v>1</v>
      </c>
      <c r="C496" t="s">
        <v>77</v>
      </c>
      <c r="D496" t="s">
        <v>78</v>
      </c>
      <c r="E496" s="41" t="s">
        <v>182</v>
      </c>
      <c r="I496" s="55">
        <v>1104.8</v>
      </c>
      <c r="J496" s="53">
        <v>45432</v>
      </c>
      <c r="K496" s="53" t="s">
        <v>72</v>
      </c>
    </row>
    <row r="497" spans="1:11" x14ac:dyDescent="0.25">
      <c r="A497" s="51">
        <v>45432</v>
      </c>
      <c r="B497" s="54">
        <v>1</v>
      </c>
      <c r="C497" t="s">
        <v>74</v>
      </c>
      <c r="D497" t="s">
        <v>75</v>
      </c>
      <c r="E497" s="41" t="s">
        <v>182</v>
      </c>
      <c r="I497" s="55">
        <v>1104.8</v>
      </c>
      <c r="J497" s="53">
        <v>45432</v>
      </c>
      <c r="K497" s="53" t="s">
        <v>72</v>
      </c>
    </row>
    <row r="498" spans="1:11" x14ac:dyDescent="0.25">
      <c r="A498" s="51">
        <v>45432</v>
      </c>
      <c r="B498" s="54">
        <v>1</v>
      </c>
      <c r="C498" t="s">
        <v>92</v>
      </c>
      <c r="D498" t="s">
        <v>93</v>
      </c>
      <c r="E498" s="41" t="s">
        <v>182</v>
      </c>
      <c r="I498" s="55">
        <v>642.79999999999995</v>
      </c>
      <c r="J498" s="53">
        <v>45432</v>
      </c>
      <c r="K498" s="53" t="s">
        <v>72</v>
      </c>
    </row>
    <row r="499" spans="1:11" x14ac:dyDescent="0.25">
      <c r="A499" s="51">
        <v>45432</v>
      </c>
      <c r="B499" s="1">
        <v>1</v>
      </c>
      <c r="C499" s="63" t="s">
        <v>393</v>
      </c>
      <c r="D499" s="52" t="s">
        <v>394</v>
      </c>
      <c r="E499" s="41" t="s">
        <v>182</v>
      </c>
      <c r="I499" s="55">
        <v>642.79999999999995</v>
      </c>
      <c r="J499" s="53">
        <v>45432</v>
      </c>
      <c r="K499" s="53" t="s">
        <v>72</v>
      </c>
    </row>
    <row r="500" spans="1:11" x14ac:dyDescent="0.25">
      <c r="A500" s="51">
        <v>45432</v>
      </c>
      <c r="B500" s="1">
        <v>1</v>
      </c>
      <c r="C500" s="63" t="s">
        <v>339</v>
      </c>
      <c r="D500" s="52" t="s">
        <v>340</v>
      </c>
      <c r="E500" s="41" t="s">
        <v>182</v>
      </c>
      <c r="I500" s="55">
        <v>1104.8</v>
      </c>
      <c r="J500" s="53">
        <v>45432</v>
      </c>
      <c r="K500" s="53" t="s">
        <v>72</v>
      </c>
    </row>
    <row r="501" spans="1:11" x14ac:dyDescent="0.25">
      <c r="A501" s="51">
        <v>45432</v>
      </c>
      <c r="B501" s="1">
        <v>1</v>
      </c>
      <c r="C501" s="63" t="s">
        <v>449</v>
      </c>
      <c r="D501" s="52" t="s">
        <v>450</v>
      </c>
      <c r="E501" s="41" t="s">
        <v>182</v>
      </c>
      <c r="I501" s="55">
        <v>817.2</v>
      </c>
      <c r="J501" s="53">
        <v>45432</v>
      </c>
      <c r="K501" s="53" t="s">
        <v>72</v>
      </c>
    </row>
    <row r="502" spans="1:11" x14ac:dyDescent="0.25">
      <c r="A502" s="51">
        <v>45432</v>
      </c>
      <c r="B502" s="1">
        <v>1</v>
      </c>
      <c r="C502" s="63" t="s">
        <v>451</v>
      </c>
      <c r="D502" s="52" t="s">
        <v>452</v>
      </c>
      <c r="E502" s="41" t="s">
        <v>182</v>
      </c>
      <c r="I502" s="55">
        <v>1104.8</v>
      </c>
      <c r="J502" s="53">
        <v>45432</v>
      </c>
      <c r="K502" s="53" t="s">
        <v>72</v>
      </c>
    </row>
    <row r="503" spans="1:11" x14ac:dyDescent="0.25">
      <c r="A503" s="51">
        <v>45432</v>
      </c>
      <c r="B503" s="1">
        <v>2</v>
      </c>
      <c r="D503" s="52" t="s">
        <v>187</v>
      </c>
      <c r="I503" s="55">
        <v>20000</v>
      </c>
      <c r="J503" s="53">
        <v>45432</v>
      </c>
      <c r="K503" s="53" t="s">
        <v>43</v>
      </c>
    </row>
    <row r="504" spans="1:11" x14ac:dyDescent="0.25">
      <c r="A504" s="51">
        <v>45432</v>
      </c>
      <c r="B504" s="1">
        <v>2</v>
      </c>
      <c r="D504" s="52" t="s">
        <v>475</v>
      </c>
      <c r="E504" s="41" t="s">
        <v>476</v>
      </c>
      <c r="I504" s="55">
        <v>750</v>
      </c>
      <c r="J504" s="53">
        <v>45432</v>
      </c>
      <c r="K504" s="53" t="s">
        <v>26</v>
      </c>
    </row>
    <row r="505" spans="1:11" x14ac:dyDescent="0.25">
      <c r="A505" s="51">
        <v>45432</v>
      </c>
      <c r="B505" s="1">
        <v>2</v>
      </c>
      <c r="D505" s="52" t="s">
        <v>477</v>
      </c>
      <c r="E505" s="41" t="s">
        <v>478</v>
      </c>
      <c r="I505" s="55">
        <v>1000</v>
      </c>
      <c r="J505" s="53">
        <v>45432</v>
      </c>
      <c r="K505" s="53" t="s">
        <v>101</v>
      </c>
    </row>
    <row r="506" spans="1:11" x14ac:dyDescent="0.25">
      <c r="A506" s="51">
        <v>45432</v>
      </c>
      <c r="B506" s="1">
        <v>2</v>
      </c>
      <c r="D506" s="52" t="s">
        <v>475</v>
      </c>
      <c r="E506" s="41" t="s">
        <v>479</v>
      </c>
      <c r="I506" s="55">
        <v>750</v>
      </c>
      <c r="J506" s="53">
        <v>45432</v>
      </c>
      <c r="K506" s="53" t="s">
        <v>26</v>
      </c>
    </row>
    <row r="507" spans="1:11" x14ac:dyDescent="0.25">
      <c r="A507" s="51">
        <v>45432</v>
      </c>
      <c r="B507" s="1">
        <v>2</v>
      </c>
      <c r="D507" s="52" t="s">
        <v>475</v>
      </c>
      <c r="E507" s="41" t="s">
        <v>480</v>
      </c>
      <c r="I507" s="55">
        <v>963</v>
      </c>
      <c r="J507" s="53">
        <v>45432</v>
      </c>
      <c r="K507" s="53" t="s">
        <v>26</v>
      </c>
    </row>
    <row r="508" spans="1:11" x14ac:dyDescent="0.25">
      <c r="A508" s="51">
        <v>45432</v>
      </c>
      <c r="B508" s="1">
        <v>2</v>
      </c>
      <c r="D508" s="52" t="s">
        <v>475</v>
      </c>
      <c r="E508" s="41" t="s">
        <v>481</v>
      </c>
      <c r="I508" s="55">
        <v>750</v>
      </c>
      <c r="J508" s="53">
        <v>45432</v>
      </c>
      <c r="K508" s="53" t="s">
        <v>26</v>
      </c>
    </row>
    <row r="509" spans="1:11" x14ac:dyDescent="0.25">
      <c r="A509" s="51">
        <v>45432</v>
      </c>
      <c r="B509" s="1">
        <v>3</v>
      </c>
      <c r="D509" s="52" t="s">
        <v>482</v>
      </c>
      <c r="E509" s="41" t="s">
        <v>186</v>
      </c>
      <c r="I509" s="55">
        <v>125.4</v>
      </c>
      <c r="J509" s="53">
        <v>45432</v>
      </c>
      <c r="K509" s="53" t="s">
        <v>72</v>
      </c>
    </row>
    <row r="510" spans="1:11" x14ac:dyDescent="0.25">
      <c r="A510" s="51">
        <v>45432</v>
      </c>
      <c r="B510" s="1">
        <v>3</v>
      </c>
      <c r="D510" s="52" t="s">
        <v>483</v>
      </c>
      <c r="I510" s="55">
        <v>2188.92</v>
      </c>
      <c r="J510" s="53">
        <v>45432</v>
      </c>
      <c r="K510" s="53" t="s">
        <v>72</v>
      </c>
    </row>
    <row r="511" spans="1:11" x14ac:dyDescent="0.25">
      <c r="A511" s="51">
        <v>45432</v>
      </c>
      <c r="B511" s="1">
        <v>3</v>
      </c>
      <c r="D511" s="52" t="s">
        <v>484</v>
      </c>
      <c r="I511" s="55">
        <v>10522.36</v>
      </c>
      <c r="J511" s="53">
        <v>45432</v>
      </c>
      <c r="K511" s="53" t="s">
        <v>72</v>
      </c>
    </row>
    <row r="512" spans="1:11" x14ac:dyDescent="0.25">
      <c r="A512" s="51">
        <v>45432</v>
      </c>
      <c r="B512" s="1">
        <v>3</v>
      </c>
      <c r="D512" s="52" t="s">
        <v>438</v>
      </c>
      <c r="E512" s="41" t="s">
        <v>485</v>
      </c>
      <c r="I512" s="55">
        <v>1307.9000000000001</v>
      </c>
      <c r="J512" s="53">
        <v>45432</v>
      </c>
      <c r="K512" s="53" t="s">
        <v>57</v>
      </c>
    </row>
    <row r="513" spans="1:11" x14ac:dyDescent="0.25">
      <c r="A513" s="51">
        <v>45432</v>
      </c>
      <c r="B513" s="1">
        <v>3</v>
      </c>
      <c r="D513" s="52" t="s">
        <v>486</v>
      </c>
      <c r="E513" s="41" t="s">
        <v>487</v>
      </c>
      <c r="I513" s="55">
        <v>312</v>
      </c>
      <c r="J513" s="53">
        <v>45432</v>
      </c>
      <c r="K513" s="53" t="s">
        <v>72</v>
      </c>
    </row>
    <row r="514" spans="1:11" x14ac:dyDescent="0.25">
      <c r="A514" s="51">
        <v>45432</v>
      </c>
      <c r="B514" s="1">
        <v>3</v>
      </c>
      <c r="D514" s="52" t="s">
        <v>223</v>
      </c>
      <c r="E514" s="41" t="s">
        <v>488</v>
      </c>
      <c r="I514" s="55">
        <v>1425</v>
      </c>
      <c r="J514" s="53">
        <v>45433</v>
      </c>
      <c r="K514" s="53" t="s">
        <v>26</v>
      </c>
    </row>
    <row r="515" spans="1:11" x14ac:dyDescent="0.25">
      <c r="A515" s="51">
        <v>45432</v>
      </c>
      <c r="B515" s="1">
        <v>3</v>
      </c>
      <c r="D515" s="52" t="s">
        <v>336</v>
      </c>
      <c r="E515" s="41" t="s">
        <v>489</v>
      </c>
      <c r="I515" s="55">
        <v>5523</v>
      </c>
      <c r="J515" s="53">
        <v>45436</v>
      </c>
      <c r="K515" s="53" t="s">
        <v>26</v>
      </c>
    </row>
    <row r="516" spans="1:11" x14ac:dyDescent="0.25">
      <c r="A516" s="51">
        <v>45432</v>
      </c>
      <c r="B516" s="1">
        <v>3</v>
      </c>
      <c r="D516" s="52" t="s">
        <v>104</v>
      </c>
      <c r="E516" s="41" t="s">
        <v>490</v>
      </c>
      <c r="I516" s="55">
        <v>300</v>
      </c>
      <c r="J516" s="53">
        <v>45436</v>
      </c>
      <c r="K516" s="53" t="s">
        <v>57</v>
      </c>
    </row>
    <row r="517" spans="1:11" x14ac:dyDescent="0.25">
      <c r="A517" s="51">
        <v>45432</v>
      </c>
      <c r="B517" s="1">
        <v>3</v>
      </c>
      <c r="D517" s="52" t="s">
        <v>491</v>
      </c>
      <c r="E517" s="41" t="s">
        <v>443</v>
      </c>
      <c r="I517" s="55">
        <v>1894.5</v>
      </c>
      <c r="J517" s="53">
        <v>45439</v>
      </c>
      <c r="K517" s="53" t="s">
        <v>26</v>
      </c>
    </row>
    <row r="518" spans="1:11" x14ac:dyDescent="0.25">
      <c r="A518" s="51">
        <v>45432</v>
      </c>
      <c r="B518" s="1">
        <v>3</v>
      </c>
      <c r="D518" s="52" t="s">
        <v>223</v>
      </c>
      <c r="E518" s="41" t="s">
        <v>492</v>
      </c>
      <c r="I518" s="55">
        <v>2850</v>
      </c>
      <c r="J518" s="53">
        <v>45439</v>
      </c>
      <c r="K518" s="53" t="s">
        <v>26</v>
      </c>
    </row>
    <row r="519" spans="1:11" x14ac:dyDescent="0.25">
      <c r="A519" s="51">
        <v>45432</v>
      </c>
      <c r="B519" s="1">
        <v>3</v>
      </c>
      <c r="D519" s="52" t="s">
        <v>104</v>
      </c>
      <c r="E519" s="41" t="s">
        <v>493</v>
      </c>
      <c r="I519" s="55">
        <v>180</v>
      </c>
      <c r="J519" s="53">
        <v>45440</v>
      </c>
      <c r="K519" s="53" t="s">
        <v>57</v>
      </c>
    </row>
    <row r="520" spans="1:11" x14ac:dyDescent="0.25">
      <c r="A520" s="51">
        <v>45432</v>
      </c>
      <c r="B520" s="1">
        <v>3</v>
      </c>
      <c r="D520" s="52" t="s">
        <v>192</v>
      </c>
      <c r="E520" s="41" t="s">
        <v>494</v>
      </c>
      <c r="I520" s="55">
        <v>2692.47</v>
      </c>
      <c r="J520" s="53">
        <v>45440</v>
      </c>
      <c r="K520" s="53" t="s">
        <v>72</v>
      </c>
    </row>
    <row r="521" spans="1:11" x14ac:dyDescent="0.25">
      <c r="A521" s="51">
        <v>45432</v>
      </c>
      <c r="B521" s="1">
        <v>3</v>
      </c>
      <c r="D521" s="52" t="s">
        <v>363</v>
      </c>
      <c r="E521" s="41" t="s">
        <v>495</v>
      </c>
      <c r="I521" s="55">
        <v>442</v>
      </c>
      <c r="J521" s="53">
        <v>45442</v>
      </c>
      <c r="K521" s="53" t="s">
        <v>21</v>
      </c>
    </row>
    <row r="522" spans="1:11" x14ac:dyDescent="0.25">
      <c r="A522" s="51">
        <v>45432</v>
      </c>
      <c r="B522" s="1">
        <v>3</v>
      </c>
      <c r="D522" s="52" t="s">
        <v>306</v>
      </c>
      <c r="I522" s="55">
        <v>231.55</v>
      </c>
      <c r="J522" s="53">
        <v>45443</v>
      </c>
      <c r="K522" s="53" t="s">
        <v>72</v>
      </c>
    </row>
    <row r="523" spans="1:11" x14ac:dyDescent="0.25">
      <c r="A523" s="51">
        <v>45432</v>
      </c>
      <c r="B523" s="1">
        <v>3</v>
      </c>
      <c r="D523" s="52" t="s">
        <v>104</v>
      </c>
      <c r="E523" s="41" t="s">
        <v>496</v>
      </c>
      <c r="I523" s="55">
        <v>490</v>
      </c>
      <c r="J523" s="53">
        <v>45446</v>
      </c>
      <c r="K523" s="53" t="s">
        <v>57</v>
      </c>
    </row>
    <row r="524" spans="1:11" x14ac:dyDescent="0.25">
      <c r="A524" s="51">
        <v>45432</v>
      </c>
      <c r="B524" s="1">
        <v>3</v>
      </c>
      <c r="D524" s="52" t="s">
        <v>104</v>
      </c>
      <c r="E524" s="41" t="s">
        <v>497</v>
      </c>
      <c r="I524" s="55">
        <v>210</v>
      </c>
      <c r="J524" s="53">
        <v>45446</v>
      </c>
      <c r="K524" s="53" t="s">
        <v>57</v>
      </c>
    </row>
    <row r="525" spans="1:11" x14ac:dyDescent="0.25">
      <c r="A525" s="51">
        <v>45432</v>
      </c>
      <c r="B525" s="1">
        <v>5</v>
      </c>
      <c r="D525" s="52" t="s">
        <v>498</v>
      </c>
      <c r="E525" s="41" t="s">
        <v>499</v>
      </c>
      <c r="I525" s="55">
        <v>829.4</v>
      </c>
      <c r="J525" s="53">
        <v>45425</v>
      </c>
      <c r="K525" s="53" t="s">
        <v>26</v>
      </c>
    </row>
    <row r="526" spans="1:11" x14ac:dyDescent="0.25">
      <c r="A526" s="51">
        <v>45432</v>
      </c>
      <c r="B526" s="1">
        <v>5</v>
      </c>
      <c r="D526" s="52" t="s">
        <v>387</v>
      </c>
      <c r="E526" s="41" t="s">
        <v>500</v>
      </c>
      <c r="I526" s="55">
        <v>170.7</v>
      </c>
      <c r="J526" s="53">
        <v>45428</v>
      </c>
      <c r="K526" s="53" t="s">
        <v>26</v>
      </c>
    </row>
    <row r="527" spans="1:11" x14ac:dyDescent="0.25">
      <c r="A527" s="51">
        <v>45432</v>
      </c>
      <c r="B527" s="1">
        <v>5</v>
      </c>
      <c r="D527" s="52" t="s">
        <v>501</v>
      </c>
      <c r="E527" s="41" t="s">
        <v>502</v>
      </c>
      <c r="I527" s="55">
        <v>21400</v>
      </c>
      <c r="J527" s="53">
        <v>45426</v>
      </c>
      <c r="K527" s="53" t="s">
        <v>21</v>
      </c>
    </row>
    <row r="528" spans="1:11" x14ac:dyDescent="0.25">
      <c r="A528" s="51">
        <v>45448</v>
      </c>
      <c r="B528" s="1">
        <v>1</v>
      </c>
      <c r="C528" t="s">
        <v>80</v>
      </c>
      <c r="D528" t="s">
        <v>81</v>
      </c>
      <c r="E528" s="41" t="s">
        <v>182</v>
      </c>
      <c r="I528" s="55">
        <v>1569.71</v>
      </c>
      <c r="J528" s="53">
        <v>45449</v>
      </c>
      <c r="K528" s="53" t="s">
        <v>72</v>
      </c>
    </row>
    <row r="529" spans="1:11" x14ac:dyDescent="0.25">
      <c r="A529" s="51">
        <v>45448</v>
      </c>
      <c r="B529" s="54">
        <v>1</v>
      </c>
      <c r="C529" t="s">
        <v>86</v>
      </c>
      <c r="D529" t="s">
        <v>87</v>
      </c>
      <c r="E529" s="41" t="s">
        <v>182</v>
      </c>
      <c r="I529" s="55">
        <v>2017.81</v>
      </c>
      <c r="J529" s="53">
        <v>45449</v>
      </c>
      <c r="K529" s="53" t="s">
        <v>72</v>
      </c>
    </row>
    <row r="530" spans="1:11" x14ac:dyDescent="0.25">
      <c r="A530" s="51">
        <v>45448</v>
      </c>
      <c r="B530" s="54">
        <v>1</v>
      </c>
      <c r="C530" t="s">
        <v>69</v>
      </c>
      <c r="D530" t="s">
        <v>70</v>
      </c>
      <c r="E530" s="41" t="s">
        <v>182</v>
      </c>
      <c r="I530" s="55">
        <v>2466.75</v>
      </c>
      <c r="J530" s="53">
        <v>45449</v>
      </c>
      <c r="K530" s="53" t="s">
        <v>72</v>
      </c>
    </row>
    <row r="531" spans="1:11" x14ac:dyDescent="0.25">
      <c r="A531" s="51">
        <v>45448</v>
      </c>
      <c r="B531" s="54">
        <v>1</v>
      </c>
      <c r="C531" t="s">
        <v>89</v>
      </c>
      <c r="D531" t="s">
        <v>90</v>
      </c>
      <c r="E531" s="41" t="s">
        <v>182</v>
      </c>
      <c r="I531" s="55">
        <v>2017.81</v>
      </c>
      <c r="J531" s="53">
        <v>45449</v>
      </c>
      <c r="K531" s="53" t="s">
        <v>72</v>
      </c>
    </row>
    <row r="532" spans="1:11" x14ac:dyDescent="0.25">
      <c r="A532" s="51">
        <v>45448</v>
      </c>
      <c r="B532" s="54">
        <v>1</v>
      </c>
      <c r="C532" t="s">
        <v>77</v>
      </c>
      <c r="D532" t="s">
        <v>78</v>
      </c>
      <c r="E532" s="41" t="s">
        <v>182</v>
      </c>
      <c r="I532" s="55">
        <v>2078.9499999999998</v>
      </c>
      <c r="J532" s="53">
        <v>45449</v>
      </c>
      <c r="K532" s="53" t="s">
        <v>72</v>
      </c>
    </row>
    <row r="533" spans="1:11" x14ac:dyDescent="0.25">
      <c r="A533" s="51">
        <v>45448</v>
      </c>
      <c r="B533" s="54">
        <v>1</v>
      </c>
      <c r="C533" t="s">
        <v>74</v>
      </c>
      <c r="D533" t="s">
        <v>75</v>
      </c>
      <c r="E533" s="41" t="s">
        <v>182</v>
      </c>
      <c r="I533" s="55">
        <v>1421.92</v>
      </c>
      <c r="J533" s="53">
        <v>45449</v>
      </c>
      <c r="K533" s="53" t="s">
        <v>72</v>
      </c>
    </row>
    <row r="534" spans="1:11" x14ac:dyDescent="0.25">
      <c r="A534" s="51">
        <v>45448</v>
      </c>
      <c r="B534" s="54">
        <v>1</v>
      </c>
      <c r="C534" t="s">
        <v>92</v>
      </c>
      <c r="D534" t="s">
        <v>93</v>
      </c>
      <c r="E534" s="41" t="s">
        <v>182</v>
      </c>
      <c r="I534" s="55">
        <v>1411.41</v>
      </c>
      <c r="J534" s="53">
        <v>45449</v>
      </c>
      <c r="K534" s="53" t="s">
        <v>72</v>
      </c>
    </row>
    <row r="535" spans="1:11" x14ac:dyDescent="0.25">
      <c r="A535" s="51">
        <v>45448</v>
      </c>
      <c r="B535" s="1">
        <v>1</v>
      </c>
      <c r="C535" s="63" t="s">
        <v>393</v>
      </c>
      <c r="D535" s="52" t="s">
        <v>394</v>
      </c>
      <c r="E535" s="41" t="s">
        <v>182</v>
      </c>
      <c r="I535" s="55">
        <v>1210.75</v>
      </c>
      <c r="J535" s="53">
        <v>45449</v>
      </c>
      <c r="K535" s="53" t="s">
        <v>72</v>
      </c>
    </row>
    <row r="536" spans="1:11" x14ac:dyDescent="0.25">
      <c r="A536" s="51">
        <v>45448</v>
      </c>
      <c r="B536" s="1">
        <v>1</v>
      </c>
      <c r="C536" s="63" t="s">
        <v>339</v>
      </c>
      <c r="D536" s="52" t="s">
        <v>340</v>
      </c>
      <c r="E536" s="41" t="s">
        <v>182</v>
      </c>
      <c r="I536" s="55">
        <v>1746.95</v>
      </c>
      <c r="J536" s="53">
        <v>45449</v>
      </c>
      <c r="K536" s="53" t="s">
        <v>72</v>
      </c>
    </row>
    <row r="537" spans="1:11" x14ac:dyDescent="0.25">
      <c r="A537" s="51">
        <v>45448</v>
      </c>
      <c r="B537" s="1">
        <v>1</v>
      </c>
      <c r="C537" s="63" t="s">
        <v>449</v>
      </c>
      <c r="D537" s="52" t="s">
        <v>450</v>
      </c>
      <c r="E537" s="41" t="s">
        <v>182</v>
      </c>
      <c r="I537" s="55">
        <v>1704.54</v>
      </c>
      <c r="J537" s="53">
        <v>45449</v>
      </c>
      <c r="K537" s="53" t="s">
        <v>72</v>
      </c>
    </row>
    <row r="538" spans="1:11" x14ac:dyDescent="0.25">
      <c r="A538" s="51">
        <v>45448</v>
      </c>
      <c r="B538" s="1">
        <v>1</v>
      </c>
      <c r="C538" s="63" t="s">
        <v>451</v>
      </c>
      <c r="D538" s="52" t="s">
        <v>452</v>
      </c>
      <c r="E538" s="41" t="s">
        <v>182</v>
      </c>
      <c r="I538" s="55">
        <v>2083.12</v>
      </c>
      <c r="J538" s="53">
        <v>45449</v>
      </c>
      <c r="K538" s="53" t="s">
        <v>72</v>
      </c>
    </row>
    <row r="539" spans="1:11" x14ac:dyDescent="0.25">
      <c r="A539" s="51">
        <v>45448</v>
      </c>
      <c r="B539" s="1">
        <v>2</v>
      </c>
      <c r="D539" s="52" t="s">
        <v>475</v>
      </c>
      <c r="E539" s="41" t="s">
        <v>503</v>
      </c>
      <c r="I539" s="55">
        <v>750</v>
      </c>
      <c r="J539" s="53">
        <v>45449</v>
      </c>
      <c r="K539" s="53" t="s">
        <v>26</v>
      </c>
    </row>
    <row r="540" spans="1:11" x14ac:dyDescent="0.25">
      <c r="A540" s="51">
        <v>45448</v>
      </c>
      <c r="B540" s="1">
        <v>2</v>
      </c>
      <c r="D540" s="52" t="s">
        <v>475</v>
      </c>
      <c r="E540" s="41" t="s">
        <v>504</v>
      </c>
      <c r="I540" s="55">
        <v>750</v>
      </c>
      <c r="J540" s="53">
        <v>45449</v>
      </c>
      <c r="K540" s="53" t="s">
        <v>26</v>
      </c>
    </row>
    <row r="541" spans="1:11" x14ac:dyDescent="0.25">
      <c r="A541" s="51">
        <v>45448</v>
      </c>
      <c r="B541" s="1">
        <v>2</v>
      </c>
      <c r="D541" s="52" t="s">
        <v>18</v>
      </c>
      <c r="E541" s="41" t="s">
        <v>275</v>
      </c>
      <c r="I541" s="55">
        <v>80</v>
      </c>
      <c r="J541" s="53">
        <v>45449</v>
      </c>
      <c r="K541" s="53" t="s">
        <v>101</v>
      </c>
    </row>
    <row r="542" spans="1:11" x14ac:dyDescent="0.25">
      <c r="A542" s="51">
        <v>45448</v>
      </c>
      <c r="B542" s="1">
        <v>3</v>
      </c>
      <c r="D542" s="52" t="s">
        <v>505</v>
      </c>
      <c r="E542" s="41" t="s">
        <v>186</v>
      </c>
      <c r="I542" s="55">
        <v>281.75</v>
      </c>
      <c r="J542" s="53">
        <v>45449</v>
      </c>
      <c r="K542" s="53" t="s">
        <v>72</v>
      </c>
    </row>
    <row r="543" spans="1:11" x14ac:dyDescent="0.25">
      <c r="A543" s="51">
        <v>45448</v>
      </c>
      <c r="B543" s="1">
        <v>3</v>
      </c>
      <c r="D543" s="52" t="s">
        <v>506</v>
      </c>
      <c r="I543" s="55">
        <v>115</v>
      </c>
      <c r="J543" s="53">
        <v>45449</v>
      </c>
      <c r="K543" s="53" t="s">
        <v>43</v>
      </c>
    </row>
    <row r="544" spans="1:11" x14ac:dyDescent="0.25">
      <c r="A544" s="51">
        <v>45448</v>
      </c>
      <c r="B544" s="1">
        <v>3</v>
      </c>
      <c r="D544" s="52" t="s">
        <v>507</v>
      </c>
      <c r="E544" s="41" t="s">
        <v>211</v>
      </c>
      <c r="I544" s="55">
        <v>847.2</v>
      </c>
      <c r="J544" s="53">
        <v>45449</v>
      </c>
      <c r="K544" s="53" t="s">
        <v>72</v>
      </c>
    </row>
    <row r="545" spans="1:11" x14ac:dyDescent="0.25">
      <c r="A545" s="51">
        <v>45448</v>
      </c>
      <c r="B545" s="1">
        <v>3</v>
      </c>
      <c r="D545" s="52" t="s">
        <v>336</v>
      </c>
      <c r="E545" s="41" t="s">
        <v>508</v>
      </c>
      <c r="I545" s="55">
        <v>4938</v>
      </c>
      <c r="J545" s="53">
        <v>45450</v>
      </c>
      <c r="K545" s="53" t="s">
        <v>26</v>
      </c>
    </row>
    <row r="546" spans="1:11" x14ac:dyDescent="0.25">
      <c r="A546" s="51">
        <v>45448</v>
      </c>
      <c r="B546" s="1">
        <v>3</v>
      </c>
      <c r="D546" s="52" t="s">
        <v>104</v>
      </c>
      <c r="E546" s="41" t="s">
        <v>509</v>
      </c>
      <c r="I546" s="55">
        <v>500</v>
      </c>
      <c r="J546" s="53">
        <v>45453</v>
      </c>
      <c r="K546" s="53" t="s">
        <v>57</v>
      </c>
    </row>
    <row r="547" spans="1:11" x14ac:dyDescent="0.25">
      <c r="A547" s="51">
        <v>45448</v>
      </c>
      <c r="B547" s="1">
        <v>3</v>
      </c>
      <c r="D547" s="52" t="s">
        <v>213</v>
      </c>
      <c r="E547" s="41" t="s">
        <v>510</v>
      </c>
      <c r="I547" s="55">
        <v>6260.6</v>
      </c>
      <c r="J547" s="53">
        <v>45453</v>
      </c>
      <c r="K547" s="53" t="s">
        <v>57</v>
      </c>
    </row>
    <row r="548" spans="1:11" x14ac:dyDescent="0.25">
      <c r="A548" s="51">
        <v>45448</v>
      </c>
      <c r="B548" s="1">
        <v>3</v>
      </c>
      <c r="D548" s="52" t="s">
        <v>338</v>
      </c>
      <c r="E548" s="41" t="s">
        <v>511</v>
      </c>
      <c r="I548" s="55">
        <v>1764.9</v>
      </c>
      <c r="J548" s="53">
        <v>45460</v>
      </c>
      <c r="K548" s="53" t="s">
        <v>26</v>
      </c>
    </row>
    <row r="549" spans="1:11" x14ac:dyDescent="0.25">
      <c r="A549" s="51">
        <v>45463</v>
      </c>
      <c r="B549" s="1">
        <v>1</v>
      </c>
      <c r="C549" t="s">
        <v>80</v>
      </c>
      <c r="D549" t="s">
        <v>81</v>
      </c>
      <c r="E549" s="41" t="s">
        <v>182</v>
      </c>
      <c r="I549" s="55">
        <v>916</v>
      </c>
      <c r="J549" s="53">
        <v>45463</v>
      </c>
      <c r="K549" s="53" t="s">
        <v>72</v>
      </c>
    </row>
    <row r="550" spans="1:11" x14ac:dyDescent="0.25">
      <c r="A550" s="51">
        <v>45463</v>
      </c>
      <c r="B550" s="54">
        <v>1</v>
      </c>
      <c r="C550" t="s">
        <v>86</v>
      </c>
      <c r="D550" t="s">
        <v>87</v>
      </c>
      <c r="E550" s="41" t="s">
        <v>182</v>
      </c>
      <c r="I550" s="55">
        <v>1104.8</v>
      </c>
      <c r="J550" s="53">
        <v>45463</v>
      </c>
      <c r="K550" s="53" t="s">
        <v>72</v>
      </c>
    </row>
    <row r="551" spans="1:11" x14ac:dyDescent="0.25">
      <c r="A551" s="51">
        <v>45463</v>
      </c>
      <c r="B551" s="54">
        <v>1</v>
      </c>
      <c r="C551" t="s">
        <v>69</v>
      </c>
      <c r="D551" t="s">
        <v>70</v>
      </c>
      <c r="E551" s="41" t="s">
        <v>182</v>
      </c>
      <c r="I551" s="55">
        <v>1512</v>
      </c>
      <c r="J551" s="53">
        <v>45463</v>
      </c>
      <c r="K551" s="53" t="s">
        <v>72</v>
      </c>
    </row>
    <row r="552" spans="1:11" x14ac:dyDescent="0.25">
      <c r="A552" s="51">
        <v>45463</v>
      </c>
      <c r="B552" s="54">
        <v>1</v>
      </c>
      <c r="C552" t="s">
        <v>89</v>
      </c>
      <c r="D552" t="s">
        <v>90</v>
      </c>
      <c r="E552" s="41" t="s">
        <v>182</v>
      </c>
      <c r="I552" s="55">
        <v>1104.8</v>
      </c>
      <c r="J552" s="53">
        <v>45463</v>
      </c>
      <c r="K552" s="53" t="s">
        <v>72</v>
      </c>
    </row>
    <row r="553" spans="1:11" x14ac:dyDescent="0.25">
      <c r="A553" s="51">
        <v>45463</v>
      </c>
      <c r="B553" s="54">
        <v>1</v>
      </c>
      <c r="C553" t="s">
        <v>77</v>
      </c>
      <c r="D553" t="s">
        <v>78</v>
      </c>
      <c r="E553" s="41" t="s">
        <v>182</v>
      </c>
      <c r="I553" s="55">
        <v>1104.8</v>
      </c>
      <c r="J553" s="53">
        <v>45463</v>
      </c>
      <c r="K553" s="53" t="s">
        <v>72</v>
      </c>
    </row>
    <row r="554" spans="1:11" x14ac:dyDescent="0.25">
      <c r="A554" s="51">
        <v>45463</v>
      </c>
      <c r="B554" s="54">
        <v>1</v>
      </c>
      <c r="C554" t="s">
        <v>74</v>
      </c>
      <c r="D554" t="s">
        <v>75</v>
      </c>
      <c r="E554" s="41" t="s">
        <v>182</v>
      </c>
      <c r="I554" s="55">
        <v>1104.8</v>
      </c>
      <c r="J554" s="53">
        <v>45463</v>
      </c>
      <c r="K554" s="53" t="s">
        <v>72</v>
      </c>
    </row>
    <row r="555" spans="1:11" x14ac:dyDescent="0.25">
      <c r="A555" s="51">
        <v>45463</v>
      </c>
      <c r="B555" s="54">
        <v>1</v>
      </c>
      <c r="C555" t="s">
        <v>92</v>
      </c>
      <c r="D555" t="s">
        <v>93</v>
      </c>
      <c r="E555" s="41" t="s">
        <v>182</v>
      </c>
      <c r="I555" s="55">
        <v>642.79999999999995</v>
      </c>
      <c r="J555" s="53">
        <v>45463</v>
      </c>
      <c r="K555" s="53" t="s">
        <v>72</v>
      </c>
    </row>
    <row r="556" spans="1:11" x14ac:dyDescent="0.25">
      <c r="A556" s="51">
        <v>45463</v>
      </c>
      <c r="B556" s="1">
        <v>1</v>
      </c>
      <c r="C556" s="63" t="s">
        <v>393</v>
      </c>
      <c r="D556" s="52" t="s">
        <v>394</v>
      </c>
      <c r="E556" s="41" t="s">
        <v>182</v>
      </c>
      <c r="I556" s="55">
        <v>642.79999999999995</v>
      </c>
      <c r="J556" s="53">
        <v>45463</v>
      </c>
      <c r="K556" s="53" t="s">
        <v>72</v>
      </c>
    </row>
    <row r="557" spans="1:11" x14ac:dyDescent="0.25">
      <c r="A557" s="51">
        <v>45463</v>
      </c>
      <c r="B557" s="1">
        <v>1</v>
      </c>
      <c r="C557" s="63" t="s">
        <v>339</v>
      </c>
      <c r="D557" s="52" t="s">
        <v>340</v>
      </c>
      <c r="E557" s="41" t="s">
        <v>182</v>
      </c>
      <c r="I557" s="55">
        <v>1104.8</v>
      </c>
      <c r="J557" s="53">
        <v>45463</v>
      </c>
      <c r="K557" s="53" t="s">
        <v>72</v>
      </c>
    </row>
    <row r="558" spans="1:11" x14ac:dyDescent="0.25">
      <c r="A558" s="51">
        <v>45463</v>
      </c>
      <c r="B558" s="1">
        <v>1</v>
      </c>
      <c r="C558" s="63" t="s">
        <v>449</v>
      </c>
      <c r="D558" s="52" t="s">
        <v>450</v>
      </c>
      <c r="E558" s="41" t="s">
        <v>182</v>
      </c>
      <c r="I558" s="55">
        <v>817.2</v>
      </c>
      <c r="J558" s="53">
        <v>45463</v>
      </c>
      <c r="K558" s="53" t="s">
        <v>72</v>
      </c>
    </row>
    <row r="559" spans="1:11" x14ac:dyDescent="0.25">
      <c r="A559" s="51">
        <v>45463</v>
      </c>
      <c r="B559" s="1">
        <v>1</v>
      </c>
      <c r="C559" s="63" t="s">
        <v>451</v>
      </c>
      <c r="D559" s="52" t="s">
        <v>452</v>
      </c>
      <c r="E559" s="41" t="s">
        <v>182</v>
      </c>
      <c r="I559" s="55">
        <v>1104.8</v>
      </c>
      <c r="J559" s="53">
        <v>45463</v>
      </c>
      <c r="K559" s="53" t="s">
        <v>72</v>
      </c>
    </row>
    <row r="560" spans="1:11" x14ac:dyDescent="0.25">
      <c r="A560" s="51">
        <v>45463</v>
      </c>
      <c r="B560" s="1">
        <v>1</v>
      </c>
      <c r="C560" s="63" t="s">
        <v>512</v>
      </c>
      <c r="D560" s="52" t="s">
        <v>513</v>
      </c>
      <c r="E560" s="41" t="s">
        <v>71</v>
      </c>
      <c r="I560" s="55">
        <v>640</v>
      </c>
      <c r="J560" s="53">
        <v>45463</v>
      </c>
      <c r="K560" s="53" t="s">
        <v>72</v>
      </c>
    </row>
    <row r="561" spans="1:11" x14ac:dyDescent="0.25">
      <c r="A561" s="51">
        <v>45463</v>
      </c>
      <c r="B561" s="1">
        <v>2</v>
      </c>
      <c r="D561" s="52" t="s">
        <v>187</v>
      </c>
      <c r="I561" s="55">
        <v>20000</v>
      </c>
      <c r="J561" s="53">
        <v>45463</v>
      </c>
      <c r="K561" s="53" t="s">
        <v>43</v>
      </c>
    </row>
    <row r="562" spans="1:11" x14ac:dyDescent="0.25">
      <c r="A562" s="51">
        <v>45463</v>
      </c>
      <c r="B562" s="1">
        <v>2</v>
      </c>
      <c r="D562" s="52" t="s">
        <v>475</v>
      </c>
      <c r="E562" s="41" t="s">
        <v>514</v>
      </c>
      <c r="I562" s="55">
        <v>750</v>
      </c>
      <c r="J562" s="53">
        <v>45449</v>
      </c>
      <c r="K562" s="53" t="s">
        <v>26</v>
      </c>
    </row>
    <row r="563" spans="1:11" x14ac:dyDescent="0.25">
      <c r="A563" s="51">
        <v>45463</v>
      </c>
      <c r="B563" s="1">
        <v>3</v>
      </c>
      <c r="D563" s="52" t="s">
        <v>515</v>
      </c>
      <c r="I563" s="55">
        <v>2191.7600000000002</v>
      </c>
      <c r="J563" s="53">
        <v>45463</v>
      </c>
      <c r="K563" s="53" t="s">
        <v>72</v>
      </c>
    </row>
    <row r="564" spans="1:11" x14ac:dyDescent="0.25">
      <c r="A564" s="51">
        <v>45463</v>
      </c>
      <c r="B564" s="1">
        <v>3</v>
      </c>
      <c r="D564" s="52" t="s">
        <v>516</v>
      </c>
      <c r="I564" s="55">
        <v>10266.77</v>
      </c>
      <c r="J564" s="53">
        <v>45463</v>
      </c>
      <c r="K564" s="53" t="s">
        <v>72</v>
      </c>
    </row>
    <row r="565" spans="1:11" x14ac:dyDescent="0.25">
      <c r="A565" s="51">
        <v>45463</v>
      </c>
      <c r="B565" s="1">
        <v>3</v>
      </c>
      <c r="D565" s="52" t="s">
        <v>517</v>
      </c>
      <c r="E565" s="41" t="s">
        <v>186</v>
      </c>
      <c r="I565" s="55">
        <v>125.4</v>
      </c>
      <c r="J565" s="53">
        <v>45463</v>
      </c>
      <c r="K565" s="53" t="s">
        <v>72</v>
      </c>
    </row>
    <row r="566" spans="1:11" x14ac:dyDescent="0.25">
      <c r="A566" s="51">
        <v>45463</v>
      </c>
      <c r="B566" s="1">
        <v>3</v>
      </c>
      <c r="D566" s="52" t="s">
        <v>223</v>
      </c>
      <c r="E566" s="41" t="s">
        <v>518</v>
      </c>
      <c r="I566" s="55">
        <v>2850</v>
      </c>
      <c r="J566" s="53">
        <v>45463</v>
      </c>
      <c r="K566" s="53" t="s">
        <v>26</v>
      </c>
    </row>
    <row r="567" spans="1:11" x14ac:dyDescent="0.25">
      <c r="A567" s="51">
        <v>45463</v>
      </c>
      <c r="B567" s="1">
        <v>3</v>
      </c>
      <c r="D567" s="52" t="s">
        <v>104</v>
      </c>
      <c r="E567" s="41" t="s">
        <v>519</v>
      </c>
      <c r="I567" s="55">
        <v>300</v>
      </c>
      <c r="J567" s="53">
        <v>45464</v>
      </c>
      <c r="K567" s="53" t="s">
        <v>57</v>
      </c>
    </row>
    <row r="568" spans="1:11" x14ac:dyDescent="0.25">
      <c r="A568" s="51">
        <v>45463</v>
      </c>
      <c r="B568" s="1">
        <v>3</v>
      </c>
      <c r="D568" s="52" t="s">
        <v>438</v>
      </c>
      <c r="E568" s="41" t="s">
        <v>520</v>
      </c>
      <c r="I568" s="55">
        <v>1307.9000000000001</v>
      </c>
      <c r="J568" s="53">
        <v>45467</v>
      </c>
      <c r="K568" s="53" t="s">
        <v>57</v>
      </c>
    </row>
    <row r="569" spans="1:11" x14ac:dyDescent="0.25">
      <c r="A569" s="51">
        <v>45463</v>
      </c>
      <c r="B569" s="1">
        <v>3</v>
      </c>
      <c r="D569" s="52" t="s">
        <v>192</v>
      </c>
      <c r="E569" s="41" t="s">
        <v>521</v>
      </c>
      <c r="I569" s="55">
        <v>2857.47</v>
      </c>
      <c r="J569" s="53">
        <v>45471</v>
      </c>
      <c r="K569" s="53" t="s">
        <v>72</v>
      </c>
    </row>
    <row r="570" spans="1:11" x14ac:dyDescent="0.25">
      <c r="A570" s="51">
        <v>45463</v>
      </c>
      <c r="B570" s="1">
        <v>3</v>
      </c>
      <c r="D570" s="52" t="s">
        <v>196</v>
      </c>
      <c r="I570" s="55">
        <v>231</v>
      </c>
      <c r="J570" s="53">
        <v>45473</v>
      </c>
      <c r="K570" s="53" t="s">
        <v>72</v>
      </c>
    </row>
    <row r="571" spans="1:11" x14ac:dyDescent="0.25">
      <c r="A571" s="51">
        <v>45463</v>
      </c>
      <c r="B571" s="1">
        <v>3</v>
      </c>
      <c r="D571" s="52" t="s">
        <v>104</v>
      </c>
      <c r="E571" s="41" t="s">
        <v>522</v>
      </c>
      <c r="I571" s="55">
        <v>210</v>
      </c>
      <c r="J571" s="53">
        <v>45477</v>
      </c>
      <c r="K571" s="53" t="s">
        <v>57</v>
      </c>
    </row>
    <row r="572" spans="1:11" x14ac:dyDescent="0.25">
      <c r="A572" s="51">
        <v>45463</v>
      </c>
      <c r="B572" s="1">
        <v>3</v>
      </c>
      <c r="D572" s="52" t="s">
        <v>104</v>
      </c>
      <c r="E572" s="41" t="s">
        <v>523</v>
      </c>
      <c r="I572" s="55">
        <v>490</v>
      </c>
      <c r="J572" s="53">
        <v>45477</v>
      </c>
      <c r="K572" s="53" t="s">
        <v>57</v>
      </c>
    </row>
    <row r="573" spans="1:11" x14ac:dyDescent="0.25">
      <c r="A573" s="51">
        <v>45463</v>
      </c>
      <c r="B573" s="1">
        <v>3</v>
      </c>
      <c r="D573" s="52" t="s">
        <v>524</v>
      </c>
      <c r="E573" s="41" t="s">
        <v>525</v>
      </c>
      <c r="I573" s="55">
        <v>2420</v>
      </c>
      <c r="J573" s="53">
        <v>45478</v>
      </c>
      <c r="K573" s="53" t="s">
        <v>26</v>
      </c>
    </row>
    <row r="574" spans="1:11" x14ac:dyDescent="0.25">
      <c r="A574" s="51">
        <v>45463</v>
      </c>
      <c r="B574" s="1">
        <v>4</v>
      </c>
      <c r="D574" s="52" t="s">
        <v>526</v>
      </c>
      <c r="E574" s="41" t="s">
        <v>527</v>
      </c>
      <c r="I574" s="55">
        <v>50</v>
      </c>
      <c r="J574" s="53">
        <v>45454</v>
      </c>
      <c r="K574" s="53" t="s">
        <v>101</v>
      </c>
    </row>
    <row r="575" spans="1:11" x14ac:dyDescent="0.25">
      <c r="A575" s="51">
        <v>45463</v>
      </c>
      <c r="B575" s="1">
        <v>4</v>
      </c>
      <c r="D575" s="52" t="s">
        <v>528</v>
      </c>
      <c r="E575" s="41" t="s">
        <v>529</v>
      </c>
      <c r="I575" s="55">
        <v>176</v>
      </c>
      <c r="J575" s="53">
        <v>45454</v>
      </c>
      <c r="K575" s="53" t="s">
        <v>26</v>
      </c>
    </row>
    <row r="576" spans="1:11" x14ac:dyDescent="0.25">
      <c r="A576" s="51">
        <v>45463</v>
      </c>
      <c r="B576" s="1">
        <v>5</v>
      </c>
      <c r="D576" s="52" t="s">
        <v>387</v>
      </c>
      <c r="E576" s="41" t="s">
        <v>530</v>
      </c>
      <c r="I576" s="55">
        <v>433.4</v>
      </c>
      <c r="J576" s="53">
        <v>45450</v>
      </c>
      <c r="K576" s="53" t="s">
        <v>26</v>
      </c>
    </row>
    <row r="577" spans="1:11" x14ac:dyDescent="0.25">
      <c r="A577" s="51">
        <v>45463</v>
      </c>
      <c r="B577" s="1">
        <v>5</v>
      </c>
      <c r="D577" s="52" t="s">
        <v>389</v>
      </c>
      <c r="I577" s="55">
        <v>4500.8900000000003</v>
      </c>
      <c r="J577" s="53">
        <v>45454</v>
      </c>
      <c r="K577" s="53" t="s">
        <v>26</v>
      </c>
    </row>
    <row r="578" spans="1:11" x14ac:dyDescent="0.25">
      <c r="A578" s="51">
        <v>45478</v>
      </c>
      <c r="B578" s="54">
        <v>1</v>
      </c>
      <c r="C578" t="s">
        <v>86</v>
      </c>
      <c r="D578" t="s">
        <v>87</v>
      </c>
      <c r="E578" s="41" t="s">
        <v>182</v>
      </c>
      <c r="I578" s="55">
        <v>2144.5500000000002</v>
      </c>
      <c r="J578" s="53">
        <v>45478</v>
      </c>
      <c r="K578" s="53" t="s">
        <v>72</v>
      </c>
    </row>
    <row r="579" spans="1:11" x14ac:dyDescent="0.25">
      <c r="A579" s="51">
        <v>45478</v>
      </c>
      <c r="B579" s="54">
        <v>1</v>
      </c>
      <c r="C579" t="s">
        <v>69</v>
      </c>
      <c r="D579" t="s">
        <v>70</v>
      </c>
      <c r="E579" s="41" t="s">
        <v>182</v>
      </c>
      <c r="I579" s="55">
        <v>2531.9499999999998</v>
      </c>
      <c r="J579" s="53">
        <v>45478</v>
      </c>
      <c r="K579" s="53" t="s">
        <v>72</v>
      </c>
    </row>
    <row r="580" spans="1:11" x14ac:dyDescent="0.25">
      <c r="A580" s="51">
        <v>45478</v>
      </c>
      <c r="B580" s="54">
        <v>1</v>
      </c>
      <c r="C580" t="s">
        <v>89</v>
      </c>
      <c r="D580" t="s">
        <v>90</v>
      </c>
      <c r="E580" s="41" t="s">
        <v>182</v>
      </c>
      <c r="I580" s="55">
        <v>2144.5500000000002</v>
      </c>
      <c r="J580" s="53">
        <v>45478</v>
      </c>
      <c r="K580" s="53" t="s">
        <v>72</v>
      </c>
    </row>
    <row r="581" spans="1:11" x14ac:dyDescent="0.25">
      <c r="A581" s="51">
        <v>45478</v>
      </c>
      <c r="B581" s="54">
        <v>1</v>
      </c>
      <c r="C581" t="s">
        <v>77</v>
      </c>
      <c r="D581" t="s">
        <v>78</v>
      </c>
      <c r="E581" s="41" t="s">
        <v>182</v>
      </c>
      <c r="I581" s="55">
        <v>2144.15</v>
      </c>
      <c r="J581" s="53">
        <v>45478</v>
      </c>
      <c r="K581" s="53" t="s">
        <v>72</v>
      </c>
    </row>
    <row r="582" spans="1:11" x14ac:dyDescent="0.25">
      <c r="A582" s="51">
        <v>45478</v>
      </c>
      <c r="B582" s="54">
        <v>1</v>
      </c>
      <c r="C582" t="s">
        <v>74</v>
      </c>
      <c r="D582" t="s">
        <v>75</v>
      </c>
      <c r="E582" s="41" t="s">
        <v>182</v>
      </c>
      <c r="I582" s="55">
        <v>1429.92</v>
      </c>
      <c r="J582" s="53">
        <v>45478</v>
      </c>
      <c r="K582" s="53" t="s">
        <v>72</v>
      </c>
    </row>
    <row r="583" spans="1:11" x14ac:dyDescent="0.25">
      <c r="A583" s="51">
        <v>45478</v>
      </c>
      <c r="B583" s="54">
        <v>1</v>
      </c>
      <c r="C583" t="s">
        <v>92</v>
      </c>
      <c r="D583" t="s">
        <v>93</v>
      </c>
      <c r="E583" s="41" t="s">
        <v>182</v>
      </c>
      <c r="I583" s="55">
        <v>1590.55</v>
      </c>
      <c r="J583" s="53">
        <v>45478</v>
      </c>
      <c r="K583" s="53" t="s">
        <v>72</v>
      </c>
    </row>
    <row r="584" spans="1:11" x14ac:dyDescent="0.25">
      <c r="A584" s="51">
        <v>45478</v>
      </c>
      <c r="B584" s="1">
        <v>1</v>
      </c>
      <c r="C584" s="63" t="s">
        <v>393</v>
      </c>
      <c r="D584" s="52" t="s">
        <v>394</v>
      </c>
      <c r="E584" s="41" t="s">
        <v>182</v>
      </c>
      <c r="I584" s="55">
        <v>1180.51</v>
      </c>
      <c r="J584" s="53">
        <v>45478</v>
      </c>
      <c r="K584" s="53" t="s">
        <v>72</v>
      </c>
    </row>
    <row r="585" spans="1:11" x14ac:dyDescent="0.25">
      <c r="A585" s="51">
        <v>45478</v>
      </c>
      <c r="B585" s="1">
        <v>1</v>
      </c>
      <c r="C585" s="63" t="s">
        <v>339</v>
      </c>
      <c r="D585" s="52" t="s">
        <v>340</v>
      </c>
      <c r="E585" s="41" t="s">
        <v>182</v>
      </c>
      <c r="I585" s="55">
        <v>1794.95</v>
      </c>
      <c r="J585" s="53">
        <v>45478</v>
      </c>
      <c r="K585" s="53" t="s">
        <v>72</v>
      </c>
    </row>
    <row r="586" spans="1:11" x14ac:dyDescent="0.25">
      <c r="A586" s="51">
        <v>45478</v>
      </c>
      <c r="B586" s="1">
        <v>1</v>
      </c>
      <c r="C586" s="63" t="s">
        <v>449</v>
      </c>
      <c r="D586" s="52" t="s">
        <v>450</v>
      </c>
      <c r="E586" s="41" t="s">
        <v>182</v>
      </c>
      <c r="I586" s="55">
        <v>1854.74</v>
      </c>
      <c r="J586" s="53">
        <v>45478</v>
      </c>
      <c r="K586" s="53" t="s">
        <v>72</v>
      </c>
    </row>
    <row r="587" spans="1:11" x14ac:dyDescent="0.25">
      <c r="A587" s="51">
        <v>45478</v>
      </c>
      <c r="B587" s="1">
        <v>1</v>
      </c>
      <c r="C587" s="63" t="s">
        <v>451</v>
      </c>
      <c r="D587" s="52" t="s">
        <v>452</v>
      </c>
      <c r="E587" s="41" t="s">
        <v>182</v>
      </c>
      <c r="I587" s="55">
        <v>2241.75</v>
      </c>
      <c r="J587" s="53">
        <v>45478</v>
      </c>
      <c r="K587" s="53" t="s">
        <v>72</v>
      </c>
    </row>
    <row r="588" spans="1:11" x14ac:dyDescent="0.25">
      <c r="A588" s="51">
        <v>45478</v>
      </c>
      <c r="B588" s="1">
        <v>1</v>
      </c>
      <c r="C588" s="63" t="s">
        <v>512</v>
      </c>
      <c r="D588" s="52" t="s">
        <v>513</v>
      </c>
      <c r="E588" s="41" t="s">
        <v>182</v>
      </c>
      <c r="I588" s="55">
        <v>892.4</v>
      </c>
      <c r="J588" s="53">
        <v>45478</v>
      </c>
      <c r="K588" s="53" t="s">
        <v>72</v>
      </c>
    </row>
    <row r="589" spans="1:11" x14ac:dyDescent="0.25">
      <c r="A589" s="51">
        <v>45478</v>
      </c>
      <c r="B589" s="1">
        <v>1</v>
      </c>
      <c r="C589" s="63" t="s">
        <v>531</v>
      </c>
      <c r="D589" s="52" t="s">
        <v>532</v>
      </c>
      <c r="E589" s="41" t="s">
        <v>182</v>
      </c>
      <c r="I589" s="55">
        <v>651.20000000000005</v>
      </c>
      <c r="J589" s="53">
        <v>45478</v>
      </c>
      <c r="K589" s="53" t="s">
        <v>72</v>
      </c>
    </row>
    <row r="590" spans="1:11" x14ac:dyDescent="0.25">
      <c r="A590" s="51">
        <v>45478</v>
      </c>
      <c r="B590" s="1">
        <v>1</v>
      </c>
      <c r="C590" t="s">
        <v>80</v>
      </c>
      <c r="D590" t="s">
        <v>81</v>
      </c>
      <c r="E590" s="41" t="s">
        <v>453</v>
      </c>
      <c r="I590" s="55">
        <v>2554.6</v>
      </c>
      <c r="J590" s="53">
        <v>45478</v>
      </c>
      <c r="K590" s="53" t="s">
        <v>72</v>
      </c>
    </row>
    <row r="591" spans="1:11" x14ac:dyDescent="0.25">
      <c r="A591" s="51">
        <v>45478</v>
      </c>
      <c r="B591" s="1">
        <v>1</v>
      </c>
      <c r="C591" s="63" t="s">
        <v>512</v>
      </c>
      <c r="D591" s="52" t="s">
        <v>513</v>
      </c>
      <c r="E591" s="41" t="s">
        <v>71</v>
      </c>
      <c r="I591" s="55">
        <v>1440</v>
      </c>
      <c r="J591" s="53">
        <v>45478</v>
      </c>
      <c r="K591" s="53" t="s">
        <v>72</v>
      </c>
    </row>
    <row r="592" spans="1:11" x14ac:dyDescent="0.25">
      <c r="A592" s="51">
        <v>45478</v>
      </c>
      <c r="B592" s="1">
        <v>2</v>
      </c>
      <c r="D592" s="49" t="s">
        <v>533</v>
      </c>
      <c r="E592" s="41" t="s">
        <v>534</v>
      </c>
      <c r="I592" s="55">
        <v>1156</v>
      </c>
      <c r="J592" s="53">
        <v>45478</v>
      </c>
      <c r="K592" s="53" t="s">
        <v>26</v>
      </c>
    </row>
    <row r="593" spans="1:11" x14ac:dyDescent="0.25">
      <c r="A593" s="51">
        <v>45478</v>
      </c>
      <c r="B593" s="1">
        <v>2</v>
      </c>
      <c r="D593" s="49" t="s">
        <v>18</v>
      </c>
      <c r="E593" s="41" t="s">
        <v>275</v>
      </c>
      <c r="I593" s="55">
        <v>102.5</v>
      </c>
      <c r="J593" s="53">
        <v>45478</v>
      </c>
      <c r="K593" s="53" t="s">
        <v>101</v>
      </c>
    </row>
    <row r="594" spans="1:11" x14ac:dyDescent="0.25">
      <c r="A594" s="51">
        <v>45478</v>
      </c>
      <c r="B594" s="1">
        <v>2</v>
      </c>
      <c r="D594" s="49" t="s">
        <v>255</v>
      </c>
      <c r="E594" s="41" t="s">
        <v>535</v>
      </c>
      <c r="I594" s="55">
        <v>750</v>
      </c>
      <c r="J594" s="53">
        <v>45478</v>
      </c>
      <c r="K594" s="53" t="s">
        <v>101</v>
      </c>
    </row>
    <row r="595" spans="1:11" x14ac:dyDescent="0.25">
      <c r="A595" s="51">
        <v>45478</v>
      </c>
      <c r="B595" s="1">
        <v>2</v>
      </c>
      <c r="D595" s="49" t="s">
        <v>475</v>
      </c>
      <c r="E595" s="41" t="s">
        <v>536</v>
      </c>
      <c r="I595" s="55">
        <v>750</v>
      </c>
      <c r="J595" s="53">
        <v>45478</v>
      </c>
      <c r="K595" s="53" t="s">
        <v>26</v>
      </c>
    </row>
    <row r="596" spans="1:11" x14ac:dyDescent="0.25">
      <c r="A596" s="51">
        <v>45478</v>
      </c>
      <c r="B596" s="1">
        <v>2</v>
      </c>
      <c r="D596" s="49" t="s">
        <v>475</v>
      </c>
      <c r="E596" s="41" t="s">
        <v>537</v>
      </c>
      <c r="I596" s="55">
        <v>750</v>
      </c>
      <c r="J596" s="53">
        <v>45478</v>
      </c>
      <c r="K596" s="53" t="s">
        <v>26</v>
      </c>
    </row>
    <row r="597" spans="1:11" x14ac:dyDescent="0.25">
      <c r="A597" s="51">
        <v>45478</v>
      </c>
      <c r="B597" s="1">
        <v>3</v>
      </c>
      <c r="D597" s="52" t="s">
        <v>538</v>
      </c>
      <c r="I597" s="55">
        <v>1031.3699999999999</v>
      </c>
      <c r="J597" s="53">
        <v>45478</v>
      </c>
      <c r="K597" s="53" t="s">
        <v>72</v>
      </c>
    </row>
    <row r="598" spans="1:11" x14ac:dyDescent="0.25">
      <c r="A598" s="51">
        <v>45478</v>
      </c>
      <c r="B598" s="1">
        <v>3</v>
      </c>
      <c r="D598" s="52" t="s">
        <v>539</v>
      </c>
      <c r="E598" s="41" t="s">
        <v>186</v>
      </c>
      <c r="I598" s="55">
        <v>352</v>
      </c>
      <c r="J598" s="53">
        <v>45478</v>
      </c>
      <c r="K598" s="53" t="s">
        <v>72</v>
      </c>
    </row>
    <row r="599" spans="1:11" x14ac:dyDescent="0.25">
      <c r="A599" s="51">
        <v>45478</v>
      </c>
      <c r="B599" s="1">
        <v>3</v>
      </c>
      <c r="D599" s="52" t="s">
        <v>540</v>
      </c>
      <c r="I599" s="55">
        <v>115</v>
      </c>
      <c r="J599" s="53">
        <v>45478</v>
      </c>
      <c r="K599" s="53" t="s">
        <v>43</v>
      </c>
    </row>
    <row r="600" spans="1:11" x14ac:dyDescent="0.25">
      <c r="A600" s="51">
        <v>45478</v>
      </c>
      <c r="B600" s="1">
        <v>3</v>
      </c>
      <c r="D600" s="52" t="s">
        <v>541</v>
      </c>
      <c r="E600" s="41" t="s">
        <v>211</v>
      </c>
      <c r="I600" s="55">
        <v>847.2</v>
      </c>
      <c r="J600" s="53">
        <v>45478</v>
      </c>
      <c r="K600" s="53" t="s">
        <v>72</v>
      </c>
    </row>
    <row r="601" spans="1:11" x14ac:dyDescent="0.25">
      <c r="A601" s="51">
        <v>45478</v>
      </c>
      <c r="B601" s="1">
        <v>3</v>
      </c>
      <c r="D601" s="52" t="s">
        <v>223</v>
      </c>
      <c r="E601" s="41" t="s">
        <v>542</v>
      </c>
      <c r="I601" s="55">
        <v>2850</v>
      </c>
      <c r="J601" s="53">
        <v>45481</v>
      </c>
      <c r="K601" s="53" t="s">
        <v>26</v>
      </c>
    </row>
    <row r="602" spans="1:11" x14ac:dyDescent="0.25">
      <c r="A602" s="51">
        <v>45478</v>
      </c>
      <c r="B602" s="1">
        <v>3</v>
      </c>
      <c r="D602" s="52" t="s">
        <v>104</v>
      </c>
      <c r="E602" s="41" t="s">
        <v>543</v>
      </c>
      <c r="I602" s="55">
        <v>749.92</v>
      </c>
      <c r="J602" s="53">
        <v>45481</v>
      </c>
      <c r="K602" s="53" t="s">
        <v>57</v>
      </c>
    </row>
    <row r="603" spans="1:11" x14ac:dyDescent="0.25">
      <c r="A603" s="51">
        <v>45478</v>
      </c>
      <c r="B603" s="1">
        <v>3</v>
      </c>
      <c r="D603" s="52" t="s">
        <v>104</v>
      </c>
      <c r="E603" s="41" t="s">
        <v>544</v>
      </c>
      <c r="I603" s="55">
        <v>80</v>
      </c>
      <c r="J603" s="53">
        <v>45481</v>
      </c>
      <c r="K603" s="53" t="s">
        <v>57</v>
      </c>
    </row>
    <row r="604" spans="1:11" x14ac:dyDescent="0.25">
      <c r="A604" s="51">
        <v>45478</v>
      </c>
      <c r="B604" s="1">
        <v>3</v>
      </c>
      <c r="D604" s="52" t="s">
        <v>213</v>
      </c>
      <c r="E604" s="41" t="s">
        <v>545</v>
      </c>
      <c r="I604" s="55">
        <v>4965.37</v>
      </c>
      <c r="J604" s="53">
        <v>45483</v>
      </c>
      <c r="K604" s="53" t="s">
        <v>57</v>
      </c>
    </row>
    <row r="605" spans="1:11" x14ac:dyDescent="0.25">
      <c r="A605" s="51">
        <v>45478</v>
      </c>
      <c r="B605" s="1">
        <v>3</v>
      </c>
      <c r="D605" s="52" t="s">
        <v>104</v>
      </c>
      <c r="E605" s="41" t="s">
        <v>546</v>
      </c>
      <c r="I605" s="55">
        <v>500</v>
      </c>
      <c r="J605" s="53">
        <v>45484</v>
      </c>
      <c r="K605" s="53" t="s">
        <v>57</v>
      </c>
    </row>
    <row r="606" spans="1:11" x14ac:dyDescent="0.25">
      <c r="A606" s="51">
        <v>45478</v>
      </c>
      <c r="B606" s="1">
        <v>3</v>
      </c>
      <c r="D606" s="52" t="s">
        <v>104</v>
      </c>
      <c r="E606" s="41" t="s">
        <v>547</v>
      </c>
      <c r="I606" s="55">
        <v>340</v>
      </c>
      <c r="J606" s="53">
        <v>45484</v>
      </c>
      <c r="K606" s="53" t="s">
        <v>57</v>
      </c>
    </row>
    <row r="607" spans="1:11" x14ac:dyDescent="0.25">
      <c r="A607" s="51">
        <v>45478</v>
      </c>
      <c r="B607" s="1">
        <v>3</v>
      </c>
      <c r="D607" s="52" t="s">
        <v>223</v>
      </c>
      <c r="E607" s="41" t="s">
        <v>548</v>
      </c>
      <c r="I607" s="55">
        <v>1395</v>
      </c>
      <c r="J607" s="53">
        <v>45484</v>
      </c>
      <c r="K607" s="53" t="s">
        <v>26</v>
      </c>
    </row>
    <row r="608" spans="1:11" x14ac:dyDescent="0.25">
      <c r="A608" s="51">
        <v>45478</v>
      </c>
      <c r="B608" s="1">
        <v>3</v>
      </c>
      <c r="D608" s="52" t="s">
        <v>233</v>
      </c>
      <c r="E608" s="41" t="s">
        <v>549</v>
      </c>
      <c r="I608" s="55">
        <v>421.25</v>
      </c>
      <c r="J608" s="53">
        <v>45489</v>
      </c>
      <c r="K608" s="53" t="s">
        <v>72</v>
      </c>
    </row>
    <row r="609" spans="1:11" x14ac:dyDescent="0.25">
      <c r="A609" s="51">
        <v>45478</v>
      </c>
      <c r="B609" s="1">
        <v>3</v>
      </c>
      <c r="D609" s="52" t="s">
        <v>104</v>
      </c>
      <c r="E609" s="41" t="s">
        <v>550</v>
      </c>
      <c r="I609" s="55">
        <v>49.82</v>
      </c>
      <c r="J609" s="53">
        <v>45491</v>
      </c>
      <c r="K609" s="53" t="s">
        <v>57</v>
      </c>
    </row>
    <row r="610" spans="1:11" x14ac:dyDescent="0.25">
      <c r="A610" s="51">
        <v>45478</v>
      </c>
      <c r="B610" s="1">
        <v>3</v>
      </c>
      <c r="D610" s="52" t="s">
        <v>336</v>
      </c>
      <c r="E610" s="41" t="s">
        <v>551</v>
      </c>
      <c r="I610" s="55">
        <v>5154</v>
      </c>
      <c r="J610" s="53">
        <v>45495</v>
      </c>
      <c r="K610" s="53" t="s">
        <v>26</v>
      </c>
    </row>
    <row r="611" spans="1:11" x14ac:dyDescent="0.25">
      <c r="A611" s="51">
        <v>45493</v>
      </c>
      <c r="B611" s="54">
        <v>1</v>
      </c>
      <c r="C611" t="s">
        <v>86</v>
      </c>
      <c r="D611" t="s">
        <v>87</v>
      </c>
      <c r="E611" s="41" t="s">
        <v>182</v>
      </c>
      <c r="I611" s="55">
        <v>1104.8</v>
      </c>
      <c r="K611" s="53" t="s">
        <v>72</v>
      </c>
    </row>
    <row r="612" spans="1:11" x14ac:dyDescent="0.25">
      <c r="A612" s="51">
        <v>45493</v>
      </c>
      <c r="B612" s="54">
        <v>1</v>
      </c>
      <c r="C612" t="s">
        <v>69</v>
      </c>
      <c r="D612" t="s">
        <v>70</v>
      </c>
      <c r="E612" s="41" t="s">
        <v>182</v>
      </c>
      <c r="I612" s="55">
        <v>1512</v>
      </c>
      <c r="K612" s="53" t="s">
        <v>72</v>
      </c>
    </row>
    <row r="613" spans="1:11" x14ac:dyDescent="0.25">
      <c r="A613" s="51">
        <v>45493</v>
      </c>
      <c r="B613" s="54">
        <v>1</v>
      </c>
      <c r="C613" t="s">
        <v>89</v>
      </c>
      <c r="D613" t="s">
        <v>90</v>
      </c>
      <c r="E613" s="41" t="s">
        <v>182</v>
      </c>
      <c r="I613" s="55">
        <v>1104.8</v>
      </c>
      <c r="K613" s="53" t="s">
        <v>72</v>
      </c>
    </row>
    <row r="614" spans="1:11" x14ac:dyDescent="0.25">
      <c r="A614" s="51">
        <v>45493</v>
      </c>
      <c r="B614" s="54">
        <v>1</v>
      </c>
      <c r="C614" t="s">
        <v>77</v>
      </c>
      <c r="D614" t="s">
        <v>78</v>
      </c>
      <c r="E614" s="41" t="s">
        <v>182</v>
      </c>
      <c r="I614" s="55">
        <v>1104.8</v>
      </c>
      <c r="K614" s="53" t="s">
        <v>72</v>
      </c>
    </row>
    <row r="615" spans="1:11" x14ac:dyDescent="0.25">
      <c r="A615" s="51">
        <v>45493</v>
      </c>
      <c r="B615" s="54">
        <v>1</v>
      </c>
      <c r="C615" t="s">
        <v>74</v>
      </c>
      <c r="D615" t="s">
        <v>75</v>
      </c>
      <c r="E615" s="41" t="s">
        <v>182</v>
      </c>
      <c r="I615" s="55">
        <v>1104.8</v>
      </c>
      <c r="K615" s="53" t="s">
        <v>72</v>
      </c>
    </row>
    <row r="616" spans="1:11" x14ac:dyDescent="0.25">
      <c r="A616" s="51">
        <v>45493</v>
      </c>
      <c r="B616" s="54">
        <v>1</v>
      </c>
      <c r="C616" t="s">
        <v>92</v>
      </c>
      <c r="D616" t="s">
        <v>93</v>
      </c>
      <c r="E616" s="41" t="s">
        <v>182</v>
      </c>
      <c r="I616" s="55">
        <v>642.79999999999995</v>
      </c>
      <c r="K616" s="53" t="s">
        <v>72</v>
      </c>
    </row>
    <row r="617" spans="1:11" x14ac:dyDescent="0.25">
      <c r="A617" s="51">
        <v>45493</v>
      </c>
      <c r="B617" s="1">
        <v>1</v>
      </c>
      <c r="C617" s="63" t="s">
        <v>393</v>
      </c>
      <c r="D617" s="52" t="s">
        <v>394</v>
      </c>
      <c r="E617" s="41" t="s">
        <v>182</v>
      </c>
      <c r="I617" s="55">
        <v>642.79999999999995</v>
      </c>
      <c r="K617" s="53" t="s">
        <v>72</v>
      </c>
    </row>
    <row r="618" spans="1:11" x14ac:dyDescent="0.25">
      <c r="A618" s="51">
        <v>45493</v>
      </c>
      <c r="B618" s="1">
        <v>1</v>
      </c>
      <c r="C618" s="63" t="s">
        <v>339</v>
      </c>
      <c r="D618" s="52" t="s">
        <v>340</v>
      </c>
      <c r="E618" s="41" t="s">
        <v>182</v>
      </c>
      <c r="I618" s="55">
        <v>1104.8</v>
      </c>
      <c r="K618" s="53" t="s">
        <v>72</v>
      </c>
    </row>
    <row r="619" spans="1:11" x14ac:dyDescent="0.25">
      <c r="A619" s="51">
        <v>45493</v>
      </c>
      <c r="B619" s="1">
        <v>1</v>
      </c>
      <c r="C619" s="63" t="s">
        <v>449</v>
      </c>
      <c r="D619" s="52" t="s">
        <v>450</v>
      </c>
      <c r="E619" s="41" t="s">
        <v>182</v>
      </c>
      <c r="I619" s="55">
        <v>817.2</v>
      </c>
      <c r="K619" s="53" t="s">
        <v>72</v>
      </c>
    </row>
    <row r="620" spans="1:11" x14ac:dyDescent="0.25">
      <c r="A620" s="51">
        <v>45493</v>
      </c>
      <c r="B620" s="1">
        <v>1</v>
      </c>
      <c r="C620" s="63" t="s">
        <v>451</v>
      </c>
      <c r="D620" s="52" t="s">
        <v>452</v>
      </c>
      <c r="E620" s="41" t="s">
        <v>182</v>
      </c>
      <c r="I620" s="55">
        <v>1104.8</v>
      </c>
      <c r="K620" s="53" t="s">
        <v>72</v>
      </c>
    </row>
    <row r="621" spans="1:11" x14ac:dyDescent="0.25">
      <c r="A621" s="51">
        <v>45493</v>
      </c>
      <c r="B621" s="1">
        <v>1</v>
      </c>
      <c r="C621" s="63" t="s">
        <v>512</v>
      </c>
      <c r="D621" s="52" t="s">
        <v>513</v>
      </c>
      <c r="E621" s="41" t="s">
        <v>182</v>
      </c>
      <c r="I621" s="55">
        <v>916</v>
      </c>
      <c r="K621" s="53" t="s">
        <v>72</v>
      </c>
    </row>
    <row r="622" spans="1:11" x14ac:dyDescent="0.25">
      <c r="A622" s="51">
        <v>45493</v>
      </c>
      <c r="B622" s="1">
        <v>1</v>
      </c>
      <c r="C622" s="63" t="s">
        <v>531</v>
      </c>
      <c r="D622" s="52" t="s">
        <v>532</v>
      </c>
      <c r="E622" s="41" t="s">
        <v>182</v>
      </c>
      <c r="I622" s="55">
        <v>1104.8</v>
      </c>
      <c r="K622" s="53" t="s">
        <v>72</v>
      </c>
    </row>
    <row r="623" spans="1:11" x14ac:dyDescent="0.25">
      <c r="A623" s="51">
        <v>45493</v>
      </c>
      <c r="B623" s="1">
        <v>1</v>
      </c>
      <c r="C623" s="63" t="s">
        <v>552</v>
      </c>
      <c r="D623" s="52" t="s">
        <v>553</v>
      </c>
      <c r="E623" s="41" t="s">
        <v>182</v>
      </c>
      <c r="I623" s="55">
        <v>847.01</v>
      </c>
      <c r="K623" s="53" t="s">
        <v>72</v>
      </c>
    </row>
    <row r="624" spans="1:11" x14ac:dyDescent="0.25">
      <c r="A624" s="51">
        <v>45493</v>
      </c>
      <c r="B624" s="1">
        <v>1</v>
      </c>
      <c r="C624" s="63" t="s">
        <v>554</v>
      </c>
      <c r="D624" s="52" t="s">
        <v>555</v>
      </c>
      <c r="E624" s="41" t="s">
        <v>182</v>
      </c>
      <c r="I624" s="55">
        <v>492.81</v>
      </c>
      <c r="K624" s="53" t="s">
        <v>72</v>
      </c>
    </row>
    <row r="625" spans="1:11" x14ac:dyDescent="0.25">
      <c r="A625" s="51">
        <v>45493</v>
      </c>
      <c r="B625" s="1">
        <v>2</v>
      </c>
      <c r="D625" s="52" t="s">
        <v>187</v>
      </c>
      <c r="I625" s="55">
        <v>20000</v>
      </c>
      <c r="J625" s="53">
        <v>45493</v>
      </c>
      <c r="K625" s="53" t="s">
        <v>43</v>
      </c>
    </row>
    <row r="626" spans="1:11" x14ac:dyDescent="0.25">
      <c r="A626" s="51">
        <v>45493</v>
      </c>
      <c r="B626" s="1">
        <v>2</v>
      </c>
      <c r="D626" s="52" t="s">
        <v>556</v>
      </c>
      <c r="E626" s="41" t="s">
        <v>557</v>
      </c>
      <c r="I626" s="55">
        <v>4116</v>
      </c>
      <c r="J626" s="53">
        <v>45493</v>
      </c>
      <c r="K626" s="53" t="s">
        <v>26</v>
      </c>
    </row>
    <row r="627" spans="1:11" x14ac:dyDescent="0.25">
      <c r="A627" s="51">
        <v>45493</v>
      </c>
      <c r="B627" s="1">
        <v>2</v>
      </c>
      <c r="D627" s="52" t="s">
        <v>558</v>
      </c>
      <c r="E627" s="41" t="s">
        <v>559</v>
      </c>
      <c r="I627" s="55">
        <v>3000</v>
      </c>
      <c r="J627" s="53">
        <v>45493</v>
      </c>
      <c r="K627" s="53" t="s">
        <v>21</v>
      </c>
    </row>
    <row r="628" spans="1:11" x14ac:dyDescent="0.25">
      <c r="A628" s="51">
        <v>45493</v>
      </c>
      <c r="B628" s="1">
        <v>2</v>
      </c>
      <c r="D628" s="52" t="s">
        <v>560</v>
      </c>
      <c r="E628" s="41" t="s">
        <v>561</v>
      </c>
      <c r="I628" s="55">
        <v>5000</v>
      </c>
      <c r="J628" s="53">
        <v>45493</v>
      </c>
      <c r="K628" s="53" t="s">
        <v>21</v>
      </c>
    </row>
    <row r="629" spans="1:11" x14ac:dyDescent="0.25">
      <c r="A629" s="51">
        <v>45493</v>
      </c>
      <c r="B629" s="1">
        <v>2</v>
      </c>
      <c r="D629" s="52" t="s">
        <v>562</v>
      </c>
      <c r="E629" s="41" t="s">
        <v>563</v>
      </c>
      <c r="I629" s="55">
        <v>480</v>
      </c>
      <c r="J629" s="53">
        <v>45493</v>
      </c>
      <c r="K629" s="53" t="s">
        <v>21</v>
      </c>
    </row>
    <row r="630" spans="1:11" x14ac:dyDescent="0.25">
      <c r="A630" s="51">
        <v>45493</v>
      </c>
      <c r="B630" s="1">
        <v>2</v>
      </c>
      <c r="D630" s="52" t="s">
        <v>564</v>
      </c>
      <c r="E630" s="41" t="s">
        <v>565</v>
      </c>
      <c r="I630" s="55">
        <v>800</v>
      </c>
      <c r="J630" s="53">
        <v>45493</v>
      </c>
      <c r="K630" s="53" t="s">
        <v>101</v>
      </c>
    </row>
    <row r="631" spans="1:11" x14ac:dyDescent="0.25">
      <c r="A631" s="51">
        <v>45493</v>
      </c>
      <c r="B631" s="1">
        <v>2</v>
      </c>
      <c r="D631" s="52" t="s">
        <v>475</v>
      </c>
      <c r="E631" s="41" t="s">
        <v>566</v>
      </c>
      <c r="I631" s="55">
        <v>750</v>
      </c>
      <c r="J631" s="53">
        <v>45493</v>
      </c>
      <c r="K631" s="53" t="s">
        <v>26</v>
      </c>
    </row>
    <row r="632" spans="1:11" x14ac:dyDescent="0.25">
      <c r="A632" s="51">
        <v>45493</v>
      </c>
      <c r="B632" s="1">
        <v>3</v>
      </c>
      <c r="D632" s="52" t="s">
        <v>567</v>
      </c>
      <c r="I632" s="55">
        <v>2031.61</v>
      </c>
      <c r="J632" s="53">
        <v>45492</v>
      </c>
      <c r="K632" s="53" t="s">
        <v>72</v>
      </c>
    </row>
    <row r="633" spans="1:11" x14ac:dyDescent="0.25">
      <c r="A633" s="51">
        <v>45493</v>
      </c>
      <c r="B633" s="1">
        <v>3</v>
      </c>
      <c r="D633" s="52" t="s">
        <v>568</v>
      </c>
      <c r="I633" s="55">
        <v>10697.31</v>
      </c>
      <c r="J633" s="53">
        <v>45492</v>
      </c>
      <c r="K633" s="53" t="s">
        <v>72</v>
      </c>
    </row>
    <row r="634" spans="1:11" x14ac:dyDescent="0.25">
      <c r="A634" s="51">
        <v>45493</v>
      </c>
      <c r="B634" s="1">
        <v>3</v>
      </c>
      <c r="D634" s="52" t="s">
        <v>569</v>
      </c>
      <c r="E634" s="41" t="s">
        <v>570</v>
      </c>
      <c r="I634" s="55">
        <v>572.29999999999995</v>
      </c>
      <c r="J634" s="53">
        <v>45495</v>
      </c>
      <c r="K634" s="53" t="s">
        <v>26</v>
      </c>
    </row>
    <row r="635" spans="1:11" x14ac:dyDescent="0.25">
      <c r="A635" s="51">
        <v>45493</v>
      </c>
      <c r="B635" s="1">
        <v>3</v>
      </c>
      <c r="D635" s="52" t="s">
        <v>571</v>
      </c>
      <c r="E635" s="41" t="s">
        <v>186</v>
      </c>
      <c r="I635" s="55">
        <v>148.19999999999999</v>
      </c>
      <c r="J635" s="53">
        <v>45496</v>
      </c>
      <c r="K635" s="53" t="s">
        <v>72</v>
      </c>
    </row>
    <row r="636" spans="1:11" x14ac:dyDescent="0.25">
      <c r="A636" s="51">
        <v>45493</v>
      </c>
      <c r="B636" s="1">
        <v>3</v>
      </c>
      <c r="D636" s="52" t="s">
        <v>284</v>
      </c>
      <c r="E636" s="41" t="s">
        <v>572</v>
      </c>
      <c r="I636" s="55">
        <v>1020</v>
      </c>
      <c r="J636" s="53">
        <v>45496</v>
      </c>
      <c r="K636" s="53" t="s">
        <v>26</v>
      </c>
    </row>
    <row r="637" spans="1:11" x14ac:dyDescent="0.25">
      <c r="A637" s="51">
        <v>45493</v>
      </c>
      <c r="B637" s="1">
        <v>3</v>
      </c>
      <c r="D637" s="52" t="s">
        <v>246</v>
      </c>
      <c r="E637" s="41" t="s">
        <v>573</v>
      </c>
      <c r="I637" s="55">
        <v>2880</v>
      </c>
      <c r="J637" s="53">
        <v>45496</v>
      </c>
      <c r="K637" s="53" t="s">
        <v>26</v>
      </c>
    </row>
    <row r="638" spans="1:11" x14ac:dyDescent="0.25">
      <c r="A638" s="51">
        <v>45493</v>
      </c>
      <c r="B638" s="1">
        <v>3</v>
      </c>
      <c r="D638" s="52" t="s">
        <v>438</v>
      </c>
      <c r="E638" s="41" t="s">
        <v>574</v>
      </c>
      <c r="I638" s="55">
        <v>1307.9000000000001</v>
      </c>
      <c r="J638" s="53">
        <v>45496</v>
      </c>
      <c r="K638" s="53" t="s">
        <v>57</v>
      </c>
    </row>
    <row r="639" spans="1:11" x14ac:dyDescent="0.25">
      <c r="A639" s="51">
        <v>45493</v>
      </c>
      <c r="B639" s="1">
        <v>3</v>
      </c>
      <c r="D639" s="52" t="s">
        <v>223</v>
      </c>
      <c r="E639" s="41" t="s">
        <v>575</v>
      </c>
      <c r="I639" s="55">
        <v>1551</v>
      </c>
      <c r="J639" s="53">
        <v>45496</v>
      </c>
      <c r="K639" s="53" t="s">
        <v>26</v>
      </c>
    </row>
    <row r="640" spans="1:11" x14ac:dyDescent="0.25">
      <c r="A640" s="51">
        <v>45493</v>
      </c>
      <c r="B640" s="1">
        <v>3</v>
      </c>
      <c r="D640" s="52" t="s">
        <v>447</v>
      </c>
      <c r="E640" s="41" t="s">
        <v>576</v>
      </c>
      <c r="I640" s="55">
        <v>3276.7</v>
      </c>
      <c r="J640" s="53">
        <v>45496</v>
      </c>
      <c r="K640" s="53" t="s">
        <v>26</v>
      </c>
    </row>
    <row r="641" spans="1:11" x14ac:dyDescent="0.25">
      <c r="A641" s="51">
        <v>45493</v>
      </c>
      <c r="B641" s="1">
        <v>3</v>
      </c>
      <c r="D641" s="52" t="s">
        <v>104</v>
      </c>
      <c r="E641" s="41" t="s">
        <v>577</v>
      </c>
      <c r="I641" s="55">
        <v>300</v>
      </c>
      <c r="J641" s="53">
        <v>45497</v>
      </c>
      <c r="K641" s="53" t="s">
        <v>57</v>
      </c>
    </row>
    <row r="642" spans="1:11" x14ac:dyDescent="0.25">
      <c r="A642" s="51">
        <v>45493</v>
      </c>
      <c r="B642" s="1">
        <v>3</v>
      </c>
      <c r="D642" s="52" t="s">
        <v>223</v>
      </c>
      <c r="E642" s="41" t="s">
        <v>578</v>
      </c>
      <c r="I642" s="55">
        <v>1350</v>
      </c>
      <c r="J642" s="53">
        <v>45498</v>
      </c>
      <c r="K642" s="53" t="s">
        <v>26</v>
      </c>
    </row>
    <row r="643" spans="1:11" x14ac:dyDescent="0.25">
      <c r="A643" s="51">
        <v>45493</v>
      </c>
      <c r="B643" s="1">
        <v>3</v>
      </c>
      <c r="D643" s="52" t="s">
        <v>192</v>
      </c>
      <c r="E643" s="41" t="s">
        <v>579</v>
      </c>
      <c r="I643" s="55">
        <v>3105.24</v>
      </c>
      <c r="J643" s="53">
        <v>45501</v>
      </c>
      <c r="K643" s="53" t="s">
        <v>72</v>
      </c>
    </row>
    <row r="644" spans="1:11" x14ac:dyDescent="0.25">
      <c r="A644" s="51">
        <v>45493</v>
      </c>
      <c r="B644" s="1">
        <v>3</v>
      </c>
      <c r="D644" s="52" t="s">
        <v>233</v>
      </c>
      <c r="E644" s="41" t="s">
        <v>580</v>
      </c>
      <c r="I644" s="55">
        <v>441.25</v>
      </c>
      <c r="J644" s="53">
        <v>45502</v>
      </c>
      <c r="K644" s="53" t="s">
        <v>72</v>
      </c>
    </row>
    <row r="645" spans="1:11" x14ac:dyDescent="0.25">
      <c r="A645" s="51">
        <v>45493</v>
      </c>
      <c r="B645" s="1">
        <v>3</v>
      </c>
      <c r="D645" s="52" t="s">
        <v>196</v>
      </c>
      <c r="I645" s="55">
        <v>231.55</v>
      </c>
      <c r="J645" s="53">
        <v>45504</v>
      </c>
      <c r="K645" s="53" t="s">
        <v>72</v>
      </c>
    </row>
    <row r="646" spans="1:11" x14ac:dyDescent="0.25">
      <c r="A646" s="51">
        <v>45493</v>
      </c>
      <c r="B646" s="1">
        <v>3</v>
      </c>
      <c r="D646" s="52" t="s">
        <v>463</v>
      </c>
      <c r="E646" s="41" t="s">
        <v>581</v>
      </c>
      <c r="I646" s="55">
        <v>303.5</v>
      </c>
      <c r="J646" s="53">
        <v>45505</v>
      </c>
      <c r="K646" s="53" t="s">
        <v>72</v>
      </c>
    </row>
    <row r="647" spans="1:11" x14ac:dyDescent="0.25">
      <c r="A647" s="51">
        <v>45493</v>
      </c>
      <c r="B647" s="1">
        <v>3</v>
      </c>
      <c r="D647" s="52" t="s">
        <v>582</v>
      </c>
      <c r="E647" s="41" t="s">
        <v>583</v>
      </c>
      <c r="I647" s="55">
        <v>1684.5</v>
      </c>
      <c r="J647" s="53">
        <v>45505</v>
      </c>
      <c r="K647" s="53" t="s">
        <v>26</v>
      </c>
    </row>
    <row r="648" spans="1:11" x14ac:dyDescent="0.25">
      <c r="A648" s="51">
        <v>45493</v>
      </c>
      <c r="B648" s="1">
        <v>3</v>
      </c>
      <c r="D648" s="52" t="s">
        <v>104</v>
      </c>
      <c r="E648" s="41" t="s">
        <v>584</v>
      </c>
      <c r="I648" s="55">
        <v>758.99</v>
      </c>
      <c r="J648" s="53">
        <v>45506</v>
      </c>
      <c r="K648" s="53" t="s">
        <v>57</v>
      </c>
    </row>
    <row r="649" spans="1:11" x14ac:dyDescent="0.25">
      <c r="A649" s="51">
        <v>45493</v>
      </c>
      <c r="B649" s="1">
        <v>3</v>
      </c>
      <c r="D649" s="52" t="s">
        <v>585</v>
      </c>
      <c r="E649" s="41" t="s">
        <v>586</v>
      </c>
      <c r="I649" s="55">
        <v>4066</v>
      </c>
      <c r="J649" s="53">
        <v>45506</v>
      </c>
      <c r="K649" s="53" t="s">
        <v>26</v>
      </c>
    </row>
    <row r="650" spans="1:11" x14ac:dyDescent="0.25">
      <c r="A650" s="51">
        <v>45493</v>
      </c>
      <c r="B650" s="1">
        <v>4</v>
      </c>
      <c r="D650" s="52" t="s">
        <v>587</v>
      </c>
      <c r="E650" s="41" t="s">
        <v>588</v>
      </c>
      <c r="I650" s="55">
        <v>20</v>
      </c>
      <c r="J650" s="53">
        <v>45477</v>
      </c>
      <c r="K650" s="53" t="s">
        <v>101</v>
      </c>
    </row>
    <row r="651" spans="1:11" x14ac:dyDescent="0.25">
      <c r="A651" s="51">
        <v>45493</v>
      </c>
      <c r="B651" s="1">
        <v>5</v>
      </c>
      <c r="D651" s="52" t="s">
        <v>589</v>
      </c>
      <c r="E651" s="41" t="s">
        <v>590</v>
      </c>
      <c r="I651" s="55">
        <v>838.2</v>
      </c>
      <c r="J651" s="53">
        <v>45482</v>
      </c>
      <c r="K651" s="53" t="s">
        <v>26</v>
      </c>
    </row>
    <row r="652" spans="1:11" x14ac:dyDescent="0.25">
      <c r="A652" s="51">
        <v>45493</v>
      </c>
      <c r="B652" s="1">
        <v>5</v>
      </c>
      <c r="D652" s="52" t="s">
        <v>591</v>
      </c>
      <c r="E652" s="41" t="s">
        <v>592</v>
      </c>
      <c r="I652" s="55">
        <v>4575.42</v>
      </c>
      <c r="J652" s="53">
        <v>45476</v>
      </c>
      <c r="K652" s="53" t="s">
        <v>26</v>
      </c>
    </row>
    <row r="653" spans="1:11" x14ac:dyDescent="0.25">
      <c r="A653" s="51">
        <v>45509</v>
      </c>
      <c r="B653" s="54">
        <v>1</v>
      </c>
      <c r="C653" t="s">
        <v>86</v>
      </c>
      <c r="D653" t="s">
        <v>87</v>
      </c>
      <c r="E653" s="41" t="s">
        <v>182</v>
      </c>
      <c r="I653" s="55">
        <v>2050.9499999999998</v>
      </c>
      <c r="K653" s="53" t="s">
        <v>72</v>
      </c>
    </row>
    <row r="654" spans="1:11" x14ac:dyDescent="0.25">
      <c r="A654" s="51">
        <v>45509</v>
      </c>
      <c r="B654" s="54">
        <v>1</v>
      </c>
      <c r="C654" t="s">
        <v>69</v>
      </c>
      <c r="D654" t="s">
        <v>70</v>
      </c>
      <c r="E654" s="41" t="s">
        <v>182</v>
      </c>
      <c r="I654" s="55">
        <v>2531.9499999999998</v>
      </c>
      <c r="K654" s="53" t="s">
        <v>72</v>
      </c>
    </row>
    <row r="655" spans="1:11" x14ac:dyDescent="0.25">
      <c r="A655" s="51">
        <v>45509</v>
      </c>
      <c r="B655" s="54">
        <v>1</v>
      </c>
      <c r="C655" t="s">
        <v>89</v>
      </c>
      <c r="D655" t="s">
        <v>90</v>
      </c>
      <c r="E655" s="41" t="s">
        <v>182</v>
      </c>
      <c r="I655" s="55">
        <v>2050.9499999999998</v>
      </c>
      <c r="K655" s="53" t="s">
        <v>72</v>
      </c>
    </row>
    <row r="656" spans="1:11" x14ac:dyDescent="0.25">
      <c r="A656" s="51">
        <v>45509</v>
      </c>
      <c r="B656" s="54">
        <v>1</v>
      </c>
      <c r="C656" t="s">
        <v>77</v>
      </c>
      <c r="D656" t="s">
        <v>78</v>
      </c>
      <c r="E656" s="41" t="s">
        <v>182</v>
      </c>
      <c r="I656" s="55">
        <v>2078.9499999999998</v>
      </c>
      <c r="K656" s="53" t="s">
        <v>72</v>
      </c>
    </row>
    <row r="657" spans="1:11" x14ac:dyDescent="0.25">
      <c r="A657" s="51">
        <v>45509</v>
      </c>
      <c r="B657" s="54">
        <v>1</v>
      </c>
      <c r="C657" t="s">
        <v>74</v>
      </c>
      <c r="D657" t="s">
        <v>75</v>
      </c>
      <c r="E657" s="41" t="s">
        <v>182</v>
      </c>
      <c r="I657" s="55">
        <v>1421.92</v>
      </c>
      <c r="K657" s="53" t="s">
        <v>72</v>
      </c>
    </row>
    <row r="658" spans="1:11" x14ac:dyDescent="0.25">
      <c r="A658" s="51">
        <v>45509</v>
      </c>
      <c r="B658" s="54">
        <v>1</v>
      </c>
      <c r="C658" t="s">
        <v>92</v>
      </c>
      <c r="D658" t="s">
        <v>93</v>
      </c>
      <c r="E658" s="41" t="s">
        <v>182</v>
      </c>
      <c r="I658" s="55">
        <v>1444.01</v>
      </c>
      <c r="K658" s="53" t="s">
        <v>72</v>
      </c>
    </row>
    <row r="659" spans="1:11" x14ac:dyDescent="0.25">
      <c r="A659" s="51">
        <v>45509</v>
      </c>
      <c r="B659" s="1">
        <v>1</v>
      </c>
      <c r="C659" s="63" t="s">
        <v>393</v>
      </c>
      <c r="D659" s="52" t="s">
        <v>394</v>
      </c>
      <c r="E659" s="41" t="s">
        <v>182</v>
      </c>
      <c r="I659" s="55">
        <v>1113.27</v>
      </c>
      <c r="K659" s="53" t="s">
        <v>72</v>
      </c>
    </row>
    <row r="660" spans="1:11" x14ac:dyDescent="0.25">
      <c r="A660" s="51">
        <v>45509</v>
      </c>
      <c r="B660" s="1">
        <v>1</v>
      </c>
      <c r="C660" s="63" t="s">
        <v>339</v>
      </c>
      <c r="D660" s="52" t="s">
        <v>340</v>
      </c>
      <c r="E660" s="41" t="s">
        <v>182</v>
      </c>
      <c r="I660" s="55">
        <v>1582.25</v>
      </c>
      <c r="K660" s="53" t="s">
        <v>72</v>
      </c>
    </row>
    <row r="661" spans="1:11" x14ac:dyDescent="0.25">
      <c r="A661" s="51">
        <v>45509</v>
      </c>
      <c r="B661" s="1">
        <v>1</v>
      </c>
      <c r="C661" s="63" t="s">
        <v>449</v>
      </c>
      <c r="D661" s="52" t="s">
        <v>450</v>
      </c>
      <c r="E661" s="41" t="s">
        <v>182</v>
      </c>
      <c r="I661" s="55">
        <v>1715.17</v>
      </c>
      <c r="K661" s="53" t="s">
        <v>72</v>
      </c>
    </row>
    <row r="662" spans="1:11" x14ac:dyDescent="0.25">
      <c r="A662" s="51">
        <v>45509</v>
      </c>
      <c r="B662" s="1">
        <v>1</v>
      </c>
      <c r="C662" s="63" t="s">
        <v>451</v>
      </c>
      <c r="D662" s="52" t="s">
        <v>452</v>
      </c>
      <c r="E662" s="41" t="s">
        <v>182</v>
      </c>
      <c r="I662" s="55">
        <v>2280.5500000000002</v>
      </c>
      <c r="K662" s="53" t="s">
        <v>72</v>
      </c>
    </row>
    <row r="663" spans="1:11" x14ac:dyDescent="0.25">
      <c r="A663" s="51">
        <v>45509</v>
      </c>
      <c r="B663" s="1">
        <v>1</v>
      </c>
      <c r="C663" s="63" t="s">
        <v>512</v>
      </c>
      <c r="D663" s="52" t="s">
        <v>513</v>
      </c>
      <c r="E663" s="41" t="s">
        <v>182</v>
      </c>
      <c r="I663" s="55">
        <v>2042.68</v>
      </c>
      <c r="K663" s="53" t="s">
        <v>72</v>
      </c>
    </row>
    <row r="664" spans="1:11" x14ac:dyDescent="0.25">
      <c r="A664" s="51">
        <v>45509</v>
      </c>
      <c r="B664" s="1">
        <v>1</v>
      </c>
      <c r="C664" s="63" t="s">
        <v>531</v>
      </c>
      <c r="D664" s="52" t="s">
        <v>532</v>
      </c>
      <c r="E664" s="41" t="s">
        <v>182</v>
      </c>
      <c r="I664" s="55">
        <v>2078.15</v>
      </c>
      <c r="K664" s="53" t="s">
        <v>72</v>
      </c>
    </row>
    <row r="665" spans="1:11" x14ac:dyDescent="0.25">
      <c r="A665" s="51">
        <v>45509</v>
      </c>
      <c r="B665" s="1">
        <v>1</v>
      </c>
      <c r="C665" s="63" t="s">
        <v>552</v>
      </c>
      <c r="D665" s="52" t="s">
        <v>553</v>
      </c>
      <c r="E665" s="41" t="s">
        <v>182</v>
      </c>
      <c r="I665" s="55">
        <v>1954.73</v>
      </c>
      <c r="K665" s="53" t="s">
        <v>72</v>
      </c>
    </row>
    <row r="666" spans="1:11" x14ac:dyDescent="0.25">
      <c r="A666" s="51">
        <v>45509</v>
      </c>
      <c r="B666" s="1">
        <v>1</v>
      </c>
      <c r="C666" s="63" t="s">
        <v>554</v>
      </c>
      <c r="D666" s="52" t="s">
        <v>555</v>
      </c>
      <c r="E666" s="41" t="s">
        <v>182</v>
      </c>
      <c r="I666" s="55">
        <v>1500.42</v>
      </c>
      <c r="K666" s="53" t="s">
        <v>72</v>
      </c>
    </row>
    <row r="667" spans="1:11" x14ac:dyDescent="0.25">
      <c r="A667" s="51">
        <v>45509</v>
      </c>
      <c r="B667" s="1">
        <v>2</v>
      </c>
      <c r="D667" s="52" t="s">
        <v>558</v>
      </c>
      <c r="E667" s="41" t="s">
        <v>559</v>
      </c>
      <c r="I667" s="55">
        <v>5000</v>
      </c>
      <c r="J667" s="53">
        <v>45510</v>
      </c>
      <c r="K667" s="53" t="s">
        <v>21</v>
      </c>
    </row>
    <row r="668" spans="1:11" x14ac:dyDescent="0.25">
      <c r="A668" s="51">
        <v>45509</v>
      </c>
      <c r="B668" s="1">
        <v>2</v>
      </c>
      <c r="D668" s="52" t="s">
        <v>560</v>
      </c>
      <c r="E668" s="41" t="s">
        <v>561</v>
      </c>
      <c r="I668" s="55">
        <v>5000</v>
      </c>
      <c r="J668" s="53">
        <v>45509</v>
      </c>
      <c r="K668" s="53" t="s">
        <v>21</v>
      </c>
    </row>
    <row r="669" spans="1:11" x14ac:dyDescent="0.25">
      <c r="A669" s="51">
        <v>45509</v>
      </c>
      <c r="B669" s="1">
        <v>3</v>
      </c>
      <c r="D669" s="52" t="s">
        <v>593</v>
      </c>
      <c r="E669" s="41" t="s">
        <v>186</v>
      </c>
      <c r="I669" s="55">
        <v>704</v>
      </c>
      <c r="J669" s="53">
        <v>45509</v>
      </c>
      <c r="K669" s="53" t="s">
        <v>72</v>
      </c>
    </row>
    <row r="670" spans="1:11" x14ac:dyDescent="0.25">
      <c r="A670" s="51">
        <v>45509</v>
      </c>
      <c r="B670" s="1">
        <v>3</v>
      </c>
      <c r="D670" s="52" t="s">
        <v>594</v>
      </c>
      <c r="I670" s="55">
        <v>125</v>
      </c>
      <c r="J670" s="53">
        <v>45509</v>
      </c>
      <c r="K670" s="53" t="s">
        <v>43</v>
      </c>
    </row>
    <row r="671" spans="1:11" x14ac:dyDescent="0.25">
      <c r="A671" s="51">
        <v>45509</v>
      </c>
      <c r="B671" s="1">
        <v>3</v>
      </c>
      <c r="D671" s="52" t="s">
        <v>595</v>
      </c>
      <c r="E671" s="41" t="s">
        <v>211</v>
      </c>
      <c r="I671" s="55">
        <v>847.2</v>
      </c>
      <c r="J671" s="53">
        <v>45509</v>
      </c>
      <c r="K671" s="53" t="s">
        <v>72</v>
      </c>
    </row>
    <row r="672" spans="1:11" x14ac:dyDescent="0.25">
      <c r="A672" s="51">
        <v>45509</v>
      </c>
      <c r="B672" s="1">
        <v>3</v>
      </c>
      <c r="D672" s="52" t="s">
        <v>190</v>
      </c>
      <c r="E672" s="41" t="s">
        <v>596</v>
      </c>
      <c r="I672" s="55">
        <v>156</v>
      </c>
      <c r="J672" s="53">
        <v>45510</v>
      </c>
      <c r="K672" s="53" t="s">
        <v>72</v>
      </c>
    </row>
    <row r="673" spans="1:11" x14ac:dyDescent="0.25">
      <c r="A673" s="51">
        <v>45509</v>
      </c>
      <c r="B673" s="1">
        <v>3</v>
      </c>
      <c r="D673" s="52" t="s">
        <v>597</v>
      </c>
      <c r="E673" s="41" t="s">
        <v>598</v>
      </c>
      <c r="I673" s="55">
        <v>3525</v>
      </c>
      <c r="J673" s="53">
        <v>45511</v>
      </c>
      <c r="K673" s="53" t="s">
        <v>26</v>
      </c>
    </row>
    <row r="674" spans="1:11" x14ac:dyDescent="0.25">
      <c r="A674" s="51">
        <v>45509</v>
      </c>
      <c r="B674" s="1">
        <v>3</v>
      </c>
      <c r="D674" s="52" t="s">
        <v>336</v>
      </c>
      <c r="E674" s="41" t="s">
        <v>599</v>
      </c>
      <c r="I674" s="55">
        <v>3489</v>
      </c>
      <c r="J674" s="53">
        <v>45512</v>
      </c>
      <c r="K674" s="53" t="s">
        <v>26</v>
      </c>
    </row>
    <row r="675" spans="1:11" x14ac:dyDescent="0.25">
      <c r="A675" s="51">
        <v>45509</v>
      </c>
      <c r="B675" s="1">
        <v>3</v>
      </c>
      <c r="D675" s="52" t="s">
        <v>597</v>
      </c>
      <c r="E675" s="41" t="s">
        <v>600</v>
      </c>
      <c r="I675" s="55">
        <v>1395</v>
      </c>
      <c r="J675" s="53">
        <v>45512</v>
      </c>
      <c r="K675" s="53" t="s">
        <v>26</v>
      </c>
    </row>
    <row r="676" spans="1:11" x14ac:dyDescent="0.25">
      <c r="A676" s="51">
        <v>45509</v>
      </c>
      <c r="B676" s="1">
        <v>3</v>
      </c>
      <c r="D676" s="52" t="s">
        <v>104</v>
      </c>
      <c r="E676" s="41" t="s">
        <v>601</v>
      </c>
      <c r="I676" s="55">
        <v>340</v>
      </c>
      <c r="J676" s="53">
        <v>45513</v>
      </c>
      <c r="K676" s="53" t="s">
        <v>57</v>
      </c>
    </row>
    <row r="677" spans="1:11" x14ac:dyDescent="0.25">
      <c r="A677" s="51">
        <v>45509</v>
      </c>
      <c r="B677" s="1">
        <v>3</v>
      </c>
      <c r="D677" s="52" t="s">
        <v>104</v>
      </c>
      <c r="E677" s="41" t="s">
        <v>602</v>
      </c>
      <c r="I677" s="55">
        <v>1195</v>
      </c>
      <c r="J677" s="53">
        <v>45513</v>
      </c>
      <c r="K677" s="53" t="s">
        <v>57</v>
      </c>
    </row>
    <row r="678" spans="1:11" x14ac:dyDescent="0.25">
      <c r="A678" s="51">
        <v>45509</v>
      </c>
      <c r="B678" s="1">
        <v>3</v>
      </c>
      <c r="D678" s="52" t="s">
        <v>213</v>
      </c>
      <c r="E678" s="41" t="s">
        <v>603</v>
      </c>
      <c r="I678" s="55">
        <v>3413.55</v>
      </c>
      <c r="J678" s="53">
        <v>45516</v>
      </c>
      <c r="K678" s="53" t="s">
        <v>57</v>
      </c>
    </row>
    <row r="679" spans="1:11" x14ac:dyDescent="0.25">
      <c r="A679" s="51">
        <v>45509</v>
      </c>
      <c r="B679" s="1">
        <v>3</v>
      </c>
      <c r="D679" s="52" t="s">
        <v>387</v>
      </c>
      <c r="E679" s="41" t="s">
        <v>604</v>
      </c>
      <c r="I679" s="55">
        <v>1034.3</v>
      </c>
      <c r="J679" s="53">
        <v>45517</v>
      </c>
      <c r="K679" s="53" t="s">
        <v>26</v>
      </c>
    </row>
    <row r="680" spans="1:11" x14ac:dyDescent="0.25">
      <c r="A680" s="51">
        <v>45509</v>
      </c>
      <c r="B680" s="1">
        <v>3</v>
      </c>
      <c r="D680" s="52" t="s">
        <v>605</v>
      </c>
      <c r="E680" s="41" t="s">
        <v>606</v>
      </c>
      <c r="I680" s="55">
        <v>814.5</v>
      </c>
      <c r="J680" s="53">
        <v>45519</v>
      </c>
      <c r="K680" s="53" t="s">
        <v>26</v>
      </c>
    </row>
    <row r="681" spans="1:11" x14ac:dyDescent="0.25">
      <c r="A681" s="51">
        <v>45509</v>
      </c>
      <c r="B681" s="1">
        <v>3</v>
      </c>
      <c r="D681" s="52" t="s">
        <v>607</v>
      </c>
      <c r="E681" s="41" t="s">
        <v>608</v>
      </c>
      <c r="I681" s="55">
        <v>1624.4</v>
      </c>
      <c r="J681" s="53">
        <v>45520</v>
      </c>
      <c r="K681" s="53" t="s">
        <v>26</v>
      </c>
    </row>
    <row r="682" spans="1:11" x14ac:dyDescent="0.25">
      <c r="A682" s="51">
        <v>45509</v>
      </c>
      <c r="B682" s="1">
        <v>3</v>
      </c>
      <c r="D682" s="52" t="s">
        <v>104</v>
      </c>
      <c r="E682" s="41" t="s">
        <v>609</v>
      </c>
      <c r="I682" s="55">
        <v>160</v>
      </c>
      <c r="J682" s="53">
        <v>45520</v>
      </c>
      <c r="K682" s="53" t="s">
        <v>57</v>
      </c>
    </row>
    <row r="683" spans="1:11" x14ac:dyDescent="0.25">
      <c r="A683" s="51">
        <v>45509</v>
      </c>
      <c r="B683" s="1">
        <v>3</v>
      </c>
      <c r="D683" s="52" t="s">
        <v>370</v>
      </c>
      <c r="E683" s="41" t="s">
        <v>610</v>
      </c>
      <c r="I683" s="55">
        <v>2756.48</v>
      </c>
      <c r="J683" s="53">
        <v>45520</v>
      </c>
      <c r="K683" s="53" t="s">
        <v>26</v>
      </c>
    </row>
    <row r="684" spans="1:11" x14ac:dyDescent="0.25">
      <c r="A684" s="51">
        <v>45509</v>
      </c>
      <c r="B684" s="1">
        <v>3</v>
      </c>
      <c r="D684" s="52" t="s">
        <v>591</v>
      </c>
      <c r="E684" s="41" t="s">
        <v>611</v>
      </c>
      <c r="I684" s="55">
        <v>333.91</v>
      </c>
      <c r="J684" s="53">
        <v>45524</v>
      </c>
      <c r="K684" s="53" t="s">
        <v>26</v>
      </c>
    </row>
    <row r="685" spans="1:11" x14ac:dyDescent="0.25">
      <c r="A685" s="51">
        <v>45509</v>
      </c>
      <c r="B685" s="1">
        <v>4</v>
      </c>
      <c r="D685" s="52" t="s">
        <v>612</v>
      </c>
      <c r="E685" s="41" t="s">
        <v>588</v>
      </c>
      <c r="I685" s="55">
        <v>20</v>
      </c>
      <c r="J685" s="53">
        <v>45505</v>
      </c>
      <c r="K685" s="53" t="s">
        <v>101</v>
      </c>
    </row>
    <row r="686" spans="1:11" x14ac:dyDescent="0.25">
      <c r="A686" s="51">
        <v>45509</v>
      </c>
      <c r="B686" s="1">
        <v>5</v>
      </c>
      <c r="D686" s="52" t="s">
        <v>223</v>
      </c>
      <c r="E686" s="41" t="s">
        <v>613</v>
      </c>
      <c r="I686" s="55">
        <v>2850</v>
      </c>
      <c r="J686" s="53">
        <v>45489</v>
      </c>
      <c r="K686" s="53" t="s">
        <v>26</v>
      </c>
    </row>
    <row r="687" spans="1:11" x14ac:dyDescent="0.25">
      <c r="A687" s="51">
        <v>45509</v>
      </c>
      <c r="B687" s="1">
        <v>5</v>
      </c>
      <c r="D687" s="52" t="s">
        <v>614</v>
      </c>
      <c r="E687" s="41" t="s">
        <v>615</v>
      </c>
      <c r="I687" s="55">
        <v>6070</v>
      </c>
      <c r="J687" s="53">
        <v>45481</v>
      </c>
      <c r="K687" s="53" t="s">
        <v>26</v>
      </c>
    </row>
    <row r="688" spans="1:11" x14ac:dyDescent="0.25">
      <c r="A688" s="51">
        <v>45509</v>
      </c>
      <c r="B688" s="1">
        <v>5</v>
      </c>
      <c r="D688" s="52" t="s">
        <v>616</v>
      </c>
      <c r="E688" s="41" t="s">
        <v>617</v>
      </c>
      <c r="I688" s="55">
        <v>841.5</v>
      </c>
      <c r="J688" s="53">
        <v>45497</v>
      </c>
      <c r="K688" s="53" t="s">
        <v>26</v>
      </c>
    </row>
    <row r="689" spans="1:11" x14ac:dyDescent="0.25">
      <c r="A689" s="51">
        <v>45509</v>
      </c>
      <c r="B689" s="1">
        <v>5</v>
      </c>
      <c r="D689" s="52" t="s">
        <v>618</v>
      </c>
      <c r="E689" s="41" t="s">
        <v>619</v>
      </c>
      <c r="I689" s="55">
        <v>3929.56</v>
      </c>
      <c r="J689" s="53">
        <v>45503</v>
      </c>
      <c r="K689" s="53" t="s">
        <v>26</v>
      </c>
    </row>
    <row r="690" spans="1:11" x14ac:dyDescent="0.25">
      <c r="A690" s="51">
        <v>45524</v>
      </c>
      <c r="B690" s="54">
        <v>1</v>
      </c>
      <c r="C690" t="s">
        <v>86</v>
      </c>
      <c r="D690" t="s">
        <v>87</v>
      </c>
      <c r="E690" s="41" t="s">
        <v>182</v>
      </c>
      <c r="I690" s="55">
        <v>1104.8</v>
      </c>
      <c r="J690" s="53">
        <v>45524</v>
      </c>
      <c r="K690" s="53" t="s">
        <v>72</v>
      </c>
    </row>
    <row r="691" spans="1:11" x14ac:dyDescent="0.25">
      <c r="A691" s="51">
        <v>45524</v>
      </c>
      <c r="B691" s="54">
        <v>1</v>
      </c>
      <c r="C691" t="s">
        <v>69</v>
      </c>
      <c r="D691" t="s">
        <v>70</v>
      </c>
      <c r="E691" s="41" t="s">
        <v>182</v>
      </c>
      <c r="I691" s="55">
        <v>1512</v>
      </c>
      <c r="J691" s="53">
        <v>45524</v>
      </c>
      <c r="K691" s="53" t="s">
        <v>72</v>
      </c>
    </row>
    <row r="692" spans="1:11" x14ac:dyDescent="0.25">
      <c r="A692" s="51">
        <v>45524</v>
      </c>
      <c r="B692" s="54">
        <v>1</v>
      </c>
      <c r="C692" t="s">
        <v>89</v>
      </c>
      <c r="D692" t="s">
        <v>90</v>
      </c>
      <c r="E692" s="41" t="s">
        <v>182</v>
      </c>
      <c r="I692" s="55">
        <v>1104.8</v>
      </c>
      <c r="J692" s="53">
        <v>45524</v>
      </c>
      <c r="K692" s="53" t="s">
        <v>72</v>
      </c>
    </row>
    <row r="693" spans="1:11" x14ac:dyDescent="0.25">
      <c r="A693" s="51">
        <v>45524</v>
      </c>
      <c r="B693" s="54">
        <v>1</v>
      </c>
      <c r="C693" t="s">
        <v>77</v>
      </c>
      <c r="D693" t="s">
        <v>78</v>
      </c>
      <c r="E693" s="41" t="s">
        <v>182</v>
      </c>
      <c r="I693" s="55">
        <v>1104.8</v>
      </c>
      <c r="J693" s="53">
        <v>45524</v>
      </c>
      <c r="K693" s="53" t="s">
        <v>72</v>
      </c>
    </row>
    <row r="694" spans="1:11" x14ac:dyDescent="0.25">
      <c r="A694" s="51">
        <v>45524</v>
      </c>
      <c r="B694" s="54">
        <v>1</v>
      </c>
      <c r="C694" t="s">
        <v>74</v>
      </c>
      <c r="D694" t="s">
        <v>75</v>
      </c>
      <c r="E694" s="41" t="s">
        <v>182</v>
      </c>
      <c r="I694" s="55">
        <v>1104.8</v>
      </c>
      <c r="J694" s="53">
        <v>45524</v>
      </c>
      <c r="K694" s="53" t="s">
        <v>72</v>
      </c>
    </row>
    <row r="695" spans="1:11" x14ac:dyDescent="0.25">
      <c r="A695" s="51">
        <v>45524</v>
      </c>
      <c r="B695" s="54">
        <v>1</v>
      </c>
      <c r="C695" t="s">
        <v>92</v>
      </c>
      <c r="D695" t="s">
        <v>93</v>
      </c>
      <c r="E695" s="41" t="s">
        <v>182</v>
      </c>
      <c r="I695" s="55">
        <v>642.79999999999995</v>
      </c>
      <c r="J695" s="53">
        <v>45524</v>
      </c>
      <c r="K695" s="53" t="s">
        <v>72</v>
      </c>
    </row>
    <row r="696" spans="1:11" x14ac:dyDescent="0.25">
      <c r="A696" s="51">
        <v>45524</v>
      </c>
      <c r="B696" s="1">
        <v>1</v>
      </c>
      <c r="C696" s="63" t="s">
        <v>393</v>
      </c>
      <c r="D696" s="52" t="s">
        <v>394</v>
      </c>
      <c r="E696" s="41" t="s">
        <v>182</v>
      </c>
      <c r="I696" s="55">
        <v>642.79999999999995</v>
      </c>
      <c r="J696" s="53">
        <v>45524</v>
      </c>
      <c r="K696" s="53" t="s">
        <v>72</v>
      </c>
    </row>
    <row r="697" spans="1:11" x14ac:dyDescent="0.25">
      <c r="A697" s="51">
        <v>45524</v>
      </c>
      <c r="B697" s="1">
        <v>1</v>
      </c>
      <c r="C697" s="63" t="s">
        <v>339</v>
      </c>
      <c r="D697" s="52" t="s">
        <v>340</v>
      </c>
      <c r="E697" s="41" t="s">
        <v>182</v>
      </c>
      <c r="I697" s="55">
        <v>1104.8</v>
      </c>
      <c r="J697" s="53">
        <v>45524</v>
      </c>
      <c r="K697" s="53" t="s">
        <v>72</v>
      </c>
    </row>
    <row r="698" spans="1:11" x14ac:dyDescent="0.25">
      <c r="A698" s="51">
        <v>45524</v>
      </c>
      <c r="B698" s="1">
        <v>1</v>
      </c>
      <c r="C698" s="63" t="s">
        <v>449</v>
      </c>
      <c r="D698" s="52" t="s">
        <v>450</v>
      </c>
      <c r="E698" s="41" t="s">
        <v>182</v>
      </c>
      <c r="I698" s="55">
        <v>817.2</v>
      </c>
      <c r="J698" s="53">
        <v>45524</v>
      </c>
      <c r="K698" s="53" t="s">
        <v>72</v>
      </c>
    </row>
    <row r="699" spans="1:11" x14ac:dyDescent="0.25">
      <c r="A699" s="51">
        <v>45524</v>
      </c>
      <c r="B699" s="1">
        <v>1</v>
      </c>
      <c r="C699" s="63" t="s">
        <v>451</v>
      </c>
      <c r="D699" s="52" t="s">
        <v>452</v>
      </c>
      <c r="E699" s="41" t="s">
        <v>182</v>
      </c>
      <c r="I699" s="55">
        <v>1104.8</v>
      </c>
      <c r="J699" s="53">
        <v>45524</v>
      </c>
      <c r="K699" s="53" t="s">
        <v>72</v>
      </c>
    </row>
    <row r="700" spans="1:11" x14ac:dyDescent="0.25">
      <c r="A700" s="51">
        <v>45524</v>
      </c>
      <c r="B700" s="1">
        <v>1</v>
      </c>
      <c r="C700" s="63" t="s">
        <v>512</v>
      </c>
      <c r="D700" s="52" t="s">
        <v>513</v>
      </c>
      <c r="E700" s="41" t="s">
        <v>182</v>
      </c>
      <c r="I700" s="55">
        <v>916</v>
      </c>
      <c r="J700" s="53">
        <v>45524</v>
      </c>
      <c r="K700" s="53" t="s">
        <v>72</v>
      </c>
    </row>
    <row r="701" spans="1:11" x14ac:dyDescent="0.25">
      <c r="A701" s="51">
        <v>45524</v>
      </c>
      <c r="B701" s="1">
        <v>1</v>
      </c>
      <c r="C701" s="63" t="s">
        <v>531</v>
      </c>
      <c r="D701" s="52" t="s">
        <v>532</v>
      </c>
      <c r="E701" s="41" t="s">
        <v>182</v>
      </c>
      <c r="I701" s="55">
        <v>1104.8</v>
      </c>
      <c r="J701" s="53">
        <v>45524</v>
      </c>
      <c r="K701" s="53" t="s">
        <v>72</v>
      </c>
    </row>
    <row r="702" spans="1:11" x14ac:dyDescent="0.25">
      <c r="A702" s="51">
        <v>45524</v>
      </c>
      <c r="B702" s="1">
        <v>1</v>
      </c>
      <c r="C702" s="63" t="s">
        <v>552</v>
      </c>
      <c r="D702" s="52" t="s">
        <v>553</v>
      </c>
      <c r="E702" s="41" t="s">
        <v>182</v>
      </c>
      <c r="I702" s="55">
        <v>1104.8</v>
      </c>
      <c r="J702" s="53">
        <v>45524</v>
      </c>
      <c r="K702" s="53" t="s">
        <v>72</v>
      </c>
    </row>
    <row r="703" spans="1:11" x14ac:dyDescent="0.25">
      <c r="A703" s="51">
        <v>45524</v>
      </c>
      <c r="B703" s="1">
        <v>1</v>
      </c>
      <c r="C703" s="63" t="s">
        <v>554</v>
      </c>
      <c r="D703" s="52" t="s">
        <v>555</v>
      </c>
      <c r="E703" s="41" t="s">
        <v>182</v>
      </c>
      <c r="I703" s="55">
        <v>642.79999999999995</v>
      </c>
      <c r="J703" s="53">
        <v>45524</v>
      </c>
      <c r="K703" s="53" t="s">
        <v>72</v>
      </c>
    </row>
    <row r="704" spans="1:11" x14ac:dyDescent="0.25">
      <c r="A704" s="51">
        <v>45524</v>
      </c>
      <c r="B704" s="1">
        <v>2</v>
      </c>
      <c r="D704" s="52" t="s">
        <v>187</v>
      </c>
      <c r="I704" s="55">
        <v>20000</v>
      </c>
      <c r="J704" s="53">
        <v>45524</v>
      </c>
      <c r="K704" s="53" t="s">
        <v>43</v>
      </c>
    </row>
    <row r="705" spans="1:11" x14ac:dyDescent="0.25">
      <c r="A705" s="51">
        <v>45524</v>
      </c>
      <c r="B705" s="1">
        <v>2</v>
      </c>
      <c r="D705" s="52" t="s">
        <v>620</v>
      </c>
      <c r="E705" s="41" t="s">
        <v>621</v>
      </c>
      <c r="I705" s="55">
        <v>5000</v>
      </c>
      <c r="J705" s="53">
        <v>45524</v>
      </c>
      <c r="K705" s="53" t="s">
        <v>21</v>
      </c>
    </row>
    <row r="706" spans="1:11" x14ac:dyDescent="0.25">
      <c r="A706" s="51">
        <v>45524</v>
      </c>
      <c r="B706" s="1">
        <v>2</v>
      </c>
      <c r="D706" s="52" t="s">
        <v>622</v>
      </c>
      <c r="E706" s="41" t="s">
        <v>623</v>
      </c>
      <c r="I706" s="55">
        <v>5000</v>
      </c>
      <c r="J706" s="53">
        <v>45524</v>
      </c>
      <c r="K706" s="53" t="s">
        <v>21</v>
      </c>
    </row>
    <row r="707" spans="1:11" x14ac:dyDescent="0.25">
      <c r="A707" s="51">
        <v>45524</v>
      </c>
      <c r="B707" s="1">
        <v>2</v>
      </c>
      <c r="D707" s="52" t="s">
        <v>624</v>
      </c>
      <c r="E707" s="41" t="s">
        <v>625</v>
      </c>
      <c r="I707" s="55">
        <v>2070</v>
      </c>
      <c r="J707" s="53">
        <v>45524</v>
      </c>
      <c r="K707" s="53" t="s">
        <v>21</v>
      </c>
    </row>
    <row r="708" spans="1:11" x14ac:dyDescent="0.25">
      <c r="A708" s="51">
        <v>45524</v>
      </c>
      <c r="B708" s="1">
        <v>2</v>
      </c>
      <c r="D708" s="52" t="s">
        <v>626</v>
      </c>
      <c r="E708" s="41" t="s">
        <v>627</v>
      </c>
      <c r="I708" s="55">
        <v>21400</v>
      </c>
      <c r="J708" s="53">
        <v>45524</v>
      </c>
      <c r="K708" s="53" t="s">
        <v>21</v>
      </c>
    </row>
    <row r="709" spans="1:11" x14ac:dyDescent="0.25">
      <c r="A709" s="51">
        <v>45524</v>
      </c>
      <c r="B709" s="1">
        <v>3</v>
      </c>
      <c r="D709" s="52" t="s">
        <v>628</v>
      </c>
      <c r="I709" s="55">
        <v>12494.05</v>
      </c>
      <c r="J709" s="53">
        <v>45524</v>
      </c>
      <c r="K709" s="53" t="s">
        <v>72</v>
      </c>
    </row>
    <row r="710" spans="1:11" x14ac:dyDescent="0.25">
      <c r="A710" s="51">
        <v>45524</v>
      </c>
      <c r="B710" s="1">
        <v>3</v>
      </c>
      <c r="D710" s="52" t="s">
        <v>629</v>
      </c>
      <c r="I710" s="55">
        <v>2674.96</v>
      </c>
      <c r="J710" s="53">
        <v>45524</v>
      </c>
      <c r="K710" s="53" t="s">
        <v>72</v>
      </c>
    </row>
    <row r="711" spans="1:11" x14ac:dyDescent="0.25">
      <c r="A711" s="51">
        <v>45524</v>
      </c>
      <c r="B711" s="1">
        <v>3</v>
      </c>
      <c r="D711" s="52" t="s">
        <v>630</v>
      </c>
      <c r="E711" s="41" t="s">
        <v>186</v>
      </c>
      <c r="I711" s="55">
        <v>159.6</v>
      </c>
      <c r="J711" s="53">
        <v>45527</v>
      </c>
      <c r="K711" s="53" t="s">
        <v>72</v>
      </c>
    </row>
    <row r="712" spans="1:11" x14ac:dyDescent="0.25">
      <c r="A712" s="51">
        <v>45524</v>
      </c>
      <c r="B712" s="1">
        <v>3</v>
      </c>
      <c r="D712" s="52" t="s">
        <v>190</v>
      </c>
      <c r="E712" s="41" t="s">
        <v>631</v>
      </c>
      <c r="I712" s="55">
        <v>624</v>
      </c>
      <c r="J712" s="53">
        <v>45524</v>
      </c>
      <c r="K712" s="53" t="s">
        <v>72</v>
      </c>
    </row>
    <row r="713" spans="1:11" x14ac:dyDescent="0.25">
      <c r="A713" s="51">
        <v>45524</v>
      </c>
      <c r="B713" s="1">
        <v>3</v>
      </c>
      <c r="D713" s="52" t="s">
        <v>632</v>
      </c>
      <c r="E713" s="41" t="s">
        <v>633</v>
      </c>
      <c r="I713" s="55">
        <v>584.5</v>
      </c>
      <c r="J713" s="53">
        <v>45525</v>
      </c>
      <c r="K713" s="53" t="s">
        <v>72</v>
      </c>
    </row>
    <row r="714" spans="1:11" x14ac:dyDescent="0.25">
      <c r="A714" s="51">
        <v>45524</v>
      </c>
      <c r="B714" s="1">
        <v>3</v>
      </c>
      <c r="D714" s="52" t="s">
        <v>223</v>
      </c>
      <c r="E714" s="41" t="s">
        <v>634</v>
      </c>
      <c r="I714" s="55">
        <v>2850</v>
      </c>
      <c r="J714" s="53">
        <v>45526</v>
      </c>
      <c r="K714" s="53" t="s">
        <v>26</v>
      </c>
    </row>
    <row r="715" spans="1:11" x14ac:dyDescent="0.25">
      <c r="A715" s="51">
        <v>45524</v>
      </c>
      <c r="B715" s="1">
        <v>3</v>
      </c>
      <c r="D715" s="52" t="s">
        <v>104</v>
      </c>
      <c r="E715" s="41" t="s">
        <v>635</v>
      </c>
      <c r="I715" s="55">
        <v>300</v>
      </c>
      <c r="J715" s="53">
        <v>45527</v>
      </c>
      <c r="K715" s="53" t="s">
        <v>57</v>
      </c>
    </row>
    <row r="716" spans="1:11" x14ac:dyDescent="0.25">
      <c r="A716" s="51">
        <v>45524</v>
      </c>
      <c r="B716" s="1">
        <v>3</v>
      </c>
      <c r="D716" s="52" t="s">
        <v>192</v>
      </c>
      <c r="E716" s="41" t="s">
        <v>636</v>
      </c>
      <c r="I716" s="55">
        <v>3645.18</v>
      </c>
      <c r="J716" s="53">
        <v>45532</v>
      </c>
      <c r="K716" s="53" t="s">
        <v>72</v>
      </c>
    </row>
    <row r="717" spans="1:11" x14ac:dyDescent="0.25">
      <c r="A717" s="51">
        <v>45524</v>
      </c>
      <c r="B717" s="1">
        <v>3</v>
      </c>
      <c r="D717" s="52" t="s">
        <v>637</v>
      </c>
      <c r="E717" s="41" t="s">
        <v>583</v>
      </c>
      <c r="I717" s="55">
        <v>1684.5</v>
      </c>
      <c r="J717" s="53">
        <v>45533</v>
      </c>
      <c r="K717" s="53" t="s">
        <v>26</v>
      </c>
    </row>
    <row r="718" spans="1:11" x14ac:dyDescent="0.25">
      <c r="A718" s="51">
        <v>45524</v>
      </c>
      <c r="B718" s="1">
        <v>3</v>
      </c>
      <c r="D718" s="52" t="s">
        <v>387</v>
      </c>
      <c r="E718" s="41" t="s">
        <v>638</v>
      </c>
      <c r="I718" s="55">
        <v>1050.8</v>
      </c>
      <c r="J718" s="53">
        <v>45533</v>
      </c>
      <c r="K718" s="53" t="s">
        <v>26</v>
      </c>
    </row>
    <row r="719" spans="1:11" x14ac:dyDescent="0.25">
      <c r="A719" s="51">
        <v>45524</v>
      </c>
      <c r="B719" s="1">
        <v>3</v>
      </c>
      <c r="D719" s="52" t="s">
        <v>639</v>
      </c>
      <c r="I719" s="55">
        <v>6648.74</v>
      </c>
      <c r="J719" s="53">
        <v>45533</v>
      </c>
      <c r="K719" s="53" t="s">
        <v>26</v>
      </c>
    </row>
    <row r="720" spans="1:11" x14ac:dyDescent="0.25">
      <c r="A720" s="51">
        <v>45524</v>
      </c>
      <c r="B720" s="1">
        <v>3</v>
      </c>
      <c r="D720" s="52" t="s">
        <v>640</v>
      </c>
      <c r="E720" s="41" t="s">
        <v>586</v>
      </c>
      <c r="I720" s="55">
        <v>4066</v>
      </c>
      <c r="J720" s="53">
        <v>45534</v>
      </c>
      <c r="K720" s="53" t="s">
        <v>26</v>
      </c>
    </row>
    <row r="721" spans="1:11" x14ac:dyDescent="0.25">
      <c r="A721" s="51">
        <v>45524</v>
      </c>
      <c r="B721" s="1">
        <v>3</v>
      </c>
      <c r="D721" s="52" t="s">
        <v>641</v>
      </c>
      <c r="E721" s="41" t="s">
        <v>642</v>
      </c>
      <c r="I721" s="55">
        <v>21387.26</v>
      </c>
      <c r="J721" s="53">
        <v>45534</v>
      </c>
      <c r="K721" s="53" t="s">
        <v>26</v>
      </c>
    </row>
    <row r="722" spans="1:11" x14ac:dyDescent="0.25">
      <c r="A722" s="51">
        <v>45524</v>
      </c>
      <c r="B722" s="1">
        <v>3</v>
      </c>
      <c r="D722" s="52" t="s">
        <v>463</v>
      </c>
      <c r="E722" s="41" t="s">
        <v>643</v>
      </c>
      <c r="I722" s="55">
        <v>485</v>
      </c>
      <c r="J722" s="53">
        <v>45534</v>
      </c>
      <c r="K722" s="53" t="s">
        <v>72</v>
      </c>
    </row>
    <row r="723" spans="1:11" x14ac:dyDescent="0.25">
      <c r="A723" s="51">
        <v>45524</v>
      </c>
      <c r="B723" s="1">
        <v>3</v>
      </c>
      <c r="D723" s="52" t="s">
        <v>196</v>
      </c>
      <c r="I723" s="55">
        <v>294.7</v>
      </c>
      <c r="J723" s="53">
        <v>45535</v>
      </c>
      <c r="K723" s="53" t="s">
        <v>72</v>
      </c>
    </row>
    <row r="724" spans="1:11" x14ac:dyDescent="0.25">
      <c r="A724" s="51">
        <v>45524</v>
      </c>
      <c r="B724" s="1">
        <v>3</v>
      </c>
      <c r="D724" s="52" t="s">
        <v>104</v>
      </c>
      <c r="E724" s="41" t="s">
        <v>644</v>
      </c>
      <c r="I724" s="55">
        <v>605</v>
      </c>
      <c r="J724" s="53">
        <v>45538</v>
      </c>
      <c r="K724" s="53" t="s">
        <v>57</v>
      </c>
    </row>
    <row r="725" spans="1:11" x14ac:dyDescent="0.25">
      <c r="A725" s="51">
        <v>45524</v>
      </c>
      <c r="B725" s="1">
        <v>3</v>
      </c>
      <c r="D725" s="52" t="s">
        <v>246</v>
      </c>
      <c r="E725" s="41" t="s">
        <v>645</v>
      </c>
      <c r="I725" s="55">
        <v>936</v>
      </c>
      <c r="J725" s="53">
        <v>45540</v>
      </c>
      <c r="K725" s="53" t="s">
        <v>26</v>
      </c>
    </row>
    <row r="726" spans="1:11" x14ac:dyDescent="0.25">
      <c r="A726" s="51">
        <v>45524</v>
      </c>
      <c r="B726" s="1">
        <v>3</v>
      </c>
      <c r="D726" s="52" t="s">
        <v>632</v>
      </c>
      <c r="E726" s="41" t="s">
        <v>646</v>
      </c>
      <c r="I726" s="55">
        <v>431.09</v>
      </c>
      <c r="J726" s="53">
        <v>45540</v>
      </c>
      <c r="K726" s="53" t="s">
        <v>72</v>
      </c>
    </row>
    <row r="727" spans="1:11" x14ac:dyDescent="0.25">
      <c r="A727" s="51">
        <v>45540</v>
      </c>
      <c r="B727" s="54">
        <v>1</v>
      </c>
      <c r="C727" t="s">
        <v>86</v>
      </c>
      <c r="D727" t="s">
        <v>87</v>
      </c>
      <c r="E727" s="41" t="s">
        <v>182</v>
      </c>
      <c r="I727" s="55">
        <v>1010.9</v>
      </c>
      <c r="J727" s="53">
        <v>45541</v>
      </c>
      <c r="K727" s="53" t="s">
        <v>72</v>
      </c>
    </row>
    <row r="728" spans="1:11" x14ac:dyDescent="0.25">
      <c r="A728" s="51">
        <v>45540</v>
      </c>
      <c r="B728" s="54">
        <v>1</v>
      </c>
      <c r="C728" t="s">
        <v>69</v>
      </c>
      <c r="D728" t="s">
        <v>70</v>
      </c>
      <c r="E728" s="41" t="s">
        <v>182</v>
      </c>
      <c r="I728" s="55">
        <v>2499.35</v>
      </c>
      <c r="J728" s="53">
        <v>45541</v>
      </c>
      <c r="K728" s="53" t="s">
        <v>72</v>
      </c>
    </row>
    <row r="729" spans="1:11" x14ac:dyDescent="0.25">
      <c r="A729" s="51">
        <v>45540</v>
      </c>
      <c r="B729" s="54">
        <v>1</v>
      </c>
      <c r="C729" t="s">
        <v>89</v>
      </c>
      <c r="D729" t="s">
        <v>90</v>
      </c>
      <c r="E729" s="41" t="s">
        <v>182</v>
      </c>
      <c r="I729" s="55">
        <v>1178.46</v>
      </c>
      <c r="J729" s="53">
        <v>45541</v>
      </c>
      <c r="K729" s="53" t="s">
        <v>72</v>
      </c>
    </row>
    <row r="730" spans="1:11" x14ac:dyDescent="0.25">
      <c r="A730" s="51">
        <v>45540</v>
      </c>
      <c r="B730" s="54">
        <v>1</v>
      </c>
      <c r="C730" t="s">
        <v>77</v>
      </c>
      <c r="D730" t="s">
        <v>78</v>
      </c>
      <c r="E730" s="41" t="s">
        <v>182</v>
      </c>
      <c r="I730" s="55">
        <v>1997.92</v>
      </c>
      <c r="J730" s="53">
        <v>45541</v>
      </c>
      <c r="K730" s="53" t="s">
        <v>72</v>
      </c>
    </row>
    <row r="731" spans="1:11" x14ac:dyDescent="0.25">
      <c r="A731" s="51">
        <v>45540</v>
      </c>
      <c r="B731" s="54">
        <v>1</v>
      </c>
      <c r="C731" t="s">
        <v>74</v>
      </c>
      <c r="D731" t="s">
        <v>75</v>
      </c>
      <c r="E731" s="41" t="s">
        <v>182</v>
      </c>
      <c r="I731" s="55">
        <v>1426.95</v>
      </c>
      <c r="J731" s="53">
        <v>45541</v>
      </c>
      <c r="K731" s="53" t="s">
        <v>72</v>
      </c>
    </row>
    <row r="732" spans="1:11" x14ac:dyDescent="0.25">
      <c r="A732" s="51">
        <v>45540</v>
      </c>
      <c r="B732" s="54">
        <v>1</v>
      </c>
      <c r="C732" t="s">
        <v>92</v>
      </c>
      <c r="D732" t="s">
        <v>93</v>
      </c>
      <c r="E732" s="41" t="s">
        <v>182</v>
      </c>
      <c r="I732" s="55">
        <v>1444.01</v>
      </c>
      <c r="J732" s="53">
        <v>45541</v>
      </c>
      <c r="K732" s="53" t="s">
        <v>72</v>
      </c>
    </row>
    <row r="733" spans="1:11" x14ac:dyDescent="0.25">
      <c r="A733" s="51">
        <v>45540</v>
      </c>
      <c r="B733" s="1">
        <v>1</v>
      </c>
      <c r="C733" s="63" t="s">
        <v>393</v>
      </c>
      <c r="D733" s="52" t="s">
        <v>394</v>
      </c>
      <c r="E733" s="41" t="s">
        <v>182</v>
      </c>
      <c r="I733" s="55">
        <v>1027.52</v>
      </c>
      <c r="J733" s="53">
        <v>45541</v>
      </c>
      <c r="K733" s="53" t="s">
        <v>72</v>
      </c>
    </row>
    <row r="734" spans="1:11" x14ac:dyDescent="0.25">
      <c r="A734" s="51">
        <v>45540</v>
      </c>
      <c r="B734" s="1">
        <v>1</v>
      </c>
      <c r="C734" s="63" t="s">
        <v>339</v>
      </c>
      <c r="D734" s="52" t="s">
        <v>340</v>
      </c>
      <c r="E734" s="41" t="s">
        <v>182</v>
      </c>
      <c r="I734" s="55">
        <v>1762.95</v>
      </c>
      <c r="J734" s="53">
        <v>45541</v>
      </c>
      <c r="K734" s="53" t="s">
        <v>72</v>
      </c>
    </row>
    <row r="735" spans="1:11" x14ac:dyDescent="0.25">
      <c r="A735" s="51">
        <v>45540</v>
      </c>
      <c r="B735" s="1">
        <v>1</v>
      </c>
      <c r="C735" s="63" t="s">
        <v>449</v>
      </c>
      <c r="D735" s="52" t="s">
        <v>450</v>
      </c>
      <c r="E735" s="41" t="s">
        <v>182</v>
      </c>
      <c r="I735" s="55">
        <v>1676.37</v>
      </c>
      <c r="J735" s="53">
        <v>45541</v>
      </c>
      <c r="K735" s="53" t="s">
        <v>72</v>
      </c>
    </row>
    <row r="736" spans="1:11" x14ac:dyDescent="0.25">
      <c r="A736" s="51">
        <v>45540</v>
      </c>
      <c r="B736" s="1">
        <v>1</v>
      </c>
      <c r="C736" s="63" t="s">
        <v>451</v>
      </c>
      <c r="D736" s="52" t="s">
        <v>452</v>
      </c>
      <c r="E736" s="41" t="s">
        <v>182</v>
      </c>
      <c r="I736" s="55">
        <v>2241.75</v>
      </c>
      <c r="J736" s="53">
        <v>45541</v>
      </c>
      <c r="K736" s="53" t="s">
        <v>72</v>
      </c>
    </row>
    <row r="737" spans="1:11" x14ac:dyDescent="0.25">
      <c r="A737" s="51">
        <v>45540</v>
      </c>
      <c r="B737" s="1">
        <v>1</v>
      </c>
      <c r="C737" s="63" t="s">
        <v>512</v>
      </c>
      <c r="D737" s="52" t="s">
        <v>513</v>
      </c>
      <c r="E737" s="41" t="s">
        <v>182</v>
      </c>
      <c r="I737" s="55">
        <v>1895.62</v>
      </c>
      <c r="J737" s="53">
        <v>45541</v>
      </c>
      <c r="K737" s="53" t="s">
        <v>72</v>
      </c>
    </row>
    <row r="738" spans="1:11" x14ac:dyDescent="0.25">
      <c r="A738" s="51">
        <v>45540</v>
      </c>
      <c r="B738" s="1">
        <v>1</v>
      </c>
      <c r="C738" s="63" t="s">
        <v>531</v>
      </c>
      <c r="D738" s="52" t="s">
        <v>532</v>
      </c>
      <c r="E738" s="41" t="s">
        <v>182</v>
      </c>
      <c r="I738" s="55">
        <v>2018.95</v>
      </c>
      <c r="J738" s="53">
        <v>45541</v>
      </c>
      <c r="K738" s="53" t="s">
        <v>72</v>
      </c>
    </row>
    <row r="739" spans="1:11" x14ac:dyDescent="0.25">
      <c r="A739" s="51">
        <v>45540</v>
      </c>
      <c r="B739" s="1">
        <v>1</v>
      </c>
      <c r="C739" s="63" t="s">
        <v>552</v>
      </c>
      <c r="D739" s="52" t="s">
        <v>553</v>
      </c>
      <c r="E739" s="41" t="s">
        <v>182</v>
      </c>
      <c r="I739" s="55">
        <v>2125.35</v>
      </c>
      <c r="J739" s="53">
        <v>45541</v>
      </c>
      <c r="K739" s="53" t="s">
        <v>72</v>
      </c>
    </row>
    <row r="740" spans="1:11" x14ac:dyDescent="0.25">
      <c r="A740" s="51">
        <v>45540</v>
      </c>
      <c r="B740" s="1">
        <v>1</v>
      </c>
      <c r="C740" s="63" t="s">
        <v>554</v>
      </c>
      <c r="D740" s="52" t="s">
        <v>555</v>
      </c>
      <c r="E740" s="41" t="s">
        <v>182</v>
      </c>
      <c r="I740" s="55">
        <v>1568.01</v>
      </c>
      <c r="J740" s="53">
        <v>45541</v>
      </c>
      <c r="K740" s="53" t="s">
        <v>72</v>
      </c>
    </row>
    <row r="741" spans="1:11" x14ac:dyDescent="0.25">
      <c r="A741" s="51">
        <v>45540</v>
      </c>
      <c r="B741" s="54">
        <v>1</v>
      </c>
      <c r="C741" t="s">
        <v>74</v>
      </c>
      <c r="D741" t="s">
        <v>75</v>
      </c>
      <c r="E741" s="41" t="s">
        <v>71</v>
      </c>
      <c r="I741" s="55">
        <v>460</v>
      </c>
      <c r="J741" s="53">
        <v>45541</v>
      </c>
      <c r="K741" s="53" t="s">
        <v>72</v>
      </c>
    </row>
    <row r="742" spans="1:11" x14ac:dyDescent="0.25">
      <c r="A742" s="51">
        <v>45540</v>
      </c>
      <c r="B742" s="1">
        <v>2</v>
      </c>
      <c r="D742" s="52" t="s">
        <v>622</v>
      </c>
      <c r="E742" s="41" t="s">
        <v>647</v>
      </c>
      <c r="I742" s="55">
        <v>5000</v>
      </c>
      <c r="J742" s="53">
        <v>45541</v>
      </c>
      <c r="K742" s="53" t="s">
        <v>21</v>
      </c>
    </row>
    <row r="743" spans="1:11" x14ac:dyDescent="0.25">
      <c r="A743" s="51">
        <v>45540</v>
      </c>
      <c r="B743" s="1">
        <v>2</v>
      </c>
      <c r="D743" s="52" t="s">
        <v>620</v>
      </c>
      <c r="E743" s="41" t="s">
        <v>648</v>
      </c>
      <c r="I743" s="55">
        <v>5000</v>
      </c>
      <c r="J743" s="53">
        <v>45541</v>
      </c>
      <c r="K743" s="53" t="s">
        <v>21</v>
      </c>
    </row>
    <row r="744" spans="1:11" x14ac:dyDescent="0.25">
      <c r="A744" s="51">
        <v>45540</v>
      </c>
      <c r="B744" s="1">
        <v>2</v>
      </c>
      <c r="D744" s="52" t="s">
        <v>18</v>
      </c>
      <c r="E744" s="41" t="s">
        <v>275</v>
      </c>
      <c r="I744" s="55">
        <v>170</v>
      </c>
      <c r="J744" s="53">
        <v>45541</v>
      </c>
      <c r="K744" s="53" t="s">
        <v>101</v>
      </c>
    </row>
    <row r="745" spans="1:11" x14ac:dyDescent="0.25">
      <c r="A745" s="51">
        <v>45540</v>
      </c>
      <c r="B745" s="1">
        <v>3</v>
      </c>
      <c r="D745" s="52" t="s">
        <v>223</v>
      </c>
      <c r="E745" s="41" t="s">
        <v>649</v>
      </c>
      <c r="I745" s="55">
        <v>3495</v>
      </c>
      <c r="J745" s="53">
        <v>45539</v>
      </c>
      <c r="K745" s="53" t="s">
        <v>26</v>
      </c>
    </row>
    <row r="746" spans="1:11" x14ac:dyDescent="0.25">
      <c r="A746" s="51">
        <v>45540</v>
      </c>
      <c r="B746" s="1">
        <v>3</v>
      </c>
      <c r="D746" s="52" t="s">
        <v>303</v>
      </c>
      <c r="E746" s="41" t="s">
        <v>650</v>
      </c>
      <c r="I746" s="55">
        <v>481.58</v>
      </c>
      <c r="J746" s="53">
        <v>45544</v>
      </c>
      <c r="K746" s="53" t="s">
        <v>26</v>
      </c>
    </row>
    <row r="747" spans="1:11" x14ac:dyDescent="0.25">
      <c r="A747" s="51">
        <v>45540</v>
      </c>
      <c r="B747" s="1">
        <v>3</v>
      </c>
      <c r="D747" s="52" t="s">
        <v>303</v>
      </c>
      <c r="E747" s="41" t="s">
        <v>651</v>
      </c>
      <c r="I747" s="55">
        <v>481.18</v>
      </c>
      <c r="J747" s="53">
        <v>45544</v>
      </c>
      <c r="K747" s="53" t="s">
        <v>26</v>
      </c>
    </row>
    <row r="748" spans="1:11" x14ac:dyDescent="0.25">
      <c r="A748" s="51">
        <v>45540</v>
      </c>
      <c r="B748" s="1">
        <v>3</v>
      </c>
      <c r="D748" s="52" t="s">
        <v>652</v>
      </c>
      <c r="E748" s="41" t="s">
        <v>186</v>
      </c>
      <c r="I748" s="55">
        <v>704</v>
      </c>
      <c r="J748" s="53">
        <v>45544</v>
      </c>
      <c r="K748" s="53" t="s">
        <v>72</v>
      </c>
    </row>
    <row r="749" spans="1:11" x14ac:dyDescent="0.25">
      <c r="A749" s="51">
        <v>45540</v>
      </c>
      <c r="B749" s="1">
        <v>3</v>
      </c>
      <c r="D749" s="52" t="s">
        <v>653</v>
      </c>
      <c r="I749" s="55">
        <v>125</v>
      </c>
      <c r="J749" s="53">
        <v>45544</v>
      </c>
      <c r="K749" s="53" t="s">
        <v>43</v>
      </c>
    </row>
    <row r="750" spans="1:11" x14ac:dyDescent="0.25">
      <c r="A750" s="51">
        <v>45540</v>
      </c>
      <c r="B750" s="1">
        <v>3</v>
      </c>
      <c r="D750" s="52" t="s">
        <v>654</v>
      </c>
      <c r="E750" s="41" t="s">
        <v>211</v>
      </c>
      <c r="I750" s="55">
        <v>847.2</v>
      </c>
      <c r="J750" s="53">
        <v>45544</v>
      </c>
      <c r="K750" s="53" t="s">
        <v>72</v>
      </c>
    </row>
    <row r="751" spans="1:11" x14ac:dyDescent="0.25">
      <c r="A751" s="51">
        <v>45540</v>
      </c>
      <c r="B751" s="1">
        <v>3</v>
      </c>
      <c r="D751" s="52" t="s">
        <v>591</v>
      </c>
      <c r="E751" s="41" t="s">
        <v>655</v>
      </c>
      <c r="I751" s="55">
        <v>3512.44</v>
      </c>
      <c r="J751" s="53">
        <v>45545</v>
      </c>
      <c r="K751" s="53" t="s">
        <v>26</v>
      </c>
    </row>
    <row r="752" spans="1:11" x14ac:dyDescent="0.25">
      <c r="A752" s="51">
        <v>45540</v>
      </c>
      <c r="B752" s="1">
        <v>3</v>
      </c>
      <c r="D752" s="52" t="s">
        <v>104</v>
      </c>
      <c r="E752" s="41" t="s">
        <v>656</v>
      </c>
      <c r="I752" s="55">
        <v>340</v>
      </c>
      <c r="J752" s="53">
        <v>45545</v>
      </c>
      <c r="K752" s="53" t="s">
        <v>57</v>
      </c>
    </row>
    <row r="753" spans="1:11" x14ac:dyDescent="0.25">
      <c r="A753" s="51">
        <v>45540</v>
      </c>
      <c r="B753" s="1">
        <v>3</v>
      </c>
      <c r="D753" s="52" t="s">
        <v>104</v>
      </c>
      <c r="E753" s="41" t="s">
        <v>657</v>
      </c>
      <c r="I753" s="55">
        <v>1195</v>
      </c>
      <c r="J753" s="53">
        <v>45545</v>
      </c>
      <c r="K753" s="53" t="s">
        <v>57</v>
      </c>
    </row>
    <row r="754" spans="1:11" x14ac:dyDescent="0.25">
      <c r="A754" s="51">
        <v>45540</v>
      </c>
      <c r="B754" s="1">
        <v>3</v>
      </c>
      <c r="D754" s="52" t="s">
        <v>213</v>
      </c>
      <c r="E754" s="41" t="s">
        <v>658</v>
      </c>
      <c r="I754" s="55">
        <v>2988.55</v>
      </c>
      <c r="J754" s="53">
        <v>45545</v>
      </c>
      <c r="K754" s="53" t="s">
        <v>57</v>
      </c>
    </row>
    <row r="755" spans="1:11" x14ac:dyDescent="0.25">
      <c r="A755" s="51">
        <v>45540</v>
      </c>
      <c r="B755" s="1">
        <v>3</v>
      </c>
      <c r="D755" s="52" t="s">
        <v>223</v>
      </c>
      <c r="E755" s="41" t="s">
        <v>659</v>
      </c>
      <c r="I755" s="55">
        <v>2100</v>
      </c>
      <c r="J755" s="53">
        <v>45548</v>
      </c>
      <c r="K755" s="53" t="s">
        <v>26</v>
      </c>
    </row>
    <row r="756" spans="1:11" x14ac:dyDescent="0.25">
      <c r="A756" s="51">
        <v>45540</v>
      </c>
      <c r="B756" s="1">
        <v>3</v>
      </c>
      <c r="D756" s="52" t="s">
        <v>660</v>
      </c>
      <c r="E756" s="41" t="s">
        <v>642</v>
      </c>
      <c r="I756" s="55">
        <v>21387.27</v>
      </c>
      <c r="J756" s="53">
        <v>45549</v>
      </c>
      <c r="K756" s="53" t="s">
        <v>26</v>
      </c>
    </row>
    <row r="757" spans="1:11" x14ac:dyDescent="0.25">
      <c r="A757" s="51">
        <v>45540</v>
      </c>
      <c r="B757" s="1">
        <v>3</v>
      </c>
      <c r="D757" s="52" t="s">
        <v>104</v>
      </c>
      <c r="E757" s="41" t="s">
        <v>661</v>
      </c>
      <c r="I757" s="55">
        <v>160</v>
      </c>
      <c r="J757" s="53">
        <v>45551</v>
      </c>
      <c r="K757" s="53" t="s">
        <v>57</v>
      </c>
    </row>
    <row r="758" spans="1:11" x14ac:dyDescent="0.25">
      <c r="A758" s="51">
        <v>45540</v>
      </c>
      <c r="B758" s="1">
        <v>5</v>
      </c>
      <c r="D758" s="52" t="s">
        <v>662</v>
      </c>
      <c r="E758" s="41" t="s">
        <v>663</v>
      </c>
      <c r="I758" s="55">
        <v>130</v>
      </c>
      <c r="J758" s="53">
        <v>45537</v>
      </c>
      <c r="K758" s="53" t="s">
        <v>26</v>
      </c>
    </row>
    <row r="759" spans="1:11" x14ac:dyDescent="0.25">
      <c r="A759" s="51">
        <v>45540</v>
      </c>
      <c r="B759" s="1">
        <v>5</v>
      </c>
      <c r="D759" s="52" t="s">
        <v>553</v>
      </c>
      <c r="E759" s="41" t="s">
        <v>664</v>
      </c>
      <c r="I759" s="55">
        <v>659.6</v>
      </c>
      <c r="J759" s="53">
        <v>45478</v>
      </c>
      <c r="K759" s="53" t="s">
        <v>72</v>
      </c>
    </row>
    <row r="760" spans="1:11" x14ac:dyDescent="0.25">
      <c r="A760" s="51">
        <v>45540</v>
      </c>
      <c r="B760" s="1">
        <v>5</v>
      </c>
      <c r="D760" s="52" t="s">
        <v>665</v>
      </c>
      <c r="E760" s="41" t="s">
        <v>664</v>
      </c>
      <c r="I760" s="55">
        <v>659.6</v>
      </c>
      <c r="J760" s="53">
        <v>45478</v>
      </c>
      <c r="K760" s="53" t="s">
        <v>72</v>
      </c>
    </row>
    <row r="761" spans="1:11" x14ac:dyDescent="0.25">
      <c r="A761" s="51">
        <v>45555</v>
      </c>
      <c r="B761" s="54">
        <v>1</v>
      </c>
      <c r="C761" t="s">
        <v>69</v>
      </c>
      <c r="D761" t="s">
        <v>70</v>
      </c>
      <c r="E761" s="41" t="s">
        <v>182</v>
      </c>
      <c r="I761" s="55">
        <v>1512</v>
      </c>
      <c r="J761" s="53">
        <v>45555</v>
      </c>
      <c r="K761" s="53" t="s">
        <v>72</v>
      </c>
    </row>
    <row r="762" spans="1:11" x14ac:dyDescent="0.25">
      <c r="A762" s="51">
        <v>45555</v>
      </c>
      <c r="B762" s="54">
        <v>1</v>
      </c>
      <c r="C762" t="s">
        <v>77</v>
      </c>
      <c r="D762" t="s">
        <v>78</v>
      </c>
      <c r="E762" s="41" t="s">
        <v>182</v>
      </c>
      <c r="I762" s="55">
        <v>1104.8</v>
      </c>
      <c r="J762" s="53">
        <v>45555</v>
      </c>
      <c r="K762" s="53" t="s">
        <v>72</v>
      </c>
    </row>
    <row r="763" spans="1:11" x14ac:dyDescent="0.25">
      <c r="A763" s="51">
        <v>45555</v>
      </c>
      <c r="B763" s="54">
        <v>1</v>
      </c>
      <c r="C763" t="s">
        <v>92</v>
      </c>
      <c r="D763" t="s">
        <v>93</v>
      </c>
      <c r="E763" s="41" t="s">
        <v>182</v>
      </c>
      <c r="I763" s="55">
        <v>642.79999999999995</v>
      </c>
      <c r="J763" s="53">
        <v>45555</v>
      </c>
      <c r="K763" s="53" t="s">
        <v>72</v>
      </c>
    </row>
    <row r="764" spans="1:11" x14ac:dyDescent="0.25">
      <c r="A764" s="51">
        <v>45555</v>
      </c>
      <c r="B764" s="1">
        <v>1</v>
      </c>
      <c r="C764" s="63" t="s">
        <v>393</v>
      </c>
      <c r="D764" s="52" t="s">
        <v>394</v>
      </c>
      <c r="E764" s="41" t="s">
        <v>182</v>
      </c>
      <c r="I764" s="55">
        <v>642.79999999999995</v>
      </c>
      <c r="J764" s="53">
        <v>45555</v>
      </c>
      <c r="K764" s="53" t="s">
        <v>72</v>
      </c>
    </row>
    <row r="765" spans="1:11" x14ac:dyDescent="0.25">
      <c r="A765" s="51">
        <v>45555</v>
      </c>
      <c r="B765" s="1">
        <v>1</v>
      </c>
      <c r="C765" s="63" t="s">
        <v>339</v>
      </c>
      <c r="D765" s="52" t="s">
        <v>340</v>
      </c>
      <c r="E765" s="41" t="s">
        <v>182</v>
      </c>
      <c r="I765" s="55">
        <v>1104.8</v>
      </c>
      <c r="J765" s="53">
        <v>45555</v>
      </c>
      <c r="K765" s="53" t="s">
        <v>72</v>
      </c>
    </row>
    <row r="766" spans="1:11" x14ac:dyDescent="0.25">
      <c r="A766" s="51">
        <v>45555</v>
      </c>
      <c r="B766" s="1">
        <v>1</v>
      </c>
      <c r="C766" s="63" t="s">
        <v>449</v>
      </c>
      <c r="D766" s="52" t="s">
        <v>450</v>
      </c>
      <c r="E766" s="41" t="s">
        <v>182</v>
      </c>
      <c r="I766" s="55">
        <v>817.2</v>
      </c>
      <c r="J766" s="53">
        <v>45555</v>
      </c>
      <c r="K766" s="53" t="s">
        <v>72</v>
      </c>
    </row>
    <row r="767" spans="1:11" x14ac:dyDescent="0.25">
      <c r="A767" s="51">
        <v>45555</v>
      </c>
      <c r="B767" s="1">
        <v>1</v>
      </c>
      <c r="C767" s="63" t="s">
        <v>451</v>
      </c>
      <c r="D767" s="52" t="s">
        <v>452</v>
      </c>
      <c r="E767" s="41" t="s">
        <v>182</v>
      </c>
      <c r="I767" s="55">
        <v>1104.8</v>
      </c>
      <c r="J767" s="53">
        <v>45555</v>
      </c>
      <c r="K767" s="53" t="s">
        <v>72</v>
      </c>
    </row>
    <row r="768" spans="1:11" x14ac:dyDescent="0.25">
      <c r="A768" s="51">
        <v>45555</v>
      </c>
      <c r="B768" s="1">
        <v>1</v>
      </c>
      <c r="C768" s="63" t="s">
        <v>512</v>
      </c>
      <c r="D768" s="52" t="s">
        <v>513</v>
      </c>
      <c r="E768" s="41" t="s">
        <v>182</v>
      </c>
      <c r="I768" s="55">
        <v>916</v>
      </c>
      <c r="J768" s="53">
        <v>45555</v>
      </c>
      <c r="K768" s="53" t="s">
        <v>72</v>
      </c>
    </row>
    <row r="769" spans="1:11" x14ac:dyDescent="0.25">
      <c r="A769" s="51">
        <v>45555</v>
      </c>
      <c r="B769" s="1">
        <v>1</v>
      </c>
      <c r="C769" s="63" t="s">
        <v>531</v>
      </c>
      <c r="D769" s="52" t="s">
        <v>532</v>
      </c>
      <c r="E769" s="41" t="s">
        <v>182</v>
      </c>
      <c r="I769" s="55">
        <v>1104.8</v>
      </c>
      <c r="J769" s="53">
        <v>45555</v>
      </c>
      <c r="K769" s="53" t="s">
        <v>72</v>
      </c>
    </row>
    <row r="770" spans="1:11" x14ac:dyDescent="0.25">
      <c r="A770" s="51">
        <v>45555</v>
      </c>
      <c r="B770" s="1">
        <v>1</v>
      </c>
      <c r="C770" s="63" t="s">
        <v>552</v>
      </c>
      <c r="D770" s="52" t="s">
        <v>553</v>
      </c>
      <c r="E770" s="41" t="s">
        <v>182</v>
      </c>
      <c r="I770" s="55">
        <v>1104.8</v>
      </c>
      <c r="J770" s="53">
        <v>45555</v>
      </c>
      <c r="K770" s="53" t="s">
        <v>72</v>
      </c>
    </row>
    <row r="771" spans="1:11" x14ac:dyDescent="0.25">
      <c r="A771" s="51">
        <v>45555</v>
      </c>
      <c r="B771" s="1">
        <v>1</v>
      </c>
      <c r="C771" s="63" t="s">
        <v>554</v>
      </c>
      <c r="D771" s="52" t="s">
        <v>555</v>
      </c>
      <c r="E771" s="41" t="s">
        <v>182</v>
      </c>
      <c r="I771" s="55">
        <v>642.79999999999995</v>
      </c>
      <c r="J771" s="53">
        <v>45555</v>
      </c>
      <c r="K771" s="53" t="s">
        <v>72</v>
      </c>
    </row>
    <row r="772" spans="1:11" x14ac:dyDescent="0.25">
      <c r="A772" s="51">
        <v>45555</v>
      </c>
      <c r="B772" s="54">
        <v>1</v>
      </c>
      <c r="C772" t="s">
        <v>74</v>
      </c>
      <c r="D772" t="s">
        <v>75</v>
      </c>
      <c r="E772" s="41" t="s">
        <v>71</v>
      </c>
      <c r="I772" s="55">
        <v>1840</v>
      </c>
      <c r="J772" s="53">
        <v>45555</v>
      </c>
      <c r="K772" s="53" t="s">
        <v>72</v>
      </c>
    </row>
    <row r="773" spans="1:11" x14ac:dyDescent="0.25">
      <c r="A773" s="51">
        <v>45555</v>
      </c>
      <c r="B773" s="1">
        <v>2</v>
      </c>
      <c r="D773" s="52" t="s">
        <v>187</v>
      </c>
      <c r="I773" s="55">
        <v>20000</v>
      </c>
      <c r="J773" s="53">
        <v>45555</v>
      </c>
      <c r="K773" s="53" t="s">
        <v>43</v>
      </c>
    </row>
    <row r="774" spans="1:11" x14ac:dyDescent="0.25">
      <c r="A774" s="51">
        <v>45555</v>
      </c>
      <c r="B774" s="1">
        <v>2</v>
      </c>
      <c r="D774" s="52" t="s">
        <v>666</v>
      </c>
      <c r="E774" s="41" t="s">
        <v>559</v>
      </c>
      <c r="I774" s="55">
        <v>5000</v>
      </c>
      <c r="J774" s="53">
        <v>45555</v>
      </c>
      <c r="K774" s="53" t="s">
        <v>21</v>
      </c>
    </row>
    <row r="775" spans="1:11" x14ac:dyDescent="0.25">
      <c r="A775" s="51">
        <v>45555</v>
      </c>
      <c r="B775" s="1">
        <v>2</v>
      </c>
      <c r="D775" s="52" t="s">
        <v>622</v>
      </c>
      <c r="E775" s="41" t="s">
        <v>667</v>
      </c>
      <c r="I775" s="55">
        <v>5000</v>
      </c>
      <c r="J775" s="53">
        <v>45555</v>
      </c>
      <c r="K775" s="53" t="s">
        <v>21</v>
      </c>
    </row>
    <row r="776" spans="1:11" x14ac:dyDescent="0.25">
      <c r="A776" s="51">
        <v>45555</v>
      </c>
      <c r="B776" s="1">
        <v>3</v>
      </c>
      <c r="D776" s="52" t="s">
        <v>668</v>
      </c>
      <c r="I776" s="55">
        <v>12598.55</v>
      </c>
      <c r="J776" s="53">
        <v>45555</v>
      </c>
      <c r="K776" s="53" t="s">
        <v>72</v>
      </c>
    </row>
    <row r="777" spans="1:11" x14ac:dyDescent="0.25">
      <c r="A777" s="51">
        <v>45555</v>
      </c>
      <c r="B777" s="1">
        <v>3</v>
      </c>
      <c r="D777" s="52" t="s">
        <v>669</v>
      </c>
      <c r="I777" s="55">
        <v>2093.6999999999998</v>
      </c>
      <c r="J777" s="53">
        <v>45555</v>
      </c>
      <c r="K777" s="53" t="s">
        <v>72</v>
      </c>
    </row>
    <row r="778" spans="1:11" x14ac:dyDescent="0.25">
      <c r="A778" s="51">
        <v>45555</v>
      </c>
      <c r="B778" s="1">
        <v>3</v>
      </c>
      <c r="D778" s="52" t="s">
        <v>670</v>
      </c>
      <c r="E778" s="41" t="s">
        <v>186</v>
      </c>
      <c r="I778" s="55">
        <v>159.6</v>
      </c>
      <c r="J778" s="53">
        <v>45555</v>
      </c>
      <c r="K778" s="53" t="s">
        <v>72</v>
      </c>
    </row>
    <row r="779" spans="1:11" x14ac:dyDescent="0.25">
      <c r="A779" s="51">
        <v>45555</v>
      </c>
      <c r="B779" s="1">
        <v>3</v>
      </c>
      <c r="D779" s="52" t="s">
        <v>223</v>
      </c>
      <c r="E779" s="41" t="s">
        <v>671</v>
      </c>
      <c r="I779" s="55">
        <v>2850</v>
      </c>
      <c r="J779" s="53">
        <v>45558</v>
      </c>
      <c r="K779" s="53" t="s">
        <v>26</v>
      </c>
    </row>
    <row r="780" spans="1:11" x14ac:dyDescent="0.25">
      <c r="A780" s="51">
        <v>45555</v>
      </c>
      <c r="B780" s="1">
        <v>3</v>
      </c>
      <c r="D780" s="52" t="s">
        <v>591</v>
      </c>
      <c r="E780" s="41" t="s">
        <v>672</v>
      </c>
      <c r="I780" s="55">
        <v>127.91</v>
      </c>
      <c r="J780" s="53">
        <v>45558</v>
      </c>
      <c r="K780" s="53" t="s">
        <v>26</v>
      </c>
    </row>
    <row r="781" spans="1:11" x14ac:dyDescent="0.25">
      <c r="A781" s="51">
        <v>45555</v>
      </c>
      <c r="B781" s="1">
        <v>3</v>
      </c>
      <c r="D781" s="52" t="s">
        <v>104</v>
      </c>
      <c r="E781" s="41" t="s">
        <v>673</v>
      </c>
      <c r="I781" s="55">
        <v>300</v>
      </c>
      <c r="J781" s="53">
        <v>45558</v>
      </c>
      <c r="K781" s="53" t="s">
        <v>57</v>
      </c>
    </row>
    <row r="782" spans="1:11" x14ac:dyDescent="0.25">
      <c r="A782" s="51">
        <v>45555</v>
      </c>
      <c r="B782" s="1">
        <v>3</v>
      </c>
      <c r="D782" s="52" t="s">
        <v>246</v>
      </c>
      <c r="E782" s="41" t="s">
        <v>674</v>
      </c>
      <c r="I782" s="55">
        <v>2295</v>
      </c>
      <c r="J782" s="53">
        <v>45559</v>
      </c>
      <c r="K782" s="53" t="s">
        <v>26</v>
      </c>
    </row>
    <row r="783" spans="1:11" x14ac:dyDescent="0.25">
      <c r="A783" s="51">
        <v>45555</v>
      </c>
      <c r="B783" s="1">
        <v>3</v>
      </c>
      <c r="D783" s="52" t="s">
        <v>387</v>
      </c>
      <c r="E783" s="41" t="s">
        <v>675</v>
      </c>
      <c r="I783" s="55">
        <v>728</v>
      </c>
      <c r="J783" s="53">
        <v>45559</v>
      </c>
      <c r="K783" s="53" t="s">
        <v>26</v>
      </c>
    </row>
    <row r="784" spans="1:11" x14ac:dyDescent="0.25">
      <c r="A784" s="51">
        <v>45555</v>
      </c>
      <c r="B784" s="1">
        <v>3</v>
      </c>
      <c r="D784" s="52" t="s">
        <v>591</v>
      </c>
      <c r="E784" s="41" t="s">
        <v>676</v>
      </c>
      <c r="I784" s="55">
        <v>221.39</v>
      </c>
      <c r="J784" s="53">
        <v>45560</v>
      </c>
      <c r="K784" s="53" t="s">
        <v>26</v>
      </c>
    </row>
    <row r="785" spans="1:11" x14ac:dyDescent="0.25">
      <c r="A785" s="51">
        <v>45555</v>
      </c>
      <c r="B785" s="1">
        <v>3</v>
      </c>
      <c r="D785" s="52" t="s">
        <v>387</v>
      </c>
      <c r="E785" s="41" t="s">
        <v>677</v>
      </c>
      <c r="I785" s="55">
        <v>152.5</v>
      </c>
      <c r="J785" s="53">
        <v>45561</v>
      </c>
      <c r="K785" s="53" t="s">
        <v>26</v>
      </c>
    </row>
    <row r="786" spans="1:11" x14ac:dyDescent="0.25">
      <c r="A786" s="51">
        <v>45555</v>
      </c>
      <c r="B786" s="1">
        <v>3</v>
      </c>
      <c r="D786" s="52" t="s">
        <v>678</v>
      </c>
      <c r="E786" s="41" t="s">
        <v>679</v>
      </c>
      <c r="I786" s="55">
        <v>111.6</v>
      </c>
      <c r="J786" s="53">
        <v>45562</v>
      </c>
      <c r="K786" s="53" t="s">
        <v>26</v>
      </c>
    </row>
    <row r="787" spans="1:11" x14ac:dyDescent="0.25">
      <c r="A787" s="51">
        <v>45555</v>
      </c>
      <c r="B787" s="1">
        <v>3</v>
      </c>
      <c r="D787" s="52" t="s">
        <v>680</v>
      </c>
      <c r="I787" s="55">
        <v>6648.74</v>
      </c>
      <c r="J787" s="53">
        <v>45563</v>
      </c>
      <c r="K787" s="53" t="s">
        <v>26</v>
      </c>
    </row>
    <row r="788" spans="1:11" x14ac:dyDescent="0.25">
      <c r="A788" s="51">
        <v>45555</v>
      </c>
      <c r="B788" s="1">
        <v>3</v>
      </c>
      <c r="D788" s="52" t="s">
        <v>192</v>
      </c>
      <c r="E788" s="41" t="s">
        <v>681</v>
      </c>
      <c r="I788" s="55">
        <v>3695.58</v>
      </c>
      <c r="J788" s="53">
        <v>45563</v>
      </c>
      <c r="K788" s="53" t="s">
        <v>72</v>
      </c>
    </row>
    <row r="789" spans="1:11" x14ac:dyDescent="0.25">
      <c r="A789" s="51">
        <v>45555</v>
      </c>
      <c r="B789" s="1">
        <v>3</v>
      </c>
      <c r="D789" s="52" t="s">
        <v>682</v>
      </c>
      <c r="E789" s="41" t="s">
        <v>642</v>
      </c>
      <c r="I789" s="55">
        <v>21387.27</v>
      </c>
      <c r="J789" s="53">
        <v>45564</v>
      </c>
      <c r="K789" s="53" t="s">
        <v>26</v>
      </c>
    </row>
    <row r="790" spans="1:11" x14ac:dyDescent="0.25">
      <c r="A790" s="51">
        <v>45555</v>
      </c>
      <c r="B790" s="1">
        <v>3</v>
      </c>
      <c r="D790" s="52" t="s">
        <v>196</v>
      </c>
      <c r="I790" s="55">
        <v>230.58</v>
      </c>
      <c r="J790" s="53">
        <v>45565</v>
      </c>
      <c r="K790" s="53" t="s">
        <v>72</v>
      </c>
    </row>
    <row r="791" spans="1:11" x14ac:dyDescent="0.25">
      <c r="A791" s="51">
        <v>45555</v>
      </c>
      <c r="B791" s="1">
        <v>3</v>
      </c>
      <c r="D791" s="52" t="s">
        <v>683</v>
      </c>
      <c r="E791" s="41" t="s">
        <v>684</v>
      </c>
      <c r="I791" s="55">
        <v>427.7</v>
      </c>
      <c r="J791" s="53">
        <v>45566</v>
      </c>
      <c r="K791" s="53" t="s">
        <v>26</v>
      </c>
    </row>
    <row r="792" spans="1:11" x14ac:dyDescent="0.25">
      <c r="A792" s="51">
        <v>45555</v>
      </c>
      <c r="B792" s="1">
        <v>3</v>
      </c>
      <c r="D792" s="52" t="s">
        <v>104</v>
      </c>
      <c r="E792" s="41" t="s">
        <v>685</v>
      </c>
      <c r="I792" s="55">
        <v>451</v>
      </c>
      <c r="J792" s="53">
        <v>45569</v>
      </c>
      <c r="K792" s="53" t="s">
        <v>57</v>
      </c>
    </row>
    <row r="793" spans="1:11" x14ac:dyDescent="0.25">
      <c r="A793" s="51">
        <v>45555</v>
      </c>
      <c r="B793" s="1">
        <v>3</v>
      </c>
      <c r="D793" s="52" t="s">
        <v>387</v>
      </c>
      <c r="E793" s="41" t="s">
        <v>686</v>
      </c>
      <c r="I793" s="55">
        <v>1003.5</v>
      </c>
      <c r="J793" s="53">
        <v>45569</v>
      </c>
      <c r="K793" s="53" t="s">
        <v>26</v>
      </c>
    </row>
    <row r="794" spans="1:11" x14ac:dyDescent="0.25">
      <c r="A794" s="51">
        <v>45555</v>
      </c>
      <c r="B794" s="1">
        <v>3</v>
      </c>
      <c r="D794" s="52" t="s">
        <v>687</v>
      </c>
      <c r="E794" s="41" t="s">
        <v>688</v>
      </c>
      <c r="I794" s="55">
        <v>5232.53</v>
      </c>
      <c r="J794" s="53">
        <v>45569</v>
      </c>
      <c r="K794" s="53" t="s">
        <v>26</v>
      </c>
    </row>
    <row r="795" spans="1:11" x14ac:dyDescent="0.25">
      <c r="A795" s="51">
        <v>45555</v>
      </c>
      <c r="B795" s="1">
        <v>5</v>
      </c>
      <c r="D795" s="52" t="s">
        <v>411</v>
      </c>
      <c r="E795" s="41" t="s">
        <v>689</v>
      </c>
      <c r="I795" s="55">
        <v>5322.82</v>
      </c>
      <c r="J795" s="53">
        <v>45546</v>
      </c>
      <c r="K795" s="53" t="s">
        <v>26</v>
      </c>
    </row>
    <row r="796" spans="1:11" x14ac:dyDescent="0.25">
      <c r="A796" s="51">
        <v>45555</v>
      </c>
      <c r="B796" s="1">
        <v>5</v>
      </c>
      <c r="D796" s="52" t="s">
        <v>90</v>
      </c>
      <c r="E796" s="41" t="s">
        <v>453</v>
      </c>
      <c r="I796" s="55">
        <v>5823.16</v>
      </c>
      <c r="J796" s="53">
        <v>45544</v>
      </c>
      <c r="K796" s="53" t="s">
        <v>72</v>
      </c>
    </row>
    <row r="797" spans="1:11" x14ac:dyDescent="0.25">
      <c r="A797" s="51">
        <v>45555</v>
      </c>
      <c r="B797" s="1">
        <v>5</v>
      </c>
      <c r="D797" s="52" t="s">
        <v>75</v>
      </c>
      <c r="E797" s="41" t="s">
        <v>453</v>
      </c>
      <c r="I797" s="55">
        <v>5996.32</v>
      </c>
      <c r="J797" s="53">
        <v>45544</v>
      </c>
      <c r="K797" s="53" t="s">
        <v>72</v>
      </c>
    </row>
    <row r="798" spans="1:11" x14ac:dyDescent="0.25">
      <c r="A798" s="51">
        <v>45555</v>
      </c>
      <c r="B798" s="1">
        <v>5</v>
      </c>
      <c r="D798" s="52" t="s">
        <v>87</v>
      </c>
      <c r="E798" s="41" t="s">
        <v>453</v>
      </c>
      <c r="I798" s="55">
        <v>5825.02</v>
      </c>
      <c r="J798" s="53">
        <v>45544</v>
      </c>
      <c r="K798" s="53" t="s">
        <v>72</v>
      </c>
    </row>
    <row r="799" spans="1:11" x14ac:dyDescent="0.25">
      <c r="A799" s="51">
        <v>45570</v>
      </c>
      <c r="B799" s="54">
        <v>1</v>
      </c>
      <c r="C799" t="s">
        <v>69</v>
      </c>
      <c r="D799" t="s">
        <v>70</v>
      </c>
      <c r="E799" s="41" t="s">
        <v>182</v>
      </c>
      <c r="I799" s="55">
        <v>2597.15</v>
      </c>
      <c r="J799" s="53">
        <v>45569</v>
      </c>
      <c r="K799" s="53" t="s">
        <v>72</v>
      </c>
    </row>
    <row r="800" spans="1:11" x14ac:dyDescent="0.25">
      <c r="A800" s="51">
        <v>45570</v>
      </c>
      <c r="B800" s="54">
        <v>1</v>
      </c>
      <c r="C800" t="s">
        <v>77</v>
      </c>
      <c r="D800" t="s">
        <v>78</v>
      </c>
      <c r="E800" s="41" t="s">
        <v>182</v>
      </c>
      <c r="I800" s="55">
        <v>2176.75</v>
      </c>
      <c r="J800" s="53">
        <v>45569</v>
      </c>
      <c r="K800" s="53" t="s">
        <v>72</v>
      </c>
    </row>
    <row r="801" spans="1:11" x14ac:dyDescent="0.25">
      <c r="A801" s="51">
        <v>45570</v>
      </c>
      <c r="B801" s="54">
        <v>1</v>
      </c>
      <c r="C801" t="s">
        <v>92</v>
      </c>
      <c r="D801" t="s">
        <v>93</v>
      </c>
      <c r="E801" s="41" t="s">
        <v>182</v>
      </c>
      <c r="I801" s="55">
        <v>1623.15</v>
      </c>
      <c r="J801" s="53">
        <v>45569</v>
      </c>
      <c r="K801" s="53" t="s">
        <v>72</v>
      </c>
    </row>
    <row r="802" spans="1:11" x14ac:dyDescent="0.25">
      <c r="A802" s="51">
        <v>45570</v>
      </c>
      <c r="B802" s="1">
        <v>1</v>
      </c>
      <c r="C802" s="63" t="s">
        <v>393</v>
      </c>
      <c r="D802" s="52" t="s">
        <v>394</v>
      </c>
      <c r="E802" s="41" t="s">
        <v>182</v>
      </c>
      <c r="I802" s="55">
        <v>1335.02</v>
      </c>
      <c r="J802" s="53">
        <v>45569</v>
      </c>
      <c r="K802" s="53" t="s">
        <v>72</v>
      </c>
    </row>
    <row r="803" spans="1:11" x14ac:dyDescent="0.25">
      <c r="A803" s="51">
        <v>45570</v>
      </c>
      <c r="B803" s="1">
        <v>1</v>
      </c>
      <c r="C803" s="63" t="s">
        <v>339</v>
      </c>
      <c r="D803" s="52" t="s">
        <v>340</v>
      </c>
      <c r="E803" s="41" t="s">
        <v>182</v>
      </c>
      <c r="I803" s="55">
        <v>1810.95</v>
      </c>
      <c r="J803" s="53">
        <v>45569</v>
      </c>
      <c r="K803" s="53" t="s">
        <v>72</v>
      </c>
    </row>
    <row r="804" spans="1:11" x14ac:dyDescent="0.25">
      <c r="A804" s="51">
        <v>45570</v>
      </c>
      <c r="B804" s="1">
        <v>1</v>
      </c>
      <c r="C804" s="63" t="s">
        <v>449</v>
      </c>
      <c r="D804" s="52" t="s">
        <v>450</v>
      </c>
      <c r="E804" s="41" t="s">
        <v>182</v>
      </c>
      <c r="I804" s="55">
        <v>1893.54</v>
      </c>
      <c r="J804" s="53">
        <v>45569</v>
      </c>
      <c r="K804" s="53" t="s">
        <v>72</v>
      </c>
    </row>
    <row r="805" spans="1:11" x14ac:dyDescent="0.25">
      <c r="A805" s="51">
        <v>45570</v>
      </c>
      <c r="B805" s="1">
        <v>1</v>
      </c>
      <c r="C805" s="63" t="s">
        <v>451</v>
      </c>
      <c r="D805" s="52" t="s">
        <v>452</v>
      </c>
      <c r="E805" s="41" t="s">
        <v>182</v>
      </c>
      <c r="I805" s="55">
        <v>2319.35</v>
      </c>
      <c r="J805" s="53">
        <v>45569</v>
      </c>
      <c r="K805" s="53" t="s">
        <v>72</v>
      </c>
    </row>
    <row r="806" spans="1:11" x14ac:dyDescent="0.25">
      <c r="A806" s="51">
        <v>45570</v>
      </c>
      <c r="B806" s="1">
        <v>1</v>
      </c>
      <c r="C806" s="63" t="s">
        <v>512</v>
      </c>
      <c r="D806" s="52" t="s">
        <v>513</v>
      </c>
      <c r="E806" s="41" t="s">
        <v>182</v>
      </c>
      <c r="I806" s="55">
        <v>2081.48</v>
      </c>
      <c r="J806" s="53">
        <v>45569</v>
      </c>
      <c r="K806" s="53" t="s">
        <v>72</v>
      </c>
    </row>
    <row r="807" spans="1:11" x14ac:dyDescent="0.25">
      <c r="A807" s="51">
        <v>45570</v>
      </c>
      <c r="B807" s="1">
        <v>1</v>
      </c>
      <c r="C807" s="63" t="s">
        <v>531</v>
      </c>
      <c r="D807" s="52" t="s">
        <v>532</v>
      </c>
      <c r="E807" s="41" t="s">
        <v>182</v>
      </c>
      <c r="I807" s="55">
        <v>2137.35</v>
      </c>
      <c r="J807" s="53">
        <v>45569</v>
      </c>
      <c r="K807" s="53" t="s">
        <v>72</v>
      </c>
    </row>
    <row r="808" spans="1:11" x14ac:dyDescent="0.25">
      <c r="A808" s="51">
        <v>45570</v>
      </c>
      <c r="B808" s="1">
        <v>1</v>
      </c>
      <c r="C808" s="63" t="s">
        <v>552</v>
      </c>
      <c r="D808" s="52" t="s">
        <v>553</v>
      </c>
      <c r="E808" s="41" t="s">
        <v>182</v>
      </c>
      <c r="I808" s="55">
        <v>2358.15</v>
      </c>
      <c r="J808" s="53">
        <v>45569</v>
      </c>
      <c r="K808" s="53" t="s">
        <v>72</v>
      </c>
    </row>
    <row r="809" spans="1:11" x14ac:dyDescent="0.25">
      <c r="A809" s="51">
        <v>45570</v>
      </c>
      <c r="B809" s="54">
        <v>1</v>
      </c>
      <c r="C809" t="s">
        <v>74</v>
      </c>
      <c r="D809" t="s">
        <v>75</v>
      </c>
      <c r="E809" s="41" t="s">
        <v>71</v>
      </c>
      <c r="I809" s="55">
        <v>2300</v>
      </c>
      <c r="J809" s="53">
        <v>45569</v>
      </c>
      <c r="K809" s="53" t="s">
        <v>72</v>
      </c>
    </row>
    <row r="810" spans="1:11" x14ac:dyDescent="0.25">
      <c r="A810" s="51">
        <v>45570</v>
      </c>
      <c r="B810" s="1">
        <v>2</v>
      </c>
      <c r="D810" s="52" t="s">
        <v>666</v>
      </c>
      <c r="E810" s="41" t="s">
        <v>690</v>
      </c>
      <c r="I810" s="55">
        <v>5000</v>
      </c>
      <c r="J810" s="53">
        <v>45569</v>
      </c>
      <c r="K810" s="53" t="s">
        <v>21</v>
      </c>
    </row>
    <row r="811" spans="1:11" x14ac:dyDescent="0.25">
      <c r="A811" s="51">
        <v>45570</v>
      </c>
      <c r="B811" s="1">
        <v>2</v>
      </c>
      <c r="D811" s="52" t="s">
        <v>622</v>
      </c>
      <c r="E811" s="41" t="s">
        <v>667</v>
      </c>
      <c r="I811" s="55">
        <v>5000</v>
      </c>
      <c r="J811" s="53">
        <v>45569</v>
      </c>
      <c r="K811" s="53" t="s">
        <v>21</v>
      </c>
    </row>
    <row r="812" spans="1:11" x14ac:dyDescent="0.25">
      <c r="A812" s="51">
        <v>45570</v>
      </c>
      <c r="B812" s="1">
        <v>3</v>
      </c>
      <c r="D812" s="52" t="s">
        <v>691</v>
      </c>
      <c r="E812" s="41" t="s">
        <v>186</v>
      </c>
      <c r="I812" s="55">
        <v>704</v>
      </c>
      <c r="J812" s="53">
        <v>45569</v>
      </c>
      <c r="K812" s="53" t="s">
        <v>72</v>
      </c>
    </row>
    <row r="813" spans="1:11" x14ac:dyDescent="0.25">
      <c r="A813" s="51">
        <v>45570</v>
      </c>
      <c r="B813" s="1">
        <v>3</v>
      </c>
      <c r="D813" s="52" t="s">
        <v>692</v>
      </c>
      <c r="I813" s="55">
        <v>135</v>
      </c>
      <c r="J813" s="53">
        <v>45569</v>
      </c>
      <c r="K813" s="53" t="s">
        <v>43</v>
      </c>
    </row>
    <row r="814" spans="1:11" x14ac:dyDescent="0.25">
      <c r="A814" s="51">
        <v>45570</v>
      </c>
      <c r="B814" s="1">
        <v>3</v>
      </c>
      <c r="D814" s="52" t="s">
        <v>693</v>
      </c>
      <c r="E814" s="41" t="s">
        <v>211</v>
      </c>
      <c r="I814" s="55">
        <v>847.2</v>
      </c>
      <c r="J814" s="53">
        <v>45569</v>
      </c>
      <c r="K814" s="53" t="s">
        <v>72</v>
      </c>
    </row>
    <row r="815" spans="1:11" x14ac:dyDescent="0.25">
      <c r="A815" s="51">
        <v>45570</v>
      </c>
      <c r="B815" s="1">
        <v>3</v>
      </c>
      <c r="D815" s="52" t="s">
        <v>223</v>
      </c>
      <c r="E815" s="41" t="s">
        <v>694</v>
      </c>
      <c r="I815" s="55">
        <v>1557</v>
      </c>
      <c r="J815" s="53">
        <v>45572</v>
      </c>
      <c r="K815" s="53" t="s">
        <v>26</v>
      </c>
    </row>
    <row r="816" spans="1:11" x14ac:dyDescent="0.25">
      <c r="A816" s="51">
        <v>45570</v>
      </c>
      <c r="B816" s="1">
        <v>3</v>
      </c>
      <c r="D816" s="52" t="s">
        <v>223</v>
      </c>
      <c r="E816" s="41" t="s">
        <v>695</v>
      </c>
      <c r="I816" s="55">
        <v>3725</v>
      </c>
      <c r="J816" s="53">
        <v>45573</v>
      </c>
      <c r="K816" s="53" t="s">
        <v>26</v>
      </c>
    </row>
    <row r="817" spans="1:11" x14ac:dyDescent="0.25">
      <c r="A817" s="51">
        <v>45570</v>
      </c>
      <c r="B817" s="1">
        <v>3</v>
      </c>
      <c r="D817" s="52" t="s">
        <v>213</v>
      </c>
      <c r="E817" s="41" t="s">
        <v>696</v>
      </c>
      <c r="I817" s="55">
        <v>3102.83</v>
      </c>
      <c r="J817" s="53">
        <v>45575</v>
      </c>
      <c r="K817" s="53" t="s">
        <v>57</v>
      </c>
    </row>
    <row r="818" spans="1:11" x14ac:dyDescent="0.25">
      <c r="A818" s="51">
        <v>45570</v>
      </c>
      <c r="B818" s="1">
        <v>3</v>
      </c>
      <c r="D818" s="52" t="s">
        <v>104</v>
      </c>
      <c r="E818" s="41" t="s">
        <v>697</v>
      </c>
      <c r="I818" s="55">
        <v>1195</v>
      </c>
      <c r="J818" s="53">
        <v>45576</v>
      </c>
      <c r="K818" s="53" t="s">
        <v>57</v>
      </c>
    </row>
    <row r="819" spans="1:11" x14ac:dyDescent="0.25">
      <c r="A819" s="51">
        <v>45570</v>
      </c>
      <c r="B819" s="1">
        <v>3</v>
      </c>
      <c r="D819" s="52" t="s">
        <v>104</v>
      </c>
      <c r="E819" s="41" t="s">
        <v>698</v>
      </c>
      <c r="I819" s="55">
        <v>340</v>
      </c>
      <c r="J819" s="53">
        <v>45576</v>
      </c>
      <c r="K819" s="53" t="s">
        <v>57</v>
      </c>
    </row>
    <row r="820" spans="1:11" x14ac:dyDescent="0.25">
      <c r="A820" s="51">
        <v>45570</v>
      </c>
      <c r="B820" s="1">
        <v>3</v>
      </c>
      <c r="D820" s="52" t="s">
        <v>591</v>
      </c>
      <c r="E820" s="41" t="s">
        <v>699</v>
      </c>
      <c r="I820" s="55">
        <v>604.02</v>
      </c>
      <c r="J820" s="53">
        <v>45579</v>
      </c>
      <c r="K820" s="53" t="s">
        <v>26</v>
      </c>
    </row>
    <row r="821" spans="1:11" x14ac:dyDescent="0.25">
      <c r="A821" s="51">
        <v>45570</v>
      </c>
      <c r="B821" s="1">
        <v>3</v>
      </c>
      <c r="D821" s="52" t="s">
        <v>104</v>
      </c>
      <c r="E821" s="41" t="s">
        <v>700</v>
      </c>
      <c r="I821" s="55">
        <v>160</v>
      </c>
      <c r="J821" s="53">
        <v>45582</v>
      </c>
      <c r="K821" s="53" t="s">
        <v>57</v>
      </c>
    </row>
    <row r="822" spans="1:11" x14ac:dyDescent="0.25">
      <c r="A822" s="51">
        <v>45570</v>
      </c>
      <c r="B822" s="1">
        <v>5</v>
      </c>
      <c r="D822" s="52" t="s">
        <v>555</v>
      </c>
      <c r="E822" s="41" t="s">
        <v>701</v>
      </c>
      <c r="I822" s="55">
        <v>797.48</v>
      </c>
      <c r="J822" s="53">
        <v>45559</v>
      </c>
      <c r="K822" s="53" t="s">
        <v>72</v>
      </c>
    </row>
    <row r="823" spans="1:11" x14ac:dyDescent="0.25">
      <c r="A823" s="51">
        <v>45570</v>
      </c>
      <c r="B823" s="1">
        <v>5</v>
      </c>
      <c r="D823" s="52" t="s">
        <v>475</v>
      </c>
      <c r="E823" s="41" t="s">
        <v>702</v>
      </c>
      <c r="I823" s="55">
        <v>1500</v>
      </c>
      <c r="J823" s="53">
        <v>45554</v>
      </c>
      <c r="K823" s="53" t="s">
        <v>26</v>
      </c>
    </row>
    <row r="824" spans="1:11" x14ac:dyDescent="0.25">
      <c r="A824" s="51">
        <v>45570</v>
      </c>
      <c r="B824" s="1">
        <v>5</v>
      </c>
      <c r="D824" s="52" t="s">
        <v>475</v>
      </c>
      <c r="E824" s="41" t="s">
        <v>703</v>
      </c>
      <c r="I824" s="55">
        <v>750</v>
      </c>
      <c r="J824" s="53">
        <v>45541</v>
      </c>
      <c r="K824" s="53" t="s">
        <v>26</v>
      </c>
    </row>
    <row r="825" spans="1:11" x14ac:dyDescent="0.25">
      <c r="A825" s="51">
        <v>45570</v>
      </c>
      <c r="B825" s="1">
        <v>5</v>
      </c>
      <c r="D825" s="52" t="s">
        <v>475</v>
      </c>
      <c r="E825" s="41" t="s">
        <v>703</v>
      </c>
      <c r="I825" s="55">
        <v>750</v>
      </c>
      <c r="J825" s="53">
        <v>45548</v>
      </c>
      <c r="K825" s="53" t="s">
        <v>26</v>
      </c>
    </row>
    <row r="826" spans="1:11" x14ac:dyDescent="0.25">
      <c r="A826" s="51">
        <v>45570</v>
      </c>
      <c r="B826" s="1">
        <v>5</v>
      </c>
      <c r="D826" s="52" t="s">
        <v>704</v>
      </c>
      <c r="E826" s="41" t="s">
        <v>705</v>
      </c>
      <c r="I826" s="55">
        <v>684.4</v>
      </c>
      <c r="J826" s="53">
        <v>45561</v>
      </c>
      <c r="K826" s="53" t="s">
        <v>26</v>
      </c>
    </row>
    <row r="827" spans="1:11" x14ac:dyDescent="0.25">
      <c r="A827" s="51">
        <v>45585</v>
      </c>
      <c r="B827" s="54">
        <v>1</v>
      </c>
      <c r="C827" t="s">
        <v>69</v>
      </c>
      <c r="D827" t="s">
        <v>70</v>
      </c>
      <c r="E827" s="41" t="s">
        <v>182</v>
      </c>
      <c r="I827" s="55">
        <v>1512</v>
      </c>
      <c r="J827" s="53">
        <v>45585</v>
      </c>
      <c r="K827" s="53" t="s">
        <v>72</v>
      </c>
    </row>
    <row r="828" spans="1:11" x14ac:dyDescent="0.25">
      <c r="A828" s="51">
        <v>45585</v>
      </c>
      <c r="B828" s="54">
        <v>1</v>
      </c>
      <c r="C828" t="s">
        <v>77</v>
      </c>
      <c r="D828" t="s">
        <v>78</v>
      </c>
      <c r="E828" s="41" t="s">
        <v>182</v>
      </c>
      <c r="I828" s="55">
        <v>1104.8</v>
      </c>
      <c r="J828" s="53">
        <v>45585</v>
      </c>
      <c r="K828" s="53" t="s">
        <v>72</v>
      </c>
    </row>
    <row r="829" spans="1:11" x14ac:dyDescent="0.25">
      <c r="A829" s="51">
        <v>45585</v>
      </c>
      <c r="B829" s="54">
        <v>1</v>
      </c>
      <c r="C829" t="s">
        <v>92</v>
      </c>
      <c r="D829" t="s">
        <v>93</v>
      </c>
      <c r="E829" s="41" t="s">
        <v>182</v>
      </c>
      <c r="I829" s="55">
        <v>642.79999999999995</v>
      </c>
      <c r="J829" s="53">
        <v>45585</v>
      </c>
      <c r="K829" s="53" t="s">
        <v>72</v>
      </c>
    </row>
    <row r="830" spans="1:11" x14ac:dyDescent="0.25">
      <c r="A830" s="51">
        <v>45585</v>
      </c>
      <c r="B830" s="1">
        <v>1</v>
      </c>
      <c r="C830" s="63" t="s">
        <v>393</v>
      </c>
      <c r="D830" s="52" t="s">
        <v>394</v>
      </c>
      <c r="E830" s="41" t="s">
        <v>182</v>
      </c>
      <c r="I830" s="55">
        <v>642.79999999999995</v>
      </c>
      <c r="J830" s="53">
        <v>45585</v>
      </c>
      <c r="K830" s="53" t="s">
        <v>72</v>
      </c>
    </row>
    <row r="831" spans="1:11" x14ac:dyDescent="0.25">
      <c r="A831" s="51">
        <v>45585</v>
      </c>
      <c r="B831" s="1">
        <v>1</v>
      </c>
      <c r="C831" s="63" t="s">
        <v>339</v>
      </c>
      <c r="D831" s="52" t="s">
        <v>340</v>
      </c>
      <c r="E831" s="41" t="s">
        <v>182</v>
      </c>
      <c r="I831" s="55">
        <v>1104.8</v>
      </c>
      <c r="J831" s="53">
        <v>45585</v>
      </c>
      <c r="K831" s="53" t="s">
        <v>72</v>
      </c>
    </row>
    <row r="832" spans="1:11" x14ac:dyDescent="0.25">
      <c r="A832" s="51">
        <v>45585</v>
      </c>
      <c r="B832" s="1">
        <v>1</v>
      </c>
      <c r="C832" s="63" t="s">
        <v>449</v>
      </c>
      <c r="D832" s="52" t="s">
        <v>450</v>
      </c>
      <c r="E832" s="41" t="s">
        <v>182</v>
      </c>
      <c r="I832" s="55">
        <v>817.2</v>
      </c>
      <c r="J832" s="53">
        <v>45585</v>
      </c>
      <c r="K832" s="53" t="s">
        <v>72</v>
      </c>
    </row>
    <row r="833" spans="1:11" x14ac:dyDescent="0.25">
      <c r="A833" s="51">
        <v>45585</v>
      </c>
      <c r="B833" s="1">
        <v>1</v>
      </c>
      <c r="C833" s="63" t="s">
        <v>451</v>
      </c>
      <c r="D833" s="52" t="s">
        <v>452</v>
      </c>
      <c r="E833" s="41" t="s">
        <v>182</v>
      </c>
      <c r="I833" s="55">
        <v>1104.8</v>
      </c>
      <c r="J833" s="53">
        <v>45585</v>
      </c>
      <c r="K833" s="53" t="s">
        <v>72</v>
      </c>
    </row>
    <row r="834" spans="1:11" x14ac:dyDescent="0.25">
      <c r="A834" s="51">
        <v>45585</v>
      </c>
      <c r="B834" s="1">
        <v>1</v>
      </c>
      <c r="C834" s="63" t="s">
        <v>512</v>
      </c>
      <c r="D834" s="52" t="s">
        <v>513</v>
      </c>
      <c r="E834" s="41" t="s">
        <v>182</v>
      </c>
      <c r="I834" s="55">
        <v>916</v>
      </c>
      <c r="J834" s="53">
        <v>45585</v>
      </c>
      <c r="K834" s="53" t="s">
        <v>72</v>
      </c>
    </row>
    <row r="835" spans="1:11" x14ac:dyDescent="0.25">
      <c r="A835" s="51">
        <v>45585</v>
      </c>
      <c r="B835" s="1">
        <v>1</v>
      </c>
      <c r="C835" s="63" t="s">
        <v>531</v>
      </c>
      <c r="D835" s="52" t="s">
        <v>532</v>
      </c>
      <c r="E835" s="41" t="s">
        <v>182</v>
      </c>
      <c r="I835" s="55">
        <v>1104.8</v>
      </c>
      <c r="J835" s="53">
        <v>45585</v>
      </c>
      <c r="K835" s="53" t="s">
        <v>72</v>
      </c>
    </row>
    <row r="836" spans="1:11" x14ac:dyDescent="0.25">
      <c r="A836" s="51">
        <v>45585</v>
      </c>
      <c r="B836" s="1">
        <v>1</v>
      </c>
      <c r="C836" s="63" t="s">
        <v>552</v>
      </c>
      <c r="D836" s="52" t="s">
        <v>553</v>
      </c>
      <c r="E836" s="41" t="s">
        <v>182</v>
      </c>
      <c r="I836" s="55">
        <v>1104.8</v>
      </c>
      <c r="J836" s="53">
        <v>45585</v>
      </c>
      <c r="K836" s="53" t="s">
        <v>72</v>
      </c>
    </row>
    <row r="837" spans="1:11" x14ac:dyDescent="0.25">
      <c r="A837" s="51">
        <v>45585</v>
      </c>
      <c r="B837" s="1">
        <v>2</v>
      </c>
      <c r="D837" s="52" t="s">
        <v>187</v>
      </c>
      <c r="I837" s="55">
        <v>20000</v>
      </c>
      <c r="J837" s="53">
        <v>45585</v>
      </c>
      <c r="K837" s="53" t="s">
        <v>43</v>
      </c>
    </row>
    <row r="838" spans="1:11" x14ac:dyDescent="0.25">
      <c r="A838" s="51">
        <v>45585</v>
      </c>
      <c r="B838" s="1">
        <v>2</v>
      </c>
      <c r="D838" s="52" t="s">
        <v>666</v>
      </c>
      <c r="E838" s="41" t="s">
        <v>690</v>
      </c>
      <c r="I838" s="55">
        <v>3000</v>
      </c>
      <c r="J838" s="53">
        <v>45585</v>
      </c>
      <c r="K838" s="53" t="s">
        <v>21</v>
      </c>
    </row>
    <row r="839" spans="1:11" x14ac:dyDescent="0.25">
      <c r="A839" s="51">
        <v>45585</v>
      </c>
      <c r="B839" s="1">
        <v>2</v>
      </c>
      <c r="D839" s="52" t="s">
        <v>622</v>
      </c>
      <c r="E839" s="41" t="s">
        <v>667</v>
      </c>
      <c r="I839" s="55">
        <v>2000</v>
      </c>
      <c r="J839" s="53">
        <v>45585</v>
      </c>
      <c r="K839" s="53" t="s">
        <v>21</v>
      </c>
    </row>
    <row r="840" spans="1:11" x14ac:dyDescent="0.25">
      <c r="A840" s="51">
        <v>45585</v>
      </c>
      <c r="B840" s="1">
        <v>3</v>
      </c>
      <c r="D840" s="52" t="s">
        <v>706</v>
      </c>
      <c r="I840" s="55">
        <v>600</v>
      </c>
      <c r="J840" s="53">
        <v>45582</v>
      </c>
      <c r="K840" s="53" t="s">
        <v>26</v>
      </c>
    </row>
    <row r="841" spans="1:11" x14ac:dyDescent="0.25">
      <c r="A841" s="51">
        <v>45585</v>
      </c>
      <c r="B841" s="1">
        <v>3</v>
      </c>
      <c r="D841" s="52" t="s">
        <v>707</v>
      </c>
      <c r="I841" s="55">
        <v>2070.88</v>
      </c>
      <c r="J841" s="53">
        <v>45583</v>
      </c>
      <c r="K841" s="53" t="s">
        <v>72</v>
      </c>
    </row>
    <row r="842" spans="1:11" x14ac:dyDescent="0.25">
      <c r="A842" s="51">
        <v>45585</v>
      </c>
      <c r="B842" s="1">
        <v>3</v>
      </c>
      <c r="D842" s="52" t="s">
        <v>708</v>
      </c>
      <c r="I842" s="55">
        <v>12007.9</v>
      </c>
      <c r="J842" s="53">
        <v>45583</v>
      </c>
      <c r="K842" s="53" t="s">
        <v>72</v>
      </c>
    </row>
    <row r="843" spans="1:11" x14ac:dyDescent="0.25">
      <c r="A843" s="51">
        <v>45585</v>
      </c>
      <c r="B843" s="1">
        <v>3</v>
      </c>
      <c r="D843" s="52" t="s">
        <v>190</v>
      </c>
      <c r="E843" s="41" t="s">
        <v>709</v>
      </c>
      <c r="I843" s="55">
        <v>468</v>
      </c>
      <c r="J843" s="53">
        <v>45586</v>
      </c>
      <c r="K843" s="53" t="s">
        <v>72</v>
      </c>
    </row>
    <row r="844" spans="1:11" x14ac:dyDescent="0.25">
      <c r="A844" s="51">
        <v>45585</v>
      </c>
      <c r="B844" s="1">
        <v>3</v>
      </c>
      <c r="D844" s="52" t="s">
        <v>710</v>
      </c>
      <c r="E844" s="41" t="s">
        <v>186</v>
      </c>
      <c r="I844" s="55">
        <v>171</v>
      </c>
      <c r="J844" s="53">
        <v>45587</v>
      </c>
      <c r="K844" s="53" t="s">
        <v>72</v>
      </c>
    </row>
    <row r="845" spans="1:11" x14ac:dyDescent="0.25">
      <c r="A845" s="51">
        <v>45585</v>
      </c>
      <c r="B845" s="1">
        <v>3</v>
      </c>
      <c r="D845" s="52" t="s">
        <v>223</v>
      </c>
      <c r="E845" s="41" t="s">
        <v>711</v>
      </c>
      <c r="I845" s="55">
        <v>4841</v>
      </c>
      <c r="J845" s="53">
        <v>45587</v>
      </c>
      <c r="K845" s="53" t="s">
        <v>26</v>
      </c>
    </row>
    <row r="846" spans="1:11" x14ac:dyDescent="0.25">
      <c r="A846" s="51">
        <v>45585</v>
      </c>
      <c r="B846" s="1">
        <v>3</v>
      </c>
      <c r="D846" s="52" t="s">
        <v>104</v>
      </c>
      <c r="E846" s="41" t="s">
        <v>712</v>
      </c>
      <c r="I846" s="55">
        <v>300</v>
      </c>
      <c r="J846" s="53">
        <v>45588</v>
      </c>
      <c r="K846" s="53" t="s">
        <v>57</v>
      </c>
    </row>
    <row r="847" spans="1:11" x14ac:dyDescent="0.25">
      <c r="A847" s="51">
        <v>45585</v>
      </c>
      <c r="B847" s="1">
        <v>3</v>
      </c>
      <c r="D847" s="52" t="s">
        <v>359</v>
      </c>
      <c r="E847" s="41" t="s">
        <v>713</v>
      </c>
      <c r="I847" s="55">
        <v>2955</v>
      </c>
      <c r="J847" s="53">
        <v>45589</v>
      </c>
      <c r="K847" s="53" t="s">
        <v>26</v>
      </c>
    </row>
    <row r="848" spans="1:11" x14ac:dyDescent="0.25">
      <c r="A848" s="51">
        <v>45585</v>
      </c>
      <c r="B848" s="1">
        <v>3</v>
      </c>
      <c r="D848" s="52" t="s">
        <v>714</v>
      </c>
      <c r="E848" s="41" t="s">
        <v>715</v>
      </c>
      <c r="I848" s="55">
        <v>6648.73</v>
      </c>
      <c r="J848" s="53">
        <v>45593</v>
      </c>
      <c r="K848" s="53" t="s">
        <v>26</v>
      </c>
    </row>
    <row r="849" spans="1:11" x14ac:dyDescent="0.25">
      <c r="A849" s="51">
        <v>45585</v>
      </c>
      <c r="B849" s="1">
        <v>3</v>
      </c>
      <c r="D849" s="52" t="s">
        <v>192</v>
      </c>
      <c r="E849" s="41" t="s">
        <v>716</v>
      </c>
      <c r="I849" s="55">
        <v>3323.64</v>
      </c>
      <c r="J849" s="53">
        <v>45593</v>
      </c>
      <c r="K849" s="53" t="s">
        <v>72</v>
      </c>
    </row>
    <row r="850" spans="1:11" x14ac:dyDescent="0.25">
      <c r="A850" s="51">
        <v>45585</v>
      </c>
      <c r="B850" s="1">
        <v>3</v>
      </c>
      <c r="D850" s="52" t="s">
        <v>196</v>
      </c>
      <c r="I850" s="55">
        <v>216.8</v>
      </c>
      <c r="J850" s="53">
        <v>45596</v>
      </c>
      <c r="K850" s="53" t="s">
        <v>72</v>
      </c>
    </row>
    <row r="851" spans="1:11" x14ac:dyDescent="0.25">
      <c r="A851" s="51">
        <v>45585</v>
      </c>
      <c r="B851" s="1">
        <v>3</v>
      </c>
      <c r="D851" s="52" t="s">
        <v>717</v>
      </c>
      <c r="E851" s="41" t="s">
        <v>688</v>
      </c>
      <c r="I851" s="55">
        <v>5078.6400000000003</v>
      </c>
      <c r="J851" s="53">
        <v>45597</v>
      </c>
      <c r="K851" s="53" t="s">
        <v>26</v>
      </c>
    </row>
    <row r="852" spans="1:11" x14ac:dyDescent="0.25">
      <c r="A852" s="51">
        <v>45585</v>
      </c>
      <c r="B852" s="1">
        <v>3</v>
      </c>
      <c r="D852" s="52" t="s">
        <v>104</v>
      </c>
      <c r="E852" s="41" t="s">
        <v>718</v>
      </c>
      <c r="I852" s="55">
        <v>395</v>
      </c>
      <c r="J852" s="53">
        <v>45600</v>
      </c>
      <c r="K852" s="53" t="s">
        <v>57</v>
      </c>
    </row>
    <row r="853" spans="1:11" x14ac:dyDescent="0.25">
      <c r="A853" s="51">
        <v>45585</v>
      </c>
      <c r="B853" s="1">
        <v>3</v>
      </c>
      <c r="D853" s="52" t="s">
        <v>585</v>
      </c>
      <c r="E853" s="41" t="s">
        <v>719</v>
      </c>
      <c r="I853" s="55">
        <v>2118.14</v>
      </c>
      <c r="J853" s="53">
        <v>45600</v>
      </c>
      <c r="K853" s="53" t="s">
        <v>26</v>
      </c>
    </row>
    <row r="854" spans="1:11" x14ac:dyDescent="0.25">
      <c r="A854" s="51">
        <v>45585</v>
      </c>
      <c r="B854" s="1">
        <v>3</v>
      </c>
      <c r="D854" s="52" t="s">
        <v>463</v>
      </c>
      <c r="E854" s="41" t="s">
        <v>720</v>
      </c>
      <c r="I854" s="55">
        <v>552</v>
      </c>
      <c r="J854" s="53">
        <v>45602</v>
      </c>
      <c r="K854" s="53" t="s">
        <v>72</v>
      </c>
    </row>
    <row r="855" spans="1:11" x14ac:dyDescent="0.25">
      <c r="A855" s="51">
        <v>45585</v>
      </c>
      <c r="B855" s="1">
        <v>3</v>
      </c>
      <c r="D855" s="52" t="s">
        <v>246</v>
      </c>
      <c r="E855" s="41" t="s">
        <v>721</v>
      </c>
      <c r="I855" s="55">
        <v>2295</v>
      </c>
      <c r="J855" s="53">
        <v>45603</v>
      </c>
      <c r="K855" s="53" t="s">
        <v>26</v>
      </c>
    </row>
    <row r="856" spans="1:11" x14ac:dyDescent="0.25">
      <c r="A856" s="51">
        <v>45585</v>
      </c>
      <c r="B856" s="1">
        <v>3</v>
      </c>
      <c r="D856" s="52" t="s">
        <v>246</v>
      </c>
      <c r="E856" s="41" t="s">
        <v>722</v>
      </c>
      <c r="I856" s="55">
        <v>120</v>
      </c>
      <c r="J856" s="53">
        <v>45603</v>
      </c>
      <c r="K856" s="53" t="s">
        <v>26</v>
      </c>
    </row>
    <row r="857" spans="1:11" x14ac:dyDescent="0.25">
      <c r="A857" s="51">
        <v>45585</v>
      </c>
      <c r="B857" s="1">
        <v>5</v>
      </c>
      <c r="D857" s="52" t="s">
        <v>723</v>
      </c>
      <c r="E857" s="41" t="s">
        <v>724</v>
      </c>
      <c r="I857" s="55">
        <v>465.6</v>
      </c>
      <c r="J857" s="53">
        <v>45580</v>
      </c>
      <c r="K857" s="53" t="s">
        <v>72</v>
      </c>
    </row>
    <row r="858" spans="1:11" x14ac:dyDescent="0.25">
      <c r="A858" s="51">
        <v>45585</v>
      </c>
      <c r="B858" s="1">
        <v>5</v>
      </c>
      <c r="D858" s="52" t="s">
        <v>725</v>
      </c>
      <c r="I858" s="55">
        <v>3754</v>
      </c>
      <c r="J858" s="53">
        <v>45580</v>
      </c>
      <c r="K858" s="53" t="s">
        <v>26</v>
      </c>
    </row>
    <row r="859" spans="1:11" x14ac:dyDescent="0.25">
      <c r="A859" s="51">
        <v>45601</v>
      </c>
      <c r="B859" s="54">
        <v>1</v>
      </c>
      <c r="C859" t="s">
        <v>69</v>
      </c>
      <c r="D859" t="s">
        <v>70</v>
      </c>
      <c r="E859" s="41" t="s">
        <v>182</v>
      </c>
      <c r="I859" s="55">
        <v>2531.9499999999998</v>
      </c>
      <c r="J859" s="53">
        <v>45602</v>
      </c>
      <c r="K859" s="53" t="s">
        <v>72</v>
      </c>
    </row>
    <row r="860" spans="1:11" x14ac:dyDescent="0.25">
      <c r="A860" s="51">
        <v>45601</v>
      </c>
      <c r="B860" s="54">
        <v>1</v>
      </c>
      <c r="C860" t="s">
        <v>77</v>
      </c>
      <c r="D860" t="s">
        <v>78</v>
      </c>
      <c r="E860" s="41" t="s">
        <v>182</v>
      </c>
      <c r="I860" s="55">
        <v>2144.15</v>
      </c>
      <c r="J860" s="53">
        <v>45602</v>
      </c>
      <c r="K860" s="53" t="s">
        <v>72</v>
      </c>
    </row>
    <row r="861" spans="1:11" x14ac:dyDescent="0.25">
      <c r="A861" s="51">
        <v>45601</v>
      </c>
      <c r="B861" s="54">
        <v>1</v>
      </c>
      <c r="C861" t="s">
        <v>92</v>
      </c>
      <c r="D861" t="s">
        <v>93</v>
      </c>
      <c r="E861" s="41" t="s">
        <v>182</v>
      </c>
      <c r="I861" s="55">
        <v>1444.01</v>
      </c>
      <c r="J861" s="53">
        <v>45602</v>
      </c>
      <c r="K861" s="53" t="s">
        <v>72</v>
      </c>
    </row>
    <row r="862" spans="1:11" x14ac:dyDescent="0.25">
      <c r="A862" s="51">
        <v>45601</v>
      </c>
      <c r="B862" s="1">
        <v>1</v>
      </c>
      <c r="C862" s="63" t="s">
        <v>393</v>
      </c>
      <c r="D862" s="52" t="s">
        <v>394</v>
      </c>
      <c r="E862" s="41" t="s">
        <v>182</v>
      </c>
      <c r="I862" s="55">
        <v>1371.51</v>
      </c>
      <c r="J862" s="53">
        <v>45602</v>
      </c>
      <c r="K862" s="53" t="s">
        <v>72</v>
      </c>
    </row>
    <row r="863" spans="1:11" x14ac:dyDescent="0.25">
      <c r="A863" s="51">
        <v>45601</v>
      </c>
      <c r="B863" s="1">
        <v>1</v>
      </c>
      <c r="C863" s="63" t="s">
        <v>339</v>
      </c>
      <c r="D863" s="52" t="s">
        <v>340</v>
      </c>
      <c r="E863" s="41" t="s">
        <v>182</v>
      </c>
      <c r="I863" s="55">
        <v>1681.92</v>
      </c>
      <c r="J863" s="53">
        <v>45602</v>
      </c>
      <c r="K863" s="53" t="s">
        <v>72</v>
      </c>
    </row>
    <row r="864" spans="1:11" x14ac:dyDescent="0.25">
      <c r="A864" s="51">
        <v>45601</v>
      </c>
      <c r="B864" s="1">
        <v>1</v>
      </c>
      <c r="C864" s="63" t="s">
        <v>449</v>
      </c>
      <c r="D864" s="52" t="s">
        <v>450</v>
      </c>
      <c r="E864" s="41" t="s">
        <v>182</v>
      </c>
      <c r="I864" s="55">
        <v>1815.94</v>
      </c>
      <c r="J864" s="53">
        <v>45602</v>
      </c>
      <c r="K864" s="53" t="s">
        <v>72</v>
      </c>
    </row>
    <row r="865" spans="1:11" x14ac:dyDescent="0.25">
      <c r="A865" s="51">
        <v>45601</v>
      </c>
      <c r="B865" s="1">
        <v>1</v>
      </c>
      <c r="C865" s="63" t="s">
        <v>451</v>
      </c>
      <c r="D865" s="52" t="s">
        <v>452</v>
      </c>
      <c r="E865" s="41" t="s">
        <v>182</v>
      </c>
      <c r="I865" s="55">
        <v>2241.75</v>
      </c>
      <c r="J865" s="53">
        <v>45602</v>
      </c>
      <c r="K865" s="53" t="s">
        <v>72</v>
      </c>
    </row>
    <row r="866" spans="1:11" x14ac:dyDescent="0.25">
      <c r="A866" s="51">
        <v>45601</v>
      </c>
      <c r="B866" s="1">
        <v>1</v>
      </c>
      <c r="C866" s="63" t="s">
        <v>512</v>
      </c>
      <c r="D866" s="52" t="s">
        <v>513</v>
      </c>
      <c r="E866" s="41" t="s">
        <v>182</v>
      </c>
      <c r="I866" s="55">
        <v>1934.42</v>
      </c>
      <c r="J866" s="53">
        <v>45602</v>
      </c>
      <c r="K866" s="53" t="s">
        <v>72</v>
      </c>
    </row>
    <row r="867" spans="1:11" x14ac:dyDescent="0.25">
      <c r="A867" s="51">
        <v>45601</v>
      </c>
      <c r="B867" s="1">
        <v>1</v>
      </c>
      <c r="C867" s="63" t="s">
        <v>531</v>
      </c>
      <c r="D867" s="52" t="s">
        <v>532</v>
      </c>
      <c r="E867" s="41" t="s">
        <v>182</v>
      </c>
      <c r="I867" s="55">
        <v>2018.95</v>
      </c>
      <c r="J867" s="53">
        <v>45602</v>
      </c>
      <c r="K867" s="53" t="s">
        <v>72</v>
      </c>
    </row>
    <row r="868" spans="1:11" x14ac:dyDescent="0.25">
      <c r="A868" s="51">
        <v>45601</v>
      </c>
      <c r="B868" s="1">
        <v>1</v>
      </c>
      <c r="C868" s="63" t="s">
        <v>552</v>
      </c>
      <c r="D868" s="52" t="s">
        <v>553</v>
      </c>
      <c r="E868" s="41" t="s">
        <v>182</v>
      </c>
      <c r="I868" s="55">
        <v>1754.28</v>
      </c>
      <c r="J868" s="53">
        <v>45602</v>
      </c>
      <c r="K868" s="53" t="s">
        <v>72</v>
      </c>
    </row>
    <row r="869" spans="1:11" x14ac:dyDescent="0.25">
      <c r="A869" s="51">
        <v>45601</v>
      </c>
      <c r="B869" s="1">
        <v>1</v>
      </c>
      <c r="C869" s="63" t="s">
        <v>726</v>
      </c>
      <c r="D869" s="52" t="s">
        <v>723</v>
      </c>
      <c r="E869" s="41" t="s">
        <v>182</v>
      </c>
      <c r="I869" s="55">
        <v>2176.48</v>
      </c>
      <c r="J869" s="53">
        <v>45602</v>
      </c>
      <c r="K869" s="53" t="s">
        <v>72</v>
      </c>
    </row>
    <row r="870" spans="1:11" x14ac:dyDescent="0.25">
      <c r="A870" s="51">
        <v>45601</v>
      </c>
      <c r="B870" s="1">
        <v>2</v>
      </c>
      <c r="D870" s="52" t="s">
        <v>727</v>
      </c>
      <c r="E870" s="41" t="s">
        <v>728</v>
      </c>
      <c r="I870" s="55">
        <v>720</v>
      </c>
      <c r="J870" s="53">
        <v>45602</v>
      </c>
      <c r="K870" s="53" t="s">
        <v>21</v>
      </c>
    </row>
    <row r="871" spans="1:11" x14ac:dyDescent="0.25">
      <c r="A871" s="51">
        <v>45601</v>
      </c>
      <c r="B871" s="1">
        <v>2</v>
      </c>
      <c r="D871" s="52" t="s">
        <v>666</v>
      </c>
      <c r="E871" s="41" t="s">
        <v>729</v>
      </c>
      <c r="I871" s="55">
        <v>3000</v>
      </c>
      <c r="J871" s="53">
        <v>45602</v>
      </c>
      <c r="K871" s="53" t="s">
        <v>21</v>
      </c>
    </row>
    <row r="872" spans="1:11" x14ac:dyDescent="0.25">
      <c r="A872" s="51">
        <v>45601</v>
      </c>
      <c r="B872" s="1">
        <v>2</v>
      </c>
      <c r="D872" s="52" t="s">
        <v>622</v>
      </c>
      <c r="E872" s="41" t="s">
        <v>730</v>
      </c>
      <c r="I872" s="55">
        <v>4000</v>
      </c>
      <c r="J872" s="53">
        <v>45602</v>
      </c>
      <c r="K872" s="53" t="s">
        <v>21</v>
      </c>
    </row>
    <row r="873" spans="1:11" x14ac:dyDescent="0.25">
      <c r="A873" s="51">
        <v>45601</v>
      </c>
      <c r="B873" s="1">
        <v>2</v>
      </c>
      <c r="D873" s="52" t="s">
        <v>731</v>
      </c>
      <c r="E873" s="41" t="s">
        <v>186</v>
      </c>
      <c r="I873" s="55">
        <v>704</v>
      </c>
      <c r="J873" s="53">
        <v>45602</v>
      </c>
      <c r="K873" s="53" t="s">
        <v>72</v>
      </c>
    </row>
    <row r="874" spans="1:11" x14ac:dyDescent="0.25">
      <c r="A874" s="51">
        <v>45601</v>
      </c>
      <c r="B874" s="1">
        <v>2</v>
      </c>
      <c r="D874" s="52" t="s">
        <v>732</v>
      </c>
      <c r="I874" s="55">
        <v>135</v>
      </c>
      <c r="J874" s="53">
        <v>45602</v>
      </c>
      <c r="K874" s="53" t="s">
        <v>43</v>
      </c>
    </row>
    <row r="875" spans="1:11" x14ac:dyDescent="0.25">
      <c r="A875" s="51">
        <v>45601</v>
      </c>
      <c r="B875" s="1">
        <v>2</v>
      </c>
      <c r="D875" s="52" t="s">
        <v>733</v>
      </c>
      <c r="I875" s="55">
        <v>847.2</v>
      </c>
      <c r="J875" s="53">
        <v>45602</v>
      </c>
      <c r="K875" s="53" t="s">
        <v>72</v>
      </c>
    </row>
    <row r="876" spans="1:11" x14ac:dyDescent="0.25">
      <c r="A876" s="51">
        <v>45601</v>
      </c>
      <c r="B876" s="1">
        <v>2</v>
      </c>
      <c r="D876" s="52" t="s">
        <v>297</v>
      </c>
      <c r="E876" s="41" t="s">
        <v>260</v>
      </c>
      <c r="I876" s="55">
        <v>850</v>
      </c>
      <c r="J876" s="53">
        <v>45602</v>
      </c>
      <c r="K876" s="53" t="s">
        <v>101</v>
      </c>
    </row>
    <row r="877" spans="1:11" x14ac:dyDescent="0.25">
      <c r="A877" s="51">
        <v>45601</v>
      </c>
      <c r="B877" s="1">
        <v>3</v>
      </c>
      <c r="D877" s="52" t="s">
        <v>223</v>
      </c>
      <c r="E877" s="41" t="s">
        <v>734</v>
      </c>
      <c r="I877" s="55">
        <v>3725</v>
      </c>
      <c r="J877" s="53">
        <v>45602</v>
      </c>
      <c r="K877" s="53" t="s">
        <v>26</v>
      </c>
    </row>
    <row r="878" spans="1:11" x14ac:dyDescent="0.25">
      <c r="A878" s="51">
        <v>45601</v>
      </c>
      <c r="B878" s="1">
        <v>3</v>
      </c>
      <c r="D878" s="52" t="s">
        <v>104</v>
      </c>
      <c r="E878" s="41" t="s">
        <v>735</v>
      </c>
      <c r="I878" s="55">
        <v>900</v>
      </c>
      <c r="J878" s="53">
        <v>45605</v>
      </c>
      <c r="K878" s="53" t="s">
        <v>57</v>
      </c>
    </row>
    <row r="879" spans="1:11" x14ac:dyDescent="0.25">
      <c r="A879" s="51">
        <v>45601</v>
      </c>
      <c r="B879" s="1">
        <v>3</v>
      </c>
      <c r="D879" s="52" t="s">
        <v>104</v>
      </c>
      <c r="E879" s="41" t="s">
        <v>736</v>
      </c>
      <c r="I879" s="55">
        <v>340</v>
      </c>
      <c r="J879" s="53">
        <v>45605</v>
      </c>
      <c r="K879" s="53" t="s">
        <v>57</v>
      </c>
    </row>
    <row r="880" spans="1:11" x14ac:dyDescent="0.25">
      <c r="A880" s="51">
        <v>45601</v>
      </c>
      <c r="B880" s="1">
        <v>3</v>
      </c>
      <c r="D880" s="52" t="s">
        <v>213</v>
      </c>
      <c r="E880" s="41" t="s">
        <v>737</v>
      </c>
      <c r="I880" s="55">
        <v>2201.9899999999998</v>
      </c>
      <c r="J880" s="53">
        <v>45607</v>
      </c>
      <c r="K880" s="53" t="s">
        <v>57</v>
      </c>
    </row>
    <row r="881" spans="1:11" x14ac:dyDescent="0.25">
      <c r="A881" s="51">
        <v>45601</v>
      </c>
      <c r="B881" s="1">
        <v>3</v>
      </c>
      <c r="D881" s="52" t="s">
        <v>246</v>
      </c>
      <c r="E881" s="41" t="s">
        <v>738</v>
      </c>
      <c r="I881" s="55">
        <v>2390</v>
      </c>
      <c r="J881" s="53">
        <v>45610</v>
      </c>
      <c r="K881" s="53" t="s">
        <v>26</v>
      </c>
    </row>
    <row r="882" spans="1:11" x14ac:dyDescent="0.25">
      <c r="A882" s="51">
        <v>45601</v>
      </c>
      <c r="B882" s="1">
        <v>3</v>
      </c>
      <c r="D882" s="52" t="s">
        <v>104</v>
      </c>
      <c r="E882" s="41" t="s">
        <v>739</v>
      </c>
      <c r="I882" s="55">
        <v>160</v>
      </c>
      <c r="J882" s="53">
        <v>45614</v>
      </c>
      <c r="K882" s="53" t="s">
        <v>57</v>
      </c>
    </row>
    <row r="883" spans="1:11" x14ac:dyDescent="0.25">
      <c r="A883" s="51">
        <v>45601</v>
      </c>
      <c r="B883" s="1">
        <v>3</v>
      </c>
      <c r="D883" s="52" t="s">
        <v>591</v>
      </c>
      <c r="E883" s="41" t="s">
        <v>740</v>
      </c>
      <c r="I883" s="55">
        <v>576.79999999999995</v>
      </c>
      <c r="J883" s="53">
        <v>45615</v>
      </c>
      <c r="K883" s="53" t="s">
        <v>26</v>
      </c>
    </row>
    <row r="884" spans="1:11" x14ac:dyDescent="0.25">
      <c r="A884" s="51">
        <v>45601</v>
      </c>
      <c r="B884" s="1">
        <v>4</v>
      </c>
      <c r="D884" s="52" t="s">
        <v>99</v>
      </c>
      <c r="E884" s="41" t="s">
        <v>741</v>
      </c>
      <c r="I884" s="55">
        <v>20</v>
      </c>
      <c r="J884" s="53">
        <v>45602</v>
      </c>
      <c r="K884" s="53" t="s">
        <v>101</v>
      </c>
    </row>
    <row r="885" spans="1:11" x14ac:dyDescent="0.25">
      <c r="A885" s="51">
        <v>45601</v>
      </c>
      <c r="B885" s="1">
        <v>5</v>
      </c>
      <c r="D885" s="52" t="s">
        <v>239</v>
      </c>
      <c r="E885" s="41" t="s">
        <v>742</v>
      </c>
      <c r="I885" s="55">
        <v>769.3</v>
      </c>
      <c r="J885" s="53">
        <v>45573</v>
      </c>
      <c r="K885" s="53" t="s">
        <v>26</v>
      </c>
    </row>
    <row r="886" spans="1:11" x14ac:dyDescent="0.25">
      <c r="A886" s="51">
        <v>45601</v>
      </c>
      <c r="B886" s="1">
        <v>5</v>
      </c>
      <c r="D886" s="52" t="s">
        <v>743</v>
      </c>
      <c r="E886" s="41" t="s">
        <v>744</v>
      </c>
      <c r="I886" s="55">
        <v>22270</v>
      </c>
      <c r="J886" s="53">
        <v>45575</v>
      </c>
      <c r="K886" s="53" t="s">
        <v>26</v>
      </c>
    </row>
    <row r="887" spans="1:11" x14ac:dyDescent="0.25">
      <c r="A887" s="51">
        <v>45616</v>
      </c>
      <c r="B887" s="54">
        <v>1</v>
      </c>
      <c r="C887" t="s">
        <v>69</v>
      </c>
      <c r="D887" t="s">
        <v>70</v>
      </c>
      <c r="E887" s="41" t="s">
        <v>182</v>
      </c>
      <c r="I887" s="55">
        <v>3402</v>
      </c>
      <c r="J887" s="53">
        <v>45616</v>
      </c>
      <c r="K887" s="53" t="s">
        <v>72</v>
      </c>
    </row>
    <row r="888" spans="1:11" x14ac:dyDescent="0.25">
      <c r="A888" s="51">
        <v>45616</v>
      </c>
      <c r="B888" s="54">
        <v>1</v>
      </c>
      <c r="C888" t="s">
        <v>77</v>
      </c>
      <c r="D888" t="s">
        <v>78</v>
      </c>
      <c r="E888" s="41" t="s">
        <v>182</v>
      </c>
      <c r="I888" s="55">
        <v>2485.8000000000002</v>
      </c>
      <c r="J888" s="53">
        <v>45616</v>
      </c>
      <c r="K888" s="53" t="s">
        <v>72</v>
      </c>
    </row>
    <row r="889" spans="1:11" x14ac:dyDescent="0.25">
      <c r="A889" s="51">
        <v>45616</v>
      </c>
      <c r="B889" s="54">
        <v>1</v>
      </c>
      <c r="C889" t="s">
        <v>92</v>
      </c>
      <c r="D889" t="s">
        <v>93</v>
      </c>
      <c r="E889" s="41" t="s">
        <v>182</v>
      </c>
      <c r="I889" s="55">
        <v>1446.3</v>
      </c>
      <c r="J889" s="53">
        <v>45616</v>
      </c>
      <c r="K889" s="53" t="s">
        <v>72</v>
      </c>
    </row>
    <row r="890" spans="1:11" x14ac:dyDescent="0.25">
      <c r="A890" s="51">
        <v>45616</v>
      </c>
      <c r="B890" s="1">
        <v>1</v>
      </c>
      <c r="C890" s="63" t="s">
        <v>393</v>
      </c>
      <c r="D890" s="52" t="s">
        <v>394</v>
      </c>
      <c r="E890" s="41" t="s">
        <v>182</v>
      </c>
      <c r="I890" s="55">
        <v>1245.43</v>
      </c>
      <c r="J890" s="53">
        <v>45616</v>
      </c>
      <c r="K890" s="53" t="s">
        <v>72</v>
      </c>
    </row>
    <row r="891" spans="1:11" x14ac:dyDescent="0.25">
      <c r="A891" s="51">
        <v>45616</v>
      </c>
      <c r="B891" s="1">
        <v>1</v>
      </c>
      <c r="C891" s="63" t="s">
        <v>339</v>
      </c>
      <c r="D891" s="52" t="s">
        <v>340</v>
      </c>
      <c r="E891" s="41" t="s">
        <v>182</v>
      </c>
      <c r="I891" s="55">
        <v>1910.38</v>
      </c>
      <c r="J891" s="53">
        <v>45616</v>
      </c>
      <c r="K891" s="53" t="s">
        <v>72</v>
      </c>
    </row>
    <row r="892" spans="1:11" x14ac:dyDescent="0.25">
      <c r="A892" s="51">
        <v>45616</v>
      </c>
      <c r="B892" s="1">
        <v>1</v>
      </c>
      <c r="C892" s="63" t="s">
        <v>449</v>
      </c>
      <c r="D892" s="52" t="s">
        <v>450</v>
      </c>
      <c r="E892" s="41" t="s">
        <v>182</v>
      </c>
      <c r="I892" s="55">
        <v>1413.08</v>
      </c>
      <c r="J892" s="53">
        <v>45616</v>
      </c>
      <c r="K892" s="53" t="s">
        <v>72</v>
      </c>
    </row>
    <row r="893" spans="1:11" x14ac:dyDescent="0.25">
      <c r="A893" s="51">
        <v>45616</v>
      </c>
      <c r="B893" s="1">
        <v>1</v>
      </c>
      <c r="C893" s="63" t="s">
        <v>451</v>
      </c>
      <c r="D893" s="52" t="s">
        <v>452</v>
      </c>
      <c r="E893" s="41" t="s">
        <v>182</v>
      </c>
      <c r="I893" s="55">
        <v>1910.38</v>
      </c>
      <c r="J893" s="53">
        <v>45616</v>
      </c>
      <c r="K893" s="53" t="s">
        <v>72</v>
      </c>
    </row>
    <row r="894" spans="1:11" x14ac:dyDescent="0.25">
      <c r="A894" s="51">
        <v>45616</v>
      </c>
      <c r="B894" s="1">
        <v>1</v>
      </c>
      <c r="C894" s="63" t="s">
        <v>512</v>
      </c>
      <c r="D894" s="52" t="s">
        <v>513</v>
      </c>
      <c r="E894" s="41" t="s">
        <v>182</v>
      </c>
      <c r="I894" s="55">
        <v>1393.08</v>
      </c>
      <c r="J894" s="53">
        <v>45616</v>
      </c>
      <c r="K894" s="53" t="s">
        <v>72</v>
      </c>
    </row>
    <row r="895" spans="1:11" x14ac:dyDescent="0.25">
      <c r="A895" s="51">
        <v>45616</v>
      </c>
      <c r="B895" s="1">
        <v>1</v>
      </c>
      <c r="C895" s="63" t="s">
        <v>531</v>
      </c>
      <c r="D895" s="52" t="s">
        <v>532</v>
      </c>
      <c r="E895" s="41" t="s">
        <v>182</v>
      </c>
      <c r="I895" s="55">
        <v>1680.22</v>
      </c>
      <c r="J895" s="53">
        <v>45616</v>
      </c>
      <c r="K895" s="53" t="s">
        <v>72</v>
      </c>
    </row>
    <row r="896" spans="1:11" x14ac:dyDescent="0.25">
      <c r="A896" s="51">
        <v>45616</v>
      </c>
      <c r="B896" s="1">
        <v>1</v>
      </c>
      <c r="C896" s="63" t="s">
        <v>552</v>
      </c>
      <c r="D896" s="52" t="s">
        <v>553</v>
      </c>
      <c r="E896" s="41" t="s">
        <v>182</v>
      </c>
      <c r="I896" s="55">
        <v>1680.22</v>
      </c>
      <c r="J896" s="53">
        <v>45616</v>
      </c>
      <c r="K896" s="53" t="s">
        <v>72</v>
      </c>
    </row>
    <row r="897" spans="1:11" x14ac:dyDescent="0.25">
      <c r="A897" s="51">
        <v>45616</v>
      </c>
      <c r="B897" s="1">
        <v>1</v>
      </c>
      <c r="C897" s="63" t="s">
        <v>726</v>
      </c>
      <c r="D897" s="52" t="s">
        <v>723</v>
      </c>
      <c r="E897" s="41" t="s">
        <v>182</v>
      </c>
      <c r="I897" s="55">
        <v>1334.97</v>
      </c>
      <c r="J897" s="53">
        <v>45616</v>
      </c>
      <c r="K897" s="53" t="s">
        <v>72</v>
      </c>
    </row>
    <row r="898" spans="1:11" x14ac:dyDescent="0.25">
      <c r="A898" s="51">
        <v>45616</v>
      </c>
      <c r="B898" s="1">
        <v>2</v>
      </c>
      <c r="D898" s="52" t="s">
        <v>187</v>
      </c>
      <c r="I898" s="55">
        <v>20000</v>
      </c>
      <c r="J898" s="53">
        <v>45616</v>
      </c>
      <c r="K898" s="53" t="s">
        <v>43</v>
      </c>
    </row>
    <row r="899" spans="1:11" x14ac:dyDescent="0.25">
      <c r="A899" s="51">
        <v>45616</v>
      </c>
      <c r="B899" s="1">
        <v>2</v>
      </c>
      <c r="D899" s="52" t="s">
        <v>745</v>
      </c>
      <c r="E899" s="41" t="s">
        <v>186</v>
      </c>
      <c r="I899" s="55">
        <v>125.4</v>
      </c>
      <c r="J899" s="53">
        <v>45615</v>
      </c>
      <c r="K899" s="53" t="s">
        <v>72</v>
      </c>
    </row>
    <row r="900" spans="1:11" x14ac:dyDescent="0.25">
      <c r="A900" s="51">
        <v>45616</v>
      </c>
      <c r="B900" s="1">
        <v>3</v>
      </c>
      <c r="D900" s="52" t="s">
        <v>746</v>
      </c>
      <c r="I900" s="55">
        <v>2071.8200000000002</v>
      </c>
      <c r="J900" s="53">
        <v>45615</v>
      </c>
      <c r="K900" s="53" t="s">
        <v>72</v>
      </c>
    </row>
    <row r="901" spans="1:11" x14ac:dyDescent="0.25">
      <c r="A901" s="51">
        <v>45616</v>
      </c>
      <c r="B901" s="1">
        <v>3</v>
      </c>
      <c r="D901" s="52" t="s">
        <v>747</v>
      </c>
      <c r="I901" s="55">
        <v>9699.34</v>
      </c>
      <c r="J901" s="53">
        <v>45615</v>
      </c>
      <c r="K901" s="53" t="s">
        <v>72</v>
      </c>
    </row>
    <row r="902" spans="1:11" x14ac:dyDescent="0.25">
      <c r="A902" s="51">
        <v>45616</v>
      </c>
      <c r="B902" s="1">
        <v>3</v>
      </c>
      <c r="D902" s="52" t="s">
        <v>748</v>
      </c>
      <c r="E902" s="41" t="s">
        <v>749</v>
      </c>
      <c r="I902" s="55">
        <v>1766.12</v>
      </c>
      <c r="J902" s="53">
        <v>45616</v>
      </c>
      <c r="K902" s="53" t="s">
        <v>26</v>
      </c>
    </row>
    <row r="903" spans="1:11" x14ac:dyDescent="0.25">
      <c r="A903" s="51">
        <v>45616</v>
      </c>
      <c r="B903" s="1">
        <v>3</v>
      </c>
      <c r="D903" s="52" t="s">
        <v>223</v>
      </c>
      <c r="E903" s="41" t="s">
        <v>750</v>
      </c>
      <c r="I903" s="55">
        <v>4600</v>
      </c>
      <c r="J903" s="53">
        <v>45617</v>
      </c>
      <c r="K903" s="53" t="s">
        <v>26</v>
      </c>
    </row>
    <row r="904" spans="1:11" x14ac:dyDescent="0.25">
      <c r="A904" s="51">
        <v>45616</v>
      </c>
      <c r="B904" s="1">
        <v>3</v>
      </c>
      <c r="D904" s="52" t="s">
        <v>751</v>
      </c>
      <c r="E904" s="41" t="s">
        <v>752</v>
      </c>
      <c r="I904" s="55">
        <v>186</v>
      </c>
      <c r="J904" s="53">
        <v>45617</v>
      </c>
      <c r="K904" s="53" t="s">
        <v>72</v>
      </c>
    </row>
    <row r="905" spans="1:11" x14ac:dyDescent="0.25">
      <c r="A905" s="51">
        <v>45616</v>
      </c>
      <c r="B905" s="1">
        <v>3</v>
      </c>
      <c r="D905" s="52" t="s">
        <v>463</v>
      </c>
      <c r="E905" s="41" t="s">
        <v>753</v>
      </c>
      <c r="I905" s="55">
        <v>485</v>
      </c>
      <c r="J905" s="53">
        <v>45617</v>
      </c>
      <c r="K905" s="53" t="s">
        <v>72</v>
      </c>
    </row>
    <row r="906" spans="1:11" x14ac:dyDescent="0.25">
      <c r="A906" s="51">
        <v>45616</v>
      </c>
      <c r="B906" s="1">
        <v>3</v>
      </c>
      <c r="D906" s="52" t="s">
        <v>104</v>
      </c>
      <c r="E906" s="41" t="s">
        <v>754</v>
      </c>
      <c r="I906" s="55">
        <v>240</v>
      </c>
      <c r="J906" s="53">
        <v>45618</v>
      </c>
      <c r="K906" s="53" t="s">
        <v>57</v>
      </c>
    </row>
    <row r="907" spans="1:11" x14ac:dyDescent="0.25">
      <c r="A907" s="51">
        <v>45616</v>
      </c>
      <c r="B907" s="1">
        <v>3</v>
      </c>
      <c r="D907" s="52" t="s">
        <v>192</v>
      </c>
      <c r="E907" s="41" t="s">
        <v>755</v>
      </c>
      <c r="I907" s="55">
        <v>3073.07</v>
      </c>
      <c r="J907" s="53">
        <v>45624</v>
      </c>
      <c r="K907" s="53" t="s">
        <v>72</v>
      </c>
    </row>
    <row r="908" spans="1:11" x14ac:dyDescent="0.25">
      <c r="A908" s="51">
        <v>45616</v>
      </c>
      <c r="B908" s="1">
        <v>3</v>
      </c>
      <c r="D908" s="52" t="s">
        <v>104</v>
      </c>
      <c r="E908" s="41" t="s">
        <v>756</v>
      </c>
      <c r="I908" s="55">
        <v>150</v>
      </c>
      <c r="J908" s="53">
        <v>45624</v>
      </c>
      <c r="K908" s="53" t="s">
        <v>57</v>
      </c>
    </row>
    <row r="909" spans="1:11" x14ac:dyDescent="0.25">
      <c r="A909" s="51">
        <v>45616</v>
      </c>
      <c r="B909" s="1">
        <v>3</v>
      </c>
      <c r="D909" s="52" t="s">
        <v>196</v>
      </c>
      <c r="I909" s="55">
        <v>238.48</v>
      </c>
      <c r="J909" s="53">
        <v>45626</v>
      </c>
      <c r="K909" s="53" t="s">
        <v>72</v>
      </c>
    </row>
    <row r="910" spans="1:11" x14ac:dyDescent="0.25">
      <c r="A910" s="51">
        <v>45616</v>
      </c>
      <c r="B910" s="1">
        <v>3</v>
      </c>
      <c r="D910" s="52" t="s">
        <v>640</v>
      </c>
      <c r="E910" s="41" t="s">
        <v>719</v>
      </c>
      <c r="I910" s="55">
        <v>2118.14</v>
      </c>
      <c r="J910" s="53">
        <v>45628</v>
      </c>
      <c r="K910" s="53" t="s">
        <v>26</v>
      </c>
    </row>
    <row r="911" spans="1:11" x14ac:dyDescent="0.25">
      <c r="A911" s="51">
        <v>45616</v>
      </c>
      <c r="B911" s="1">
        <v>3</v>
      </c>
      <c r="D911" s="52" t="s">
        <v>387</v>
      </c>
      <c r="E911" s="41" t="s">
        <v>757</v>
      </c>
      <c r="I911" s="55">
        <v>640.20000000000005</v>
      </c>
      <c r="J911" s="53">
        <v>45629</v>
      </c>
      <c r="K911" s="53" t="s">
        <v>26</v>
      </c>
    </row>
    <row r="912" spans="1:11" x14ac:dyDescent="0.25">
      <c r="A912" s="51">
        <v>45616</v>
      </c>
      <c r="B912" s="1">
        <v>3</v>
      </c>
      <c r="D912" s="52" t="s">
        <v>104</v>
      </c>
      <c r="E912" s="41" t="s">
        <v>758</v>
      </c>
      <c r="I912" s="55">
        <v>395</v>
      </c>
      <c r="J912" s="53">
        <v>45630</v>
      </c>
      <c r="K912" s="53" t="s">
        <v>57</v>
      </c>
    </row>
    <row r="913" spans="1:11" x14ac:dyDescent="0.25">
      <c r="A913" s="51">
        <v>45616</v>
      </c>
      <c r="B913" s="1">
        <v>3</v>
      </c>
      <c r="D913" s="52" t="s">
        <v>759</v>
      </c>
      <c r="E913" s="41" t="s">
        <v>760</v>
      </c>
      <c r="I913" s="55">
        <v>621.45000000000005</v>
      </c>
      <c r="J913" s="53">
        <v>45632</v>
      </c>
      <c r="K913" s="53" t="s">
        <v>72</v>
      </c>
    </row>
    <row r="914" spans="1:11" x14ac:dyDescent="0.25">
      <c r="A914" s="51">
        <v>45616</v>
      </c>
      <c r="B914" s="1">
        <v>5</v>
      </c>
      <c r="D914" s="52" t="s">
        <v>761</v>
      </c>
      <c r="E914" s="41" t="s">
        <v>762</v>
      </c>
      <c r="I914" s="55">
        <v>64145.24</v>
      </c>
      <c r="J914" s="53">
        <v>45562</v>
      </c>
      <c r="K914" s="53" t="s">
        <v>26</v>
      </c>
    </row>
    <row r="915" spans="1:11" x14ac:dyDescent="0.25">
      <c r="A915" s="51">
        <v>45616</v>
      </c>
      <c r="B915" s="1">
        <v>5</v>
      </c>
      <c r="D915" s="52" t="s">
        <v>763</v>
      </c>
      <c r="E915" s="41" t="s">
        <v>764</v>
      </c>
      <c r="I915" s="55">
        <v>2328</v>
      </c>
      <c r="J915" s="53">
        <v>45603</v>
      </c>
      <c r="K915" s="53" t="s">
        <v>26</v>
      </c>
    </row>
    <row r="916" spans="1:11" x14ac:dyDescent="0.25">
      <c r="A916" s="51">
        <v>45631</v>
      </c>
      <c r="B916" s="54">
        <v>1</v>
      </c>
      <c r="C916" t="s">
        <v>69</v>
      </c>
      <c r="D916" t="s">
        <v>70</v>
      </c>
      <c r="E916" s="41" t="s">
        <v>182</v>
      </c>
      <c r="I916" s="55">
        <v>2434.15</v>
      </c>
      <c r="J916" s="53">
        <v>45632</v>
      </c>
      <c r="K916" s="53" t="s">
        <v>72</v>
      </c>
    </row>
    <row r="917" spans="1:11" x14ac:dyDescent="0.25">
      <c r="A917" s="51">
        <v>45631</v>
      </c>
      <c r="B917" s="54">
        <v>1</v>
      </c>
      <c r="C917" t="s">
        <v>77</v>
      </c>
      <c r="D917" t="s">
        <v>78</v>
      </c>
      <c r="E917" s="41" t="s">
        <v>182</v>
      </c>
      <c r="I917" s="55">
        <v>1932.72</v>
      </c>
      <c r="J917" s="53">
        <v>45632</v>
      </c>
      <c r="K917" s="53" t="s">
        <v>72</v>
      </c>
    </row>
    <row r="918" spans="1:11" x14ac:dyDescent="0.25">
      <c r="A918" s="51">
        <v>45631</v>
      </c>
      <c r="B918" s="54">
        <v>1</v>
      </c>
      <c r="C918" t="s">
        <v>92</v>
      </c>
      <c r="D918" t="s">
        <v>93</v>
      </c>
      <c r="E918" s="41" t="s">
        <v>182</v>
      </c>
      <c r="I918" s="55">
        <v>1411.41</v>
      </c>
      <c r="J918" s="53">
        <v>45632</v>
      </c>
      <c r="K918" s="53" t="s">
        <v>72</v>
      </c>
    </row>
    <row r="919" spans="1:11" x14ac:dyDescent="0.25">
      <c r="A919" s="51">
        <v>45631</v>
      </c>
      <c r="B919" s="1">
        <v>1</v>
      </c>
      <c r="C919" s="63" t="s">
        <v>393</v>
      </c>
      <c r="D919" s="52" t="s">
        <v>394</v>
      </c>
      <c r="E919" s="41" t="s">
        <v>182</v>
      </c>
      <c r="I919" s="55">
        <v>1060.52</v>
      </c>
      <c r="J919" s="53">
        <v>45632</v>
      </c>
      <c r="K919" s="53" t="s">
        <v>72</v>
      </c>
    </row>
    <row r="920" spans="1:11" x14ac:dyDescent="0.25">
      <c r="A920" s="51">
        <v>45631</v>
      </c>
      <c r="B920" s="1">
        <v>1</v>
      </c>
      <c r="C920" s="63" t="s">
        <v>339</v>
      </c>
      <c r="D920" s="52" t="s">
        <v>340</v>
      </c>
      <c r="E920" s="41" t="s">
        <v>182</v>
      </c>
      <c r="I920" s="55">
        <v>2052.61</v>
      </c>
      <c r="J920" s="53">
        <v>45632</v>
      </c>
      <c r="K920" s="53" t="s">
        <v>72</v>
      </c>
    </row>
    <row r="921" spans="1:11" x14ac:dyDescent="0.25">
      <c r="A921" s="51">
        <v>45631</v>
      </c>
      <c r="B921" s="1">
        <v>1</v>
      </c>
      <c r="C921" s="63" t="s">
        <v>449</v>
      </c>
      <c r="D921" s="52" t="s">
        <v>450</v>
      </c>
      <c r="E921" s="41" t="s">
        <v>182</v>
      </c>
      <c r="I921" s="55">
        <v>1699.54</v>
      </c>
      <c r="J921" s="53">
        <v>45632</v>
      </c>
      <c r="K921" s="53" t="s">
        <v>72</v>
      </c>
    </row>
    <row r="922" spans="1:11" x14ac:dyDescent="0.25">
      <c r="A922" s="51">
        <v>45631</v>
      </c>
      <c r="B922" s="1">
        <v>1</v>
      </c>
      <c r="C922" s="63" t="s">
        <v>451</v>
      </c>
      <c r="D922" s="52" t="s">
        <v>452</v>
      </c>
      <c r="E922" s="41" t="s">
        <v>182</v>
      </c>
      <c r="I922" s="55">
        <v>2125.35</v>
      </c>
      <c r="J922" s="53">
        <v>45632</v>
      </c>
      <c r="K922" s="53" t="s">
        <v>72</v>
      </c>
    </row>
    <row r="923" spans="1:11" x14ac:dyDescent="0.25">
      <c r="A923" s="51">
        <v>45631</v>
      </c>
      <c r="B923" s="1">
        <v>1</v>
      </c>
      <c r="C923" s="63" t="s">
        <v>512</v>
      </c>
      <c r="D923" s="52" t="s">
        <v>513</v>
      </c>
      <c r="E923" s="41" t="s">
        <v>182</v>
      </c>
      <c r="I923" s="55">
        <v>1887.48</v>
      </c>
      <c r="J923" s="53">
        <v>45632</v>
      </c>
      <c r="K923" s="53" t="s">
        <v>72</v>
      </c>
    </row>
    <row r="924" spans="1:11" x14ac:dyDescent="0.25">
      <c r="A924" s="51">
        <v>45631</v>
      </c>
      <c r="B924" s="1">
        <v>1</v>
      </c>
      <c r="C924" s="63" t="s">
        <v>531</v>
      </c>
      <c r="D924" s="52" t="s">
        <v>532</v>
      </c>
      <c r="E924" s="41" t="s">
        <v>182</v>
      </c>
      <c r="I924" s="55">
        <v>1930.15</v>
      </c>
      <c r="J924" s="53">
        <v>45632</v>
      </c>
      <c r="K924" s="53" t="s">
        <v>72</v>
      </c>
    </row>
    <row r="925" spans="1:11" x14ac:dyDescent="0.25">
      <c r="A925" s="51">
        <v>45631</v>
      </c>
      <c r="B925" s="1">
        <v>1</v>
      </c>
      <c r="C925" s="63" t="s">
        <v>552</v>
      </c>
      <c r="D925" s="52" t="s">
        <v>553</v>
      </c>
      <c r="E925" s="41" t="s">
        <v>182</v>
      </c>
      <c r="I925" s="55">
        <v>1966.72</v>
      </c>
      <c r="J925" s="53">
        <v>45632</v>
      </c>
      <c r="K925" s="53" t="s">
        <v>72</v>
      </c>
    </row>
    <row r="926" spans="1:11" x14ac:dyDescent="0.25">
      <c r="A926" s="51">
        <v>45631</v>
      </c>
      <c r="B926" s="1">
        <v>1</v>
      </c>
      <c r="C926" s="63" t="s">
        <v>726</v>
      </c>
      <c r="D926" s="52" t="s">
        <v>723</v>
      </c>
      <c r="E926" s="41" t="s">
        <v>182</v>
      </c>
      <c r="I926" s="55">
        <v>1127.82</v>
      </c>
      <c r="J926" s="53">
        <v>45632</v>
      </c>
      <c r="K926" s="53" t="s">
        <v>72</v>
      </c>
    </row>
    <row r="927" spans="1:11" x14ac:dyDescent="0.25">
      <c r="A927" s="51">
        <v>45631</v>
      </c>
      <c r="B927" s="1">
        <v>2</v>
      </c>
      <c r="D927" s="52" t="s">
        <v>666</v>
      </c>
      <c r="E927" s="41" t="s">
        <v>765</v>
      </c>
      <c r="I927" s="55">
        <v>1000</v>
      </c>
      <c r="J927" s="53">
        <v>45632</v>
      </c>
      <c r="K927" s="53" t="s">
        <v>21</v>
      </c>
    </row>
    <row r="928" spans="1:11" x14ac:dyDescent="0.25">
      <c r="A928" s="51">
        <v>45631</v>
      </c>
      <c r="B928" s="1">
        <v>2</v>
      </c>
      <c r="D928" s="52" t="s">
        <v>766</v>
      </c>
      <c r="E928" s="41" t="s">
        <v>767</v>
      </c>
      <c r="I928" s="55">
        <v>3753</v>
      </c>
      <c r="J928" s="53">
        <v>45632</v>
      </c>
      <c r="K928" s="53" t="s">
        <v>21</v>
      </c>
    </row>
    <row r="929" spans="1:11" x14ac:dyDescent="0.25">
      <c r="A929" s="51">
        <v>45631</v>
      </c>
      <c r="B929" s="1">
        <v>2</v>
      </c>
      <c r="D929" s="52" t="s">
        <v>622</v>
      </c>
      <c r="E929" s="41" t="s">
        <v>768</v>
      </c>
      <c r="I929" s="55">
        <v>2000</v>
      </c>
      <c r="J929" s="53">
        <v>45632</v>
      </c>
      <c r="K929" s="53" t="s">
        <v>21</v>
      </c>
    </row>
    <row r="930" spans="1:11" x14ac:dyDescent="0.25">
      <c r="A930" s="51">
        <v>45631</v>
      </c>
      <c r="B930" s="1">
        <v>2</v>
      </c>
      <c r="D930" s="52" t="s">
        <v>769</v>
      </c>
      <c r="E930" s="41" t="s">
        <v>770</v>
      </c>
      <c r="I930" s="55">
        <v>150</v>
      </c>
      <c r="J930" s="53">
        <v>45632</v>
      </c>
      <c r="K930" s="53" t="s">
        <v>26</v>
      </c>
    </row>
    <row r="931" spans="1:11" x14ac:dyDescent="0.25">
      <c r="A931" s="51">
        <v>45631</v>
      </c>
      <c r="B931" s="1">
        <v>3</v>
      </c>
      <c r="D931" s="52" t="s">
        <v>731</v>
      </c>
      <c r="E931" s="41" t="s">
        <v>186</v>
      </c>
      <c r="I931" s="55">
        <v>744</v>
      </c>
      <c r="J931" s="53">
        <v>45635</v>
      </c>
      <c r="K931" s="53" t="s">
        <v>72</v>
      </c>
    </row>
    <row r="932" spans="1:11" x14ac:dyDescent="0.25">
      <c r="A932" s="51">
        <v>45631</v>
      </c>
      <c r="B932" s="1">
        <v>3</v>
      </c>
      <c r="D932" s="52" t="s">
        <v>732</v>
      </c>
      <c r="I932" s="55">
        <v>135</v>
      </c>
      <c r="J932" s="53">
        <v>45635</v>
      </c>
      <c r="K932" s="53" t="s">
        <v>43</v>
      </c>
    </row>
    <row r="933" spans="1:11" x14ac:dyDescent="0.25">
      <c r="A933" s="51">
        <v>45631</v>
      </c>
      <c r="B933" s="1">
        <v>3</v>
      </c>
      <c r="D933" s="52" t="s">
        <v>771</v>
      </c>
      <c r="I933" s="55">
        <v>847.2</v>
      </c>
      <c r="J933" s="53">
        <v>45635</v>
      </c>
      <c r="K933" s="53" t="s">
        <v>72</v>
      </c>
    </row>
    <row r="934" spans="1:11" x14ac:dyDescent="0.25">
      <c r="A934" s="51">
        <v>45631</v>
      </c>
      <c r="B934" s="1">
        <v>3</v>
      </c>
      <c r="D934" s="52" t="s">
        <v>104</v>
      </c>
      <c r="E934" s="41" t="s">
        <v>772</v>
      </c>
      <c r="I934" s="55">
        <v>900</v>
      </c>
      <c r="J934" s="53">
        <v>45637</v>
      </c>
      <c r="K934" s="53" t="s">
        <v>57</v>
      </c>
    </row>
    <row r="935" spans="1:11" x14ac:dyDescent="0.25">
      <c r="A935" s="51">
        <v>45631</v>
      </c>
      <c r="B935" s="1">
        <v>3</v>
      </c>
      <c r="D935" s="52" t="s">
        <v>104</v>
      </c>
      <c r="E935" s="41" t="s">
        <v>773</v>
      </c>
      <c r="I935" s="55">
        <v>340</v>
      </c>
      <c r="J935" s="53">
        <v>45637</v>
      </c>
      <c r="K935" s="53" t="s">
        <v>57</v>
      </c>
    </row>
    <row r="936" spans="1:11" x14ac:dyDescent="0.25">
      <c r="A936" s="51">
        <v>45631</v>
      </c>
      <c r="B936" s="1">
        <v>3</v>
      </c>
      <c r="D936" s="52" t="s">
        <v>774</v>
      </c>
      <c r="I936" s="55">
        <v>847.2</v>
      </c>
      <c r="J936" s="53">
        <v>45639</v>
      </c>
      <c r="K936" s="53" t="s">
        <v>72</v>
      </c>
    </row>
    <row r="937" spans="1:11" x14ac:dyDescent="0.25">
      <c r="A937" s="51">
        <v>45631</v>
      </c>
      <c r="B937" s="1">
        <v>3</v>
      </c>
      <c r="D937" s="52" t="s">
        <v>213</v>
      </c>
      <c r="E937" s="41" t="s">
        <v>775</v>
      </c>
      <c r="I937" s="55">
        <v>850.72</v>
      </c>
      <c r="J937" s="53">
        <v>45639</v>
      </c>
      <c r="K937" s="53" t="s">
        <v>57</v>
      </c>
    </row>
    <row r="938" spans="1:11" x14ac:dyDescent="0.25">
      <c r="A938" s="51">
        <v>45631</v>
      </c>
      <c r="B938" s="1">
        <v>3</v>
      </c>
      <c r="D938" s="52" t="s">
        <v>223</v>
      </c>
      <c r="E938" s="41" t="s">
        <v>776</v>
      </c>
      <c r="I938" s="55">
        <v>2820</v>
      </c>
      <c r="J938" s="53">
        <v>45643</v>
      </c>
      <c r="K938" s="53" t="s">
        <v>26</v>
      </c>
    </row>
    <row r="939" spans="1:11" x14ac:dyDescent="0.25">
      <c r="A939" s="51">
        <v>45631</v>
      </c>
      <c r="B939" s="1">
        <v>3</v>
      </c>
      <c r="D939" s="52" t="s">
        <v>104</v>
      </c>
      <c r="E939" s="41" t="s">
        <v>777</v>
      </c>
      <c r="I939" s="55">
        <v>320</v>
      </c>
      <c r="J939" s="53">
        <v>45643</v>
      </c>
      <c r="K939" s="53" t="s">
        <v>57</v>
      </c>
    </row>
    <row r="940" spans="1:11" x14ac:dyDescent="0.25">
      <c r="A940" s="51">
        <v>45631</v>
      </c>
      <c r="B940" s="1">
        <v>3</v>
      </c>
      <c r="D940" s="52" t="s">
        <v>778</v>
      </c>
      <c r="E940" s="41" t="s">
        <v>749</v>
      </c>
      <c r="I940" s="55">
        <v>1766.13</v>
      </c>
      <c r="J940" s="53">
        <v>45644</v>
      </c>
      <c r="K940" s="53" t="s">
        <v>26</v>
      </c>
    </row>
    <row r="941" spans="1:11" x14ac:dyDescent="0.25">
      <c r="A941" s="51">
        <v>45631</v>
      </c>
      <c r="B941" s="1">
        <v>5</v>
      </c>
      <c r="D941" s="52" t="s">
        <v>779</v>
      </c>
      <c r="E941" s="41" t="s">
        <v>688</v>
      </c>
      <c r="I941" s="55">
        <v>5078.6400000000003</v>
      </c>
      <c r="J941" s="53">
        <v>45625</v>
      </c>
      <c r="K941" s="53" t="s">
        <v>26</v>
      </c>
    </row>
    <row r="942" spans="1:11" x14ac:dyDescent="0.25">
      <c r="A942" s="51">
        <v>45631</v>
      </c>
      <c r="B942" s="1">
        <v>5</v>
      </c>
      <c r="D942" s="52" t="s">
        <v>447</v>
      </c>
      <c r="E942" s="41" t="s">
        <v>780</v>
      </c>
      <c r="I942" s="55">
        <v>36473.18</v>
      </c>
      <c r="J942" s="53">
        <v>45623</v>
      </c>
      <c r="K942" s="53" t="s">
        <v>26</v>
      </c>
    </row>
    <row r="943" spans="1:11" x14ac:dyDescent="0.25">
      <c r="A943" s="51">
        <v>45646</v>
      </c>
      <c r="B943" s="54">
        <v>1</v>
      </c>
      <c r="C943" t="s">
        <v>69</v>
      </c>
      <c r="D943" t="s">
        <v>70</v>
      </c>
      <c r="E943" s="41" t="s">
        <v>182</v>
      </c>
      <c r="I943" s="55">
        <v>2948.75</v>
      </c>
      <c r="J943" s="53">
        <v>45646</v>
      </c>
      <c r="K943" s="53" t="s">
        <v>72</v>
      </c>
    </row>
    <row r="944" spans="1:11" x14ac:dyDescent="0.25">
      <c r="A944" s="51">
        <v>45646</v>
      </c>
      <c r="B944" s="54">
        <v>1</v>
      </c>
      <c r="C944" t="s">
        <v>77</v>
      </c>
      <c r="D944" t="s">
        <v>78</v>
      </c>
      <c r="E944" s="41" t="s">
        <v>182</v>
      </c>
      <c r="I944" s="55">
        <v>2255.5500000000002</v>
      </c>
      <c r="J944" s="53">
        <v>45646</v>
      </c>
      <c r="K944" s="53" t="s">
        <v>72</v>
      </c>
    </row>
    <row r="945" spans="1:11" x14ac:dyDescent="0.25">
      <c r="A945" s="51">
        <v>45646</v>
      </c>
      <c r="B945" s="54">
        <v>1</v>
      </c>
      <c r="C945" t="s">
        <v>92</v>
      </c>
      <c r="D945" t="s">
        <v>93</v>
      </c>
      <c r="E945" s="41" t="s">
        <v>182</v>
      </c>
      <c r="I945" s="55">
        <v>1322.85</v>
      </c>
      <c r="J945" s="53">
        <v>45646</v>
      </c>
      <c r="K945" s="53" t="s">
        <v>72</v>
      </c>
    </row>
    <row r="946" spans="1:11" x14ac:dyDescent="0.25">
      <c r="A946" s="51">
        <v>45646</v>
      </c>
      <c r="B946" s="1">
        <v>1</v>
      </c>
      <c r="C946" s="63" t="s">
        <v>393</v>
      </c>
      <c r="D946" s="52" t="s">
        <v>394</v>
      </c>
      <c r="E946" s="41" t="s">
        <v>182</v>
      </c>
      <c r="I946" s="55">
        <v>1278.9100000000001</v>
      </c>
      <c r="J946" s="53">
        <v>45646</v>
      </c>
      <c r="K946" s="53" t="s">
        <v>72</v>
      </c>
    </row>
    <row r="947" spans="1:11" x14ac:dyDescent="0.25">
      <c r="A947" s="51">
        <v>45646</v>
      </c>
      <c r="B947" s="1">
        <v>1</v>
      </c>
      <c r="C947" s="63" t="s">
        <v>449</v>
      </c>
      <c r="D947" s="52" t="s">
        <v>450</v>
      </c>
      <c r="E947" s="41" t="s">
        <v>182</v>
      </c>
      <c r="I947" s="55">
        <v>1481.17</v>
      </c>
      <c r="J947" s="53">
        <v>45646</v>
      </c>
      <c r="K947" s="53" t="s">
        <v>72</v>
      </c>
    </row>
    <row r="948" spans="1:11" x14ac:dyDescent="0.25">
      <c r="A948" s="51">
        <v>45646</v>
      </c>
      <c r="B948" s="1">
        <v>1</v>
      </c>
      <c r="C948" s="63" t="s">
        <v>451</v>
      </c>
      <c r="D948" s="52" t="s">
        <v>452</v>
      </c>
      <c r="E948" s="41" t="s">
        <v>182</v>
      </c>
      <c r="I948" s="55">
        <v>1996.02</v>
      </c>
      <c r="J948" s="53">
        <v>45646</v>
      </c>
      <c r="K948" s="53" t="s">
        <v>72</v>
      </c>
    </row>
    <row r="949" spans="1:11" x14ac:dyDescent="0.25">
      <c r="A949" s="51">
        <v>45646</v>
      </c>
      <c r="B949" s="1">
        <v>1</v>
      </c>
      <c r="C949" s="63" t="s">
        <v>512</v>
      </c>
      <c r="D949" s="52" t="s">
        <v>513</v>
      </c>
      <c r="E949" s="41" t="s">
        <v>182</v>
      </c>
      <c r="I949" s="55">
        <v>1498.05</v>
      </c>
      <c r="J949" s="53">
        <v>45646</v>
      </c>
      <c r="K949" s="53" t="s">
        <v>72</v>
      </c>
    </row>
    <row r="950" spans="1:11" x14ac:dyDescent="0.25">
      <c r="A950" s="51">
        <v>45646</v>
      </c>
      <c r="B950" s="1">
        <v>1</v>
      </c>
      <c r="C950" s="63" t="s">
        <v>531</v>
      </c>
      <c r="D950" s="52" t="s">
        <v>532</v>
      </c>
      <c r="E950" s="41" t="s">
        <v>182</v>
      </c>
      <c r="I950" s="55">
        <v>1806.81</v>
      </c>
      <c r="J950" s="53">
        <v>45646</v>
      </c>
      <c r="K950" s="53" t="s">
        <v>72</v>
      </c>
    </row>
    <row r="951" spans="1:11" x14ac:dyDescent="0.25">
      <c r="A951" s="51">
        <v>45646</v>
      </c>
      <c r="B951" s="1">
        <v>1</v>
      </c>
      <c r="C951" s="63" t="s">
        <v>552</v>
      </c>
      <c r="D951" s="52" t="s">
        <v>553</v>
      </c>
      <c r="E951" s="41" t="s">
        <v>182</v>
      </c>
      <c r="I951" s="55">
        <v>1806.81</v>
      </c>
      <c r="J951" s="53">
        <v>45646</v>
      </c>
      <c r="K951" s="53" t="s">
        <v>72</v>
      </c>
    </row>
    <row r="952" spans="1:11" x14ac:dyDescent="0.25">
      <c r="A952" s="51">
        <v>45646</v>
      </c>
      <c r="B952" s="1">
        <v>1</v>
      </c>
      <c r="C952" s="63" t="s">
        <v>726</v>
      </c>
      <c r="D952" s="52" t="s">
        <v>723</v>
      </c>
      <c r="E952" s="41" t="s">
        <v>182</v>
      </c>
      <c r="I952" s="55">
        <v>408.55</v>
      </c>
      <c r="J952" s="53">
        <v>45646</v>
      </c>
      <c r="K952" s="53" t="s">
        <v>72</v>
      </c>
    </row>
    <row r="953" spans="1:11" x14ac:dyDescent="0.25">
      <c r="A953" s="51">
        <v>45646</v>
      </c>
      <c r="B953" s="1">
        <v>2</v>
      </c>
      <c r="D953" s="52" t="s">
        <v>187</v>
      </c>
      <c r="I953" s="55">
        <v>20000</v>
      </c>
      <c r="J953" s="53">
        <v>45646</v>
      </c>
      <c r="K953" s="53" t="s">
        <v>43</v>
      </c>
    </row>
    <row r="954" spans="1:11" x14ac:dyDescent="0.25">
      <c r="A954" s="51">
        <v>45646</v>
      </c>
      <c r="B954" s="1">
        <v>2</v>
      </c>
      <c r="D954" s="52" t="s">
        <v>622</v>
      </c>
      <c r="E954" s="41" t="s">
        <v>781</v>
      </c>
      <c r="I954" s="55">
        <v>2000</v>
      </c>
      <c r="J954" s="53">
        <v>45646</v>
      </c>
      <c r="K954" s="53" t="s">
        <v>21</v>
      </c>
    </row>
    <row r="955" spans="1:11" x14ac:dyDescent="0.25">
      <c r="A955" s="51">
        <v>45646</v>
      </c>
      <c r="B955" s="1">
        <v>2</v>
      </c>
      <c r="D955" s="52" t="s">
        <v>766</v>
      </c>
      <c r="E955" s="41" t="s">
        <v>782</v>
      </c>
      <c r="I955" s="55">
        <v>3754</v>
      </c>
      <c r="J955" s="53">
        <v>45646</v>
      </c>
      <c r="K955" s="53" t="s">
        <v>21</v>
      </c>
    </row>
    <row r="956" spans="1:11" x14ac:dyDescent="0.25">
      <c r="A956" s="51">
        <v>45646</v>
      </c>
      <c r="B956" s="1">
        <v>3</v>
      </c>
      <c r="D956" s="52" t="s">
        <v>783</v>
      </c>
      <c r="I956" s="55">
        <v>9977.51</v>
      </c>
      <c r="J956" s="53">
        <v>45646</v>
      </c>
      <c r="K956" s="53" t="s">
        <v>72</v>
      </c>
    </row>
    <row r="957" spans="1:11" x14ac:dyDescent="0.25">
      <c r="A957" s="51">
        <v>45646</v>
      </c>
      <c r="B957" s="1">
        <v>3</v>
      </c>
      <c r="D957" s="52" t="s">
        <v>784</v>
      </c>
      <c r="I957" s="55">
        <v>2571.6999999999998</v>
      </c>
      <c r="J957" s="53">
        <v>45646</v>
      </c>
      <c r="K957" s="53" t="s">
        <v>72</v>
      </c>
    </row>
    <row r="958" spans="1:11" x14ac:dyDescent="0.25">
      <c r="A958" s="51">
        <v>45646</v>
      </c>
      <c r="B958" s="1">
        <v>3</v>
      </c>
      <c r="D958" s="52" t="s">
        <v>785</v>
      </c>
      <c r="I958" s="55">
        <v>6377.22</v>
      </c>
      <c r="J958" s="53">
        <v>45646</v>
      </c>
      <c r="K958" s="53" t="s">
        <v>72</v>
      </c>
    </row>
    <row r="959" spans="1:11" x14ac:dyDescent="0.25">
      <c r="A959" s="51">
        <v>45646</v>
      </c>
      <c r="B959" s="1">
        <v>3</v>
      </c>
      <c r="D959" s="52" t="s">
        <v>786</v>
      </c>
      <c r="E959" s="41" t="s">
        <v>760</v>
      </c>
      <c r="I959" s="55">
        <v>621.45000000000005</v>
      </c>
      <c r="J959" s="53">
        <v>45646</v>
      </c>
      <c r="K959" s="53" t="s">
        <v>72</v>
      </c>
    </row>
    <row r="960" spans="1:11" x14ac:dyDescent="0.25">
      <c r="A960" s="51">
        <v>45646</v>
      </c>
      <c r="B960" s="1">
        <v>3</v>
      </c>
      <c r="D960" s="52" t="s">
        <v>585</v>
      </c>
      <c r="E960" s="41" t="s">
        <v>787</v>
      </c>
      <c r="I960" s="55">
        <v>5173.42</v>
      </c>
      <c r="J960" s="53">
        <v>45646</v>
      </c>
      <c r="K960" s="53" t="s">
        <v>26</v>
      </c>
    </row>
    <row r="961" spans="1:11" x14ac:dyDescent="0.25">
      <c r="A961" s="51">
        <v>45646</v>
      </c>
      <c r="B961" s="1">
        <v>3</v>
      </c>
      <c r="D961" s="52" t="s">
        <v>788</v>
      </c>
      <c r="E961" s="41" t="s">
        <v>186</v>
      </c>
      <c r="I961" s="55">
        <v>125.4</v>
      </c>
      <c r="J961" s="53">
        <v>45649</v>
      </c>
      <c r="K961" s="53" t="s">
        <v>72</v>
      </c>
    </row>
    <row r="962" spans="1:11" x14ac:dyDescent="0.25">
      <c r="A962" s="51">
        <v>45646</v>
      </c>
      <c r="B962" s="1">
        <v>3</v>
      </c>
      <c r="D962" s="52" t="s">
        <v>104</v>
      </c>
      <c r="E962" s="41" t="s">
        <v>789</v>
      </c>
      <c r="I962" s="55">
        <v>150</v>
      </c>
      <c r="J962" s="53">
        <v>45650</v>
      </c>
      <c r="K962" s="53" t="s">
        <v>57</v>
      </c>
    </row>
    <row r="963" spans="1:11" x14ac:dyDescent="0.25">
      <c r="A963" s="51">
        <v>45646</v>
      </c>
      <c r="B963" s="1">
        <v>3</v>
      </c>
      <c r="D963" s="52" t="s">
        <v>223</v>
      </c>
      <c r="E963" s="41" t="s">
        <v>790</v>
      </c>
      <c r="I963" s="55">
        <v>765</v>
      </c>
      <c r="J963" s="53">
        <v>45652</v>
      </c>
      <c r="K963" s="53" t="s">
        <v>26</v>
      </c>
    </row>
    <row r="964" spans="1:11" x14ac:dyDescent="0.25">
      <c r="A964" s="51">
        <v>45646</v>
      </c>
      <c r="B964" s="1">
        <v>3</v>
      </c>
      <c r="D964" s="52" t="s">
        <v>104</v>
      </c>
      <c r="E964" s="41" t="s">
        <v>791</v>
      </c>
      <c r="I964" s="55">
        <v>260</v>
      </c>
      <c r="J964" s="53">
        <v>45653</v>
      </c>
      <c r="K964" s="53" t="s">
        <v>57</v>
      </c>
    </row>
    <row r="965" spans="1:11" x14ac:dyDescent="0.25">
      <c r="A965" s="51">
        <v>45646</v>
      </c>
      <c r="B965" s="1">
        <v>3</v>
      </c>
      <c r="D965" s="52" t="s">
        <v>104</v>
      </c>
      <c r="E965" s="41" t="s">
        <v>792</v>
      </c>
      <c r="I965" s="55">
        <v>150</v>
      </c>
      <c r="J965" s="53">
        <v>45653</v>
      </c>
      <c r="K965" s="53" t="s">
        <v>57</v>
      </c>
    </row>
    <row r="966" spans="1:11" x14ac:dyDescent="0.25">
      <c r="A966" s="51">
        <v>45646</v>
      </c>
      <c r="B966" s="1">
        <v>3</v>
      </c>
      <c r="D966" s="52" t="s">
        <v>192</v>
      </c>
      <c r="E966" s="41" t="s">
        <v>793</v>
      </c>
      <c r="I966" s="55">
        <v>3073.07</v>
      </c>
      <c r="J966" s="53">
        <v>45654</v>
      </c>
      <c r="K966" s="53" t="s">
        <v>72</v>
      </c>
    </row>
    <row r="967" spans="1:11" x14ac:dyDescent="0.25">
      <c r="A967" s="51">
        <v>45646</v>
      </c>
      <c r="B967" s="1">
        <v>3</v>
      </c>
      <c r="D967" s="52" t="s">
        <v>585</v>
      </c>
      <c r="E967" s="41" t="s">
        <v>794</v>
      </c>
      <c r="I967" s="55">
        <v>146.58000000000001</v>
      </c>
      <c r="J967" s="53">
        <v>45656</v>
      </c>
      <c r="K967" s="53" t="s">
        <v>26</v>
      </c>
    </row>
    <row r="968" spans="1:11" x14ac:dyDescent="0.25">
      <c r="A968" s="51">
        <v>45646</v>
      </c>
      <c r="B968" s="1">
        <v>3</v>
      </c>
      <c r="D968" s="52" t="s">
        <v>196</v>
      </c>
      <c r="I968" s="55">
        <v>238.48</v>
      </c>
      <c r="J968" s="53">
        <v>45657</v>
      </c>
      <c r="K968" s="53" t="s">
        <v>72</v>
      </c>
    </row>
    <row r="969" spans="1:11" x14ac:dyDescent="0.25">
      <c r="A969" s="51">
        <v>45646</v>
      </c>
      <c r="B969" s="1">
        <v>3</v>
      </c>
      <c r="D969" s="52" t="s">
        <v>104</v>
      </c>
      <c r="E969" s="41" t="s">
        <v>577</v>
      </c>
      <c r="I969" s="55">
        <v>300</v>
      </c>
      <c r="J969" s="53">
        <v>45657</v>
      </c>
      <c r="K969" s="53" t="s">
        <v>57</v>
      </c>
    </row>
    <row r="970" spans="1:11" x14ac:dyDescent="0.25">
      <c r="A970" s="51">
        <v>45646</v>
      </c>
      <c r="B970" s="1">
        <v>3</v>
      </c>
      <c r="D970" s="52" t="s">
        <v>104</v>
      </c>
      <c r="E970" s="41" t="s">
        <v>795</v>
      </c>
      <c r="I970" s="55">
        <v>120</v>
      </c>
      <c r="J970" s="53">
        <v>45659</v>
      </c>
      <c r="K970" s="53" t="s">
        <v>57</v>
      </c>
    </row>
    <row r="971" spans="1:11" x14ac:dyDescent="0.25">
      <c r="A971" s="51">
        <v>45646</v>
      </c>
      <c r="B971" s="1">
        <v>3</v>
      </c>
      <c r="D971" s="52" t="s">
        <v>706</v>
      </c>
      <c r="E971" s="41" t="s">
        <v>796</v>
      </c>
      <c r="I971" s="55">
        <v>406</v>
      </c>
      <c r="J971" s="53">
        <v>45663</v>
      </c>
      <c r="K971" s="53" t="s">
        <v>26</v>
      </c>
    </row>
    <row r="972" spans="1:11" x14ac:dyDescent="0.25">
      <c r="A972" s="51">
        <v>45646</v>
      </c>
      <c r="B972" s="1">
        <v>3</v>
      </c>
      <c r="D972" s="52" t="s">
        <v>104</v>
      </c>
      <c r="E972" s="41" t="s">
        <v>797</v>
      </c>
      <c r="I972" s="55">
        <v>900</v>
      </c>
      <c r="J972" s="53">
        <v>45665</v>
      </c>
      <c r="K972" s="53" t="s">
        <v>57</v>
      </c>
    </row>
    <row r="973" spans="1:11" x14ac:dyDescent="0.25">
      <c r="A973" s="51">
        <v>45646</v>
      </c>
      <c r="B973" s="1">
        <v>3</v>
      </c>
      <c r="D973" s="52" t="s">
        <v>192</v>
      </c>
      <c r="E973" s="41" t="s">
        <v>798</v>
      </c>
      <c r="I973" s="55">
        <v>1083.06</v>
      </c>
      <c r="J973" s="53">
        <v>45667</v>
      </c>
      <c r="K973" s="53" t="s">
        <v>72</v>
      </c>
    </row>
    <row r="974" spans="1:11" x14ac:dyDescent="0.25">
      <c r="A974" s="51">
        <v>45646</v>
      </c>
      <c r="B974" s="1">
        <v>5</v>
      </c>
      <c r="D974" s="52" t="s">
        <v>799</v>
      </c>
      <c r="I974" s="55">
        <v>3170.65</v>
      </c>
      <c r="J974" s="53">
        <v>45635</v>
      </c>
      <c r="K974" s="53" t="s">
        <v>72</v>
      </c>
    </row>
    <row r="975" spans="1:11" x14ac:dyDescent="0.25">
      <c r="A975" s="51">
        <v>45646</v>
      </c>
      <c r="B975" s="1">
        <v>5</v>
      </c>
      <c r="D975" s="52" t="s">
        <v>800</v>
      </c>
      <c r="I975" s="55">
        <v>1168.77</v>
      </c>
      <c r="J975" s="53">
        <v>45639</v>
      </c>
      <c r="K975" s="53" t="s">
        <v>72</v>
      </c>
    </row>
    <row r="976" spans="1:11" x14ac:dyDescent="0.25">
      <c r="A976" s="51">
        <v>45646</v>
      </c>
      <c r="B976" s="1">
        <v>5</v>
      </c>
      <c r="D976" s="52" t="s">
        <v>801</v>
      </c>
      <c r="I976" s="55">
        <v>4143.1499999999996</v>
      </c>
      <c r="J976" s="53">
        <v>45635</v>
      </c>
      <c r="K976" s="53" t="s">
        <v>26</v>
      </c>
    </row>
    <row r="977" spans="1:12" x14ac:dyDescent="0.25">
      <c r="A977" s="40">
        <v>45662</v>
      </c>
      <c r="B977" s="54">
        <v>1</v>
      </c>
      <c r="C977" t="s">
        <v>69</v>
      </c>
      <c r="D977" t="s">
        <v>70</v>
      </c>
      <c r="E977" t="s">
        <v>182</v>
      </c>
      <c r="G977" s="67">
        <v>1814.75</v>
      </c>
      <c r="H977">
        <v>1</v>
      </c>
      <c r="I977" s="67">
        <v>1814.75</v>
      </c>
      <c r="J977" s="40">
        <v>45664</v>
      </c>
      <c r="K977" t="s">
        <v>72</v>
      </c>
      <c r="L977" t="s">
        <v>73</v>
      </c>
    </row>
    <row r="978" spans="1:12" x14ac:dyDescent="0.25">
      <c r="A978" s="40">
        <v>45662</v>
      </c>
      <c r="B978" s="54">
        <v>1</v>
      </c>
      <c r="C978" t="s">
        <v>69</v>
      </c>
      <c r="D978" t="s">
        <v>70</v>
      </c>
      <c r="E978" t="s">
        <v>136</v>
      </c>
      <c r="G978" s="67">
        <v>28.6</v>
      </c>
      <c r="H978">
        <v>20</v>
      </c>
      <c r="I978" s="67">
        <v>572</v>
      </c>
      <c r="J978" s="40">
        <v>45664</v>
      </c>
      <c r="K978" t="s">
        <v>72</v>
      </c>
      <c r="L978" t="s">
        <v>73</v>
      </c>
    </row>
    <row r="979" spans="1:12" x14ac:dyDescent="0.25">
      <c r="A979" s="40">
        <v>45662</v>
      </c>
      <c r="B979" s="54">
        <v>1</v>
      </c>
      <c r="C979" t="s">
        <v>69</v>
      </c>
      <c r="D979" t="s">
        <v>70</v>
      </c>
      <c r="E979" t="s">
        <v>137</v>
      </c>
      <c r="G979" s="67">
        <v>4</v>
      </c>
      <c r="H979">
        <v>20</v>
      </c>
      <c r="I979" s="67">
        <v>80</v>
      </c>
      <c r="J979" s="40">
        <v>45664</v>
      </c>
      <c r="K979" t="s">
        <v>72</v>
      </c>
      <c r="L979" t="s">
        <v>73</v>
      </c>
    </row>
    <row r="980" spans="1:12" x14ac:dyDescent="0.25">
      <c r="A980" s="40">
        <v>45662</v>
      </c>
      <c r="B980" s="54">
        <v>1</v>
      </c>
      <c r="C980" t="s">
        <v>77</v>
      </c>
      <c r="D980" t="s">
        <v>802</v>
      </c>
      <c r="E980" t="s">
        <v>182</v>
      </c>
      <c r="G980" s="67">
        <v>1426.95</v>
      </c>
      <c r="H980">
        <v>1</v>
      </c>
      <c r="I980" s="67">
        <v>1426.95</v>
      </c>
      <c r="J980" s="40">
        <v>45664</v>
      </c>
      <c r="K980" t="s">
        <v>72</v>
      </c>
      <c r="L980" t="s">
        <v>79</v>
      </c>
    </row>
    <row r="981" spans="1:12" x14ac:dyDescent="0.25">
      <c r="A981" s="40">
        <v>45662</v>
      </c>
      <c r="B981" s="54">
        <v>1</v>
      </c>
      <c r="C981" t="s">
        <v>77</v>
      </c>
      <c r="D981" t="s">
        <v>802</v>
      </c>
      <c r="E981" t="s">
        <v>136</v>
      </c>
      <c r="G981" s="67">
        <v>28.6</v>
      </c>
      <c r="H981">
        <v>19</v>
      </c>
      <c r="I981" s="67">
        <v>543.4</v>
      </c>
      <c r="J981" s="40">
        <v>45664</v>
      </c>
      <c r="K981" t="s">
        <v>72</v>
      </c>
      <c r="L981" t="s">
        <v>79</v>
      </c>
    </row>
    <row r="982" spans="1:12" x14ac:dyDescent="0.25">
      <c r="A982" s="40">
        <v>45662</v>
      </c>
      <c r="B982" s="54">
        <v>1</v>
      </c>
      <c r="C982" t="s">
        <v>77</v>
      </c>
      <c r="D982" t="s">
        <v>802</v>
      </c>
      <c r="E982" t="s">
        <v>137</v>
      </c>
      <c r="G982" s="67">
        <v>4</v>
      </c>
      <c r="H982">
        <v>19</v>
      </c>
      <c r="I982" s="67">
        <v>76</v>
      </c>
      <c r="J982" s="40">
        <v>45664</v>
      </c>
      <c r="K982" t="s">
        <v>72</v>
      </c>
      <c r="L982" t="s">
        <v>79</v>
      </c>
    </row>
    <row r="983" spans="1:12" x14ac:dyDescent="0.25">
      <c r="A983" s="40">
        <v>45662</v>
      </c>
      <c r="B983" s="54">
        <v>1</v>
      </c>
      <c r="C983" t="s">
        <v>92</v>
      </c>
      <c r="D983" t="s">
        <v>93</v>
      </c>
      <c r="E983" t="s">
        <v>182</v>
      </c>
      <c r="G983" s="67">
        <v>840.75</v>
      </c>
      <c r="H983">
        <v>1</v>
      </c>
      <c r="I983" s="67">
        <v>840.75</v>
      </c>
      <c r="J983" s="40">
        <v>45664</v>
      </c>
      <c r="K983" t="s">
        <v>72</v>
      </c>
      <c r="L983" t="s">
        <v>94</v>
      </c>
    </row>
    <row r="984" spans="1:12" x14ac:dyDescent="0.25">
      <c r="A984" s="40">
        <v>45662</v>
      </c>
      <c r="B984" s="54">
        <v>1</v>
      </c>
      <c r="C984" t="s">
        <v>92</v>
      </c>
      <c r="D984" t="s">
        <v>93</v>
      </c>
      <c r="E984" t="s">
        <v>136</v>
      </c>
      <c r="G984" s="67">
        <v>28.6</v>
      </c>
      <c r="H984">
        <v>20</v>
      </c>
      <c r="I984" s="67">
        <v>572</v>
      </c>
      <c r="J984" s="40">
        <v>45664</v>
      </c>
      <c r="K984" t="s">
        <v>72</v>
      </c>
      <c r="L984" t="s">
        <v>94</v>
      </c>
    </row>
    <row r="985" spans="1:12" x14ac:dyDescent="0.25">
      <c r="A985" s="40">
        <v>45662</v>
      </c>
      <c r="B985" s="54">
        <v>1</v>
      </c>
      <c r="C985" t="s">
        <v>92</v>
      </c>
      <c r="D985" t="s">
        <v>93</v>
      </c>
      <c r="E985" t="s">
        <v>137</v>
      </c>
      <c r="G985" s="67">
        <v>4</v>
      </c>
      <c r="H985">
        <v>20</v>
      </c>
      <c r="I985" s="67">
        <v>80</v>
      </c>
      <c r="J985" s="40">
        <v>45664</v>
      </c>
      <c r="K985" t="s">
        <v>72</v>
      </c>
      <c r="L985" t="s">
        <v>94</v>
      </c>
    </row>
    <row r="986" spans="1:12" x14ac:dyDescent="0.25">
      <c r="A986" s="40">
        <v>45662</v>
      </c>
      <c r="B986" s="54">
        <v>1</v>
      </c>
      <c r="C986" t="s">
        <v>393</v>
      </c>
      <c r="D986" t="s">
        <v>394</v>
      </c>
      <c r="E986" t="s">
        <v>182</v>
      </c>
      <c r="G986" s="67">
        <v>546.38</v>
      </c>
      <c r="H986">
        <v>1</v>
      </c>
      <c r="I986" s="67">
        <v>546.38</v>
      </c>
      <c r="J986" s="40">
        <v>45664</v>
      </c>
      <c r="K986" t="s">
        <v>72</v>
      </c>
      <c r="L986" t="s">
        <v>803</v>
      </c>
    </row>
    <row r="987" spans="1:12" x14ac:dyDescent="0.25">
      <c r="A987" s="40">
        <v>45662</v>
      </c>
      <c r="B987" s="54">
        <v>1</v>
      </c>
      <c r="C987" t="s">
        <v>393</v>
      </c>
      <c r="D987" t="s">
        <v>394</v>
      </c>
      <c r="E987" t="s">
        <v>136</v>
      </c>
      <c r="G987" s="67">
        <v>26.5</v>
      </c>
      <c r="H987">
        <v>20</v>
      </c>
      <c r="I987" s="67">
        <v>530</v>
      </c>
      <c r="J987" s="40">
        <v>45664</v>
      </c>
      <c r="K987" t="s">
        <v>72</v>
      </c>
      <c r="L987" t="s">
        <v>803</v>
      </c>
    </row>
    <row r="988" spans="1:12" x14ac:dyDescent="0.25">
      <c r="A988" s="40">
        <v>45662</v>
      </c>
      <c r="B988" s="54">
        <v>1</v>
      </c>
      <c r="C988" t="s">
        <v>393</v>
      </c>
      <c r="D988" t="s">
        <v>394</v>
      </c>
      <c r="E988" t="s">
        <v>137</v>
      </c>
      <c r="G988" s="67">
        <v>4</v>
      </c>
      <c r="H988">
        <v>20</v>
      </c>
      <c r="I988" s="67">
        <v>80</v>
      </c>
      <c r="J988" s="40">
        <v>45664</v>
      </c>
      <c r="K988" t="s">
        <v>72</v>
      </c>
      <c r="L988" t="s">
        <v>803</v>
      </c>
    </row>
    <row r="989" spans="1:12" x14ac:dyDescent="0.25">
      <c r="A989" s="40">
        <v>45662</v>
      </c>
      <c r="B989" s="54">
        <v>1</v>
      </c>
      <c r="C989" t="s">
        <v>449</v>
      </c>
      <c r="D989" t="s">
        <v>450</v>
      </c>
      <c r="E989" t="s">
        <v>182</v>
      </c>
      <c r="G989" s="67">
        <v>1063.1099999999999</v>
      </c>
      <c r="H989">
        <v>1</v>
      </c>
      <c r="I989" s="67">
        <v>1063.1099999999999</v>
      </c>
      <c r="J989" s="40">
        <v>45664</v>
      </c>
      <c r="K989" t="s">
        <v>72</v>
      </c>
      <c r="L989" t="s">
        <v>804</v>
      </c>
    </row>
    <row r="990" spans="1:12" x14ac:dyDescent="0.25">
      <c r="A990" s="40">
        <v>45662</v>
      </c>
      <c r="B990" s="54">
        <v>1</v>
      </c>
      <c r="C990" t="s">
        <v>449</v>
      </c>
      <c r="D990" t="s">
        <v>450</v>
      </c>
      <c r="E990" t="s">
        <v>136</v>
      </c>
      <c r="G990" s="67">
        <v>34.799999999999997</v>
      </c>
      <c r="H990">
        <v>20</v>
      </c>
      <c r="I990" s="67">
        <v>696</v>
      </c>
      <c r="J990" s="40">
        <v>45664</v>
      </c>
      <c r="K990" t="s">
        <v>72</v>
      </c>
      <c r="L990" t="s">
        <v>804</v>
      </c>
    </row>
    <row r="991" spans="1:12" x14ac:dyDescent="0.25">
      <c r="A991" s="40">
        <v>45662</v>
      </c>
      <c r="B991" s="54">
        <v>1</v>
      </c>
      <c r="C991" t="s">
        <v>449</v>
      </c>
      <c r="D991" t="s">
        <v>450</v>
      </c>
      <c r="E991" t="s">
        <v>137</v>
      </c>
      <c r="G991" s="67">
        <v>4</v>
      </c>
      <c r="H991">
        <v>20</v>
      </c>
      <c r="I991" s="67">
        <v>80</v>
      </c>
      <c r="J991" s="40">
        <v>45664</v>
      </c>
      <c r="K991" t="s">
        <v>72</v>
      </c>
      <c r="L991" t="s">
        <v>804</v>
      </c>
    </row>
    <row r="992" spans="1:12" x14ac:dyDescent="0.25">
      <c r="A992" s="40">
        <v>45662</v>
      </c>
      <c r="B992" s="54">
        <v>1</v>
      </c>
      <c r="C992" t="s">
        <v>451</v>
      </c>
      <c r="D992" t="s">
        <v>452</v>
      </c>
      <c r="E992" t="s">
        <v>182</v>
      </c>
      <c r="G992" s="67">
        <v>1426.95</v>
      </c>
      <c r="H992">
        <v>1</v>
      </c>
      <c r="I992" s="67">
        <v>1426.95</v>
      </c>
      <c r="J992" s="40">
        <v>45664</v>
      </c>
      <c r="K992" t="s">
        <v>72</v>
      </c>
      <c r="L992" t="s">
        <v>805</v>
      </c>
    </row>
    <row r="993" spans="1:12" x14ac:dyDescent="0.25">
      <c r="A993" s="40">
        <v>45662</v>
      </c>
      <c r="B993" s="54">
        <v>1</v>
      </c>
      <c r="C993" t="s">
        <v>451</v>
      </c>
      <c r="D993" t="s">
        <v>452</v>
      </c>
      <c r="E993" t="s">
        <v>136</v>
      </c>
      <c r="G993" s="67">
        <v>34.799999999999997</v>
      </c>
      <c r="H993">
        <v>18</v>
      </c>
      <c r="I993" s="67">
        <v>626.4</v>
      </c>
      <c r="J993" s="40">
        <v>45664</v>
      </c>
      <c r="K993" t="s">
        <v>72</v>
      </c>
      <c r="L993" t="s">
        <v>806</v>
      </c>
    </row>
    <row r="994" spans="1:12" x14ac:dyDescent="0.25">
      <c r="A994" s="40">
        <v>45662</v>
      </c>
      <c r="B994" s="54">
        <v>1</v>
      </c>
      <c r="C994" t="s">
        <v>451</v>
      </c>
      <c r="D994" t="s">
        <v>452</v>
      </c>
      <c r="E994" t="s">
        <v>137</v>
      </c>
      <c r="G994" s="67">
        <v>4</v>
      </c>
      <c r="H994">
        <v>18</v>
      </c>
      <c r="I994" s="67">
        <v>72</v>
      </c>
      <c r="J994" s="40">
        <v>45664</v>
      </c>
      <c r="K994" t="s">
        <v>72</v>
      </c>
      <c r="L994" t="s">
        <v>806</v>
      </c>
    </row>
    <row r="995" spans="1:12" x14ac:dyDescent="0.25">
      <c r="A995" s="40">
        <v>45662</v>
      </c>
      <c r="B995" s="54">
        <v>1</v>
      </c>
      <c r="C995" t="s">
        <v>807</v>
      </c>
      <c r="D995" t="s">
        <v>513</v>
      </c>
      <c r="E995" t="s">
        <v>182</v>
      </c>
      <c r="G995" s="67">
        <v>1050.1600000000001</v>
      </c>
      <c r="H995">
        <v>1</v>
      </c>
      <c r="I995" s="67">
        <v>1050.1600000000001</v>
      </c>
      <c r="J995" s="40">
        <v>45664</v>
      </c>
      <c r="K995" t="s">
        <v>72</v>
      </c>
      <c r="L995" t="s">
        <v>102</v>
      </c>
    </row>
    <row r="996" spans="1:12" x14ac:dyDescent="0.25">
      <c r="A996" s="40">
        <v>45662</v>
      </c>
      <c r="B996" s="54">
        <v>1</v>
      </c>
      <c r="C996" t="s">
        <v>807</v>
      </c>
      <c r="D996" t="s">
        <v>513</v>
      </c>
      <c r="E996" t="s">
        <v>136</v>
      </c>
      <c r="G996" s="67">
        <v>34.799999999999997</v>
      </c>
      <c r="H996">
        <v>19</v>
      </c>
      <c r="I996" s="67">
        <v>661.2</v>
      </c>
      <c r="J996" s="40">
        <v>45664</v>
      </c>
      <c r="K996" t="s">
        <v>72</v>
      </c>
      <c r="L996" t="s">
        <v>102</v>
      </c>
    </row>
    <row r="997" spans="1:12" x14ac:dyDescent="0.25">
      <c r="A997" s="40">
        <v>45662</v>
      </c>
      <c r="B997" s="54">
        <v>1</v>
      </c>
      <c r="C997" t="s">
        <v>807</v>
      </c>
      <c r="D997" t="s">
        <v>513</v>
      </c>
      <c r="E997" t="s">
        <v>137</v>
      </c>
      <c r="G997" s="67">
        <v>4</v>
      </c>
      <c r="H997">
        <v>19</v>
      </c>
      <c r="I997" s="67">
        <v>76</v>
      </c>
      <c r="J997" s="40">
        <v>45664</v>
      </c>
      <c r="K997" t="s">
        <v>72</v>
      </c>
      <c r="L997" t="s">
        <v>102</v>
      </c>
    </row>
    <row r="998" spans="1:12" x14ac:dyDescent="0.25">
      <c r="A998" s="40">
        <v>45662</v>
      </c>
      <c r="B998" s="54">
        <v>1</v>
      </c>
      <c r="C998" t="s">
        <v>531</v>
      </c>
      <c r="D998" t="s">
        <v>532</v>
      </c>
      <c r="E998" t="s">
        <v>182</v>
      </c>
      <c r="G998" s="67">
        <v>1121.3399999999999</v>
      </c>
      <c r="H998">
        <v>1</v>
      </c>
      <c r="I998" s="67">
        <v>1121.3399999999999</v>
      </c>
      <c r="J998" s="40">
        <v>45664</v>
      </c>
      <c r="K998" t="s">
        <v>72</v>
      </c>
      <c r="L998" t="s">
        <v>808</v>
      </c>
    </row>
    <row r="999" spans="1:12" x14ac:dyDescent="0.25">
      <c r="A999" s="40">
        <v>45662</v>
      </c>
      <c r="B999" s="54">
        <v>1</v>
      </c>
      <c r="C999" t="s">
        <v>531</v>
      </c>
      <c r="D999" t="s">
        <v>532</v>
      </c>
      <c r="E999" t="s">
        <v>136</v>
      </c>
      <c r="G999" s="67">
        <v>25.6</v>
      </c>
      <c r="H999">
        <v>20</v>
      </c>
      <c r="I999" s="67">
        <v>512</v>
      </c>
      <c r="J999" s="40">
        <v>45664</v>
      </c>
      <c r="K999" t="s">
        <v>72</v>
      </c>
      <c r="L999" t="s">
        <v>808</v>
      </c>
    </row>
    <row r="1000" spans="1:12" x14ac:dyDescent="0.25">
      <c r="A1000" s="40">
        <v>45662</v>
      </c>
      <c r="B1000" s="54">
        <v>1</v>
      </c>
      <c r="C1000" t="s">
        <v>531</v>
      </c>
      <c r="D1000" t="s">
        <v>532</v>
      </c>
      <c r="E1000" t="s">
        <v>137</v>
      </c>
      <c r="G1000" s="67">
        <v>4</v>
      </c>
      <c r="H1000">
        <v>20</v>
      </c>
      <c r="I1000" s="67">
        <v>80</v>
      </c>
      <c r="J1000" s="40">
        <v>45664</v>
      </c>
      <c r="K1000" t="s">
        <v>72</v>
      </c>
      <c r="L1000" t="s">
        <v>808</v>
      </c>
    </row>
    <row r="1001" spans="1:12" x14ac:dyDescent="0.25">
      <c r="A1001" s="40">
        <v>45662</v>
      </c>
      <c r="B1001" s="54">
        <v>1</v>
      </c>
      <c r="C1001" t="s">
        <v>552</v>
      </c>
      <c r="D1001" t="s">
        <v>553</v>
      </c>
      <c r="E1001" t="s">
        <v>182</v>
      </c>
      <c r="G1001" s="67">
        <v>1262.25</v>
      </c>
      <c r="H1001">
        <v>1</v>
      </c>
      <c r="I1001" s="67">
        <v>1262.25</v>
      </c>
      <c r="J1001" s="40">
        <v>45664</v>
      </c>
      <c r="K1001" t="s">
        <v>72</v>
      </c>
      <c r="L1001" t="s">
        <v>809</v>
      </c>
    </row>
    <row r="1002" spans="1:12" x14ac:dyDescent="0.25">
      <c r="A1002" s="40">
        <v>45662</v>
      </c>
      <c r="B1002" s="54">
        <v>1</v>
      </c>
      <c r="C1002" t="s">
        <v>552</v>
      </c>
      <c r="D1002" t="s">
        <v>553</v>
      </c>
      <c r="E1002" t="s">
        <v>136</v>
      </c>
      <c r="G1002" s="67">
        <v>34.799999999999997</v>
      </c>
      <c r="H1002">
        <v>20</v>
      </c>
      <c r="I1002" s="67">
        <v>696</v>
      </c>
      <c r="J1002" s="40">
        <v>45664</v>
      </c>
      <c r="K1002" t="s">
        <v>72</v>
      </c>
      <c r="L1002" t="s">
        <v>809</v>
      </c>
    </row>
    <row r="1003" spans="1:12" x14ac:dyDescent="0.25">
      <c r="A1003" s="40">
        <v>45662</v>
      </c>
      <c r="B1003" s="54">
        <v>1</v>
      </c>
      <c r="C1003" t="s">
        <v>552</v>
      </c>
      <c r="D1003" t="s">
        <v>553</v>
      </c>
      <c r="E1003" t="s">
        <v>137</v>
      </c>
      <c r="G1003" s="67">
        <v>4</v>
      </c>
      <c r="H1003">
        <v>20</v>
      </c>
      <c r="I1003" s="67">
        <v>80</v>
      </c>
      <c r="J1003" s="40">
        <v>45664</v>
      </c>
      <c r="K1003" t="s">
        <v>72</v>
      </c>
      <c r="L1003" t="s">
        <v>809</v>
      </c>
    </row>
    <row r="1004" spans="1:12" x14ac:dyDescent="0.25">
      <c r="A1004" s="40">
        <v>45662</v>
      </c>
      <c r="B1004" s="54">
        <v>3</v>
      </c>
      <c r="C1004" t="s">
        <v>103</v>
      </c>
      <c r="D1004" t="s">
        <v>104</v>
      </c>
      <c r="E1004" t="s">
        <v>810</v>
      </c>
      <c r="F1004" t="s">
        <v>811</v>
      </c>
      <c r="G1004" s="67">
        <v>340</v>
      </c>
      <c r="H1004">
        <v>1</v>
      </c>
      <c r="I1004" s="67">
        <v>340</v>
      </c>
      <c r="J1004" s="40">
        <v>45665</v>
      </c>
      <c r="K1004" t="s">
        <v>57</v>
      </c>
      <c r="L1004" t="s">
        <v>31</v>
      </c>
    </row>
    <row r="1005" spans="1:12" x14ac:dyDescent="0.25">
      <c r="A1005" s="40">
        <v>45662</v>
      </c>
      <c r="B1005" s="54">
        <v>3</v>
      </c>
      <c r="C1005" t="s">
        <v>121</v>
      </c>
      <c r="D1005" t="s">
        <v>122</v>
      </c>
      <c r="E1005" t="s">
        <v>812</v>
      </c>
      <c r="G1005" s="67">
        <v>744</v>
      </c>
      <c r="H1005">
        <v>1</v>
      </c>
      <c r="I1005" s="67">
        <v>744</v>
      </c>
      <c r="J1005" s="40">
        <v>45667</v>
      </c>
      <c r="K1005" t="s">
        <v>72</v>
      </c>
      <c r="L1005" t="s">
        <v>102</v>
      </c>
    </row>
    <row r="1006" spans="1:12" x14ac:dyDescent="0.25">
      <c r="A1006" s="40">
        <v>45662</v>
      </c>
      <c r="B1006" s="54">
        <v>3</v>
      </c>
      <c r="C1006" t="s">
        <v>140</v>
      </c>
      <c r="D1006" t="s">
        <v>141</v>
      </c>
      <c r="E1006" t="s">
        <v>812</v>
      </c>
      <c r="G1006" s="67">
        <v>135</v>
      </c>
      <c r="H1006">
        <v>1</v>
      </c>
      <c r="I1006" s="67">
        <v>135</v>
      </c>
      <c r="J1006" s="40">
        <v>45667</v>
      </c>
      <c r="K1006" t="s">
        <v>101</v>
      </c>
      <c r="L1006" t="s">
        <v>102</v>
      </c>
    </row>
    <row r="1007" spans="1:12" x14ac:dyDescent="0.25">
      <c r="A1007" s="40">
        <v>45662</v>
      </c>
      <c r="B1007" s="54">
        <v>3</v>
      </c>
      <c r="C1007" t="s">
        <v>813</v>
      </c>
      <c r="D1007" t="s">
        <v>814</v>
      </c>
      <c r="E1007" t="s">
        <v>815</v>
      </c>
      <c r="G1007" s="67">
        <v>847.2</v>
      </c>
      <c r="H1007">
        <v>1</v>
      </c>
      <c r="I1007" s="67">
        <v>847.2</v>
      </c>
      <c r="J1007" s="40">
        <v>45667</v>
      </c>
      <c r="K1007" t="s">
        <v>72</v>
      </c>
      <c r="L1007" t="s">
        <v>102</v>
      </c>
    </row>
    <row r="1008" spans="1:12" x14ac:dyDescent="0.25">
      <c r="A1008" s="40">
        <v>45662</v>
      </c>
      <c r="B1008" s="54">
        <v>3</v>
      </c>
      <c r="C1008" t="s">
        <v>816</v>
      </c>
      <c r="D1008" t="s">
        <v>817</v>
      </c>
      <c r="E1008" t="s">
        <v>818</v>
      </c>
      <c r="G1008" s="67">
        <v>850.72</v>
      </c>
      <c r="H1008">
        <v>1</v>
      </c>
      <c r="I1008" s="67">
        <v>850.72</v>
      </c>
      <c r="J1008" s="40">
        <v>45667</v>
      </c>
      <c r="K1008" t="s">
        <v>57</v>
      </c>
      <c r="L1008" t="s">
        <v>31</v>
      </c>
    </row>
    <row r="1009" spans="1:12" x14ac:dyDescent="0.25">
      <c r="A1009" s="40">
        <v>45662</v>
      </c>
      <c r="B1009" s="54">
        <v>3</v>
      </c>
      <c r="C1009" t="s">
        <v>819</v>
      </c>
      <c r="D1009" t="s">
        <v>820</v>
      </c>
      <c r="E1009" t="s">
        <v>821</v>
      </c>
      <c r="F1009" t="s">
        <v>822</v>
      </c>
      <c r="G1009" s="67">
        <v>5173.42</v>
      </c>
      <c r="H1009">
        <v>1</v>
      </c>
      <c r="I1009" s="67">
        <v>5173.42</v>
      </c>
      <c r="J1009" s="40">
        <v>45674</v>
      </c>
      <c r="K1009" t="s">
        <v>26</v>
      </c>
      <c r="L1009" t="s">
        <v>31</v>
      </c>
    </row>
    <row r="1010" spans="1:12" x14ac:dyDescent="0.25">
      <c r="A1010" s="40">
        <v>45662</v>
      </c>
      <c r="B1010" s="54">
        <v>3</v>
      </c>
      <c r="C1010" t="s">
        <v>103</v>
      </c>
      <c r="D1010" t="s">
        <v>104</v>
      </c>
      <c r="E1010" t="s">
        <v>823</v>
      </c>
      <c r="F1010" t="s">
        <v>824</v>
      </c>
      <c r="G1010" s="67">
        <v>150</v>
      </c>
      <c r="H1010">
        <v>1</v>
      </c>
      <c r="I1010" s="67">
        <v>150</v>
      </c>
      <c r="J1010" s="40">
        <v>45677</v>
      </c>
      <c r="K1010" t="s">
        <v>57</v>
      </c>
      <c r="L1010" t="s">
        <v>31</v>
      </c>
    </row>
    <row r="1011" spans="1:12" x14ac:dyDescent="0.25">
      <c r="A1011" s="40">
        <v>45662</v>
      </c>
      <c r="B1011" s="54">
        <v>5</v>
      </c>
      <c r="C1011" t="s">
        <v>825</v>
      </c>
      <c r="D1011" t="s">
        <v>826</v>
      </c>
      <c r="E1011" t="s">
        <v>827</v>
      </c>
      <c r="F1011" t="s">
        <v>828</v>
      </c>
      <c r="G1011" s="67">
        <v>386</v>
      </c>
      <c r="H1011">
        <v>1</v>
      </c>
      <c r="I1011" s="67">
        <v>386</v>
      </c>
      <c r="J1011" s="40">
        <v>45649</v>
      </c>
      <c r="K1011" t="s">
        <v>72</v>
      </c>
      <c r="L1011" t="s">
        <v>31</v>
      </c>
    </row>
    <row r="1012" spans="1:12" x14ac:dyDescent="0.25">
      <c r="A1012" s="40">
        <v>45677</v>
      </c>
      <c r="B1012" s="54">
        <v>1</v>
      </c>
      <c r="C1012" t="s">
        <v>69</v>
      </c>
      <c r="D1012" t="s">
        <v>70</v>
      </c>
      <c r="E1012" t="s">
        <v>182</v>
      </c>
      <c r="G1012" s="67">
        <v>1512</v>
      </c>
      <c r="H1012">
        <v>1</v>
      </c>
      <c r="I1012" s="67">
        <v>1512</v>
      </c>
      <c r="J1012" s="40">
        <v>45677</v>
      </c>
      <c r="K1012" t="s">
        <v>72</v>
      </c>
      <c r="L1012" t="s">
        <v>73</v>
      </c>
    </row>
    <row r="1013" spans="1:12" x14ac:dyDescent="0.25">
      <c r="A1013" s="40">
        <v>45677</v>
      </c>
      <c r="B1013" s="54">
        <v>1</v>
      </c>
      <c r="C1013" t="s">
        <v>69</v>
      </c>
      <c r="D1013" t="s">
        <v>70</v>
      </c>
      <c r="E1013" t="s">
        <v>136</v>
      </c>
      <c r="G1013" s="67">
        <v>1.9</v>
      </c>
      <c r="H1013">
        <v>20</v>
      </c>
      <c r="I1013" s="67">
        <v>38</v>
      </c>
      <c r="J1013" s="40">
        <v>45677</v>
      </c>
      <c r="K1013" t="s">
        <v>72</v>
      </c>
      <c r="L1013" t="s">
        <v>73</v>
      </c>
    </row>
    <row r="1014" spans="1:12" x14ac:dyDescent="0.25">
      <c r="A1014" s="40">
        <v>45677</v>
      </c>
      <c r="B1014" s="54">
        <v>1</v>
      </c>
      <c r="C1014" t="s">
        <v>77</v>
      </c>
      <c r="D1014" t="s">
        <v>802</v>
      </c>
      <c r="E1014" t="s">
        <v>182</v>
      </c>
      <c r="G1014" s="67">
        <v>1104.8</v>
      </c>
      <c r="H1014">
        <v>1</v>
      </c>
      <c r="I1014" s="67">
        <v>1104.8</v>
      </c>
      <c r="J1014" s="40">
        <v>45677</v>
      </c>
      <c r="K1014" t="s">
        <v>72</v>
      </c>
      <c r="L1014" t="s">
        <v>79</v>
      </c>
    </row>
    <row r="1015" spans="1:12" x14ac:dyDescent="0.25">
      <c r="A1015" s="40">
        <v>45677</v>
      </c>
      <c r="B1015" s="54">
        <v>1</v>
      </c>
      <c r="C1015" t="s">
        <v>77</v>
      </c>
      <c r="D1015" t="s">
        <v>802</v>
      </c>
      <c r="E1015" t="s">
        <v>136</v>
      </c>
      <c r="G1015" s="67">
        <v>1.9</v>
      </c>
      <c r="H1015">
        <v>19</v>
      </c>
      <c r="I1015" s="67">
        <v>36.1</v>
      </c>
      <c r="J1015" s="40">
        <v>45677</v>
      </c>
      <c r="K1015" t="s">
        <v>72</v>
      </c>
      <c r="L1015" t="s">
        <v>79</v>
      </c>
    </row>
    <row r="1016" spans="1:12" x14ac:dyDescent="0.25">
      <c r="A1016" s="40">
        <v>45677</v>
      </c>
      <c r="B1016" s="54">
        <v>1</v>
      </c>
      <c r="C1016" t="s">
        <v>92</v>
      </c>
      <c r="D1016" t="s">
        <v>93</v>
      </c>
      <c r="E1016" t="s">
        <v>182</v>
      </c>
      <c r="G1016" s="67">
        <v>642.79999999999995</v>
      </c>
      <c r="H1016">
        <v>1</v>
      </c>
      <c r="I1016" s="67">
        <v>642.79999999999995</v>
      </c>
      <c r="J1016" s="40">
        <v>45677</v>
      </c>
      <c r="K1016" t="s">
        <v>72</v>
      </c>
      <c r="L1016" t="s">
        <v>94</v>
      </c>
    </row>
    <row r="1017" spans="1:12" x14ac:dyDescent="0.25">
      <c r="A1017" s="40">
        <v>45677</v>
      </c>
      <c r="B1017" s="54">
        <v>1</v>
      </c>
      <c r="C1017" t="s">
        <v>92</v>
      </c>
      <c r="D1017" t="s">
        <v>93</v>
      </c>
      <c r="E1017" t="s">
        <v>136</v>
      </c>
      <c r="G1017" s="67">
        <v>1.9</v>
      </c>
      <c r="H1017">
        <v>20</v>
      </c>
      <c r="I1017" s="67">
        <v>38</v>
      </c>
      <c r="J1017" s="40">
        <v>45677</v>
      </c>
      <c r="K1017" t="s">
        <v>72</v>
      </c>
      <c r="L1017" t="s">
        <v>94</v>
      </c>
    </row>
    <row r="1018" spans="1:12" x14ac:dyDescent="0.25">
      <c r="A1018" s="40">
        <v>45677</v>
      </c>
      <c r="B1018" s="54">
        <v>1</v>
      </c>
      <c r="C1018" t="s">
        <v>393</v>
      </c>
      <c r="D1018" t="s">
        <v>394</v>
      </c>
      <c r="E1018" t="s">
        <v>182</v>
      </c>
      <c r="G1018" s="67">
        <v>642.79999999999995</v>
      </c>
      <c r="H1018">
        <v>1</v>
      </c>
      <c r="I1018" s="67">
        <v>642.79999999999995</v>
      </c>
      <c r="J1018" s="40">
        <v>45677</v>
      </c>
      <c r="K1018" t="s">
        <v>72</v>
      </c>
      <c r="L1018" t="s">
        <v>803</v>
      </c>
    </row>
    <row r="1019" spans="1:12" x14ac:dyDescent="0.25">
      <c r="A1019" s="40">
        <v>45677</v>
      </c>
      <c r="B1019" s="54">
        <v>1</v>
      </c>
      <c r="C1019" t="s">
        <v>393</v>
      </c>
      <c r="D1019" t="s">
        <v>394</v>
      </c>
      <c r="E1019" t="s">
        <v>136</v>
      </c>
      <c r="G1019" s="67">
        <v>1.8</v>
      </c>
      <c r="H1019">
        <v>20</v>
      </c>
      <c r="I1019" s="67">
        <v>36</v>
      </c>
      <c r="J1019" s="40">
        <v>45677</v>
      </c>
      <c r="K1019" t="s">
        <v>72</v>
      </c>
      <c r="L1019" t="s">
        <v>803</v>
      </c>
    </row>
    <row r="1020" spans="1:12" x14ac:dyDescent="0.25">
      <c r="A1020" s="40">
        <v>45677</v>
      </c>
      <c r="B1020" s="54">
        <v>1</v>
      </c>
      <c r="C1020" t="s">
        <v>449</v>
      </c>
      <c r="D1020" t="s">
        <v>450</v>
      </c>
      <c r="E1020" t="s">
        <v>182</v>
      </c>
      <c r="G1020" s="67">
        <v>817.2</v>
      </c>
      <c r="H1020">
        <v>1</v>
      </c>
      <c r="I1020" s="67">
        <v>817.2</v>
      </c>
      <c r="J1020" s="40">
        <v>45677</v>
      </c>
      <c r="K1020" t="s">
        <v>72</v>
      </c>
      <c r="L1020" t="s">
        <v>804</v>
      </c>
    </row>
    <row r="1021" spans="1:12" x14ac:dyDescent="0.25">
      <c r="A1021" s="40">
        <v>45677</v>
      </c>
      <c r="B1021" s="54">
        <v>1</v>
      </c>
      <c r="C1021" t="s">
        <v>449</v>
      </c>
      <c r="D1021" t="s">
        <v>450</v>
      </c>
      <c r="E1021" t="s">
        <v>136</v>
      </c>
      <c r="G1021" s="67">
        <v>2.2999999999999998</v>
      </c>
      <c r="H1021">
        <v>20</v>
      </c>
      <c r="I1021" s="67">
        <v>46</v>
      </c>
      <c r="J1021" s="40">
        <v>45677</v>
      </c>
      <c r="K1021" t="s">
        <v>72</v>
      </c>
      <c r="L1021" t="s">
        <v>804</v>
      </c>
    </row>
    <row r="1022" spans="1:12" x14ac:dyDescent="0.25">
      <c r="A1022" s="40">
        <v>45677</v>
      </c>
      <c r="B1022" s="54">
        <v>1</v>
      </c>
      <c r="C1022" t="s">
        <v>451</v>
      </c>
      <c r="D1022" t="s">
        <v>452</v>
      </c>
      <c r="E1022" t="s">
        <v>182</v>
      </c>
      <c r="G1022" s="67">
        <v>1104.8</v>
      </c>
      <c r="H1022">
        <v>1</v>
      </c>
      <c r="I1022" s="67">
        <v>1104.8</v>
      </c>
      <c r="J1022" s="40">
        <v>45677</v>
      </c>
      <c r="K1022" t="s">
        <v>72</v>
      </c>
      <c r="L1022" t="s">
        <v>806</v>
      </c>
    </row>
    <row r="1023" spans="1:12" x14ac:dyDescent="0.25">
      <c r="A1023" s="40">
        <v>45677</v>
      </c>
      <c r="B1023" s="54">
        <v>1</v>
      </c>
      <c r="C1023" t="s">
        <v>451</v>
      </c>
      <c r="D1023" t="s">
        <v>452</v>
      </c>
      <c r="E1023" t="s">
        <v>136</v>
      </c>
      <c r="G1023" s="67">
        <v>2.2999999999999998</v>
      </c>
      <c r="H1023">
        <v>18</v>
      </c>
      <c r="I1023" s="67">
        <v>41.4</v>
      </c>
      <c r="J1023" s="40">
        <v>45677</v>
      </c>
      <c r="K1023" t="s">
        <v>72</v>
      </c>
      <c r="L1023" t="s">
        <v>806</v>
      </c>
    </row>
    <row r="1024" spans="1:12" x14ac:dyDescent="0.25">
      <c r="A1024" s="40">
        <v>45677</v>
      </c>
      <c r="B1024" s="54">
        <v>1</v>
      </c>
      <c r="C1024" t="s">
        <v>807</v>
      </c>
      <c r="D1024" t="s">
        <v>513</v>
      </c>
      <c r="E1024" t="s">
        <v>182</v>
      </c>
      <c r="G1024" s="67">
        <v>916</v>
      </c>
      <c r="H1024">
        <v>1</v>
      </c>
      <c r="I1024" s="67">
        <v>916</v>
      </c>
      <c r="J1024" s="40">
        <v>45677</v>
      </c>
      <c r="K1024" t="s">
        <v>72</v>
      </c>
      <c r="L1024" t="s">
        <v>102</v>
      </c>
    </row>
    <row r="1025" spans="1:12" x14ac:dyDescent="0.25">
      <c r="A1025" s="40">
        <v>45677</v>
      </c>
      <c r="B1025" s="54">
        <v>1</v>
      </c>
      <c r="C1025" t="s">
        <v>807</v>
      </c>
      <c r="D1025" t="s">
        <v>513</v>
      </c>
      <c r="E1025" t="s">
        <v>136</v>
      </c>
      <c r="G1025" s="67">
        <v>2.2999999999999998</v>
      </c>
      <c r="H1025">
        <v>19</v>
      </c>
      <c r="I1025" s="67">
        <v>43.7</v>
      </c>
      <c r="J1025" s="40">
        <v>45677</v>
      </c>
      <c r="K1025" t="s">
        <v>72</v>
      </c>
      <c r="L1025" t="s">
        <v>102</v>
      </c>
    </row>
    <row r="1026" spans="1:12" x14ac:dyDescent="0.25">
      <c r="A1026" s="40">
        <v>45677</v>
      </c>
      <c r="B1026" s="54">
        <v>1</v>
      </c>
      <c r="C1026" t="s">
        <v>531</v>
      </c>
      <c r="D1026" t="s">
        <v>532</v>
      </c>
      <c r="E1026" t="s">
        <v>182</v>
      </c>
      <c r="G1026" s="67">
        <v>1104.8</v>
      </c>
      <c r="H1026">
        <v>1</v>
      </c>
      <c r="I1026" s="67">
        <v>1104.8</v>
      </c>
      <c r="J1026" s="40">
        <v>45677</v>
      </c>
      <c r="K1026" t="s">
        <v>72</v>
      </c>
      <c r="L1026" t="s">
        <v>808</v>
      </c>
    </row>
    <row r="1027" spans="1:12" x14ac:dyDescent="0.25">
      <c r="A1027" s="40">
        <v>45677</v>
      </c>
      <c r="B1027" s="54">
        <v>1</v>
      </c>
      <c r="C1027" t="s">
        <v>531</v>
      </c>
      <c r="D1027" t="s">
        <v>532</v>
      </c>
      <c r="E1027" t="s">
        <v>136</v>
      </c>
      <c r="G1027" s="67">
        <v>1.7</v>
      </c>
      <c r="H1027">
        <v>20</v>
      </c>
      <c r="I1027" s="67">
        <v>34</v>
      </c>
      <c r="J1027" s="40">
        <v>45677</v>
      </c>
      <c r="K1027" t="s">
        <v>72</v>
      </c>
      <c r="L1027" t="s">
        <v>808</v>
      </c>
    </row>
    <row r="1028" spans="1:12" x14ac:dyDescent="0.25">
      <c r="A1028" s="40">
        <v>45677</v>
      </c>
      <c r="B1028" s="54">
        <v>1</v>
      </c>
      <c r="C1028" t="s">
        <v>552</v>
      </c>
      <c r="D1028" t="s">
        <v>553</v>
      </c>
      <c r="E1028" t="s">
        <v>182</v>
      </c>
      <c r="G1028" s="67">
        <v>1104.8</v>
      </c>
      <c r="H1028">
        <v>1</v>
      </c>
      <c r="I1028" s="67">
        <v>1104.8</v>
      </c>
      <c r="J1028" s="40">
        <v>45677</v>
      </c>
      <c r="K1028" t="s">
        <v>72</v>
      </c>
      <c r="L1028" t="s">
        <v>809</v>
      </c>
    </row>
    <row r="1029" spans="1:12" x14ac:dyDescent="0.25">
      <c r="A1029" s="40">
        <v>45677</v>
      </c>
      <c r="B1029" s="54">
        <v>1</v>
      </c>
      <c r="C1029" t="s">
        <v>552</v>
      </c>
      <c r="D1029" t="s">
        <v>553</v>
      </c>
      <c r="E1029" t="s">
        <v>136</v>
      </c>
      <c r="G1029" s="67">
        <v>2.2999999999999998</v>
      </c>
      <c r="H1029">
        <v>20</v>
      </c>
      <c r="I1029" s="67">
        <v>46</v>
      </c>
      <c r="J1029" s="40">
        <v>45677</v>
      </c>
      <c r="K1029" t="s">
        <v>72</v>
      </c>
      <c r="L1029" t="s">
        <v>829</v>
      </c>
    </row>
    <row r="1030" spans="1:12" x14ac:dyDescent="0.25">
      <c r="A1030" s="40">
        <v>45677</v>
      </c>
      <c r="B1030" s="54">
        <v>2</v>
      </c>
      <c r="C1030" t="s">
        <v>40</v>
      </c>
      <c r="D1030" t="s">
        <v>41</v>
      </c>
      <c r="E1030" t="s">
        <v>42</v>
      </c>
      <c r="G1030" s="67">
        <v>20000</v>
      </c>
      <c r="H1030">
        <v>1</v>
      </c>
      <c r="I1030" s="67">
        <v>20000</v>
      </c>
      <c r="J1030" s="40">
        <v>45677</v>
      </c>
      <c r="K1030" t="s">
        <v>43</v>
      </c>
      <c r="L1030" t="s">
        <v>44</v>
      </c>
    </row>
    <row r="1031" spans="1:12" x14ac:dyDescent="0.25">
      <c r="A1031" s="40">
        <v>45677</v>
      </c>
      <c r="B1031" s="54">
        <v>2</v>
      </c>
      <c r="C1031" t="s">
        <v>830</v>
      </c>
      <c r="D1031" t="s">
        <v>831</v>
      </c>
      <c r="E1031" t="s">
        <v>832</v>
      </c>
      <c r="F1031" t="s">
        <v>833</v>
      </c>
      <c r="G1031" s="67">
        <v>2052.63</v>
      </c>
      <c r="H1031">
        <v>1</v>
      </c>
      <c r="I1031" s="67">
        <v>2052.63</v>
      </c>
      <c r="J1031" s="40">
        <v>45677</v>
      </c>
      <c r="K1031" t="s">
        <v>26</v>
      </c>
      <c r="L1031" t="s">
        <v>31</v>
      </c>
    </row>
    <row r="1032" spans="1:12" x14ac:dyDescent="0.25">
      <c r="A1032" s="40">
        <v>45677</v>
      </c>
      <c r="B1032" s="54">
        <v>2</v>
      </c>
      <c r="C1032" t="s">
        <v>834</v>
      </c>
      <c r="D1032" t="s">
        <v>556</v>
      </c>
      <c r="E1032" t="s">
        <v>835</v>
      </c>
      <c r="G1032" s="67">
        <v>1100</v>
      </c>
      <c r="H1032">
        <v>1</v>
      </c>
      <c r="I1032" s="67">
        <v>1100</v>
      </c>
      <c r="J1032" s="40">
        <v>45677</v>
      </c>
      <c r="K1032" t="s">
        <v>26</v>
      </c>
      <c r="L1032" t="s">
        <v>836</v>
      </c>
    </row>
    <row r="1033" spans="1:12" x14ac:dyDescent="0.25">
      <c r="A1033" s="40">
        <v>45677</v>
      </c>
      <c r="B1033" s="54">
        <v>2</v>
      </c>
      <c r="C1033" t="s">
        <v>837</v>
      </c>
      <c r="D1033" t="s">
        <v>560</v>
      </c>
      <c r="E1033" t="s">
        <v>838</v>
      </c>
      <c r="G1033" s="67">
        <v>2000</v>
      </c>
      <c r="H1033">
        <v>1</v>
      </c>
      <c r="I1033" s="67">
        <v>2000</v>
      </c>
      <c r="J1033" s="40">
        <v>45677</v>
      </c>
      <c r="K1033" t="s">
        <v>21</v>
      </c>
      <c r="L1033" t="s">
        <v>839</v>
      </c>
    </row>
    <row r="1034" spans="1:12" x14ac:dyDescent="0.25">
      <c r="A1034" s="40">
        <v>45677</v>
      </c>
      <c r="B1034" s="54">
        <v>3</v>
      </c>
      <c r="C1034" t="s">
        <v>840</v>
      </c>
      <c r="D1034" t="s">
        <v>841</v>
      </c>
      <c r="E1034" t="s">
        <v>842</v>
      </c>
      <c r="G1034" s="67">
        <v>8854.33</v>
      </c>
      <c r="H1034">
        <v>1</v>
      </c>
      <c r="I1034" s="67">
        <v>8854.33</v>
      </c>
      <c r="J1034" s="40">
        <v>45677</v>
      </c>
      <c r="K1034" t="s">
        <v>72</v>
      </c>
      <c r="L1034" t="s">
        <v>31</v>
      </c>
    </row>
    <row r="1035" spans="1:12" x14ac:dyDescent="0.25">
      <c r="A1035" s="40">
        <v>45677</v>
      </c>
      <c r="B1035" s="54">
        <v>3</v>
      </c>
      <c r="C1035" t="s">
        <v>843</v>
      </c>
      <c r="D1035" t="s">
        <v>844</v>
      </c>
      <c r="E1035" t="s">
        <v>845</v>
      </c>
      <c r="G1035" s="67">
        <v>2458.35</v>
      </c>
      <c r="H1035">
        <v>1</v>
      </c>
      <c r="I1035" s="67">
        <v>2458.35</v>
      </c>
      <c r="J1035" s="40">
        <v>45677</v>
      </c>
      <c r="K1035" t="s">
        <v>72</v>
      </c>
      <c r="L1035" t="s">
        <v>31</v>
      </c>
    </row>
    <row r="1036" spans="1:12" x14ac:dyDescent="0.25">
      <c r="A1036" s="40">
        <v>45677</v>
      </c>
      <c r="B1036" s="54">
        <v>3</v>
      </c>
      <c r="C1036" t="s">
        <v>846</v>
      </c>
      <c r="D1036" t="s">
        <v>223</v>
      </c>
      <c r="E1036" t="s">
        <v>847</v>
      </c>
      <c r="F1036" t="s">
        <v>848</v>
      </c>
      <c r="G1036" s="67">
        <v>2750</v>
      </c>
      <c r="H1036">
        <v>1</v>
      </c>
      <c r="I1036" s="67">
        <v>2750</v>
      </c>
      <c r="J1036" s="40">
        <v>45678</v>
      </c>
      <c r="K1036" t="s">
        <v>26</v>
      </c>
      <c r="L1036" t="s">
        <v>31</v>
      </c>
    </row>
    <row r="1037" spans="1:12" x14ac:dyDescent="0.25">
      <c r="A1037" s="40">
        <v>45677</v>
      </c>
      <c r="B1037" s="54">
        <v>3</v>
      </c>
      <c r="C1037" t="s">
        <v>846</v>
      </c>
      <c r="D1037" t="s">
        <v>223</v>
      </c>
      <c r="E1037" t="s">
        <v>847</v>
      </c>
      <c r="F1037" t="s">
        <v>849</v>
      </c>
      <c r="G1037" s="67">
        <v>3020</v>
      </c>
      <c r="H1037">
        <v>1</v>
      </c>
      <c r="I1037" s="67">
        <v>3020</v>
      </c>
      <c r="J1037" s="40">
        <v>45678</v>
      </c>
      <c r="K1037" t="s">
        <v>26</v>
      </c>
      <c r="L1037" t="s">
        <v>31</v>
      </c>
    </row>
    <row r="1038" spans="1:12" x14ac:dyDescent="0.25">
      <c r="A1038" s="40">
        <v>45677</v>
      </c>
      <c r="B1038" s="54">
        <v>3</v>
      </c>
      <c r="C1038" t="s">
        <v>850</v>
      </c>
      <c r="D1038" t="s">
        <v>851</v>
      </c>
      <c r="E1038" t="s">
        <v>842</v>
      </c>
      <c r="G1038" s="67">
        <v>135.08000000000001</v>
      </c>
      <c r="H1038">
        <v>1</v>
      </c>
      <c r="I1038" s="67">
        <v>135.08000000000001</v>
      </c>
      <c r="J1038" s="40">
        <v>45677</v>
      </c>
      <c r="K1038" t="s">
        <v>72</v>
      </c>
      <c r="L1038" t="s">
        <v>102</v>
      </c>
    </row>
    <row r="1039" spans="1:12" x14ac:dyDescent="0.25">
      <c r="A1039" s="40">
        <v>45677</v>
      </c>
      <c r="B1039" s="54">
        <v>3</v>
      </c>
      <c r="C1039" t="s">
        <v>103</v>
      </c>
      <c r="D1039" t="s">
        <v>104</v>
      </c>
      <c r="E1039" t="s">
        <v>852</v>
      </c>
      <c r="F1039" t="s">
        <v>853</v>
      </c>
      <c r="G1039" s="67">
        <v>580</v>
      </c>
      <c r="H1039">
        <v>1</v>
      </c>
      <c r="I1039" s="67">
        <v>580</v>
      </c>
      <c r="J1039" s="40">
        <v>45681</v>
      </c>
      <c r="K1039" t="s">
        <v>57</v>
      </c>
      <c r="L1039" t="s">
        <v>31</v>
      </c>
    </row>
    <row r="1040" spans="1:12" x14ac:dyDescent="0.25">
      <c r="A1040" s="40">
        <v>45677</v>
      </c>
      <c r="B1040" s="54">
        <v>3</v>
      </c>
      <c r="C1040" t="s">
        <v>854</v>
      </c>
      <c r="D1040" t="s">
        <v>820</v>
      </c>
      <c r="E1040" t="s">
        <v>855</v>
      </c>
      <c r="F1040" t="s">
        <v>856</v>
      </c>
      <c r="G1040" s="67">
        <v>146.58000000000001</v>
      </c>
      <c r="H1040">
        <v>1</v>
      </c>
      <c r="I1040" s="67">
        <v>146.58000000000001</v>
      </c>
      <c r="J1040" s="40">
        <v>45684</v>
      </c>
      <c r="K1040" t="s">
        <v>26</v>
      </c>
      <c r="L1040" t="s">
        <v>31</v>
      </c>
    </row>
    <row r="1041" spans="1:12" x14ac:dyDescent="0.25">
      <c r="A1041" s="40">
        <v>45677</v>
      </c>
      <c r="B1041" s="54">
        <v>3</v>
      </c>
      <c r="C1041" t="s">
        <v>126</v>
      </c>
      <c r="D1041" t="s">
        <v>127</v>
      </c>
      <c r="E1041" t="s">
        <v>128</v>
      </c>
      <c r="F1041" t="s">
        <v>857</v>
      </c>
      <c r="G1041" s="67">
        <v>3073.07</v>
      </c>
      <c r="H1041">
        <v>1</v>
      </c>
      <c r="I1041" s="67">
        <v>3073.07</v>
      </c>
      <c r="J1041" s="40">
        <v>45685</v>
      </c>
      <c r="K1041" t="s">
        <v>72</v>
      </c>
      <c r="L1041" t="s">
        <v>31</v>
      </c>
    </row>
    <row r="1042" spans="1:12" x14ac:dyDescent="0.25">
      <c r="A1042" s="40">
        <v>45677</v>
      </c>
      <c r="B1042" s="54">
        <v>3</v>
      </c>
      <c r="C1042" t="s">
        <v>858</v>
      </c>
      <c r="D1042" t="s">
        <v>859</v>
      </c>
      <c r="E1042" t="s">
        <v>860</v>
      </c>
      <c r="G1042" s="67">
        <v>216.8</v>
      </c>
      <c r="H1042">
        <v>1</v>
      </c>
      <c r="I1042" s="67">
        <v>216.8</v>
      </c>
      <c r="J1042" s="40">
        <v>45688</v>
      </c>
      <c r="K1042" t="s">
        <v>72</v>
      </c>
      <c r="L1042" t="s">
        <v>31</v>
      </c>
    </row>
    <row r="1043" spans="1:12" x14ac:dyDescent="0.25">
      <c r="A1043" s="40">
        <v>45677</v>
      </c>
      <c r="B1043" s="54">
        <v>5</v>
      </c>
      <c r="C1043" t="s">
        <v>861</v>
      </c>
      <c r="D1043" t="s">
        <v>862</v>
      </c>
      <c r="E1043" t="s">
        <v>167</v>
      </c>
      <c r="F1043" t="s">
        <v>863</v>
      </c>
      <c r="G1043" s="67">
        <v>3817.51</v>
      </c>
      <c r="H1043">
        <v>1</v>
      </c>
      <c r="I1043" s="67">
        <v>3817.51</v>
      </c>
      <c r="J1043" s="40">
        <v>45677</v>
      </c>
      <c r="K1043" t="s">
        <v>26</v>
      </c>
      <c r="L1043" t="s">
        <v>31</v>
      </c>
    </row>
    <row r="1044" spans="1:12" x14ac:dyDescent="0.25">
      <c r="A1044" s="40">
        <v>45693</v>
      </c>
      <c r="B1044" s="54">
        <v>1</v>
      </c>
      <c r="C1044" t="s">
        <v>69</v>
      </c>
      <c r="D1044" t="s">
        <v>70</v>
      </c>
      <c r="E1044" t="s">
        <v>182</v>
      </c>
      <c r="G1044" s="67">
        <v>1820.16</v>
      </c>
      <c r="H1044">
        <v>1</v>
      </c>
      <c r="I1044" s="67">
        <v>1820.16</v>
      </c>
      <c r="J1044" s="40">
        <v>45694</v>
      </c>
      <c r="K1044" t="s">
        <v>72</v>
      </c>
      <c r="L1044" t="s">
        <v>73</v>
      </c>
    </row>
    <row r="1045" spans="1:12" x14ac:dyDescent="0.25">
      <c r="A1045" s="40">
        <v>45693</v>
      </c>
      <c r="B1045" s="54">
        <v>1</v>
      </c>
      <c r="C1045" t="s">
        <v>69</v>
      </c>
      <c r="D1045" t="s">
        <v>70</v>
      </c>
      <c r="E1045" t="s">
        <v>136</v>
      </c>
      <c r="G1045" s="67">
        <v>30.5</v>
      </c>
      <c r="H1045">
        <v>20</v>
      </c>
      <c r="I1045" s="67">
        <v>610</v>
      </c>
      <c r="J1045" s="40">
        <v>45694</v>
      </c>
      <c r="K1045" t="s">
        <v>72</v>
      </c>
      <c r="L1045" t="s">
        <v>73</v>
      </c>
    </row>
    <row r="1046" spans="1:12" x14ac:dyDescent="0.25">
      <c r="A1046" s="40">
        <v>45693</v>
      </c>
      <c r="B1046" s="54">
        <v>1</v>
      </c>
      <c r="C1046" t="s">
        <v>69</v>
      </c>
      <c r="D1046" t="s">
        <v>70</v>
      </c>
      <c r="E1046" t="s">
        <v>137</v>
      </c>
      <c r="G1046" s="67">
        <v>4</v>
      </c>
      <c r="H1046">
        <v>20</v>
      </c>
      <c r="I1046" s="67">
        <v>80</v>
      </c>
      <c r="J1046" s="40">
        <v>45694</v>
      </c>
      <c r="K1046" t="s">
        <v>72</v>
      </c>
      <c r="L1046" t="s">
        <v>73</v>
      </c>
    </row>
    <row r="1047" spans="1:12" x14ac:dyDescent="0.25">
      <c r="A1047" s="40">
        <v>45693</v>
      </c>
      <c r="B1047" s="54">
        <v>1</v>
      </c>
      <c r="C1047" t="s">
        <v>77</v>
      </c>
      <c r="D1047" t="s">
        <v>802</v>
      </c>
      <c r="E1047" t="s">
        <v>182</v>
      </c>
      <c r="G1047" s="67">
        <v>1431.39</v>
      </c>
      <c r="H1047">
        <v>1</v>
      </c>
      <c r="I1047" s="67">
        <v>1431.39</v>
      </c>
      <c r="J1047" s="40">
        <v>45694</v>
      </c>
      <c r="K1047" t="s">
        <v>72</v>
      </c>
      <c r="L1047" t="s">
        <v>79</v>
      </c>
    </row>
    <row r="1048" spans="1:12" x14ac:dyDescent="0.25">
      <c r="A1048" s="40">
        <v>45693</v>
      </c>
      <c r="B1048" s="54">
        <v>1</v>
      </c>
      <c r="C1048" t="s">
        <v>77</v>
      </c>
      <c r="D1048" t="s">
        <v>802</v>
      </c>
      <c r="E1048" t="s">
        <v>136</v>
      </c>
      <c r="G1048" s="67">
        <v>30.5</v>
      </c>
      <c r="H1048">
        <v>20</v>
      </c>
      <c r="I1048" s="67">
        <v>610</v>
      </c>
      <c r="J1048" s="40">
        <v>45694</v>
      </c>
      <c r="K1048" t="s">
        <v>72</v>
      </c>
      <c r="L1048" t="s">
        <v>79</v>
      </c>
    </row>
    <row r="1049" spans="1:12" x14ac:dyDescent="0.25">
      <c r="A1049" s="40">
        <v>45693</v>
      </c>
      <c r="B1049" s="54">
        <v>1</v>
      </c>
      <c r="C1049" t="s">
        <v>77</v>
      </c>
      <c r="D1049" t="s">
        <v>802</v>
      </c>
      <c r="E1049" t="s">
        <v>137</v>
      </c>
      <c r="G1049" s="67">
        <v>4</v>
      </c>
      <c r="H1049">
        <v>20</v>
      </c>
      <c r="I1049" s="67">
        <v>80</v>
      </c>
      <c r="J1049" s="40">
        <v>45694</v>
      </c>
      <c r="K1049" t="s">
        <v>72</v>
      </c>
      <c r="L1049" t="s">
        <v>79</v>
      </c>
    </row>
    <row r="1050" spans="1:12" x14ac:dyDescent="0.25">
      <c r="A1050" s="40">
        <v>45693</v>
      </c>
      <c r="B1050" s="54">
        <v>1</v>
      </c>
      <c r="C1050" t="s">
        <v>92</v>
      </c>
      <c r="D1050" t="s">
        <v>93</v>
      </c>
      <c r="E1050" t="s">
        <v>182</v>
      </c>
      <c r="G1050" s="67">
        <v>793.6</v>
      </c>
      <c r="H1050">
        <v>1</v>
      </c>
      <c r="I1050" s="67">
        <v>793.6</v>
      </c>
      <c r="J1050" s="40">
        <v>45694</v>
      </c>
      <c r="K1050" t="s">
        <v>72</v>
      </c>
      <c r="L1050" t="s">
        <v>94</v>
      </c>
    </row>
    <row r="1051" spans="1:12" x14ac:dyDescent="0.25">
      <c r="A1051" s="40">
        <v>45693</v>
      </c>
      <c r="B1051" s="54">
        <v>1</v>
      </c>
      <c r="C1051" t="s">
        <v>92</v>
      </c>
      <c r="D1051" t="s">
        <v>93</v>
      </c>
      <c r="E1051" t="s">
        <v>136</v>
      </c>
      <c r="G1051" s="67">
        <v>30.5</v>
      </c>
      <c r="H1051">
        <v>19</v>
      </c>
      <c r="I1051" s="67">
        <v>579.5</v>
      </c>
      <c r="J1051" s="40">
        <v>45694</v>
      </c>
      <c r="K1051" t="s">
        <v>72</v>
      </c>
      <c r="L1051" t="s">
        <v>94</v>
      </c>
    </row>
    <row r="1052" spans="1:12" x14ac:dyDescent="0.25">
      <c r="A1052" s="40">
        <v>45693</v>
      </c>
      <c r="B1052" s="54">
        <v>1</v>
      </c>
      <c r="C1052" t="s">
        <v>92</v>
      </c>
      <c r="D1052" t="s">
        <v>93</v>
      </c>
      <c r="E1052" t="s">
        <v>137</v>
      </c>
      <c r="G1052" s="67">
        <v>4</v>
      </c>
      <c r="H1052">
        <v>19</v>
      </c>
      <c r="I1052" s="67">
        <v>76</v>
      </c>
      <c r="J1052" s="40">
        <v>45694</v>
      </c>
      <c r="K1052" t="s">
        <v>72</v>
      </c>
      <c r="L1052" t="s">
        <v>94</v>
      </c>
    </row>
    <row r="1053" spans="1:12" x14ac:dyDescent="0.25">
      <c r="A1053" s="40">
        <v>45693</v>
      </c>
      <c r="B1053" s="54">
        <v>1</v>
      </c>
      <c r="C1053" t="s">
        <v>393</v>
      </c>
      <c r="D1053" t="s">
        <v>394</v>
      </c>
      <c r="E1053" t="s">
        <v>182</v>
      </c>
      <c r="G1053" s="67">
        <v>645.48</v>
      </c>
      <c r="H1053">
        <v>1</v>
      </c>
      <c r="I1053" s="67">
        <v>645.48</v>
      </c>
      <c r="J1053" s="40">
        <v>45694</v>
      </c>
      <c r="K1053" t="s">
        <v>72</v>
      </c>
      <c r="L1053" t="s">
        <v>803</v>
      </c>
    </row>
    <row r="1054" spans="1:12" x14ac:dyDescent="0.25">
      <c r="A1054" s="40">
        <v>45693</v>
      </c>
      <c r="B1054" s="54">
        <v>1</v>
      </c>
      <c r="C1054" t="s">
        <v>393</v>
      </c>
      <c r="D1054" t="s">
        <v>394</v>
      </c>
      <c r="E1054" t="s">
        <v>136</v>
      </c>
      <c r="G1054" s="67">
        <v>28.3</v>
      </c>
      <c r="H1054">
        <v>16</v>
      </c>
      <c r="I1054" s="67">
        <v>452.8</v>
      </c>
      <c r="J1054" s="40">
        <v>45694</v>
      </c>
      <c r="K1054" t="s">
        <v>72</v>
      </c>
      <c r="L1054" t="s">
        <v>803</v>
      </c>
    </row>
    <row r="1055" spans="1:12" x14ac:dyDescent="0.25">
      <c r="A1055" s="40">
        <v>45693</v>
      </c>
      <c r="B1055" s="54">
        <v>1</v>
      </c>
      <c r="C1055" t="s">
        <v>393</v>
      </c>
      <c r="D1055" t="s">
        <v>394</v>
      </c>
      <c r="E1055" t="s">
        <v>137</v>
      </c>
      <c r="G1055" s="67">
        <v>4</v>
      </c>
      <c r="H1055">
        <v>16</v>
      </c>
      <c r="I1055" s="67">
        <v>64</v>
      </c>
      <c r="J1055" s="40">
        <v>45694</v>
      </c>
      <c r="K1055" t="s">
        <v>72</v>
      </c>
      <c r="L1055" t="s">
        <v>803</v>
      </c>
    </row>
    <row r="1056" spans="1:12" x14ac:dyDescent="0.25">
      <c r="A1056" s="40">
        <v>45693</v>
      </c>
      <c r="B1056" s="54">
        <v>1</v>
      </c>
      <c r="C1056" t="s">
        <v>449</v>
      </c>
      <c r="D1056" t="s">
        <v>450</v>
      </c>
      <c r="E1056" t="s">
        <v>182</v>
      </c>
      <c r="G1056" s="67">
        <v>940.76</v>
      </c>
      <c r="H1056">
        <v>1</v>
      </c>
      <c r="I1056" s="67">
        <v>940.76</v>
      </c>
      <c r="J1056" s="40">
        <v>45694</v>
      </c>
      <c r="K1056" t="s">
        <v>72</v>
      </c>
      <c r="L1056" t="s">
        <v>804</v>
      </c>
    </row>
    <row r="1057" spans="1:12" x14ac:dyDescent="0.25">
      <c r="A1057" s="40">
        <v>45693</v>
      </c>
      <c r="B1057" s="54">
        <v>1</v>
      </c>
      <c r="C1057" t="s">
        <v>449</v>
      </c>
      <c r="D1057" t="s">
        <v>450</v>
      </c>
      <c r="E1057" t="s">
        <v>136</v>
      </c>
      <c r="G1057" s="67">
        <v>37.1</v>
      </c>
      <c r="H1057">
        <v>18</v>
      </c>
      <c r="I1057" s="67">
        <v>667.8</v>
      </c>
      <c r="J1057" s="40">
        <v>45693</v>
      </c>
      <c r="K1057" t="s">
        <v>72</v>
      </c>
      <c r="L1057" t="s">
        <v>804</v>
      </c>
    </row>
    <row r="1058" spans="1:12" x14ac:dyDescent="0.25">
      <c r="A1058" s="40">
        <v>45693</v>
      </c>
      <c r="B1058" s="54">
        <v>1</v>
      </c>
      <c r="C1058" t="s">
        <v>449</v>
      </c>
      <c r="D1058" t="s">
        <v>450</v>
      </c>
      <c r="E1058" t="s">
        <v>137</v>
      </c>
      <c r="G1058" s="67">
        <v>4</v>
      </c>
      <c r="H1058">
        <v>18</v>
      </c>
      <c r="I1058" s="67">
        <v>72</v>
      </c>
      <c r="J1058" s="40">
        <v>45693</v>
      </c>
      <c r="K1058" t="s">
        <v>72</v>
      </c>
      <c r="L1058" t="s">
        <v>804</v>
      </c>
    </row>
    <row r="1059" spans="1:12" x14ac:dyDescent="0.25">
      <c r="A1059" s="40">
        <v>45693</v>
      </c>
      <c r="B1059" s="54">
        <v>1</v>
      </c>
      <c r="C1059" t="s">
        <v>451</v>
      </c>
      <c r="D1059" t="s">
        <v>452</v>
      </c>
      <c r="E1059" t="s">
        <v>182</v>
      </c>
      <c r="G1059" s="67">
        <v>1431.39</v>
      </c>
      <c r="H1059">
        <v>1</v>
      </c>
      <c r="I1059" s="67">
        <v>1431.39</v>
      </c>
      <c r="J1059" s="40">
        <v>45694</v>
      </c>
      <c r="K1059" t="s">
        <v>72</v>
      </c>
      <c r="L1059" t="s">
        <v>805</v>
      </c>
    </row>
    <row r="1060" spans="1:12" x14ac:dyDescent="0.25">
      <c r="A1060" s="40">
        <v>45693</v>
      </c>
      <c r="B1060" s="54">
        <v>1</v>
      </c>
      <c r="C1060" t="s">
        <v>451</v>
      </c>
      <c r="D1060" t="s">
        <v>452</v>
      </c>
      <c r="E1060" t="s">
        <v>136</v>
      </c>
      <c r="G1060" s="67">
        <v>37.1</v>
      </c>
      <c r="H1060">
        <v>15</v>
      </c>
      <c r="I1060" s="67">
        <v>556.5</v>
      </c>
      <c r="J1060" s="40">
        <v>45694</v>
      </c>
      <c r="K1060" t="s">
        <v>72</v>
      </c>
      <c r="L1060" t="s">
        <v>805</v>
      </c>
    </row>
    <row r="1061" spans="1:12" x14ac:dyDescent="0.25">
      <c r="A1061" s="40">
        <v>45693</v>
      </c>
      <c r="B1061" s="54">
        <v>1</v>
      </c>
      <c r="C1061" t="s">
        <v>451</v>
      </c>
      <c r="D1061" t="s">
        <v>452</v>
      </c>
      <c r="E1061" t="s">
        <v>137</v>
      </c>
      <c r="G1061" s="67">
        <v>4</v>
      </c>
      <c r="H1061">
        <v>15</v>
      </c>
      <c r="I1061" s="67">
        <v>60</v>
      </c>
      <c r="J1061" s="40">
        <v>45694</v>
      </c>
      <c r="K1061" t="s">
        <v>72</v>
      </c>
      <c r="L1061" t="s">
        <v>805</v>
      </c>
    </row>
    <row r="1062" spans="1:12" x14ac:dyDescent="0.25">
      <c r="A1062" s="40">
        <v>45693</v>
      </c>
      <c r="B1062" s="54">
        <v>1</v>
      </c>
      <c r="C1062" t="s">
        <v>807</v>
      </c>
      <c r="D1062" t="s">
        <v>513</v>
      </c>
      <c r="E1062" t="s">
        <v>182</v>
      </c>
      <c r="G1062" s="67">
        <v>1121.21</v>
      </c>
      <c r="H1062">
        <v>1</v>
      </c>
      <c r="I1062" s="67">
        <v>1121.21</v>
      </c>
      <c r="J1062" s="40">
        <v>45694</v>
      </c>
      <c r="K1062" t="s">
        <v>72</v>
      </c>
      <c r="L1062" t="s">
        <v>102</v>
      </c>
    </row>
    <row r="1063" spans="1:12" x14ac:dyDescent="0.25">
      <c r="A1063" s="40">
        <v>45693</v>
      </c>
      <c r="B1063" s="54">
        <v>1</v>
      </c>
      <c r="C1063" t="s">
        <v>807</v>
      </c>
      <c r="D1063" t="s">
        <v>513</v>
      </c>
      <c r="E1063" t="s">
        <v>136</v>
      </c>
      <c r="G1063" s="67">
        <v>37.1</v>
      </c>
      <c r="H1063">
        <v>19</v>
      </c>
      <c r="I1063" s="67">
        <v>704.9</v>
      </c>
      <c r="J1063" s="40">
        <v>45694</v>
      </c>
      <c r="K1063" t="s">
        <v>72</v>
      </c>
      <c r="L1063" t="s">
        <v>102</v>
      </c>
    </row>
    <row r="1064" spans="1:12" x14ac:dyDescent="0.25">
      <c r="A1064" s="40">
        <v>45693</v>
      </c>
      <c r="B1064" s="54">
        <v>1</v>
      </c>
      <c r="C1064" t="s">
        <v>807</v>
      </c>
      <c r="D1064" t="s">
        <v>513</v>
      </c>
      <c r="E1064" t="s">
        <v>137</v>
      </c>
      <c r="G1064" s="67">
        <v>4</v>
      </c>
      <c r="H1064">
        <v>19</v>
      </c>
      <c r="I1064" s="67">
        <v>76</v>
      </c>
      <c r="J1064" s="40">
        <v>45694</v>
      </c>
      <c r="K1064" t="s">
        <v>72</v>
      </c>
      <c r="L1064" t="s">
        <v>102</v>
      </c>
    </row>
    <row r="1065" spans="1:12" x14ac:dyDescent="0.25">
      <c r="A1065" s="40">
        <v>45693</v>
      </c>
      <c r="B1065" s="54">
        <v>1</v>
      </c>
      <c r="C1065" t="s">
        <v>531</v>
      </c>
      <c r="D1065" t="s">
        <v>532</v>
      </c>
      <c r="E1065" t="s">
        <v>182</v>
      </c>
      <c r="G1065" s="67">
        <v>1431.39</v>
      </c>
      <c r="H1065">
        <v>1</v>
      </c>
      <c r="I1065" s="67">
        <v>1431.39</v>
      </c>
      <c r="J1065" s="40">
        <v>45694</v>
      </c>
      <c r="K1065" t="s">
        <v>72</v>
      </c>
      <c r="L1065" t="s">
        <v>808</v>
      </c>
    </row>
    <row r="1066" spans="1:12" x14ac:dyDescent="0.25">
      <c r="A1066" s="40">
        <v>45693</v>
      </c>
      <c r="B1066" s="54">
        <v>1</v>
      </c>
      <c r="C1066" t="s">
        <v>531</v>
      </c>
      <c r="D1066" t="s">
        <v>532</v>
      </c>
      <c r="E1066" t="s">
        <v>136</v>
      </c>
      <c r="G1066" s="67">
        <v>27.3</v>
      </c>
      <c r="H1066">
        <v>20</v>
      </c>
      <c r="I1066" s="67">
        <v>546</v>
      </c>
      <c r="J1066" s="40">
        <v>45694</v>
      </c>
      <c r="K1066" t="s">
        <v>72</v>
      </c>
      <c r="L1066" t="s">
        <v>808</v>
      </c>
    </row>
    <row r="1067" spans="1:12" x14ac:dyDescent="0.25">
      <c r="A1067" s="40">
        <v>45693</v>
      </c>
      <c r="B1067" s="54">
        <v>1</v>
      </c>
      <c r="C1067" t="s">
        <v>531</v>
      </c>
      <c r="D1067" t="s">
        <v>532</v>
      </c>
      <c r="E1067" t="s">
        <v>137</v>
      </c>
      <c r="G1067" s="67">
        <v>4</v>
      </c>
      <c r="H1067">
        <v>20</v>
      </c>
      <c r="I1067" s="67">
        <v>80</v>
      </c>
      <c r="J1067" s="40">
        <v>45694</v>
      </c>
      <c r="K1067" t="s">
        <v>72</v>
      </c>
      <c r="L1067" t="s">
        <v>808</v>
      </c>
    </row>
    <row r="1068" spans="1:12" x14ac:dyDescent="0.25">
      <c r="A1068" s="40">
        <v>45693</v>
      </c>
      <c r="B1068" s="54">
        <v>1</v>
      </c>
      <c r="C1068" t="s">
        <v>552</v>
      </c>
      <c r="D1068" t="s">
        <v>553</v>
      </c>
      <c r="E1068" t="s">
        <v>182</v>
      </c>
      <c r="G1068" s="67">
        <v>1347.61</v>
      </c>
      <c r="H1068">
        <v>1</v>
      </c>
      <c r="I1068" s="67">
        <v>1347.61</v>
      </c>
      <c r="J1068" s="40">
        <v>45694</v>
      </c>
      <c r="K1068" t="s">
        <v>72</v>
      </c>
      <c r="L1068" t="s">
        <v>829</v>
      </c>
    </row>
    <row r="1069" spans="1:12" x14ac:dyDescent="0.25">
      <c r="A1069" s="40">
        <v>45693</v>
      </c>
      <c r="B1069" s="54">
        <v>1</v>
      </c>
      <c r="C1069" t="s">
        <v>552</v>
      </c>
      <c r="D1069" t="s">
        <v>553</v>
      </c>
      <c r="E1069" t="s">
        <v>136</v>
      </c>
      <c r="G1069" s="67">
        <v>37.1</v>
      </c>
      <c r="H1069">
        <v>17</v>
      </c>
      <c r="I1069" s="67">
        <v>630.70000000000005</v>
      </c>
      <c r="J1069" s="40">
        <v>45694</v>
      </c>
      <c r="K1069" t="s">
        <v>72</v>
      </c>
      <c r="L1069" t="s">
        <v>829</v>
      </c>
    </row>
    <row r="1070" spans="1:12" x14ac:dyDescent="0.25">
      <c r="A1070" s="40">
        <v>45693</v>
      </c>
      <c r="B1070" s="54">
        <v>1</v>
      </c>
      <c r="C1070" t="s">
        <v>552</v>
      </c>
      <c r="D1070" t="s">
        <v>553</v>
      </c>
      <c r="E1070" t="s">
        <v>137</v>
      </c>
      <c r="G1070" s="67">
        <v>4</v>
      </c>
      <c r="H1070">
        <v>17</v>
      </c>
      <c r="I1070" s="67">
        <v>68</v>
      </c>
      <c r="J1070" s="40">
        <v>45694</v>
      </c>
      <c r="K1070" t="s">
        <v>72</v>
      </c>
      <c r="L1070" t="s">
        <v>829</v>
      </c>
    </row>
    <row r="1071" spans="1:12" x14ac:dyDescent="0.25">
      <c r="A1071" s="40">
        <v>45693</v>
      </c>
      <c r="B1071" s="54">
        <v>2</v>
      </c>
      <c r="C1071" t="s">
        <v>864</v>
      </c>
      <c r="D1071" t="s">
        <v>865</v>
      </c>
      <c r="E1071" t="s">
        <v>866</v>
      </c>
      <c r="G1071" s="67">
        <v>1500</v>
      </c>
      <c r="H1071">
        <v>1</v>
      </c>
      <c r="I1071" s="67">
        <v>1500</v>
      </c>
      <c r="J1071" s="40">
        <v>45694</v>
      </c>
      <c r="K1071" t="s">
        <v>21</v>
      </c>
      <c r="L1071" t="s">
        <v>867</v>
      </c>
    </row>
    <row r="1072" spans="1:12" x14ac:dyDescent="0.25">
      <c r="A1072" s="40">
        <v>45693</v>
      </c>
      <c r="B1072" s="54">
        <v>2</v>
      </c>
      <c r="C1072" t="s">
        <v>837</v>
      </c>
      <c r="D1072" t="s">
        <v>560</v>
      </c>
      <c r="E1072" t="s">
        <v>561</v>
      </c>
      <c r="G1072" s="67">
        <v>5600</v>
      </c>
      <c r="H1072">
        <v>1</v>
      </c>
      <c r="I1072" s="67">
        <v>5600</v>
      </c>
      <c r="J1072" s="40">
        <v>45694</v>
      </c>
      <c r="K1072" t="s">
        <v>21</v>
      </c>
      <c r="L1072" t="s">
        <v>839</v>
      </c>
    </row>
    <row r="1073" spans="1:13" x14ac:dyDescent="0.25">
      <c r="A1073" s="40">
        <v>45693</v>
      </c>
      <c r="B1073" s="54">
        <v>2</v>
      </c>
      <c r="C1073" t="s">
        <v>17</v>
      </c>
      <c r="D1073" t="s">
        <v>18</v>
      </c>
      <c r="E1073" t="s">
        <v>19</v>
      </c>
      <c r="G1073" s="67">
        <v>72</v>
      </c>
      <c r="H1073">
        <v>1</v>
      </c>
      <c r="I1073" s="67">
        <v>72</v>
      </c>
      <c r="J1073" s="40">
        <v>45694</v>
      </c>
      <c r="K1073" t="s">
        <v>21</v>
      </c>
      <c r="L1073" t="s">
        <v>22</v>
      </c>
    </row>
    <row r="1074" spans="1:13" x14ac:dyDescent="0.25">
      <c r="A1074" s="40">
        <v>45693</v>
      </c>
      <c r="B1074" s="54">
        <v>3</v>
      </c>
      <c r="C1074" t="s">
        <v>121</v>
      </c>
      <c r="D1074" t="s">
        <v>122</v>
      </c>
      <c r="E1074" t="s">
        <v>868</v>
      </c>
      <c r="G1074" s="67">
        <v>744</v>
      </c>
      <c r="H1074">
        <v>1</v>
      </c>
      <c r="I1074" s="67">
        <v>744</v>
      </c>
      <c r="J1074" s="40">
        <v>45695</v>
      </c>
      <c r="K1074" t="s">
        <v>72</v>
      </c>
      <c r="L1074" t="s">
        <v>102</v>
      </c>
    </row>
    <row r="1075" spans="1:13" x14ac:dyDescent="0.25">
      <c r="A1075" s="40">
        <v>45693</v>
      </c>
      <c r="B1075" s="54">
        <v>3</v>
      </c>
      <c r="C1075" t="s">
        <v>140</v>
      </c>
      <c r="D1075" t="s">
        <v>141</v>
      </c>
      <c r="E1075" t="s">
        <v>868</v>
      </c>
      <c r="G1075" s="67">
        <v>146</v>
      </c>
      <c r="H1075">
        <v>1</v>
      </c>
      <c r="I1075" s="67">
        <v>146</v>
      </c>
      <c r="J1075" s="40">
        <v>45695</v>
      </c>
      <c r="K1075" t="s">
        <v>101</v>
      </c>
      <c r="L1075" t="s">
        <v>102</v>
      </c>
    </row>
    <row r="1076" spans="1:13" x14ac:dyDescent="0.25">
      <c r="A1076" s="40">
        <v>45693</v>
      </c>
      <c r="B1076" s="54">
        <v>3</v>
      </c>
      <c r="C1076" t="s">
        <v>813</v>
      </c>
      <c r="D1076" t="s">
        <v>814</v>
      </c>
      <c r="E1076" t="s">
        <v>869</v>
      </c>
      <c r="G1076" s="67">
        <v>910.8</v>
      </c>
      <c r="H1076">
        <v>1</v>
      </c>
      <c r="I1076" s="67">
        <v>910.8</v>
      </c>
      <c r="J1076" s="40">
        <v>45695</v>
      </c>
      <c r="K1076" t="s">
        <v>72</v>
      </c>
      <c r="L1076" t="s">
        <v>102</v>
      </c>
    </row>
    <row r="1077" spans="1:13" x14ac:dyDescent="0.25">
      <c r="A1077" s="40">
        <v>45693</v>
      </c>
      <c r="B1077" s="54">
        <v>3</v>
      </c>
      <c r="C1077" t="s">
        <v>816</v>
      </c>
      <c r="D1077" t="s">
        <v>213</v>
      </c>
      <c r="E1077" t="s">
        <v>870</v>
      </c>
      <c r="G1077" s="67">
        <v>850.72</v>
      </c>
      <c r="H1077">
        <v>1</v>
      </c>
      <c r="I1077" s="67">
        <v>850.72</v>
      </c>
      <c r="J1077" s="40">
        <v>45698</v>
      </c>
      <c r="K1077" t="s">
        <v>57</v>
      </c>
      <c r="L1077" t="s">
        <v>31</v>
      </c>
    </row>
    <row r="1078" spans="1:13" x14ac:dyDescent="0.25">
      <c r="A1078" s="40">
        <v>45693</v>
      </c>
      <c r="B1078" s="54">
        <v>3</v>
      </c>
      <c r="C1078" t="s">
        <v>33</v>
      </c>
      <c r="D1078" t="s">
        <v>34</v>
      </c>
      <c r="E1078" t="s">
        <v>871</v>
      </c>
      <c r="F1078" t="s">
        <v>872</v>
      </c>
      <c r="G1078" s="67">
        <v>525</v>
      </c>
      <c r="H1078">
        <v>1</v>
      </c>
      <c r="I1078" s="67">
        <v>525</v>
      </c>
      <c r="J1078" s="40">
        <v>45698</v>
      </c>
      <c r="K1078" t="s">
        <v>26</v>
      </c>
      <c r="L1078" t="s">
        <v>31</v>
      </c>
    </row>
    <row r="1079" spans="1:13" x14ac:dyDescent="0.25">
      <c r="A1079" s="40">
        <v>45693</v>
      </c>
      <c r="B1079" s="54">
        <v>3</v>
      </c>
      <c r="C1079" t="s">
        <v>103</v>
      </c>
      <c r="D1079" t="s">
        <v>104</v>
      </c>
      <c r="E1079" t="s">
        <v>873</v>
      </c>
      <c r="F1079" t="s">
        <v>874</v>
      </c>
      <c r="G1079" s="67">
        <v>900</v>
      </c>
      <c r="H1079">
        <v>1</v>
      </c>
      <c r="I1079" s="67">
        <v>900</v>
      </c>
      <c r="J1079" s="40">
        <v>45698</v>
      </c>
      <c r="K1079" t="s">
        <v>57</v>
      </c>
      <c r="L1079" t="s">
        <v>31</v>
      </c>
    </row>
    <row r="1080" spans="1:13" x14ac:dyDescent="0.25">
      <c r="A1080" s="40">
        <v>45693</v>
      </c>
      <c r="B1080" s="54">
        <v>3</v>
      </c>
      <c r="C1080" t="s">
        <v>875</v>
      </c>
      <c r="D1080" t="s">
        <v>876</v>
      </c>
      <c r="E1080" t="s">
        <v>877</v>
      </c>
      <c r="F1080" t="s">
        <v>878</v>
      </c>
      <c r="G1080" s="67">
        <v>2861.75</v>
      </c>
      <c r="H1080">
        <v>1</v>
      </c>
      <c r="I1080" s="67">
        <v>2861.75</v>
      </c>
      <c r="J1080" s="40">
        <v>45700</v>
      </c>
      <c r="K1080" t="s">
        <v>26</v>
      </c>
      <c r="L1080" t="s">
        <v>31</v>
      </c>
    </row>
    <row r="1081" spans="1:13" x14ac:dyDescent="0.25">
      <c r="A1081" s="40">
        <v>45721</v>
      </c>
      <c r="B1081" s="54">
        <v>3</v>
      </c>
      <c r="C1081" t="s">
        <v>875</v>
      </c>
      <c r="D1081" t="s">
        <v>876</v>
      </c>
      <c r="E1081" t="s">
        <v>879</v>
      </c>
      <c r="F1081" t="s">
        <v>878</v>
      </c>
      <c r="G1081" s="67">
        <v>2861.75</v>
      </c>
      <c r="H1081">
        <v>1</v>
      </c>
      <c r="I1081" s="67">
        <v>2861.75</v>
      </c>
      <c r="J1081" s="40">
        <v>45730</v>
      </c>
      <c r="K1081" t="s">
        <v>26</v>
      </c>
      <c r="L1081" t="s">
        <v>31</v>
      </c>
    </row>
    <row r="1082" spans="1:13" x14ac:dyDescent="0.25">
      <c r="A1082" s="40">
        <v>45752</v>
      </c>
      <c r="B1082" s="54">
        <v>3</v>
      </c>
      <c r="C1082" t="s">
        <v>875</v>
      </c>
      <c r="D1082" t="s">
        <v>876</v>
      </c>
      <c r="E1082" t="s">
        <v>880</v>
      </c>
      <c r="F1082" t="s">
        <v>878</v>
      </c>
      <c r="G1082" s="67">
        <v>2861.75</v>
      </c>
      <c r="H1082">
        <v>1</v>
      </c>
      <c r="I1082" s="67">
        <v>2861.75</v>
      </c>
      <c r="J1082" s="40">
        <v>45761</v>
      </c>
      <c r="K1082" t="s">
        <v>26</v>
      </c>
      <c r="L1082" t="s">
        <v>31</v>
      </c>
    </row>
    <row r="1083" spans="1:13" x14ac:dyDescent="0.25">
      <c r="A1083" s="40">
        <v>45693</v>
      </c>
      <c r="B1083" s="54">
        <v>3</v>
      </c>
      <c r="C1083" t="s">
        <v>881</v>
      </c>
      <c r="D1083" t="s">
        <v>706</v>
      </c>
      <c r="E1083" t="s">
        <v>167</v>
      </c>
      <c r="F1083" t="s">
        <v>882</v>
      </c>
      <c r="G1083" s="67">
        <v>1500</v>
      </c>
      <c r="H1083">
        <v>1</v>
      </c>
      <c r="I1083" s="67">
        <v>1500</v>
      </c>
      <c r="J1083" s="40">
        <v>45705</v>
      </c>
      <c r="K1083" t="s">
        <v>26</v>
      </c>
      <c r="L1083" t="s">
        <v>31</v>
      </c>
    </row>
    <row r="1084" spans="1:13" x14ac:dyDescent="0.25">
      <c r="A1084" s="40">
        <v>45693</v>
      </c>
      <c r="B1084" s="54">
        <v>3</v>
      </c>
      <c r="C1084" t="s">
        <v>883</v>
      </c>
      <c r="D1084" t="s">
        <v>884</v>
      </c>
      <c r="E1084" t="s">
        <v>885</v>
      </c>
      <c r="F1084" t="s">
        <v>886</v>
      </c>
      <c r="G1084" s="67">
        <v>883</v>
      </c>
      <c r="H1084">
        <v>1</v>
      </c>
      <c r="I1084" s="67">
        <v>883</v>
      </c>
      <c r="J1084" s="40">
        <v>45706</v>
      </c>
      <c r="K1084" t="s">
        <v>72</v>
      </c>
      <c r="L1084" t="s">
        <v>31</v>
      </c>
    </row>
    <row r="1085" spans="1:13" x14ac:dyDescent="0.25">
      <c r="A1085" s="40">
        <v>45693</v>
      </c>
      <c r="B1085" s="54">
        <v>4</v>
      </c>
      <c r="C1085" t="s">
        <v>98</v>
      </c>
      <c r="D1085" t="s">
        <v>99</v>
      </c>
      <c r="E1085" t="s">
        <v>887</v>
      </c>
      <c r="G1085" s="67">
        <v>20</v>
      </c>
      <c r="H1085">
        <v>1</v>
      </c>
      <c r="I1085" s="67">
        <v>20</v>
      </c>
      <c r="J1085" s="40">
        <v>45686</v>
      </c>
      <c r="K1085" t="s">
        <v>72</v>
      </c>
      <c r="L1085" t="s">
        <v>102</v>
      </c>
      <c r="M1085" t="s">
        <v>159</v>
      </c>
    </row>
    <row r="1086" spans="1:13" x14ac:dyDescent="0.25">
      <c r="A1086" s="40">
        <v>45693</v>
      </c>
      <c r="B1086" s="54">
        <v>5</v>
      </c>
      <c r="C1086" t="s">
        <v>888</v>
      </c>
      <c r="D1086" t="s">
        <v>889</v>
      </c>
      <c r="E1086" t="s">
        <v>890</v>
      </c>
      <c r="F1086" t="s">
        <v>891</v>
      </c>
      <c r="G1086" s="67">
        <v>805.2</v>
      </c>
      <c r="H1086">
        <v>1</v>
      </c>
      <c r="I1086" s="67">
        <v>805.2</v>
      </c>
      <c r="J1086" s="40">
        <v>45685</v>
      </c>
      <c r="K1086" t="s">
        <v>101</v>
      </c>
      <c r="L1086" t="s">
        <v>31</v>
      </c>
    </row>
    <row r="1087" spans="1:13" x14ac:dyDescent="0.25">
      <c r="A1087" s="40">
        <v>45693</v>
      </c>
      <c r="B1087" s="54">
        <v>5</v>
      </c>
      <c r="C1087" t="s">
        <v>888</v>
      </c>
      <c r="D1087" t="s">
        <v>889</v>
      </c>
      <c r="E1087" t="s">
        <v>890</v>
      </c>
      <c r="F1087" t="s">
        <v>892</v>
      </c>
      <c r="G1087" s="67">
        <v>796.4</v>
      </c>
      <c r="H1087">
        <v>1</v>
      </c>
      <c r="I1087" s="67">
        <v>796.4</v>
      </c>
      <c r="J1087" s="40">
        <v>45687</v>
      </c>
      <c r="K1087" t="s">
        <v>26</v>
      </c>
      <c r="L1087" t="s">
        <v>31</v>
      </c>
    </row>
    <row r="1088" spans="1:13" x14ac:dyDescent="0.25">
      <c r="A1088" s="40">
        <v>45708</v>
      </c>
      <c r="B1088" s="54">
        <v>1</v>
      </c>
      <c r="C1088" t="s">
        <v>69</v>
      </c>
      <c r="D1088" t="s">
        <v>70</v>
      </c>
      <c r="E1088" t="s">
        <v>182</v>
      </c>
      <c r="G1088" s="67">
        <v>1512</v>
      </c>
      <c r="H1088">
        <v>1</v>
      </c>
      <c r="I1088" s="67">
        <v>1512</v>
      </c>
      <c r="J1088" s="40">
        <v>45708</v>
      </c>
      <c r="K1088" t="s">
        <v>72</v>
      </c>
      <c r="L1088" t="s">
        <v>73</v>
      </c>
    </row>
    <row r="1089" spans="1:12" x14ac:dyDescent="0.25">
      <c r="A1089" s="40">
        <v>45708</v>
      </c>
      <c r="B1089" s="54">
        <v>1</v>
      </c>
      <c r="C1089" t="s">
        <v>77</v>
      </c>
      <c r="D1089" t="s">
        <v>802</v>
      </c>
      <c r="E1089" t="s">
        <v>182</v>
      </c>
      <c r="G1089" s="67">
        <v>1104.8</v>
      </c>
      <c r="H1089">
        <v>1</v>
      </c>
      <c r="I1089" s="67">
        <v>1104.8</v>
      </c>
      <c r="J1089" s="40">
        <v>45708</v>
      </c>
      <c r="K1089" t="s">
        <v>72</v>
      </c>
      <c r="L1089" t="s">
        <v>79</v>
      </c>
    </row>
    <row r="1090" spans="1:12" x14ac:dyDescent="0.25">
      <c r="A1090" s="40">
        <v>45708</v>
      </c>
      <c r="B1090" s="54">
        <v>1</v>
      </c>
      <c r="C1090" t="s">
        <v>92</v>
      </c>
      <c r="D1090" t="s">
        <v>93</v>
      </c>
      <c r="E1090" t="s">
        <v>182</v>
      </c>
      <c r="G1090" s="67">
        <v>642.79999999999995</v>
      </c>
      <c r="H1090">
        <v>1</v>
      </c>
      <c r="I1090" s="67">
        <v>642.79999999999995</v>
      </c>
      <c r="J1090" s="40">
        <v>45708</v>
      </c>
      <c r="K1090" t="s">
        <v>72</v>
      </c>
      <c r="L1090" t="s">
        <v>94</v>
      </c>
    </row>
    <row r="1091" spans="1:12" x14ac:dyDescent="0.25">
      <c r="A1091" s="40">
        <v>45708</v>
      </c>
      <c r="B1091" s="54">
        <v>1</v>
      </c>
      <c r="C1091" t="s">
        <v>393</v>
      </c>
      <c r="D1091" t="s">
        <v>394</v>
      </c>
      <c r="E1091" t="s">
        <v>182</v>
      </c>
      <c r="G1091" s="67">
        <v>642.79999999999995</v>
      </c>
      <c r="H1091">
        <v>1</v>
      </c>
      <c r="I1091" s="67">
        <v>642.79999999999995</v>
      </c>
      <c r="J1091" s="40">
        <v>45708</v>
      </c>
      <c r="K1091" t="s">
        <v>72</v>
      </c>
      <c r="L1091" t="s">
        <v>803</v>
      </c>
    </row>
    <row r="1092" spans="1:12" x14ac:dyDescent="0.25">
      <c r="A1092" s="40">
        <v>45708</v>
      </c>
      <c r="B1092" s="54">
        <v>1</v>
      </c>
      <c r="C1092" t="s">
        <v>449</v>
      </c>
      <c r="D1092" t="s">
        <v>450</v>
      </c>
      <c r="E1092" t="s">
        <v>182</v>
      </c>
      <c r="G1092" s="67">
        <v>817.2</v>
      </c>
      <c r="H1092">
        <v>1</v>
      </c>
      <c r="I1092" s="67">
        <v>817.2</v>
      </c>
      <c r="J1092" s="40">
        <v>45708</v>
      </c>
      <c r="K1092" t="s">
        <v>72</v>
      </c>
      <c r="L1092" t="s">
        <v>804</v>
      </c>
    </row>
    <row r="1093" spans="1:12" x14ac:dyDescent="0.25">
      <c r="A1093" s="40">
        <v>45708</v>
      </c>
      <c r="B1093" s="54">
        <v>1</v>
      </c>
      <c r="C1093" t="s">
        <v>451</v>
      </c>
      <c r="D1093" t="s">
        <v>452</v>
      </c>
      <c r="E1093" t="s">
        <v>182</v>
      </c>
      <c r="G1093" s="67">
        <v>1104.8</v>
      </c>
      <c r="H1093">
        <v>1</v>
      </c>
      <c r="I1093" s="67">
        <v>1104.8</v>
      </c>
      <c r="J1093" s="40">
        <v>45708</v>
      </c>
      <c r="K1093" t="s">
        <v>72</v>
      </c>
      <c r="L1093" t="s">
        <v>968</v>
      </c>
    </row>
    <row r="1094" spans="1:12" x14ac:dyDescent="0.25">
      <c r="A1094" s="40">
        <v>45708</v>
      </c>
      <c r="B1094" s="54">
        <v>1</v>
      </c>
      <c r="C1094" t="s">
        <v>807</v>
      </c>
      <c r="D1094" t="s">
        <v>513</v>
      </c>
      <c r="E1094" t="s">
        <v>182</v>
      </c>
      <c r="G1094" s="67">
        <v>916</v>
      </c>
      <c r="H1094">
        <v>1</v>
      </c>
      <c r="I1094" s="67">
        <v>916</v>
      </c>
      <c r="J1094" s="40">
        <v>45708</v>
      </c>
      <c r="K1094" t="s">
        <v>72</v>
      </c>
      <c r="L1094" t="s">
        <v>102</v>
      </c>
    </row>
    <row r="1095" spans="1:12" x14ac:dyDescent="0.25">
      <c r="A1095" s="40">
        <v>45708</v>
      </c>
      <c r="B1095" s="54">
        <v>1</v>
      </c>
      <c r="C1095" t="s">
        <v>531</v>
      </c>
      <c r="D1095" t="s">
        <v>532</v>
      </c>
      <c r="E1095" t="s">
        <v>182</v>
      </c>
      <c r="G1095" s="67">
        <v>1104.8</v>
      </c>
      <c r="H1095">
        <v>1</v>
      </c>
      <c r="I1095" s="67">
        <v>1104.8</v>
      </c>
      <c r="J1095" s="40">
        <v>45708</v>
      </c>
      <c r="K1095" t="s">
        <v>72</v>
      </c>
      <c r="L1095" t="s">
        <v>808</v>
      </c>
    </row>
    <row r="1096" spans="1:12" x14ac:dyDescent="0.25">
      <c r="A1096" s="40">
        <v>45708</v>
      </c>
      <c r="B1096" s="54">
        <v>1</v>
      </c>
      <c r="C1096" t="s">
        <v>552</v>
      </c>
      <c r="D1096" t="s">
        <v>553</v>
      </c>
      <c r="E1096" t="s">
        <v>182</v>
      </c>
      <c r="G1096" s="67">
        <v>1104.8</v>
      </c>
      <c r="H1096">
        <v>1</v>
      </c>
      <c r="I1096" s="67">
        <v>1104.8</v>
      </c>
      <c r="J1096" s="40">
        <v>45708</v>
      </c>
      <c r="K1096" t="s">
        <v>72</v>
      </c>
      <c r="L1096" t="s">
        <v>967</v>
      </c>
    </row>
    <row r="1097" spans="1:12" x14ac:dyDescent="0.25">
      <c r="A1097" s="40">
        <v>45708</v>
      </c>
      <c r="B1097" s="54">
        <v>2</v>
      </c>
      <c r="C1097" t="s">
        <v>40</v>
      </c>
      <c r="D1097" t="s">
        <v>41</v>
      </c>
      <c r="E1097" t="s">
        <v>42</v>
      </c>
      <c r="G1097" s="67">
        <v>20000</v>
      </c>
      <c r="H1097">
        <v>1</v>
      </c>
      <c r="I1097" s="67">
        <v>20000</v>
      </c>
      <c r="J1097" s="40">
        <v>45708</v>
      </c>
      <c r="K1097" t="s">
        <v>43</v>
      </c>
      <c r="L1097" t="s">
        <v>44</v>
      </c>
    </row>
    <row r="1098" spans="1:12" x14ac:dyDescent="0.25">
      <c r="A1098" s="40">
        <v>45708</v>
      </c>
      <c r="B1098" s="54">
        <v>2</v>
      </c>
      <c r="C1098" t="s">
        <v>837</v>
      </c>
      <c r="D1098" t="s">
        <v>560</v>
      </c>
      <c r="E1098" t="s">
        <v>893</v>
      </c>
      <c r="G1098" s="67">
        <v>2000</v>
      </c>
      <c r="H1098">
        <v>1</v>
      </c>
      <c r="I1098" s="67">
        <v>2000</v>
      </c>
      <c r="J1098" s="40">
        <v>45708</v>
      </c>
      <c r="K1098" t="s">
        <v>21</v>
      </c>
      <c r="L1098" t="s">
        <v>839</v>
      </c>
    </row>
    <row r="1099" spans="1:12" x14ac:dyDescent="0.25">
      <c r="A1099" s="40">
        <v>45708</v>
      </c>
      <c r="B1099" s="54">
        <v>2</v>
      </c>
      <c r="C1099" t="s">
        <v>894</v>
      </c>
      <c r="D1099" t="s">
        <v>895</v>
      </c>
      <c r="E1099" t="s">
        <v>896</v>
      </c>
      <c r="G1099" s="67">
        <v>10000</v>
      </c>
      <c r="H1099">
        <v>1</v>
      </c>
      <c r="I1099" s="67">
        <v>10000</v>
      </c>
      <c r="J1099" s="40">
        <v>45708</v>
      </c>
      <c r="K1099" t="s">
        <v>21</v>
      </c>
      <c r="L1099" t="s">
        <v>969</v>
      </c>
    </row>
    <row r="1100" spans="1:12" x14ac:dyDescent="0.25">
      <c r="A1100" s="40">
        <v>45708</v>
      </c>
      <c r="B1100" s="54">
        <v>3</v>
      </c>
      <c r="C1100" t="s">
        <v>840</v>
      </c>
      <c r="D1100" t="s">
        <v>841</v>
      </c>
      <c r="E1100" t="s">
        <v>897</v>
      </c>
      <c r="G1100" s="67">
        <v>8168.67</v>
      </c>
      <c r="H1100">
        <v>1</v>
      </c>
      <c r="I1100" s="67">
        <v>8168.67</v>
      </c>
      <c r="J1100" s="40">
        <v>45708</v>
      </c>
      <c r="K1100" t="s">
        <v>72</v>
      </c>
      <c r="L1100" t="s">
        <v>31</v>
      </c>
    </row>
    <row r="1101" spans="1:12" x14ac:dyDescent="0.25">
      <c r="A1101" s="40">
        <v>45708</v>
      </c>
      <c r="B1101" s="54">
        <v>3</v>
      </c>
      <c r="C1101" t="s">
        <v>843</v>
      </c>
      <c r="D1101" t="s">
        <v>844</v>
      </c>
      <c r="E1101" t="s">
        <v>898</v>
      </c>
      <c r="G1101" s="67">
        <v>1744.18</v>
      </c>
      <c r="H1101">
        <v>1</v>
      </c>
      <c r="I1101" s="67">
        <v>1744.18</v>
      </c>
      <c r="J1101" s="40">
        <v>45708</v>
      </c>
      <c r="K1101" t="s">
        <v>72</v>
      </c>
      <c r="L1101" t="s">
        <v>31</v>
      </c>
    </row>
    <row r="1102" spans="1:12" x14ac:dyDescent="0.25">
      <c r="A1102" s="40">
        <v>45708</v>
      </c>
      <c r="B1102" s="54">
        <v>3</v>
      </c>
      <c r="C1102" t="s">
        <v>850</v>
      </c>
      <c r="D1102" t="s">
        <v>851</v>
      </c>
      <c r="E1102" t="s">
        <v>897</v>
      </c>
      <c r="G1102" s="67">
        <v>122.8</v>
      </c>
      <c r="H1102">
        <v>1</v>
      </c>
      <c r="I1102" s="67">
        <v>122.8</v>
      </c>
      <c r="J1102" s="40">
        <v>45708</v>
      </c>
      <c r="K1102" t="s">
        <v>72</v>
      </c>
      <c r="L1102" t="s">
        <v>102</v>
      </c>
    </row>
    <row r="1103" spans="1:12" x14ac:dyDescent="0.25">
      <c r="A1103" s="40">
        <v>45708</v>
      </c>
      <c r="B1103" s="54">
        <v>3</v>
      </c>
      <c r="C1103" t="s">
        <v>103</v>
      </c>
      <c r="D1103" t="s">
        <v>104</v>
      </c>
      <c r="E1103" t="s">
        <v>899</v>
      </c>
      <c r="F1103" t="s">
        <v>900</v>
      </c>
      <c r="G1103" s="67">
        <v>200</v>
      </c>
      <c r="H1103">
        <v>1</v>
      </c>
      <c r="I1103" s="67">
        <v>200</v>
      </c>
      <c r="J1103" s="40">
        <v>45708</v>
      </c>
      <c r="K1103" t="s">
        <v>57</v>
      </c>
      <c r="L1103" t="s">
        <v>31</v>
      </c>
    </row>
    <row r="1104" spans="1:12" x14ac:dyDescent="0.25">
      <c r="A1104" s="40">
        <v>45708</v>
      </c>
      <c r="B1104" s="54">
        <v>3</v>
      </c>
      <c r="C1104" t="s">
        <v>846</v>
      </c>
      <c r="D1104" t="s">
        <v>223</v>
      </c>
      <c r="E1104" t="s">
        <v>901</v>
      </c>
      <c r="F1104" t="s">
        <v>902</v>
      </c>
      <c r="G1104" s="67">
        <v>3308</v>
      </c>
      <c r="H1104">
        <v>1</v>
      </c>
      <c r="I1104" s="67">
        <v>3308</v>
      </c>
      <c r="J1104" s="40">
        <v>45708</v>
      </c>
      <c r="K1104" t="s">
        <v>26</v>
      </c>
      <c r="L1104" t="s">
        <v>31</v>
      </c>
    </row>
    <row r="1105" spans="1:13" x14ac:dyDescent="0.25">
      <c r="A1105" s="40">
        <v>45708</v>
      </c>
      <c r="B1105" s="54">
        <v>3</v>
      </c>
      <c r="C1105" t="s">
        <v>846</v>
      </c>
      <c r="D1105" t="s">
        <v>223</v>
      </c>
      <c r="E1105" t="s">
        <v>847</v>
      </c>
      <c r="F1105" t="s">
        <v>903</v>
      </c>
      <c r="G1105" s="67">
        <v>2750</v>
      </c>
      <c r="H1105">
        <v>1</v>
      </c>
      <c r="I1105" s="67">
        <v>2750</v>
      </c>
      <c r="J1105" s="40">
        <v>45709</v>
      </c>
      <c r="K1105" t="s">
        <v>26</v>
      </c>
      <c r="L1105" t="s">
        <v>31</v>
      </c>
    </row>
    <row r="1106" spans="1:13" x14ac:dyDescent="0.25">
      <c r="A1106" s="40">
        <v>45708</v>
      </c>
      <c r="B1106" s="54">
        <v>3</v>
      </c>
      <c r="C1106" t="s">
        <v>103</v>
      </c>
      <c r="D1106" t="s">
        <v>104</v>
      </c>
      <c r="E1106" t="s">
        <v>823</v>
      </c>
      <c r="F1106" t="s">
        <v>904</v>
      </c>
      <c r="G1106" s="67">
        <v>150</v>
      </c>
      <c r="H1106">
        <v>1</v>
      </c>
      <c r="I1106" s="67">
        <v>150</v>
      </c>
      <c r="J1106" s="40">
        <v>45710</v>
      </c>
      <c r="K1106" t="s">
        <v>57</v>
      </c>
      <c r="L1106" t="s">
        <v>31</v>
      </c>
    </row>
    <row r="1107" spans="1:13" x14ac:dyDescent="0.25">
      <c r="A1107" s="40">
        <v>45708</v>
      </c>
      <c r="B1107" s="54">
        <v>3</v>
      </c>
      <c r="C1107" t="s">
        <v>109</v>
      </c>
      <c r="D1107" t="s">
        <v>110</v>
      </c>
      <c r="E1107" t="s">
        <v>111</v>
      </c>
      <c r="F1107" t="s">
        <v>905</v>
      </c>
      <c r="G1107" s="67">
        <v>398.8</v>
      </c>
      <c r="H1107">
        <v>1</v>
      </c>
      <c r="I1107" s="67">
        <v>398.8</v>
      </c>
      <c r="J1107" s="40">
        <v>45712</v>
      </c>
      <c r="K1107" t="s">
        <v>72</v>
      </c>
      <c r="L1107" t="s">
        <v>31</v>
      </c>
    </row>
    <row r="1108" spans="1:13" x14ac:dyDescent="0.25">
      <c r="A1108" s="40">
        <v>45708</v>
      </c>
      <c r="B1108" s="54">
        <v>3</v>
      </c>
      <c r="C1108" t="s">
        <v>906</v>
      </c>
      <c r="D1108" t="s">
        <v>907</v>
      </c>
      <c r="E1108" t="s">
        <v>908</v>
      </c>
      <c r="F1108" t="s">
        <v>909</v>
      </c>
      <c r="G1108" s="67">
        <v>2367.9899999999998</v>
      </c>
      <c r="H1108">
        <v>1</v>
      </c>
      <c r="I1108" s="67">
        <v>2367.9899999999998</v>
      </c>
      <c r="J1108" s="40">
        <v>45712</v>
      </c>
      <c r="K1108" t="s">
        <v>26</v>
      </c>
      <c r="L1108" t="s">
        <v>31</v>
      </c>
    </row>
    <row r="1109" spans="1:13" x14ac:dyDescent="0.25">
      <c r="A1109" s="40">
        <v>45736</v>
      </c>
      <c r="B1109" s="54">
        <v>3</v>
      </c>
      <c r="C1109" t="s">
        <v>906</v>
      </c>
      <c r="D1109" t="s">
        <v>907</v>
      </c>
      <c r="E1109" t="s">
        <v>910</v>
      </c>
      <c r="F1109" t="s">
        <v>909</v>
      </c>
      <c r="G1109" s="67">
        <v>2367.9899999999998</v>
      </c>
      <c r="H1109">
        <v>1</v>
      </c>
      <c r="I1109" s="67">
        <v>2367.9899999999998</v>
      </c>
      <c r="J1109" s="40">
        <v>45740</v>
      </c>
      <c r="K1109" t="s">
        <v>26</v>
      </c>
      <c r="L1109" t="s">
        <v>31</v>
      </c>
    </row>
    <row r="1110" spans="1:13" x14ac:dyDescent="0.25">
      <c r="A1110" s="40">
        <v>45708</v>
      </c>
      <c r="B1110" s="54">
        <v>3</v>
      </c>
      <c r="C1110" t="s">
        <v>126</v>
      </c>
      <c r="D1110" t="s">
        <v>127</v>
      </c>
      <c r="E1110" t="s">
        <v>128</v>
      </c>
      <c r="F1110" t="s">
        <v>911</v>
      </c>
      <c r="G1110" s="67">
        <v>2799.7</v>
      </c>
      <c r="H1110">
        <v>1</v>
      </c>
      <c r="I1110" s="67">
        <v>2799.7</v>
      </c>
      <c r="J1110" s="40">
        <v>45716</v>
      </c>
      <c r="K1110" t="s">
        <v>72</v>
      </c>
      <c r="L1110" t="s">
        <v>31</v>
      </c>
    </row>
    <row r="1111" spans="1:13" x14ac:dyDescent="0.25">
      <c r="A1111" s="40">
        <v>45708</v>
      </c>
      <c r="B1111" s="54">
        <v>3</v>
      </c>
      <c r="C1111" t="s">
        <v>103</v>
      </c>
      <c r="D1111" t="s">
        <v>104</v>
      </c>
      <c r="E1111" t="s">
        <v>852</v>
      </c>
      <c r="F1111" t="s">
        <v>912</v>
      </c>
      <c r="G1111" s="67">
        <v>580</v>
      </c>
      <c r="H1111">
        <v>1</v>
      </c>
      <c r="I1111" s="67">
        <v>580</v>
      </c>
      <c r="J1111" s="40">
        <v>45716</v>
      </c>
      <c r="K1111" t="s">
        <v>57</v>
      </c>
      <c r="L1111" t="s">
        <v>31</v>
      </c>
    </row>
    <row r="1112" spans="1:13" x14ac:dyDescent="0.25">
      <c r="A1112" s="40">
        <v>45708</v>
      </c>
      <c r="B1112" s="54">
        <v>3</v>
      </c>
      <c r="C1112" t="s">
        <v>858</v>
      </c>
      <c r="D1112" t="s">
        <v>859</v>
      </c>
      <c r="E1112" t="s">
        <v>860</v>
      </c>
      <c r="G1112" s="67">
        <v>216.8</v>
      </c>
      <c r="H1112">
        <v>1</v>
      </c>
      <c r="I1112" s="67">
        <v>216.8</v>
      </c>
      <c r="J1112" s="40">
        <v>45716</v>
      </c>
      <c r="K1112" t="s">
        <v>72</v>
      </c>
      <c r="L1112" t="s">
        <v>31</v>
      </c>
    </row>
    <row r="1113" spans="1:13" x14ac:dyDescent="0.25">
      <c r="A1113" s="40">
        <v>45708</v>
      </c>
      <c r="B1113" s="54">
        <v>5</v>
      </c>
      <c r="C1113" t="s">
        <v>888</v>
      </c>
      <c r="D1113" t="s">
        <v>889</v>
      </c>
      <c r="E1113" t="s">
        <v>913</v>
      </c>
      <c r="F1113" t="s">
        <v>914</v>
      </c>
      <c r="G1113" s="67">
        <v>841.5</v>
      </c>
      <c r="H1113">
        <v>1</v>
      </c>
      <c r="I1113" s="67">
        <v>841.5</v>
      </c>
      <c r="J1113" s="40">
        <v>45694</v>
      </c>
      <c r="K1113" t="s">
        <v>26</v>
      </c>
      <c r="L1113" t="s">
        <v>31</v>
      </c>
      <c r="M1113"/>
    </row>
    <row r="1114" spans="1:13" x14ac:dyDescent="0.25">
      <c r="A1114" s="40">
        <v>45708</v>
      </c>
      <c r="B1114" s="54">
        <v>5</v>
      </c>
      <c r="C1114" t="s">
        <v>888</v>
      </c>
      <c r="D1114" t="s">
        <v>889</v>
      </c>
      <c r="E1114" t="s">
        <v>915</v>
      </c>
      <c r="F1114" t="s">
        <v>916</v>
      </c>
      <c r="G1114" s="67">
        <v>820.6</v>
      </c>
      <c r="H1114">
        <v>1</v>
      </c>
      <c r="I1114" s="67">
        <v>820.6</v>
      </c>
      <c r="J1114" s="40">
        <v>45692</v>
      </c>
      <c r="K1114" t="s">
        <v>26</v>
      </c>
      <c r="L1114" t="s">
        <v>31</v>
      </c>
      <c r="M1114"/>
    </row>
  </sheetData>
  <autoFilter ref="A1:O2" xr:uid="{00000000-0009-0000-0000-000000000000}"/>
  <conditionalFormatting sqref="O2:P97">
    <cfRule type="cellIs" dxfId="3" priority="8" operator="equal">
      <formula>""</formula>
    </cfRule>
  </conditionalFormatting>
  <conditionalFormatting sqref="P2:P97">
    <cfRule type="duplicateValues" dxfId="2" priority="1"/>
  </conditionalFormatting>
  <conditionalFormatting sqref="P2:P1048576">
    <cfRule type="duplicateValues" dxfId="1" priority="17"/>
    <cfRule type="duplicateValues" dxfId="0" priority="18"/>
  </conditionalFormatting>
  <pageMargins left="0.511811024" right="0.511811024" top="0.78740157499999996" bottom="0.78740157499999996" header="0.31496062000000002" footer="0.31496062000000002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T107"/>
  <sheetViews>
    <sheetView showGridLines="0" topLeftCell="A33" zoomScale="80" zoomScaleNormal="80" workbookViewId="0">
      <selection activeCell="O44" sqref="O44:O104"/>
    </sheetView>
  </sheetViews>
  <sheetFormatPr defaultColWidth="8.875" defaultRowHeight="15.75" x14ac:dyDescent="0.25"/>
  <cols>
    <col min="1" max="1" width="13.875" style="1" customWidth="1"/>
    <col min="2" max="2" width="4.875" style="1" customWidth="1"/>
    <col min="3" max="11" width="15.875" style="1" customWidth="1"/>
    <col min="12" max="12" width="16.875" style="1" customWidth="1"/>
    <col min="13" max="13" width="10" style="1" bestFit="1" customWidth="1"/>
    <col min="14" max="78" width="8.875" style="1" customWidth="1"/>
    <col min="79" max="16384" width="8.875" style="1"/>
  </cols>
  <sheetData>
    <row r="1" spans="1:20" ht="69.95" customHeight="1" x14ac:dyDescent="0.25">
      <c r="D1" s="2"/>
      <c r="E1" s="2"/>
      <c r="G1" s="68" t="s">
        <v>917</v>
      </c>
      <c r="H1" s="69"/>
      <c r="I1" s="69"/>
      <c r="J1" s="69"/>
      <c r="K1" s="69"/>
      <c r="L1" s="69"/>
      <c r="N1" s="2"/>
      <c r="O1" s="2"/>
      <c r="P1" s="68"/>
      <c r="Q1" s="69"/>
      <c r="R1" s="69"/>
      <c r="S1" s="69"/>
      <c r="T1" s="69"/>
    </row>
    <row r="2" spans="1:20" ht="35.1" customHeight="1" x14ac:dyDescent="0.25">
      <c r="D2" s="2"/>
      <c r="E2" s="2"/>
      <c r="N2" s="2"/>
      <c r="O2" s="2"/>
      <c r="Q2" s="2"/>
    </row>
    <row r="3" spans="1:20" ht="35.1" customHeight="1" x14ac:dyDescent="0.25">
      <c r="A3" s="33" t="s">
        <v>918</v>
      </c>
      <c r="B3" s="5"/>
      <c r="D3" s="2"/>
      <c r="E3" s="2"/>
      <c r="K3" s="58" t="s">
        <v>919</v>
      </c>
      <c r="L3" s="51">
        <v>45112</v>
      </c>
      <c r="M3" s="5"/>
      <c r="N3" s="2"/>
      <c r="O3" s="2"/>
      <c r="Q3" s="2"/>
    </row>
    <row r="4" spans="1:20" ht="18.95" customHeight="1" x14ac:dyDescent="0.25">
      <c r="A4" s="3" t="s">
        <v>920</v>
      </c>
      <c r="B4" s="3"/>
      <c r="D4" s="2"/>
      <c r="E4" s="2"/>
      <c r="K4" s="58" t="s">
        <v>921</v>
      </c>
      <c r="L4" s="57"/>
      <c r="M4" s="3"/>
      <c r="N4" s="2"/>
      <c r="O4" s="2"/>
      <c r="Q4" s="2"/>
    </row>
    <row r="5" spans="1:20" ht="30" customHeight="1" x14ac:dyDescent="0.25"/>
    <row r="6" spans="1:20" ht="50.1" customHeight="1" thickBot="1" x14ac:dyDescent="0.3">
      <c r="A6" s="4" t="s">
        <v>922</v>
      </c>
      <c r="B6" s="4"/>
      <c r="N6" s="38"/>
    </row>
    <row r="7" spans="1:20" ht="17.100000000000001" hidden="1" customHeight="1" thickBot="1" x14ac:dyDescent="0.3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</row>
    <row r="8" spans="1:20" ht="81" customHeight="1" thickBot="1" x14ac:dyDescent="0.3">
      <c r="A8" s="10" t="s">
        <v>923</v>
      </c>
      <c r="B8" s="23" t="s">
        <v>924</v>
      </c>
      <c r="C8" s="11" t="s">
        <v>925</v>
      </c>
      <c r="D8" s="11" t="s">
        <v>926</v>
      </c>
      <c r="E8" s="11" t="s">
        <v>927</v>
      </c>
      <c r="F8" s="11" t="s">
        <v>928</v>
      </c>
      <c r="G8" s="11" t="s">
        <v>929</v>
      </c>
      <c r="H8" s="11" t="s">
        <v>930</v>
      </c>
      <c r="I8" s="37" t="s">
        <v>931</v>
      </c>
      <c r="J8" s="37" t="s">
        <v>932</v>
      </c>
      <c r="K8" s="12" t="s">
        <v>933</v>
      </c>
      <c r="L8" s="13" t="s">
        <v>934</v>
      </c>
    </row>
    <row r="9" spans="1:20" ht="24" customHeight="1" thickTop="1" x14ac:dyDescent="0.25">
      <c r="A9" s="59">
        <v>45112</v>
      </c>
      <c r="B9" s="24">
        <v>1</v>
      </c>
      <c r="C9" s="8">
        <f>SUMIFS(Dados!$I$1:$I$1994,Dados!$B$1:$B$1994,C$7,Dados!$A$1:$A$1994,$A9)</f>
        <v>0</v>
      </c>
      <c r="D9" s="8">
        <f>SUMIFS(Dados!$I$1:$I$1994,Dados!$B$1:$B$1994,D$7,Dados!$A$1:$A$1994,$A9)</f>
        <v>0</v>
      </c>
      <c r="E9" s="8">
        <f>SUMIFS(Dados!$I$1:$I$1994,Dados!$B$1:$B$1994,E$7,Dados!$A$1:$A$1994,$A9)</f>
        <v>0</v>
      </c>
      <c r="F9" s="8">
        <f>SUMIFS(Dados!$I$1:$I$1994,Dados!$B$1:$B$1994,F$7,Dados!$A$1:$A$1994,$A9)</f>
        <v>0</v>
      </c>
      <c r="G9" s="8">
        <f>SUMIFS(Dados!$I$1:$I$1994,Dados!$B$1:$B$1994,G$7,Dados!$A$1:$A$1994,$A9)</f>
        <v>49281.35</v>
      </c>
      <c r="H9" s="8">
        <f>SUMIFS(Dados!$I$1:$I$1994,Dados!$B$1:$B$1994,H$7,Dados!$A$1:$A$1994,$A9)</f>
        <v>0</v>
      </c>
      <c r="I9" s="8">
        <f t="shared" ref="I9:I40" si="0">SUM(C9:H9)</f>
        <v>49281.35</v>
      </c>
      <c r="J9" s="8">
        <f t="shared" ref="J9:J40" si="1">ROUND(I9*$L$4,2)</f>
        <v>0</v>
      </c>
      <c r="K9" s="8">
        <f t="shared" ref="K9:K40" si="2">SUM(I9:J9)</f>
        <v>49281.35</v>
      </c>
      <c r="L9" s="9">
        <f>K9</f>
        <v>49281.35</v>
      </c>
      <c r="M9" s="64">
        <v>49281.35</v>
      </c>
      <c r="N9" s="64">
        <f t="shared" ref="N9:N40" si="3">M9-L9</f>
        <v>0</v>
      </c>
    </row>
    <row r="10" spans="1:20" ht="24" customHeight="1" x14ac:dyDescent="0.25">
      <c r="A10" s="59">
        <v>45127</v>
      </c>
      <c r="B10" s="25">
        <v>2</v>
      </c>
      <c r="C10" s="8">
        <f>SUMIFS(Dados!$I$1:$I$1994,Dados!$B$1:$B$1994,C$7,Dados!$A$1:$A$1994,$A10)</f>
        <v>0</v>
      </c>
      <c r="D10" s="8">
        <f>SUMIFS(Dados!$I$1:$I$1994,Dados!$B$1:$B$1994,D$7,Dados!$A$1:$A$1994,$A10)</f>
        <v>20000</v>
      </c>
      <c r="E10" s="8">
        <f>SUMIFS(Dados!$I$1:$I$1994,Dados!$B$1:$B$1994,E$7,Dados!$A$1:$A$1994,$A10)</f>
        <v>0</v>
      </c>
      <c r="F10" s="8">
        <f>SUMIFS(Dados!$I$1:$I$1994,Dados!$B$1:$B$1994,F$7,Dados!$A$1:$A$1994,$A10)</f>
        <v>0</v>
      </c>
      <c r="G10" s="8">
        <f>SUMIFS(Dados!$I$1:$I$1994,Dados!$B$1:$B$1994,G$7,Dados!$A$1:$A$1994,$A10)</f>
        <v>244965.72999999998</v>
      </c>
      <c r="H10" s="8">
        <f>SUMIFS(Dados!$I$1:$I$1994,Dados!$B$1:$B$1994,H$7,Dados!$A$1:$A$1994,$A10)</f>
        <v>0</v>
      </c>
      <c r="I10" s="8">
        <f t="shared" si="0"/>
        <v>264965.73</v>
      </c>
      <c r="J10" s="8">
        <f t="shared" si="1"/>
        <v>0</v>
      </c>
      <c r="K10" s="8">
        <f t="shared" si="2"/>
        <v>264965.73</v>
      </c>
      <c r="L10" s="9">
        <f t="shared" ref="L10:L41" si="4">K10+L9</f>
        <v>314247.07999999996</v>
      </c>
      <c r="M10" s="64">
        <v>314247.08</v>
      </c>
      <c r="N10" s="64">
        <f t="shared" si="3"/>
        <v>0</v>
      </c>
    </row>
    <row r="11" spans="1:20" ht="24" customHeight="1" x14ac:dyDescent="0.25">
      <c r="A11" s="59">
        <v>45143</v>
      </c>
      <c r="B11" s="25">
        <v>3</v>
      </c>
      <c r="C11" s="8">
        <f>SUMIFS(Dados!$I$1:$I$1994,Dados!$B$1:$B$1994,C$7,Dados!$A$1:$A$1994,$A11)</f>
        <v>13360</v>
      </c>
      <c r="D11" s="8">
        <f>SUMIFS(Dados!$I$1:$I$1994,Dados!$B$1:$B$1994,D$7,Dados!$A$1:$A$1994,$A11)</f>
        <v>20180</v>
      </c>
      <c r="E11" s="8">
        <f>SUMIFS(Dados!$I$1:$I$1994,Dados!$B$1:$B$1994,E$7,Dados!$A$1:$A$1994,$A11)</f>
        <v>1451.9</v>
      </c>
      <c r="F11" s="8">
        <f>SUMIFS(Dados!$I$1:$I$1994,Dados!$B$1:$B$1994,F$7,Dados!$A$1:$A$1994,$A11)</f>
        <v>0</v>
      </c>
      <c r="G11" s="8">
        <f>SUMIFS(Dados!$I$1:$I$1994,Dados!$B$1:$B$1994,G$7,Dados!$A$1:$A$1994,$A11)</f>
        <v>12436</v>
      </c>
      <c r="H11" s="8">
        <f>SUMIFS(Dados!$I$1:$I$1994,Dados!$B$1:$B$1994,H$7,Dados!$A$1:$A$1994,$A11)</f>
        <v>0</v>
      </c>
      <c r="I11" s="8">
        <f t="shared" si="0"/>
        <v>47427.9</v>
      </c>
      <c r="J11" s="8">
        <f t="shared" si="1"/>
        <v>0</v>
      </c>
      <c r="K11" s="8">
        <f t="shared" si="2"/>
        <v>47427.9</v>
      </c>
      <c r="L11" s="9">
        <f t="shared" si="4"/>
        <v>361674.98</v>
      </c>
      <c r="M11" s="64">
        <v>361674.98</v>
      </c>
      <c r="N11" s="64">
        <f t="shared" si="3"/>
        <v>0</v>
      </c>
    </row>
    <row r="12" spans="1:20" ht="24" customHeight="1" x14ac:dyDescent="0.25">
      <c r="A12" s="59">
        <v>45158</v>
      </c>
      <c r="B12" s="25">
        <v>4</v>
      </c>
      <c r="C12" s="8">
        <f>SUMIFS(Dados!$I$1:$I$1994,Dados!$B$1:$B$1994,C$7,Dados!$A$1:$A$1994,$A12)</f>
        <v>16820</v>
      </c>
      <c r="D12" s="8">
        <f>SUMIFS(Dados!$I$1:$I$1994,Dados!$B$1:$B$1994,D$7,Dados!$A$1:$A$1994,$A12)</f>
        <v>245</v>
      </c>
      <c r="E12" s="8">
        <f>SUMIFS(Dados!$I$1:$I$1994,Dados!$B$1:$B$1994,E$7,Dados!$A$1:$A$1994,$A12)</f>
        <v>1979.82</v>
      </c>
      <c r="F12" s="8">
        <f>SUMIFS(Dados!$I$1:$I$1994,Dados!$B$1:$B$1994,F$7,Dados!$A$1:$A$1994,$A12)</f>
        <v>0</v>
      </c>
      <c r="G12" s="8">
        <f>SUMIFS(Dados!$I$1:$I$1994,Dados!$B$1:$B$1994,G$7,Dados!$A$1:$A$1994,$A12)</f>
        <v>2891.5</v>
      </c>
      <c r="H12" s="8">
        <f>SUMIFS(Dados!$I$1:$I$1994,Dados!$B$1:$B$1994,H$7,Dados!$A$1:$A$1994,$A12)</f>
        <v>0</v>
      </c>
      <c r="I12" s="8">
        <f t="shared" si="0"/>
        <v>21936.32</v>
      </c>
      <c r="J12" s="8">
        <f t="shared" si="1"/>
        <v>0</v>
      </c>
      <c r="K12" s="66">
        <f t="shared" si="2"/>
        <v>21936.32</v>
      </c>
      <c r="L12" s="9">
        <f t="shared" si="4"/>
        <v>383611.3</v>
      </c>
      <c r="M12" s="64">
        <v>383611.3</v>
      </c>
      <c r="N12" s="64">
        <f t="shared" si="3"/>
        <v>0</v>
      </c>
    </row>
    <row r="13" spans="1:20" ht="24" customHeight="1" x14ac:dyDescent="0.25">
      <c r="A13" s="59">
        <v>45174</v>
      </c>
      <c r="B13" s="25">
        <v>5</v>
      </c>
      <c r="C13" s="8">
        <f>SUMIFS(Dados!$I$1:$I$1994,Dados!$B$1:$B$1994,C$7,Dados!$A$1:$A$1994,$A13)</f>
        <v>23487.199999999997</v>
      </c>
      <c r="D13" s="8">
        <f>SUMIFS(Dados!$I$1:$I$1994,Dados!$B$1:$B$1994,D$7,Dados!$A$1:$A$1994,$A13)</f>
        <v>1475.8</v>
      </c>
      <c r="E13" s="8">
        <f>SUMIFS(Dados!$I$1:$I$1994,Dados!$B$1:$B$1994,E$7,Dados!$A$1:$A$1994,$A13)</f>
        <v>72984.600000000006</v>
      </c>
      <c r="F13" s="8">
        <f>SUMIFS(Dados!$I$1:$I$1994,Dados!$B$1:$B$1994,F$7,Dados!$A$1:$A$1994,$A13)</f>
        <v>17.8</v>
      </c>
      <c r="G13" s="8">
        <f>SUMIFS(Dados!$I$1:$I$1994,Dados!$B$1:$B$1994,G$7,Dados!$A$1:$A$1994,$A13)</f>
        <v>43800.54</v>
      </c>
      <c r="H13" s="8">
        <f>SUMIFS(Dados!$I$1:$I$1994,Dados!$B$1:$B$1994,H$7,Dados!$A$1:$A$1994,$A13)</f>
        <v>0</v>
      </c>
      <c r="I13" s="8">
        <f t="shared" si="0"/>
        <v>141765.94</v>
      </c>
      <c r="J13" s="8">
        <f t="shared" si="1"/>
        <v>0</v>
      </c>
      <c r="K13" s="8">
        <f t="shared" si="2"/>
        <v>141765.94</v>
      </c>
      <c r="L13" s="9">
        <f t="shared" si="4"/>
        <v>525377.24</v>
      </c>
      <c r="M13" s="64">
        <v>503440.92</v>
      </c>
      <c r="N13" s="64">
        <f t="shared" si="3"/>
        <v>-21936.320000000007</v>
      </c>
      <c r="O13" s="64">
        <f t="shared" ref="O13:O76" si="5">ROUND(N13-N12,2)</f>
        <v>-21936.32</v>
      </c>
    </row>
    <row r="14" spans="1:20" ht="24" customHeight="1" x14ac:dyDescent="0.25">
      <c r="A14" s="59">
        <v>45189</v>
      </c>
      <c r="B14" s="25">
        <v>6</v>
      </c>
      <c r="C14" s="8">
        <f>SUMIFS(Dados!$I$1:$I$1994,Dados!$B$1:$B$1994,C$7,Dados!$A$1:$A$1994,$A14)</f>
        <v>9408</v>
      </c>
      <c r="D14" s="8">
        <f>SUMIFS(Dados!$I$1:$I$1994,Dados!$B$1:$B$1994,D$7,Dados!$A$1:$A$1994,$A14)</f>
        <v>22414</v>
      </c>
      <c r="E14" s="8">
        <f>SUMIFS(Dados!$I$1:$I$1994,Dados!$B$1:$B$1994,E$7,Dados!$A$1:$A$1994,$A14)</f>
        <v>17622.599999999999</v>
      </c>
      <c r="F14" s="8">
        <f>SUMIFS(Dados!$I$1:$I$1994,Dados!$B$1:$B$1994,F$7,Dados!$A$1:$A$1994,$A14)</f>
        <v>0</v>
      </c>
      <c r="G14" s="8">
        <f>SUMIFS(Dados!$I$1:$I$1994,Dados!$B$1:$B$1994,G$7,Dados!$A$1:$A$1994,$A14)</f>
        <v>8490.9</v>
      </c>
      <c r="H14" s="8">
        <f>SUMIFS(Dados!$I$1:$I$1994,Dados!$B$1:$B$1994,H$7,Dados!$A$1:$A$1994,$A14)</f>
        <v>0</v>
      </c>
      <c r="I14" s="8">
        <f t="shared" si="0"/>
        <v>57935.5</v>
      </c>
      <c r="J14" s="8">
        <f t="shared" si="1"/>
        <v>0</v>
      </c>
      <c r="K14" s="8">
        <f t="shared" si="2"/>
        <v>57935.5</v>
      </c>
      <c r="L14" s="9">
        <f t="shared" si="4"/>
        <v>583312.74</v>
      </c>
      <c r="M14" s="64">
        <v>561376.41999999993</v>
      </c>
      <c r="N14" s="64">
        <f t="shared" si="3"/>
        <v>-21936.320000000065</v>
      </c>
      <c r="O14" s="64">
        <f t="shared" si="5"/>
        <v>0</v>
      </c>
    </row>
    <row r="15" spans="1:20" ht="24" customHeight="1" x14ac:dyDescent="0.25">
      <c r="A15" s="59">
        <v>45204</v>
      </c>
      <c r="B15" s="25">
        <v>7</v>
      </c>
      <c r="C15" s="8">
        <f>SUMIFS(Dados!$I$1:$I$1994,Dados!$B$1:$B$1994,C$7,Dados!$A$1:$A$1994,$A15)</f>
        <v>15475.23</v>
      </c>
      <c r="D15" s="8">
        <f>SUMIFS(Dados!$I$1:$I$1994,Dados!$B$1:$B$1994,D$7,Dados!$A$1:$A$1994,$A15)</f>
        <v>1161.2</v>
      </c>
      <c r="E15" s="8">
        <f>SUMIFS(Dados!$I$1:$I$1994,Dados!$B$1:$B$1994,E$7,Dados!$A$1:$A$1994,$A15)</f>
        <v>11465.689999999999</v>
      </c>
      <c r="F15" s="8">
        <f>SUMIFS(Dados!$I$1:$I$1994,Dados!$B$1:$B$1994,F$7,Dados!$A$1:$A$1994,$A15)</f>
        <v>0</v>
      </c>
      <c r="G15" s="8">
        <f>SUMIFS(Dados!$I$1:$I$1994,Dados!$B$1:$B$1994,G$7,Dados!$A$1:$A$1994,$A15)</f>
        <v>3643.07</v>
      </c>
      <c r="H15" s="8">
        <f>SUMIFS(Dados!$I$1:$I$1994,Dados!$B$1:$B$1994,H$7,Dados!$A$1:$A$1994,$A15)</f>
        <v>0</v>
      </c>
      <c r="I15" s="8">
        <f t="shared" si="0"/>
        <v>31745.19</v>
      </c>
      <c r="J15" s="8">
        <f t="shared" si="1"/>
        <v>0</v>
      </c>
      <c r="K15" s="8">
        <f t="shared" si="2"/>
        <v>31745.19</v>
      </c>
      <c r="L15" s="9">
        <f t="shared" si="4"/>
        <v>615057.92999999993</v>
      </c>
      <c r="M15" s="64">
        <v>593121.60999999987</v>
      </c>
      <c r="N15" s="64">
        <f t="shared" si="3"/>
        <v>-21936.320000000065</v>
      </c>
      <c r="O15" s="64">
        <f t="shared" si="5"/>
        <v>0</v>
      </c>
    </row>
    <row r="16" spans="1:20" ht="24" customHeight="1" x14ac:dyDescent="0.25">
      <c r="A16" s="59">
        <v>45219</v>
      </c>
      <c r="B16" s="25">
        <v>8</v>
      </c>
      <c r="C16" s="8">
        <f>SUMIFS(Dados!$I$1:$I$1994,Dados!$B$1:$B$1994,C$7,Dados!$A$1:$A$1994,$A16)</f>
        <v>9408</v>
      </c>
      <c r="D16" s="8">
        <f>SUMIFS(Dados!$I$1:$I$1994,Dados!$B$1:$B$1994,D$7,Dados!$A$1:$A$1994,$A16)</f>
        <v>20114</v>
      </c>
      <c r="E16" s="8">
        <f>SUMIFS(Dados!$I$1:$I$1994,Dados!$B$1:$B$1994,E$7,Dados!$A$1:$A$1994,$A16)</f>
        <v>7922.5999999999995</v>
      </c>
      <c r="F16" s="8">
        <f>SUMIFS(Dados!$I$1:$I$1994,Dados!$B$1:$B$1994,F$7,Dados!$A$1:$A$1994,$A16)</f>
        <v>0</v>
      </c>
      <c r="G16" s="8">
        <f>SUMIFS(Dados!$I$1:$I$1994,Dados!$B$1:$B$1994,G$7,Dados!$A$1:$A$1994,$A16)</f>
        <v>10250.94</v>
      </c>
      <c r="H16" s="8">
        <f>SUMIFS(Dados!$I$1:$I$1994,Dados!$B$1:$B$1994,H$7,Dados!$A$1:$A$1994,$A16)</f>
        <v>0</v>
      </c>
      <c r="I16" s="8">
        <f t="shared" si="0"/>
        <v>47695.54</v>
      </c>
      <c r="J16" s="8">
        <f t="shared" si="1"/>
        <v>0</v>
      </c>
      <c r="K16" s="8">
        <f t="shared" si="2"/>
        <v>47695.54</v>
      </c>
      <c r="L16" s="9">
        <f t="shared" si="4"/>
        <v>662753.47</v>
      </c>
      <c r="M16" s="64">
        <v>640817.14999999991</v>
      </c>
      <c r="N16" s="64">
        <f t="shared" si="3"/>
        <v>-21936.320000000065</v>
      </c>
      <c r="O16" s="64">
        <f t="shared" si="5"/>
        <v>0</v>
      </c>
    </row>
    <row r="17" spans="1:15" ht="24" customHeight="1" x14ac:dyDescent="0.25">
      <c r="A17" s="59">
        <v>45235</v>
      </c>
      <c r="B17" s="25">
        <v>9</v>
      </c>
      <c r="C17" s="8">
        <f>SUMIFS(Dados!$I$1:$I$1994,Dados!$B$1:$B$1994,C$7,Dados!$A$1:$A$1994,$A17)</f>
        <v>17380.77</v>
      </c>
      <c r="D17" s="8">
        <f>SUMIFS(Dados!$I$1:$I$1994,Dados!$B$1:$B$1994,D$7,Dados!$A$1:$A$1994,$A17)</f>
        <v>0</v>
      </c>
      <c r="E17" s="8">
        <f>SUMIFS(Dados!$I$1:$I$1994,Dados!$B$1:$B$1994,E$7,Dados!$A$1:$A$1994,$A17)</f>
        <v>21771.19</v>
      </c>
      <c r="F17" s="8">
        <f>SUMIFS(Dados!$I$1:$I$1994,Dados!$B$1:$B$1994,F$7,Dados!$A$1:$A$1994,$A17)</f>
        <v>0</v>
      </c>
      <c r="G17" s="8">
        <f>SUMIFS(Dados!$I$1:$I$1994,Dados!$B$1:$B$1994,G$7,Dados!$A$1:$A$1994,$A17)</f>
        <v>5862.35</v>
      </c>
      <c r="H17" s="8">
        <f>SUMIFS(Dados!$I$1:$I$1994,Dados!$B$1:$B$1994,H$7,Dados!$A$1:$A$1994,$A17)</f>
        <v>0</v>
      </c>
      <c r="I17" s="8">
        <f t="shared" si="0"/>
        <v>45014.31</v>
      </c>
      <c r="J17" s="8">
        <f t="shared" si="1"/>
        <v>0</v>
      </c>
      <c r="K17" s="8">
        <f t="shared" si="2"/>
        <v>45014.31</v>
      </c>
      <c r="L17" s="9">
        <f t="shared" si="4"/>
        <v>707767.78</v>
      </c>
      <c r="M17" s="64">
        <v>685831.46</v>
      </c>
      <c r="N17" s="64">
        <f t="shared" si="3"/>
        <v>-21936.320000000065</v>
      </c>
      <c r="O17" s="64">
        <f t="shared" si="5"/>
        <v>0</v>
      </c>
    </row>
    <row r="18" spans="1:15" ht="24" customHeight="1" x14ac:dyDescent="0.25">
      <c r="A18" s="59">
        <v>45250</v>
      </c>
      <c r="B18" s="25">
        <v>10</v>
      </c>
      <c r="C18" s="8">
        <f>SUMIFS(Dados!$I$1:$I$1994,Dados!$B$1:$B$1994,C$7,Dados!$A$1:$A$1994,$A18)</f>
        <v>13327.98</v>
      </c>
      <c r="D18" s="8">
        <f>SUMIFS(Dados!$I$1:$I$1994,Dados!$B$1:$B$1994,D$7,Dados!$A$1:$A$1994,$A18)</f>
        <v>24750</v>
      </c>
      <c r="E18" s="8">
        <f>SUMIFS(Dados!$I$1:$I$1994,Dados!$B$1:$B$1994,E$7,Dados!$A$1:$A$1994,$A18)</f>
        <v>44414.8</v>
      </c>
      <c r="F18" s="8">
        <f>SUMIFS(Dados!$I$1:$I$1994,Dados!$B$1:$B$1994,F$7,Dados!$A$1:$A$1994,$A18)</f>
        <v>0</v>
      </c>
      <c r="G18" s="8">
        <f>SUMIFS(Dados!$I$1:$I$1994,Dados!$B$1:$B$1994,G$7,Dados!$A$1:$A$1994,$A18)</f>
        <v>62047.42</v>
      </c>
      <c r="H18" s="8">
        <f>SUMIFS(Dados!$I$1:$I$1994,Dados!$B$1:$B$1994,H$7,Dados!$A$1:$A$1994,$A18)</f>
        <v>0</v>
      </c>
      <c r="I18" s="8">
        <f t="shared" si="0"/>
        <v>144540.20000000001</v>
      </c>
      <c r="J18" s="8">
        <f t="shared" si="1"/>
        <v>0</v>
      </c>
      <c r="K18" s="8">
        <f t="shared" si="2"/>
        <v>144540.20000000001</v>
      </c>
      <c r="L18" s="9">
        <f t="shared" si="4"/>
        <v>852307.98</v>
      </c>
      <c r="M18" s="64">
        <v>830371.65999999992</v>
      </c>
      <c r="N18" s="64">
        <f t="shared" si="3"/>
        <v>-21936.320000000065</v>
      </c>
      <c r="O18" s="64">
        <f t="shared" si="5"/>
        <v>0</v>
      </c>
    </row>
    <row r="19" spans="1:15" ht="24" customHeight="1" x14ac:dyDescent="0.25">
      <c r="A19" s="59">
        <v>45265</v>
      </c>
      <c r="B19" s="25">
        <v>11</v>
      </c>
      <c r="C19" s="8">
        <f>SUMIFS(Dados!$I$1:$I$1994,Dados!$B$1:$B$1994,C$7,Dados!$A$1:$A$1994,$A19)</f>
        <v>16975.98</v>
      </c>
      <c r="D19" s="8">
        <f>SUMIFS(Dados!$I$1:$I$1994,Dados!$B$1:$B$1994,D$7,Dados!$A$1:$A$1994,$A19)</f>
        <v>20</v>
      </c>
      <c r="E19" s="8">
        <f>SUMIFS(Dados!$I$1:$I$1994,Dados!$B$1:$B$1994,E$7,Dados!$A$1:$A$1994,$A19)</f>
        <v>40768.129999999997</v>
      </c>
      <c r="F19" s="8">
        <f>SUMIFS(Dados!$I$1:$I$1994,Dados!$B$1:$B$1994,F$7,Dados!$A$1:$A$1994,$A19)</f>
        <v>0</v>
      </c>
      <c r="G19" s="8">
        <f>SUMIFS(Dados!$I$1:$I$1994,Dados!$B$1:$B$1994,G$7,Dados!$A$1:$A$1994,$A19)</f>
        <v>39956.480000000003</v>
      </c>
      <c r="H19" s="8">
        <f>SUMIFS(Dados!$I$1:$I$1994,Dados!$B$1:$B$1994,H$7,Dados!$A$1:$A$1994,$A19)</f>
        <v>0</v>
      </c>
      <c r="I19" s="8">
        <f t="shared" si="0"/>
        <v>97720.59</v>
      </c>
      <c r="J19" s="8">
        <f t="shared" si="1"/>
        <v>0</v>
      </c>
      <c r="K19" s="8">
        <f t="shared" si="2"/>
        <v>97720.59</v>
      </c>
      <c r="L19" s="9">
        <f t="shared" si="4"/>
        <v>950028.57</v>
      </c>
      <c r="M19" s="64">
        <v>928092.24999999988</v>
      </c>
      <c r="N19" s="64">
        <f t="shared" si="3"/>
        <v>-21936.320000000065</v>
      </c>
      <c r="O19" s="64">
        <f t="shared" si="5"/>
        <v>0</v>
      </c>
    </row>
    <row r="20" spans="1:15" ht="24" customHeight="1" x14ac:dyDescent="0.25">
      <c r="A20" s="59">
        <v>45280</v>
      </c>
      <c r="B20" s="25">
        <v>12</v>
      </c>
      <c r="C20" s="8">
        <f>SUMIFS(Dados!$I$1:$I$1994,Dados!$B$1:$B$1994,C$7,Dados!$A$1:$A$1994,$A20)</f>
        <v>12740.04</v>
      </c>
      <c r="D20" s="8">
        <f>SUMIFS(Dados!$I$1:$I$1994,Dados!$B$1:$B$1994,D$7,Dados!$A$1:$A$1994,$A20)</f>
        <v>20000</v>
      </c>
      <c r="E20" s="8">
        <f>SUMIFS(Dados!$I$1:$I$1994,Dados!$B$1:$B$1994,E$7,Dados!$A$1:$A$1994,$A20)</f>
        <v>7455.8499999999995</v>
      </c>
      <c r="F20" s="8">
        <f>SUMIFS(Dados!$I$1:$I$1994,Dados!$B$1:$B$1994,F$7,Dados!$A$1:$A$1994,$A20)</f>
        <v>0</v>
      </c>
      <c r="G20" s="8">
        <f>SUMIFS(Dados!$I$1:$I$1994,Dados!$B$1:$B$1994,G$7,Dados!$A$1:$A$1994,$A20)</f>
        <v>13300</v>
      </c>
      <c r="H20" s="8">
        <f>SUMIFS(Dados!$I$1:$I$1994,Dados!$B$1:$B$1994,H$7,Dados!$A$1:$A$1994,$A20)</f>
        <v>0</v>
      </c>
      <c r="I20" s="8">
        <f t="shared" si="0"/>
        <v>53495.89</v>
      </c>
      <c r="J20" s="8">
        <f t="shared" si="1"/>
        <v>0</v>
      </c>
      <c r="K20" s="8">
        <f t="shared" si="2"/>
        <v>53495.89</v>
      </c>
      <c r="L20" s="9">
        <f t="shared" si="4"/>
        <v>1003524.46</v>
      </c>
      <c r="M20" s="64">
        <v>981588.1399999999</v>
      </c>
      <c r="N20" s="64">
        <f t="shared" si="3"/>
        <v>-21936.320000000065</v>
      </c>
      <c r="O20" s="64">
        <f t="shared" si="5"/>
        <v>0</v>
      </c>
    </row>
    <row r="21" spans="1:15" ht="24" customHeight="1" x14ac:dyDescent="0.25">
      <c r="A21" s="59">
        <v>45296</v>
      </c>
      <c r="B21" s="25">
        <v>13</v>
      </c>
      <c r="C21" s="8">
        <f>SUMIFS(Dados!$I$1:$I$1994,Dados!$B$1:$B$1994,C$7,Dados!$A$1:$A$1994,$A21)</f>
        <v>18498.46</v>
      </c>
      <c r="D21" s="8">
        <f>SUMIFS(Dados!$I$1:$I$1994,Dados!$B$1:$B$1994,D$7,Dados!$A$1:$A$1994,$A21)</f>
        <v>1032</v>
      </c>
      <c r="E21" s="8">
        <f>SUMIFS(Dados!$I$1:$I$1994,Dados!$B$1:$B$1994,E$7,Dados!$A$1:$A$1994,$A21)</f>
        <v>31866.52</v>
      </c>
      <c r="F21" s="8">
        <f>SUMIFS(Dados!$I$1:$I$1994,Dados!$B$1:$B$1994,F$7,Dados!$A$1:$A$1994,$A21)</f>
        <v>0</v>
      </c>
      <c r="G21" s="8">
        <f>SUMIFS(Dados!$I$1:$I$1994,Dados!$B$1:$B$1994,G$7,Dados!$A$1:$A$1994,$A21)</f>
        <v>0</v>
      </c>
      <c r="H21" s="8">
        <f>SUMIFS(Dados!$I$1:$I$1994,Dados!$B$1:$B$1994,H$7,Dados!$A$1:$A$1994,$A21)</f>
        <v>0</v>
      </c>
      <c r="I21" s="8">
        <f t="shared" si="0"/>
        <v>51396.979999999996</v>
      </c>
      <c r="J21" s="8">
        <f t="shared" si="1"/>
        <v>0</v>
      </c>
      <c r="K21" s="8">
        <f t="shared" si="2"/>
        <v>51396.979999999996</v>
      </c>
      <c r="L21" s="9">
        <f t="shared" si="4"/>
        <v>1054921.44</v>
      </c>
      <c r="M21" s="64">
        <v>1032985.12</v>
      </c>
      <c r="N21" s="64">
        <f t="shared" si="3"/>
        <v>-21936.319999999949</v>
      </c>
      <c r="O21" s="64">
        <f t="shared" si="5"/>
        <v>0</v>
      </c>
    </row>
    <row r="22" spans="1:15" ht="24" customHeight="1" x14ac:dyDescent="0.25">
      <c r="A22" s="59">
        <v>45311</v>
      </c>
      <c r="B22" s="25">
        <v>14</v>
      </c>
      <c r="C22" s="8">
        <f>SUMIFS(Dados!$I$1:$I$1994,Dados!$B$1:$B$1994,C$7,Dados!$A$1:$A$1994,$A22)</f>
        <v>9408</v>
      </c>
      <c r="D22" s="8">
        <f>SUMIFS(Dados!$I$1:$I$1994,Dados!$B$1:$B$1994,D$7,Dados!$A$1:$A$1994,$A22)</f>
        <v>20750</v>
      </c>
      <c r="E22" s="8">
        <f>SUMIFS(Dados!$I$1:$I$1994,Dados!$B$1:$B$1994,E$7,Dados!$A$1:$A$1994,$A22)</f>
        <v>4341.2</v>
      </c>
      <c r="F22" s="8">
        <f>SUMIFS(Dados!$I$1:$I$1994,Dados!$B$1:$B$1994,F$7,Dados!$A$1:$A$1994,$A22)</f>
        <v>0</v>
      </c>
      <c r="G22" s="8">
        <f>SUMIFS(Dados!$I$1:$I$1994,Dados!$B$1:$B$1994,G$7,Dados!$A$1:$A$1994,$A22)</f>
        <v>79724.179999999993</v>
      </c>
      <c r="H22" s="8">
        <f>SUMIFS(Dados!$I$1:$I$1994,Dados!$B$1:$B$1994,H$7,Dados!$A$1:$A$1994,$A22)</f>
        <v>0</v>
      </c>
      <c r="I22" s="8">
        <f t="shared" si="0"/>
        <v>114223.37999999999</v>
      </c>
      <c r="J22" s="8">
        <f t="shared" si="1"/>
        <v>0</v>
      </c>
      <c r="K22" s="8">
        <f t="shared" si="2"/>
        <v>114223.37999999999</v>
      </c>
      <c r="L22" s="9">
        <f t="shared" si="4"/>
        <v>1169144.8199999998</v>
      </c>
      <c r="M22" s="64">
        <v>1147208.5</v>
      </c>
      <c r="N22" s="64">
        <f t="shared" si="3"/>
        <v>-21936.319999999832</v>
      </c>
      <c r="O22" s="64">
        <f t="shared" si="5"/>
        <v>0</v>
      </c>
    </row>
    <row r="23" spans="1:15" ht="24" customHeight="1" x14ac:dyDescent="0.25">
      <c r="A23" s="59">
        <v>45327</v>
      </c>
      <c r="B23" s="25">
        <v>15</v>
      </c>
      <c r="C23" s="8">
        <f>SUMIFS(Dados!$I$1:$I$1994,Dados!$B$1:$B$1994,C$7,Dados!$A$1:$A$1994,$A23)</f>
        <v>19937.7</v>
      </c>
      <c r="D23" s="8">
        <f>SUMIFS(Dados!$I$1:$I$1994,Dados!$B$1:$B$1994,D$7,Dados!$A$1:$A$1994,$A23)</f>
        <v>4192</v>
      </c>
      <c r="E23" s="8">
        <f>SUMIFS(Dados!$I$1:$I$1994,Dados!$B$1:$B$1994,E$7,Dados!$A$1:$A$1994,$A23)</f>
        <v>97426.489999999991</v>
      </c>
      <c r="F23" s="8">
        <f>SUMIFS(Dados!$I$1:$I$1994,Dados!$B$1:$B$1994,F$7,Dados!$A$1:$A$1994,$A23)</f>
        <v>0</v>
      </c>
      <c r="G23" s="8">
        <f>SUMIFS(Dados!$I$1:$I$1994,Dados!$B$1:$B$1994,G$7,Dados!$A$1:$A$1994,$A23)</f>
        <v>3416.88</v>
      </c>
      <c r="H23" s="8">
        <f>SUMIFS(Dados!$I$1:$I$1994,Dados!$B$1:$B$1994,H$7,Dados!$A$1:$A$1994,$A23)</f>
        <v>0</v>
      </c>
      <c r="I23" s="8">
        <f t="shared" si="0"/>
        <v>124973.06999999999</v>
      </c>
      <c r="J23" s="8">
        <f t="shared" si="1"/>
        <v>0</v>
      </c>
      <c r="K23" s="8">
        <f t="shared" si="2"/>
        <v>124973.06999999999</v>
      </c>
      <c r="L23" s="9">
        <f t="shared" si="4"/>
        <v>1294117.8899999999</v>
      </c>
      <c r="M23" s="64">
        <v>1272181.57</v>
      </c>
      <c r="N23" s="64">
        <f t="shared" si="3"/>
        <v>-21936.319999999832</v>
      </c>
      <c r="O23" s="64">
        <f t="shared" si="5"/>
        <v>0</v>
      </c>
    </row>
    <row r="24" spans="1:15" ht="24" customHeight="1" x14ac:dyDescent="0.25">
      <c r="A24" s="59">
        <v>45342</v>
      </c>
      <c r="B24" s="25">
        <v>16</v>
      </c>
      <c r="C24" s="8">
        <f>SUMIFS(Dados!$I$1:$I$1994,Dados!$B$1:$B$1994,C$7,Dados!$A$1:$A$1994,$A24)</f>
        <v>10668</v>
      </c>
      <c r="D24" s="8">
        <f>SUMIFS(Dados!$I$1:$I$1994,Dados!$B$1:$B$1994,D$7,Dados!$A$1:$A$1994,$A24)</f>
        <v>20000</v>
      </c>
      <c r="E24" s="8">
        <f>SUMIFS(Dados!$I$1:$I$1994,Dados!$B$1:$B$1994,E$7,Dados!$A$1:$A$1994,$A24)</f>
        <v>7705.17</v>
      </c>
      <c r="F24" s="8">
        <f>SUMIFS(Dados!$I$1:$I$1994,Dados!$B$1:$B$1994,F$7,Dados!$A$1:$A$1994,$A24)</f>
        <v>0</v>
      </c>
      <c r="G24" s="8">
        <f>SUMIFS(Dados!$I$1:$I$1994,Dados!$B$1:$B$1994,G$7,Dados!$A$1:$A$1994,$A24)</f>
        <v>1289.4000000000001</v>
      </c>
      <c r="H24" s="8">
        <f>SUMIFS(Dados!$I$1:$I$1994,Dados!$B$1:$B$1994,H$7,Dados!$A$1:$A$1994,$A24)</f>
        <v>0</v>
      </c>
      <c r="I24" s="8">
        <f t="shared" si="0"/>
        <v>39662.57</v>
      </c>
      <c r="J24" s="8">
        <f t="shared" si="1"/>
        <v>0</v>
      </c>
      <c r="K24" s="7">
        <f t="shared" si="2"/>
        <v>39662.57</v>
      </c>
      <c r="L24" s="9">
        <f t="shared" si="4"/>
        <v>1333780.46</v>
      </c>
      <c r="M24" s="64">
        <v>1311844.1399999999</v>
      </c>
      <c r="N24" s="64">
        <f t="shared" si="3"/>
        <v>-21936.320000000065</v>
      </c>
      <c r="O24" s="64">
        <f t="shared" si="5"/>
        <v>0</v>
      </c>
    </row>
    <row r="25" spans="1:15" ht="24" customHeight="1" x14ac:dyDescent="0.25">
      <c r="A25" s="59">
        <v>45356</v>
      </c>
      <c r="B25" s="25">
        <v>17</v>
      </c>
      <c r="C25" s="8">
        <f>SUMIFS(Dados!$I$1:$I$1994,Dados!$B$1:$B$1994,C$7,Dados!$A$1:$A$1994,$A25)</f>
        <v>14791.509999999998</v>
      </c>
      <c r="D25" s="8">
        <f>SUMIFS(Dados!$I$1:$I$1994,Dados!$B$1:$B$1994,D$7,Dados!$A$1:$A$1994,$A25)</f>
        <v>900</v>
      </c>
      <c r="E25" s="8">
        <f>SUMIFS(Dados!$I$1:$I$1994,Dados!$B$1:$B$1994,E$7,Dados!$A$1:$A$1994,$A25)</f>
        <v>37352.29</v>
      </c>
      <c r="F25" s="8">
        <f>SUMIFS(Dados!$I$1:$I$1994,Dados!$B$1:$B$1994,F$7,Dados!$A$1:$A$1994,$A25)</f>
        <v>0</v>
      </c>
      <c r="G25" s="8">
        <f>SUMIFS(Dados!$I$1:$I$1994,Dados!$B$1:$B$1994,G$7,Dados!$A$1:$A$1994,$A25)</f>
        <v>60227.79</v>
      </c>
      <c r="H25" s="8">
        <f>SUMIFS(Dados!$I$1:$I$1994,Dados!$B$1:$B$1994,H$7,Dados!$A$1:$A$1994,$A25)</f>
        <v>0</v>
      </c>
      <c r="I25" s="8">
        <f t="shared" si="0"/>
        <v>113271.59</v>
      </c>
      <c r="J25" s="8">
        <f t="shared" si="1"/>
        <v>0</v>
      </c>
      <c r="K25" s="7">
        <f t="shared" si="2"/>
        <v>113271.59</v>
      </c>
      <c r="L25" s="9">
        <f t="shared" si="4"/>
        <v>1447052.05</v>
      </c>
      <c r="M25" s="64">
        <v>1425115.73</v>
      </c>
      <c r="N25" s="64">
        <f t="shared" si="3"/>
        <v>-21936.320000000065</v>
      </c>
      <c r="O25" s="64">
        <f t="shared" si="5"/>
        <v>0</v>
      </c>
    </row>
    <row r="26" spans="1:15" ht="24" customHeight="1" x14ac:dyDescent="0.25">
      <c r="A26" s="59">
        <v>45371</v>
      </c>
      <c r="B26" s="25">
        <v>18</v>
      </c>
      <c r="C26" s="8">
        <f>SUMIFS(Dados!$I$1:$I$1994,Dados!$B$1:$B$1994,C$7,Dados!$A$1:$A$1994,$A26)</f>
        <v>9184</v>
      </c>
      <c r="D26" s="8">
        <f>SUMIFS(Dados!$I$1:$I$1994,Dados!$B$1:$B$1994,D$7,Dados!$A$1:$A$1994,$A26)</f>
        <v>20000</v>
      </c>
      <c r="E26" s="8">
        <f>SUMIFS(Dados!$I$1:$I$1994,Dados!$B$1:$B$1994,E$7,Dados!$A$1:$A$1994,$A26)</f>
        <v>12246.38</v>
      </c>
      <c r="F26" s="8">
        <f>SUMIFS(Dados!$I$1:$I$1994,Dados!$B$1:$B$1994,F$7,Dados!$A$1:$A$1994,$A26)</f>
        <v>0</v>
      </c>
      <c r="G26" s="8">
        <f>SUMIFS(Dados!$I$1:$I$1994,Dados!$B$1:$B$1994,G$7,Dados!$A$1:$A$1994,$A26)</f>
        <v>13408.319999999998</v>
      </c>
      <c r="H26" s="8">
        <f>SUMIFS(Dados!$I$1:$I$1994,Dados!$B$1:$B$1994,H$7,Dados!$A$1:$A$1994,$A26)</f>
        <v>0</v>
      </c>
      <c r="I26" s="8">
        <f t="shared" si="0"/>
        <v>54838.7</v>
      </c>
      <c r="J26" s="8">
        <f t="shared" si="1"/>
        <v>0</v>
      </c>
      <c r="K26" s="7">
        <f t="shared" si="2"/>
        <v>54838.7</v>
      </c>
      <c r="L26" s="9">
        <f t="shared" si="4"/>
        <v>1501890.75</v>
      </c>
      <c r="M26" s="64">
        <v>1479954.43</v>
      </c>
      <c r="N26" s="64">
        <f t="shared" si="3"/>
        <v>-21936.320000000065</v>
      </c>
      <c r="O26" s="64">
        <f t="shared" si="5"/>
        <v>0</v>
      </c>
    </row>
    <row r="27" spans="1:15" ht="24" customHeight="1" x14ac:dyDescent="0.25">
      <c r="A27" s="59">
        <v>45387</v>
      </c>
      <c r="B27" s="25">
        <v>19</v>
      </c>
      <c r="C27" s="8">
        <f>SUMIFS(Dados!$I$1:$I$1994,Dados!$B$1:$B$1994,C$7,Dados!$A$1:$A$1994,$A27)</f>
        <v>15261.27</v>
      </c>
      <c r="D27" s="8">
        <f>SUMIFS(Dados!$I$1:$I$1994,Dados!$B$1:$B$1994,D$7,Dados!$A$1:$A$1994,$A27)</f>
        <v>0</v>
      </c>
      <c r="E27" s="8">
        <f>SUMIFS(Dados!$I$1:$I$1994,Dados!$B$1:$B$1994,E$7,Dados!$A$1:$A$1994,$A27)</f>
        <v>29476.93</v>
      </c>
      <c r="F27" s="8">
        <f>SUMIFS(Dados!$I$1:$I$1994,Dados!$B$1:$B$1994,F$7,Dados!$A$1:$A$1994,$A27)</f>
        <v>0</v>
      </c>
      <c r="G27" s="8">
        <f>SUMIFS(Dados!$I$1:$I$1994,Dados!$B$1:$B$1994,G$7,Dados!$A$1:$A$1994,$A27)</f>
        <v>450</v>
      </c>
      <c r="H27" s="8">
        <f>SUMIFS(Dados!$I$1:$I$1994,Dados!$B$1:$B$1994,H$7,Dados!$A$1:$A$1994,$A27)</f>
        <v>0</v>
      </c>
      <c r="I27" s="8">
        <f t="shared" si="0"/>
        <v>45188.2</v>
      </c>
      <c r="J27" s="8">
        <f t="shared" si="1"/>
        <v>0</v>
      </c>
      <c r="K27" s="7">
        <f t="shared" si="2"/>
        <v>45188.2</v>
      </c>
      <c r="L27" s="9">
        <f t="shared" si="4"/>
        <v>1547078.95</v>
      </c>
      <c r="M27" s="64">
        <v>1525142.63</v>
      </c>
      <c r="N27" s="64">
        <f t="shared" si="3"/>
        <v>-21936.320000000065</v>
      </c>
      <c r="O27" s="64">
        <f t="shared" si="5"/>
        <v>0</v>
      </c>
    </row>
    <row r="28" spans="1:15" ht="24" customHeight="1" x14ac:dyDescent="0.25">
      <c r="A28" s="59">
        <v>45402</v>
      </c>
      <c r="B28" s="25">
        <v>20</v>
      </c>
      <c r="C28" s="8">
        <f>SUMIFS(Dados!$I$1:$I$1994,Dados!$B$1:$B$1994,C$7,Dados!$A$1:$A$1994,$A28)</f>
        <v>9532.8000000000011</v>
      </c>
      <c r="D28" s="8">
        <f>SUMIFS(Dados!$I$1:$I$1994,Dados!$B$1:$B$1994,D$7,Dados!$A$1:$A$1994,$A28)</f>
        <v>20000</v>
      </c>
      <c r="E28" s="8">
        <f>SUMIFS(Dados!$I$1:$I$1994,Dados!$B$1:$B$1994,E$7,Dados!$A$1:$A$1994,$A28)</f>
        <v>22789.719999999998</v>
      </c>
      <c r="F28" s="8">
        <f>SUMIFS(Dados!$I$1:$I$1994,Dados!$B$1:$B$1994,F$7,Dados!$A$1:$A$1994,$A28)</f>
        <v>0</v>
      </c>
      <c r="G28" s="8">
        <f>SUMIFS(Dados!$I$1:$I$1994,Dados!$B$1:$B$1994,G$7,Dados!$A$1:$A$1994,$A28)</f>
        <v>0</v>
      </c>
      <c r="H28" s="8">
        <f>SUMIFS(Dados!$I$1:$I$1994,Dados!$B$1:$B$1994,H$7,Dados!$A$1:$A$1994,$A28)</f>
        <v>0</v>
      </c>
      <c r="I28" s="8">
        <f t="shared" si="0"/>
        <v>52322.520000000004</v>
      </c>
      <c r="J28" s="8">
        <f t="shared" si="1"/>
        <v>0</v>
      </c>
      <c r="K28" s="7">
        <f t="shared" si="2"/>
        <v>52322.520000000004</v>
      </c>
      <c r="L28" s="9">
        <f t="shared" si="4"/>
        <v>1599401.47</v>
      </c>
      <c r="M28" s="64">
        <v>1577465.15</v>
      </c>
      <c r="N28" s="64">
        <f t="shared" si="3"/>
        <v>-21936.320000000065</v>
      </c>
      <c r="O28" s="64">
        <f t="shared" si="5"/>
        <v>0</v>
      </c>
    </row>
    <row r="29" spans="1:15" ht="24" customHeight="1" x14ac:dyDescent="0.25">
      <c r="A29" s="59">
        <v>45417</v>
      </c>
      <c r="B29" s="25">
        <v>21</v>
      </c>
      <c r="C29" s="8">
        <f>SUMIFS(Dados!$I$1:$I$1994,Dados!$B$1:$B$1994,C$7,Dados!$A$1:$A$1994,$A29)</f>
        <v>22885.200000000001</v>
      </c>
      <c r="D29" s="8">
        <f>SUMIFS(Dados!$I$1:$I$1994,Dados!$B$1:$B$1994,D$7,Dados!$A$1:$A$1994,$A29)</f>
        <v>1680.45</v>
      </c>
      <c r="E29" s="8">
        <f>SUMIFS(Dados!$I$1:$I$1994,Dados!$B$1:$B$1994,E$7,Dados!$A$1:$A$1994,$A29)</f>
        <v>29032.67</v>
      </c>
      <c r="F29" s="8">
        <f>SUMIFS(Dados!$I$1:$I$1994,Dados!$B$1:$B$1994,F$7,Dados!$A$1:$A$1994,$A29)</f>
        <v>20</v>
      </c>
      <c r="G29" s="8">
        <f>SUMIFS(Dados!$I$1:$I$1994,Dados!$B$1:$B$1994,G$7,Dados!$A$1:$A$1994,$A29)</f>
        <v>22920.17</v>
      </c>
      <c r="H29" s="8">
        <f>SUMIFS(Dados!$I$1:$I$1994,Dados!$B$1:$B$1994,H$7,Dados!$A$1:$A$1994,$A29)</f>
        <v>0</v>
      </c>
      <c r="I29" s="8">
        <f t="shared" si="0"/>
        <v>76538.489999999991</v>
      </c>
      <c r="J29" s="8">
        <f t="shared" si="1"/>
        <v>0</v>
      </c>
      <c r="K29" s="7">
        <f t="shared" si="2"/>
        <v>76538.489999999991</v>
      </c>
      <c r="L29" s="9">
        <f t="shared" si="4"/>
        <v>1675939.96</v>
      </c>
      <c r="M29" s="64">
        <v>1654003.64</v>
      </c>
      <c r="N29" s="64">
        <f t="shared" si="3"/>
        <v>-21936.320000000065</v>
      </c>
      <c r="O29" s="64">
        <f t="shared" si="5"/>
        <v>0</v>
      </c>
    </row>
    <row r="30" spans="1:15" ht="24" customHeight="1" x14ac:dyDescent="0.25">
      <c r="A30" s="59">
        <v>45432</v>
      </c>
      <c r="B30" s="25">
        <v>22</v>
      </c>
      <c r="C30" s="8">
        <f>SUMIFS(Dados!$I$1:$I$1994,Dados!$B$1:$B$1994,C$7,Dados!$A$1:$A$1994,$A30)</f>
        <v>11159.6</v>
      </c>
      <c r="D30" s="8">
        <f>SUMIFS(Dados!$I$1:$I$1994,Dados!$B$1:$B$1994,D$7,Dados!$A$1:$A$1994,$A30)</f>
        <v>24213</v>
      </c>
      <c r="E30" s="8">
        <f>SUMIFS(Dados!$I$1:$I$1994,Dados!$B$1:$B$1994,E$7,Dados!$A$1:$A$1994,$A30)</f>
        <v>30695.100000000002</v>
      </c>
      <c r="F30" s="8">
        <f>SUMIFS(Dados!$I$1:$I$1994,Dados!$B$1:$B$1994,F$7,Dados!$A$1:$A$1994,$A30)</f>
        <v>0</v>
      </c>
      <c r="G30" s="8">
        <f>SUMIFS(Dados!$I$1:$I$1994,Dados!$B$1:$B$1994,G$7,Dados!$A$1:$A$1994,$A30)</f>
        <v>22400.1</v>
      </c>
      <c r="H30" s="8">
        <f>SUMIFS(Dados!$I$1:$I$1994,Dados!$B$1:$B$1994,H$7,Dados!$A$1:$A$1994,$A30)</f>
        <v>0</v>
      </c>
      <c r="I30" s="8">
        <f t="shared" si="0"/>
        <v>88467.799999999988</v>
      </c>
      <c r="J30" s="8">
        <f t="shared" si="1"/>
        <v>0</v>
      </c>
      <c r="K30" s="7">
        <f t="shared" si="2"/>
        <v>88467.799999999988</v>
      </c>
      <c r="L30" s="9">
        <f t="shared" si="4"/>
        <v>1764407.76</v>
      </c>
      <c r="M30" s="64">
        <v>1742471.44</v>
      </c>
      <c r="N30" s="64">
        <f t="shared" si="3"/>
        <v>-21936.320000000065</v>
      </c>
      <c r="O30" s="64">
        <f t="shared" si="5"/>
        <v>0</v>
      </c>
    </row>
    <row r="31" spans="1:15" ht="24" customHeight="1" x14ac:dyDescent="0.25">
      <c r="A31" s="59">
        <v>45448</v>
      </c>
      <c r="B31" s="25">
        <v>23</v>
      </c>
      <c r="C31" s="8">
        <f>SUMIFS(Dados!$I$1:$I$1994,Dados!$B$1:$B$1994,C$7,Dados!$A$1:$A$1994,$A31)</f>
        <v>19729.719999999998</v>
      </c>
      <c r="D31" s="8">
        <f>SUMIFS(Dados!$I$1:$I$1994,Dados!$B$1:$B$1994,D$7,Dados!$A$1:$A$1994,$A31)</f>
        <v>1580</v>
      </c>
      <c r="E31" s="8">
        <f>SUMIFS(Dados!$I$1:$I$1994,Dados!$B$1:$B$1994,E$7,Dados!$A$1:$A$1994,$A31)</f>
        <v>14707.449999999999</v>
      </c>
      <c r="F31" s="8">
        <f>SUMIFS(Dados!$I$1:$I$1994,Dados!$B$1:$B$1994,F$7,Dados!$A$1:$A$1994,$A31)</f>
        <v>0</v>
      </c>
      <c r="G31" s="8">
        <f>SUMIFS(Dados!$I$1:$I$1994,Dados!$B$1:$B$1994,G$7,Dados!$A$1:$A$1994,$A31)</f>
        <v>0</v>
      </c>
      <c r="H31" s="8">
        <f>SUMIFS(Dados!$I$1:$I$1994,Dados!$B$1:$B$1994,H$7,Dados!$A$1:$A$1994,$A31)</f>
        <v>0</v>
      </c>
      <c r="I31" s="8">
        <f t="shared" si="0"/>
        <v>36017.17</v>
      </c>
      <c r="J31" s="8">
        <f t="shared" si="1"/>
        <v>0</v>
      </c>
      <c r="K31" s="7">
        <f t="shared" si="2"/>
        <v>36017.17</v>
      </c>
      <c r="L31" s="9">
        <f t="shared" si="4"/>
        <v>1800424.93</v>
      </c>
      <c r="M31" s="64">
        <v>1778488.61</v>
      </c>
      <c r="N31" s="64">
        <f t="shared" si="3"/>
        <v>-21936.319999999832</v>
      </c>
      <c r="O31" s="64">
        <f t="shared" si="5"/>
        <v>0</v>
      </c>
    </row>
    <row r="32" spans="1:15" ht="24" customHeight="1" x14ac:dyDescent="0.25">
      <c r="A32" s="59">
        <v>45463</v>
      </c>
      <c r="B32" s="25">
        <v>24</v>
      </c>
      <c r="C32" s="8">
        <f>SUMIFS(Dados!$I$1:$I$1994,Dados!$B$1:$B$1994,C$7,Dados!$A$1:$A$1994,$A32)</f>
        <v>11799.6</v>
      </c>
      <c r="D32" s="8">
        <f>SUMIFS(Dados!$I$1:$I$1994,Dados!$B$1:$B$1994,D$7,Dados!$A$1:$A$1994,$A32)</f>
        <v>20750</v>
      </c>
      <c r="E32" s="8">
        <f>SUMIFS(Dados!$I$1:$I$1994,Dados!$B$1:$B$1994,E$7,Dados!$A$1:$A$1994,$A32)</f>
        <v>23250.300000000003</v>
      </c>
      <c r="F32" s="8">
        <f>SUMIFS(Dados!$I$1:$I$1994,Dados!$B$1:$B$1994,F$7,Dados!$A$1:$A$1994,$A32)</f>
        <v>226</v>
      </c>
      <c r="G32" s="8">
        <f>SUMIFS(Dados!$I$1:$I$1994,Dados!$B$1:$B$1994,G$7,Dados!$A$1:$A$1994,$A32)</f>
        <v>4934.29</v>
      </c>
      <c r="H32" s="8">
        <f>SUMIFS(Dados!$I$1:$I$1994,Dados!$B$1:$B$1994,H$7,Dados!$A$1:$A$1994,$A32)</f>
        <v>0</v>
      </c>
      <c r="I32" s="8">
        <f t="shared" si="0"/>
        <v>60960.19</v>
      </c>
      <c r="J32" s="8">
        <f t="shared" si="1"/>
        <v>0</v>
      </c>
      <c r="K32" s="65">
        <f t="shared" si="2"/>
        <v>60960.19</v>
      </c>
      <c r="L32" s="9">
        <f t="shared" si="4"/>
        <v>1861385.1199999999</v>
      </c>
      <c r="M32" s="64">
        <v>1839448.8</v>
      </c>
      <c r="N32" s="64">
        <f t="shared" si="3"/>
        <v>-21936.319999999832</v>
      </c>
      <c r="O32" s="64">
        <f t="shared" si="5"/>
        <v>0</v>
      </c>
    </row>
    <row r="33" spans="1:15" ht="24" customHeight="1" x14ac:dyDescent="0.25">
      <c r="A33" s="59">
        <v>45478</v>
      </c>
      <c r="B33" s="25">
        <v>25</v>
      </c>
      <c r="C33" s="8">
        <f>SUMIFS(Dados!$I$1:$I$1994,Dados!$B$1:$B$1994,C$7,Dados!$A$1:$A$1994,$A33)</f>
        <v>24595.820000000003</v>
      </c>
      <c r="D33" s="8">
        <f>SUMIFS(Dados!$I$1:$I$1994,Dados!$B$1:$B$1994,D$7,Dados!$A$1:$A$1994,$A33)</f>
        <v>3508.5</v>
      </c>
      <c r="E33" s="8">
        <f>SUMIFS(Dados!$I$1:$I$1994,Dados!$B$1:$B$1994,E$7,Dados!$A$1:$A$1994,$A33)</f>
        <v>18850.93</v>
      </c>
      <c r="F33" s="8">
        <f>SUMIFS(Dados!$I$1:$I$1994,Dados!$B$1:$B$1994,F$7,Dados!$A$1:$A$1994,$A33)</f>
        <v>0</v>
      </c>
      <c r="G33" s="8">
        <f>SUMIFS(Dados!$I$1:$I$1994,Dados!$B$1:$B$1994,G$7,Dados!$A$1:$A$1994,$A33)</f>
        <v>0</v>
      </c>
      <c r="H33" s="8">
        <f>SUMIFS(Dados!$I$1:$I$1994,Dados!$B$1:$B$1994,H$7,Dados!$A$1:$A$1994,$A33)</f>
        <v>0</v>
      </c>
      <c r="I33" s="8">
        <f t="shared" si="0"/>
        <v>46955.25</v>
      </c>
      <c r="J33" s="8">
        <f t="shared" si="1"/>
        <v>0</v>
      </c>
      <c r="K33" s="7">
        <f t="shared" si="2"/>
        <v>46955.25</v>
      </c>
      <c r="L33" s="9">
        <f t="shared" si="4"/>
        <v>1908340.3699999999</v>
      </c>
      <c r="M33" s="64">
        <v>1825443.86</v>
      </c>
      <c r="N33" s="64">
        <f t="shared" si="3"/>
        <v>-82896.509999999776</v>
      </c>
      <c r="O33" s="64">
        <f t="shared" si="5"/>
        <v>-60960.19</v>
      </c>
    </row>
    <row r="34" spans="1:15" ht="24" customHeight="1" x14ac:dyDescent="0.25">
      <c r="A34" s="59">
        <v>45493</v>
      </c>
      <c r="B34" s="25">
        <v>26</v>
      </c>
      <c r="C34" s="8">
        <f>SUMIFS(Dados!$I$1:$I$1994,Dados!$B$1:$B$1994,C$7,Dados!$A$1:$A$1994,$A34)</f>
        <v>13604.22</v>
      </c>
      <c r="D34" s="8">
        <f>SUMIFS(Dados!$I$1:$I$1994,Dados!$B$1:$B$1994,D$7,Dados!$A$1:$A$1994,$A34)</f>
        <v>34146</v>
      </c>
      <c r="E34" s="8">
        <f>SUMIFS(Dados!$I$1:$I$1994,Dados!$B$1:$B$1994,E$7,Dados!$A$1:$A$1994,$A34)</f>
        <v>35726.050000000003</v>
      </c>
      <c r="F34" s="8">
        <f>SUMIFS(Dados!$I$1:$I$1994,Dados!$B$1:$B$1994,F$7,Dados!$A$1:$A$1994,$A34)</f>
        <v>20</v>
      </c>
      <c r="G34" s="8">
        <f>SUMIFS(Dados!$I$1:$I$1994,Dados!$B$1:$B$1994,G$7,Dados!$A$1:$A$1994,$A34)</f>
        <v>5413.62</v>
      </c>
      <c r="H34" s="8">
        <f>SUMIFS(Dados!$I$1:$I$1994,Dados!$B$1:$B$1994,H$7,Dados!$A$1:$A$1994,$A34)</f>
        <v>0</v>
      </c>
      <c r="I34" s="8">
        <f t="shared" si="0"/>
        <v>88909.89</v>
      </c>
      <c r="J34" s="8">
        <f t="shared" si="1"/>
        <v>0</v>
      </c>
      <c r="K34" s="7">
        <f t="shared" si="2"/>
        <v>88909.89</v>
      </c>
      <c r="L34" s="9">
        <f t="shared" si="4"/>
        <v>1997250.2599999998</v>
      </c>
      <c r="M34" s="64">
        <v>1914353.75</v>
      </c>
      <c r="N34" s="64">
        <f t="shared" si="3"/>
        <v>-82896.509999999776</v>
      </c>
      <c r="O34" s="64">
        <f t="shared" si="5"/>
        <v>0</v>
      </c>
    </row>
    <row r="35" spans="1:15" ht="24" customHeight="1" x14ac:dyDescent="0.25">
      <c r="A35" s="59">
        <v>45509</v>
      </c>
      <c r="B35" s="25">
        <v>27</v>
      </c>
      <c r="C35" s="8">
        <f>SUMIFS(Dados!$I$1:$I$1994,Dados!$B$1:$B$1994,C$7,Dados!$A$1:$A$1994,$A35)</f>
        <v>25845.950000000004</v>
      </c>
      <c r="D35" s="8">
        <f>SUMIFS(Dados!$I$1:$I$1994,Dados!$B$1:$B$1994,D$7,Dados!$A$1:$A$1994,$A35)</f>
        <v>10000</v>
      </c>
      <c r="E35" s="8">
        <f>SUMIFS(Dados!$I$1:$I$1994,Dados!$B$1:$B$1994,E$7,Dados!$A$1:$A$1994,$A35)</f>
        <v>21913.34</v>
      </c>
      <c r="F35" s="8">
        <f>SUMIFS(Dados!$I$1:$I$1994,Dados!$B$1:$B$1994,F$7,Dados!$A$1:$A$1994,$A35)</f>
        <v>20</v>
      </c>
      <c r="G35" s="8">
        <f>SUMIFS(Dados!$I$1:$I$1994,Dados!$B$1:$B$1994,G$7,Dados!$A$1:$A$1994,$A35)</f>
        <v>13691.06</v>
      </c>
      <c r="H35" s="8">
        <f>SUMIFS(Dados!$I$1:$I$1994,Dados!$B$1:$B$1994,H$7,Dados!$A$1:$A$1994,$A35)</f>
        <v>0</v>
      </c>
      <c r="I35" s="8">
        <f t="shared" si="0"/>
        <v>71470.350000000006</v>
      </c>
      <c r="J35" s="8">
        <f t="shared" si="1"/>
        <v>0</v>
      </c>
      <c r="K35" s="7">
        <f t="shared" si="2"/>
        <v>71470.350000000006</v>
      </c>
      <c r="L35" s="9">
        <f t="shared" si="4"/>
        <v>2068720.6099999999</v>
      </c>
      <c r="M35" s="64">
        <v>1985824.1</v>
      </c>
      <c r="N35" s="64">
        <f t="shared" si="3"/>
        <v>-82896.509999999776</v>
      </c>
      <c r="O35" s="64">
        <f t="shared" si="5"/>
        <v>0</v>
      </c>
    </row>
    <row r="36" spans="1:15" ht="24" customHeight="1" x14ac:dyDescent="0.25">
      <c r="A36" s="59">
        <v>45524</v>
      </c>
      <c r="B36" s="25">
        <v>28</v>
      </c>
      <c r="C36" s="8">
        <f>SUMIFS(Dados!$I$1:$I$1994,Dados!$B$1:$B$1994,C$7,Dados!$A$1:$A$1994,$A36)</f>
        <v>14011.999999999998</v>
      </c>
      <c r="D36" s="8">
        <f>SUMIFS(Dados!$I$1:$I$1994,Dados!$B$1:$B$1994,D$7,Dados!$A$1:$A$1994,$A36)</f>
        <v>53470</v>
      </c>
      <c r="E36" s="8">
        <f>SUMIFS(Dados!$I$1:$I$1994,Dados!$B$1:$B$1994,E$7,Dados!$A$1:$A$1994,$A36)</f>
        <v>60921.37999999999</v>
      </c>
      <c r="F36" s="8">
        <f>SUMIFS(Dados!$I$1:$I$1994,Dados!$B$1:$B$1994,F$7,Dados!$A$1:$A$1994,$A36)</f>
        <v>0</v>
      </c>
      <c r="G36" s="8">
        <f>SUMIFS(Dados!$I$1:$I$1994,Dados!$B$1:$B$1994,G$7,Dados!$A$1:$A$1994,$A36)</f>
        <v>0</v>
      </c>
      <c r="H36" s="8">
        <f>SUMIFS(Dados!$I$1:$I$1994,Dados!$B$1:$B$1994,H$7,Dados!$A$1:$A$1994,$A36)</f>
        <v>0</v>
      </c>
      <c r="I36" s="8">
        <f t="shared" si="0"/>
        <v>128403.37999999999</v>
      </c>
      <c r="J36" s="8">
        <f t="shared" si="1"/>
        <v>0</v>
      </c>
      <c r="K36" s="7">
        <f t="shared" si="2"/>
        <v>128403.37999999999</v>
      </c>
      <c r="L36" s="9">
        <f t="shared" si="4"/>
        <v>2197123.9899999998</v>
      </c>
      <c r="M36" s="64">
        <v>2114227.48</v>
      </c>
      <c r="N36" s="64">
        <f t="shared" si="3"/>
        <v>-82896.509999999776</v>
      </c>
      <c r="O36" s="64">
        <f t="shared" si="5"/>
        <v>0</v>
      </c>
    </row>
    <row r="37" spans="1:15" ht="24" customHeight="1" x14ac:dyDescent="0.25">
      <c r="A37" s="59">
        <v>45540</v>
      </c>
      <c r="B37" s="25">
        <v>29</v>
      </c>
      <c r="C37" s="8">
        <f>SUMIFS(Dados!$I$1:$I$1994,Dados!$B$1:$B$1994,C$7,Dados!$A$1:$A$1994,$A37)</f>
        <v>24334.109999999997</v>
      </c>
      <c r="D37" s="8">
        <f>SUMIFS(Dados!$I$1:$I$1994,Dados!$B$1:$B$1994,D$7,Dados!$A$1:$A$1994,$A37)</f>
        <v>10170</v>
      </c>
      <c r="E37" s="8">
        <f>SUMIFS(Dados!$I$1:$I$1994,Dados!$B$1:$B$1994,E$7,Dados!$A$1:$A$1994,$A37)</f>
        <v>37817.22</v>
      </c>
      <c r="F37" s="8">
        <f>SUMIFS(Dados!$I$1:$I$1994,Dados!$B$1:$B$1994,F$7,Dados!$A$1:$A$1994,$A37)</f>
        <v>0</v>
      </c>
      <c r="G37" s="8">
        <f>SUMIFS(Dados!$I$1:$I$1994,Dados!$B$1:$B$1994,G$7,Dados!$A$1:$A$1994,$A37)</f>
        <v>1449.2</v>
      </c>
      <c r="H37" s="8">
        <f>SUMIFS(Dados!$I$1:$I$1994,Dados!$B$1:$B$1994,H$7,Dados!$A$1:$A$1994,$A37)</f>
        <v>0</v>
      </c>
      <c r="I37" s="8">
        <f t="shared" si="0"/>
        <v>73770.53</v>
      </c>
      <c r="J37" s="8">
        <f t="shared" si="1"/>
        <v>0</v>
      </c>
      <c r="K37" s="7">
        <f t="shared" si="2"/>
        <v>73770.53</v>
      </c>
      <c r="L37" s="9">
        <f t="shared" si="4"/>
        <v>2270894.5199999996</v>
      </c>
      <c r="M37" s="64">
        <v>2187998.0099999998</v>
      </c>
      <c r="N37" s="64">
        <f t="shared" si="3"/>
        <v>-82896.509999999776</v>
      </c>
      <c r="O37" s="64">
        <f t="shared" si="5"/>
        <v>0</v>
      </c>
    </row>
    <row r="38" spans="1:15" ht="24" customHeight="1" x14ac:dyDescent="0.25">
      <c r="A38" s="59">
        <v>45555</v>
      </c>
      <c r="B38" s="25">
        <v>30</v>
      </c>
      <c r="C38" s="8">
        <f>SUMIFS(Dados!$I$1:$I$1994,Dados!$B$1:$B$1994,C$7,Dados!$A$1:$A$1994,$A38)</f>
        <v>12537.599999999999</v>
      </c>
      <c r="D38" s="8">
        <f>SUMIFS(Dados!$I$1:$I$1994,Dados!$B$1:$B$1994,D$7,Dados!$A$1:$A$1994,$A38)</f>
        <v>30000</v>
      </c>
      <c r="E38" s="8">
        <f>SUMIFS(Dados!$I$1:$I$1994,Dados!$B$1:$B$1994,E$7,Dados!$A$1:$A$1994,$A38)</f>
        <v>60715.149999999994</v>
      </c>
      <c r="F38" s="8">
        <f>SUMIFS(Dados!$I$1:$I$1994,Dados!$B$1:$B$1994,F$7,Dados!$A$1:$A$1994,$A38)</f>
        <v>0</v>
      </c>
      <c r="G38" s="8">
        <f>SUMIFS(Dados!$I$1:$I$1994,Dados!$B$1:$B$1994,G$7,Dados!$A$1:$A$1994,$A38)</f>
        <v>22967.32</v>
      </c>
      <c r="H38" s="8">
        <f>SUMIFS(Dados!$I$1:$I$1994,Dados!$B$1:$B$1994,H$7,Dados!$A$1:$A$1994,$A38)</f>
        <v>0</v>
      </c>
      <c r="I38" s="8">
        <f t="shared" si="0"/>
        <v>126220.07</v>
      </c>
      <c r="J38" s="8">
        <f t="shared" si="1"/>
        <v>0</v>
      </c>
      <c r="K38" s="65">
        <f t="shared" si="2"/>
        <v>126220.07</v>
      </c>
      <c r="L38" s="9">
        <f t="shared" si="4"/>
        <v>2397114.5899999994</v>
      </c>
      <c r="M38" s="64">
        <v>2314218.08</v>
      </c>
      <c r="N38" s="64">
        <f t="shared" si="3"/>
        <v>-82896.509999999311</v>
      </c>
      <c r="O38" s="64">
        <f t="shared" si="5"/>
        <v>0</v>
      </c>
    </row>
    <row r="39" spans="1:15" ht="24" customHeight="1" x14ac:dyDescent="0.25">
      <c r="A39" s="59">
        <v>45570</v>
      </c>
      <c r="B39" s="25">
        <v>31</v>
      </c>
      <c r="C39" s="8">
        <f>SUMIFS(Dados!$I$1:$I$1994,Dados!$B$1:$B$1994,C$7,Dados!$A$1:$A$1994,$A39)</f>
        <v>22632.890000000003</v>
      </c>
      <c r="D39" s="8">
        <f>SUMIFS(Dados!$I$1:$I$1994,Dados!$B$1:$B$1994,D$7,Dados!$A$1:$A$1994,$A39)</f>
        <v>10000</v>
      </c>
      <c r="E39" s="8">
        <f>SUMIFS(Dados!$I$1:$I$1994,Dados!$B$1:$B$1994,E$7,Dados!$A$1:$A$1994,$A39)</f>
        <v>12370.05</v>
      </c>
      <c r="F39" s="8">
        <f>SUMIFS(Dados!$I$1:$I$1994,Dados!$B$1:$B$1994,F$7,Dados!$A$1:$A$1994,$A39)</f>
        <v>0</v>
      </c>
      <c r="G39" s="8">
        <f>SUMIFS(Dados!$I$1:$I$1994,Dados!$B$1:$B$1994,G$7,Dados!$A$1:$A$1994,$A39)</f>
        <v>4481.88</v>
      </c>
      <c r="H39" s="8">
        <f>SUMIFS(Dados!$I$1:$I$1994,Dados!$B$1:$B$1994,H$7,Dados!$A$1:$A$1994,$A39)</f>
        <v>0</v>
      </c>
      <c r="I39" s="8">
        <f t="shared" si="0"/>
        <v>49484.82</v>
      </c>
      <c r="J39" s="8">
        <f t="shared" si="1"/>
        <v>0</v>
      </c>
      <c r="K39" s="7">
        <f t="shared" si="2"/>
        <v>49484.82</v>
      </c>
      <c r="L39" s="9">
        <f t="shared" si="4"/>
        <v>2446599.4099999992</v>
      </c>
      <c r="M39" s="64">
        <v>2237482.83</v>
      </c>
      <c r="N39" s="64">
        <f t="shared" si="3"/>
        <v>-209116.57999999914</v>
      </c>
      <c r="O39" s="64">
        <f t="shared" si="5"/>
        <v>-126220.07</v>
      </c>
    </row>
    <row r="40" spans="1:15" ht="24" customHeight="1" x14ac:dyDescent="0.25">
      <c r="A40" s="59">
        <v>45585</v>
      </c>
      <c r="B40" s="25">
        <v>32</v>
      </c>
      <c r="C40" s="8">
        <f>SUMIFS(Dados!$I$1:$I$1994,Dados!$B$1:$B$1994,C$7,Dados!$A$1:$A$1994,$A40)</f>
        <v>10054.799999999999</v>
      </c>
      <c r="D40" s="8">
        <f>SUMIFS(Dados!$I$1:$I$1994,Dados!$B$1:$B$1994,D$7,Dados!$A$1:$A$1994,$A40)</f>
        <v>25000</v>
      </c>
      <c r="E40" s="8">
        <f>SUMIFS(Dados!$I$1:$I$1994,Dados!$B$1:$B$1994,E$7,Dados!$A$1:$A$1994,$A40)</f>
        <v>44161.73</v>
      </c>
      <c r="F40" s="8">
        <f>SUMIFS(Dados!$I$1:$I$1994,Dados!$B$1:$B$1994,F$7,Dados!$A$1:$A$1994,$A40)</f>
        <v>0</v>
      </c>
      <c r="G40" s="8">
        <f>SUMIFS(Dados!$I$1:$I$1994,Dados!$B$1:$B$1994,G$7,Dados!$A$1:$A$1994,$A40)</f>
        <v>4219.6000000000004</v>
      </c>
      <c r="H40" s="8">
        <f>SUMIFS(Dados!$I$1:$I$1994,Dados!$B$1:$B$1994,H$7,Dados!$A$1:$A$1994,$A40)</f>
        <v>0</v>
      </c>
      <c r="I40" s="8">
        <f t="shared" si="0"/>
        <v>83436.13</v>
      </c>
      <c r="J40" s="8">
        <f t="shared" si="1"/>
        <v>0</v>
      </c>
      <c r="K40" s="7">
        <f t="shared" si="2"/>
        <v>83436.13</v>
      </c>
      <c r="L40" s="9">
        <f t="shared" si="4"/>
        <v>2530035.5399999991</v>
      </c>
      <c r="M40" s="64">
        <v>2320918.959999999</v>
      </c>
      <c r="N40" s="64">
        <f t="shared" si="3"/>
        <v>-209116.58000000007</v>
      </c>
      <c r="O40" s="64">
        <f t="shared" si="5"/>
        <v>0</v>
      </c>
    </row>
    <row r="41" spans="1:15" ht="24" customHeight="1" x14ac:dyDescent="0.25">
      <c r="A41" s="59">
        <v>45601</v>
      </c>
      <c r="B41" s="25">
        <v>33</v>
      </c>
      <c r="C41" s="8">
        <f>SUMIFS(Dados!$I$1:$I$1994,Dados!$B$1:$B$1994,C$7,Dados!$A$1:$A$1994,$A41)</f>
        <v>21115.360000000001</v>
      </c>
      <c r="D41" s="8">
        <f>SUMIFS(Dados!$I$1:$I$1994,Dados!$B$1:$B$1994,D$7,Dados!$A$1:$A$1994,$A41)</f>
        <v>10256.200000000001</v>
      </c>
      <c r="E41" s="8">
        <f>SUMIFS(Dados!$I$1:$I$1994,Dados!$B$1:$B$1994,E$7,Dados!$A$1:$A$1994,$A41)</f>
        <v>10293.789999999999</v>
      </c>
      <c r="F41" s="8">
        <f>SUMIFS(Dados!$I$1:$I$1994,Dados!$B$1:$B$1994,F$7,Dados!$A$1:$A$1994,$A41)</f>
        <v>20</v>
      </c>
      <c r="G41" s="8">
        <f>SUMIFS(Dados!$I$1:$I$1994,Dados!$B$1:$B$1994,G$7,Dados!$A$1:$A$1994,$A41)</f>
        <v>23039.3</v>
      </c>
      <c r="H41" s="8">
        <f>SUMIFS(Dados!$I$1:$I$1994,Dados!$B$1:$B$1994,H$7,Dados!$A$1:$A$1994,$A41)</f>
        <v>0</v>
      </c>
      <c r="I41" s="8">
        <f t="shared" ref="I41:I72" si="6">SUM(C41:H41)</f>
        <v>64724.649999999994</v>
      </c>
      <c r="J41" s="8">
        <f t="shared" ref="J41:J72" si="7">ROUND(I41*$L$4,2)</f>
        <v>0</v>
      </c>
      <c r="K41" s="7">
        <f t="shared" ref="K41:K72" si="8">SUM(I41:J41)</f>
        <v>64724.649999999994</v>
      </c>
      <c r="L41" s="9">
        <f t="shared" si="4"/>
        <v>2594760.189999999</v>
      </c>
      <c r="M41" s="64">
        <v>2385643.6099999989</v>
      </c>
      <c r="N41" s="64">
        <f t="shared" ref="N41:N72" si="9">M41-L41</f>
        <v>-209116.58000000007</v>
      </c>
      <c r="O41" s="64">
        <f t="shared" si="5"/>
        <v>0</v>
      </c>
    </row>
    <row r="42" spans="1:15" ht="24" customHeight="1" x14ac:dyDescent="0.25">
      <c r="A42" s="59">
        <v>45616</v>
      </c>
      <c r="B42" s="25">
        <v>34</v>
      </c>
      <c r="C42" s="8">
        <f>SUMIFS(Dados!$I$1:$I$1994,Dados!$B$1:$B$1994,C$7,Dados!$A$1:$A$1994,$A42)</f>
        <v>19901.86</v>
      </c>
      <c r="D42" s="8">
        <f>SUMIFS(Dados!$I$1:$I$1994,Dados!$B$1:$B$1994,D$7,Dados!$A$1:$A$1994,$A42)</f>
        <v>20125.400000000001</v>
      </c>
      <c r="E42" s="8">
        <f>SUMIFS(Dados!$I$1:$I$1994,Dados!$B$1:$B$1994,E$7,Dados!$A$1:$A$1994,$A42)</f>
        <v>26284.62</v>
      </c>
      <c r="F42" s="8">
        <f>SUMIFS(Dados!$I$1:$I$1994,Dados!$B$1:$B$1994,F$7,Dados!$A$1:$A$1994,$A42)</f>
        <v>0</v>
      </c>
      <c r="G42" s="8">
        <f>SUMIFS(Dados!$I$1:$I$1994,Dados!$B$1:$B$1994,G$7,Dados!$A$1:$A$1994,$A42)</f>
        <v>66473.239999999991</v>
      </c>
      <c r="H42" s="8">
        <f>SUMIFS(Dados!$I$1:$I$1994,Dados!$B$1:$B$1994,H$7,Dados!$A$1:$A$1994,$A42)</f>
        <v>0</v>
      </c>
      <c r="I42" s="8">
        <f t="shared" si="6"/>
        <v>132785.12</v>
      </c>
      <c r="J42" s="8">
        <f t="shared" si="7"/>
        <v>0</v>
      </c>
      <c r="K42" s="7">
        <f t="shared" si="8"/>
        <v>132785.12</v>
      </c>
      <c r="L42" s="9">
        <f t="shared" ref="L42:L73" si="10">K42+L41</f>
        <v>2727545.3099999991</v>
      </c>
      <c r="M42" s="64">
        <v>2518428.73</v>
      </c>
      <c r="N42" s="64">
        <f t="shared" si="9"/>
        <v>-209116.57999999914</v>
      </c>
      <c r="O42" s="64">
        <f t="shared" si="5"/>
        <v>0</v>
      </c>
    </row>
    <row r="43" spans="1:15" ht="24" customHeight="1" x14ac:dyDescent="0.25">
      <c r="A43" s="59">
        <v>45631</v>
      </c>
      <c r="B43" s="25">
        <v>35</v>
      </c>
      <c r="C43" s="8">
        <f>SUMIFS(Dados!$I$1:$I$1994,Dados!$B$1:$B$1994,C$7,Dados!$A$1:$A$1994,$A43)</f>
        <v>19628.47</v>
      </c>
      <c r="D43" s="8">
        <f>SUMIFS(Dados!$I$1:$I$1994,Dados!$B$1:$B$1994,D$7,Dados!$A$1:$A$1994,$A43)</f>
        <v>6903</v>
      </c>
      <c r="E43" s="8">
        <f>SUMIFS(Dados!$I$1:$I$1994,Dados!$B$1:$B$1994,E$7,Dados!$A$1:$A$1994,$A43)</f>
        <v>9570.25</v>
      </c>
      <c r="F43" s="8">
        <f>SUMIFS(Dados!$I$1:$I$1994,Dados!$B$1:$B$1994,F$7,Dados!$A$1:$A$1994,$A43)</f>
        <v>0</v>
      </c>
      <c r="G43" s="8">
        <f>SUMIFS(Dados!$I$1:$I$1994,Dados!$B$1:$B$1994,G$7,Dados!$A$1:$A$1994,$A43)</f>
        <v>41551.82</v>
      </c>
      <c r="H43" s="8">
        <f>SUMIFS(Dados!$I$1:$I$1994,Dados!$B$1:$B$1994,H$7,Dados!$A$1:$A$1994,$A43)</f>
        <v>0</v>
      </c>
      <c r="I43" s="8">
        <f t="shared" si="6"/>
        <v>77653.540000000008</v>
      </c>
      <c r="J43" s="8">
        <f t="shared" si="7"/>
        <v>0</v>
      </c>
      <c r="K43" s="65">
        <f t="shared" si="8"/>
        <v>77653.540000000008</v>
      </c>
      <c r="L43" s="9">
        <f t="shared" si="10"/>
        <v>2805198.8499999992</v>
      </c>
      <c r="M43" s="64">
        <v>2518428.73</v>
      </c>
      <c r="N43" s="64">
        <f t="shared" si="9"/>
        <v>-286770.11999999918</v>
      </c>
      <c r="O43" s="64">
        <f t="shared" si="5"/>
        <v>-77653.539999999994</v>
      </c>
    </row>
    <row r="44" spans="1:15" ht="24" customHeight="1" x14ac:dyDescent="0.25">
      <c r="A44" s="59">
        <v>45646</v>
      </c>
      <c r="B44" s="25">
        <v>36</v>
      </c>
      <c r="C44" s="8">
        <f>SUMIFS(Dados!$I$1:$I$1994,Dados!$B$1:$B$1994,C$7,Dados!$A$1:$A$1994,$A44)</f>
        <v>16803.469999999998</v>
      </c>
      <c r="D44" s="8">
        <f>SUMIFS(Dados!$I$1:$I$1994,Dados!$B$1:$B$1994,D$7,Dados!$A$1:$A$1994,$A44)</f>
        <v>25754</v>
      </c>
      <c r="E44" s="8">
        <f>SUMIFS(Dados!$I$1:$I$1994,Dados!$B$1:$B$1994,E$7,Dados!$A$1:$A$1994,$A44)</f>
        <v>32438.890000000007</v>
      </c>
      <c r="F44" s="8">
        <f>SUMIFS(Dados!$I$1:$I$1994,Dados!$B$1:$B$1994,F$7,Dados!$A$1:$A$1994,$A44)</f>
        <v>0</v>
      </c>
      <c r="G44" s="8">
        <f>SUMIFS(Dados!$I$1:$I$1994,Dados!$B$1:$B$1994,G$7,Dados!$A$1:$A$1994,$A44)</f>
        <v>8482.57</v>
      </c>
      <c r="H44" s="8">
        <f>SUMIFS(Dados!$I$1:$I$1994,Dados!$B$1:$B$1994,H$7,Dados!$A$1:$A$1994,$A44)</f>
        <v>0</v>
      </c>
      <c r="I44" s="8">
        <f t="shared" si="6"/>
        <v>83478.930000000022</v>
      </c>
      <c r="J44" s="8">
        <f t="shared" si="7"/>
        <v>0</v>
      </c>
      <c r="K44" s="7">
        <f t="shared" si="8"/>
        <v>83478.930000000022</v>
      </c>
      <c r="L44" s="9">
        <f t="shared" si="10"/>
        <v>2888677.7799999993</v>
      </c>
      <c r="M44" s="64">
        <v>2601907.66</v>
      </c>
      <c r="N44" s="64">
        <f t="shared" si="9"/>
        <v>-286770.11999999918</v>
      </c>
      <c r="O44" s="64">
        <f t="shared" si="5"/>
        <v>0</v>
      </c>
    </row>
    <row r="45" spans="1:15" ht="24" customHeight="1" x14ac:dyDescent="0.25">
      <c r="A45" s="59">
        <v>45662</v>
      </c>
      <c r="B45" s="25">
        <v>37</v>
      </c>
      <c r="C45" s="8">
        <f>SUMIFS(Dados!$I$1:$I$1994,Dados!$B$1:$B$1994,C$7,Dados!$A$1:$A$1994,$A45)</f>
        <v>16665.64</v>
      </c>
      <c r="D45" s="8">
        <f>SUMIFS(Dados!$I$1:$I$1994,Dados!$B$1:$B$1994,D$7,Dados!$A$1:$A$1994,$A45)</f>
        <v>0</v>
      </c>
      <c r="E45" s="8">
        <f>SUMIFS(Dados!$I$1:$I$1994,Dados!$B$1:$B$1994,E$7,Dados!$A$1:$A$1994,$A45)</f>
        <v>8240.34</v>
      </c>
      <c r="F45" s="8">
        <f>SUMIFS(Dados!$I$1:$I$1994,Dados!$B$1:$B$1994,F$7,Dados!$A$1:$A$1994,$A45)</f>
        <v>0</v>
      </c>
      <c r="G45" s="8">
        <f>SUMIFS(Dados!$I$1:$I$1994,Dados!$B$1:$B$1994,G$7,Dados!$A$1:$A$1994,$A45)</f>
        <v>386</v>
      </c>
      <c r="H45" s="8">
        <f>SUMIFS(Dados!$I$1:$I$1994,Dados!$B$1:$B$1994,H$7,Dados!$A$1:$A$1994,$A45)</f>
        <v>0</v>
      </c>
      <c r="I45" s="8">
        <f t="shared" si="6"/>
        <v>25291.98</v>
      </c>
      <c r="J45" s="8">
        <f t="shared" si="7"/>
        <v>0</v>
      </c>
      <c r="K45" s="7">
        <f t="shared" si="8"/>
        <v>25291.98</v>
      </c>
      <c r="L45" s="9">
        <f t="shared" si="10"/>
        <v>2913969.7599999993</v>
      </c>
      <c r="M45" s="64">
        <v>2627199.6399999997</v>
      </c>
      <c r="N45" s="64">
        <f t="shared" si="9"/>
        <v>-286770.11999999965</v>
      </c>
      <c r="O45" s="64">
        <f t="shared" si="5"/>
        <v>0</v>
      </c>
    </row>
    <row r="46" spans="1:15" ht="24" customHeight="1" x14ac:dyDescent="0.25">
      <c r="A46" s="59">
        <v>45677</v>
      </c>
      <c r="B46" s="25">
        <v>38</v>
      </c>
      <c r="C46" s="8">
        <f>SUMIFS(Dados!$I$1:$I$1994,Dados!$B$1:$B$1994,C$7,Dados!$A$1:$A$1994,$A46)</f>
        <v>9309.1999999999989</v>
      </c>
      <c r="D46" s="8">
        <f>SUMIFS(Dados!$I$1:$I$1994,Dados!$B$1:$B$1994,D$7,Dados!$A$1:$A$1994,$A46)</f>
        <v>25152.63</v>
      </c>
      <c r="E46" s="8">
        <f>SUMIFS(Dados!$I$1:$I$1994,Dados!$B$1:$B$1994,E$7,Dados!$A$1:$A$1994,$A46)</f>
        <v>21234.210000000003</v>
      </c>
      <c r="F46" s="8">
        <f>SUMIFS(Dados!$I$1:$I$1994,Dados!$B$1:$B$1994,F$7,Dados!$A$1:$A$1994,$A46)</f>
        <v>0</v>
      </c>
      <c r="G46" s="8">
        <f>SUMIFS(Dados!$I$1:$I$1994,Dados!$B$1:$B$1994,G$7,Dados!$A$1:$A$1994,$A46)</f>
        <v>3817.51</v>
      </c>
      <c r="H46" s="8">
        <f>SUMIFS(Dados!$I$1:$I$1994,Dados!$B$1:$B$1994,H$7,Dados!$A$1:$A$1994,$A46)</f>
        <v>0</v>
      </c>
      <c r="I46" s="8">
        <f t="shared" si="6"/>
        <v>59513.55000000001</v>
      </c>
      <c r="J46" s="8">
        <f t="shared" si="7"/>
        <v>0</v>
      </c>
      <c r="K46" s="7">
        <f t="shared" si="8"/>
        <v>59513.55000000001</v>
      </c>
      <c r="L46" s="9">
        <f t="shared" si="10"/>
        <v>2973483.3099999991</v>
      </c>
      <c r="M46" s="64">
        <v>2686713.1899999995</v>
      </c>
      <c r="N46" s="64">
        <f t="shared" si="9"/>
        <v>-286770.11999999965</v>
      </c>
      <c r="O46" s="64">
        <f t="shared" si="5"/>
        <v>0</v>
      </c>
    </row>
    <row r="47" spans="1:15" ht="24" customHeight="1" x14ac:dyDescent="0.25">
      <c r="A47" s="59">
        <v>45693</v>
      </c>
      <c r="B47" s="25">
        <v>39</v>
      </c>
      <c r="C47" s="8">
        <f>SUMIFS(Dados!$I$1:$I$1994,Dados!$B$1:$B$1994,C$7,Dados!$A$1:$A$1994,$A47)</f>
        <v>16977.189999999999</v>
      </c>
      <c r="D47" s="8">
        <f>SUMIFS(Dados!$I$1:$I$1994,Dados!$B$1:$B$1994,D$7,Dados!$A$1:$A$1994,$A47)</f>
        <v>7172</v>
      </c>
      <c r="E47" s="8">
        <f>SUMIFS(Dados!$I$1:$I$1994,Dados!$B$1:$B$1994,E$7,Dados!$A$1:$A$1994,$A47)</f>
        <v>9321.27</v>
      </c>
      <c r="F47" s="8">
        <f>SUMIFS(Dados!$I$1:$I$1994,Dados!$B$1:$B$1994,F$7,Dados!$A$1:$A$1994,$A47)</f>
        <v>20</v>
      </c>
      <c r="G47" s="8">
        <f>SUMIFS(Dados!$I$1:$I$1994,Dados!$B$1:$B$1994,G$7,Dados!$A$1:$A$1994,$A47)</f>
        <v>1601.6</v>
      </c>
      <c r="H47" s="8">
        <f>SUMIFS(Dados!$I$1:$I$1994,Dados!$B$1:$B$1994,H$7,Dados!$A$1:$A$1994,$A47)</f>
        <v>0</v>
      </c>
      <c r="I47" s="8">
        <f t="shared" si="6"/>
        <v>35092.06</v>
      </c>
      <c r="J47" s="8">
        <f t="shared" si="7"/>
        <v>0</v>
      </c>
      <c r="K47" s="7">
        <f t="shared" si="8"/>
        <v>35092.06</v>
      </c>
      <c r="L47" s="9">
        <f t="shared" si="10"/>
        <v>3008575.3699999992</v>
      </c>
      <c r="M47" s="64">
        <v>2721805.2499999995</v>
      </c>
      <c r="N47" s="64">
        <f t="shared" si="9"/>
        <v>-286770.11999999965</v>
      </c>
      <c r="O47" s="64">
        <f t="shared" si="5"/>
        <v>0</v>
      </c>
    </row>
    <row r="48" spans="1:15" ht="24" customHeight="1" x14ac:dyDescent="0.25">
      <c r="A48" s="59">
        <v>45708</v>
      </c>
      <c r="B48" s="25">
        <v>40</v>
      </c>
      <c r="C48" s="8">
        <f>SUMIFS(Dados!$I$1:$I$1994,Dados!$B$1:$B$1994,C$7,Dados!$A$1:$A$1994,$A48)</f>
        <v>8950</v>
      </c>
      <c r="D48" s="8">
        <f>SUMIFS(Dados!$I$1:$I$1994,Dados!$B$1:$B$1994,D$7,Dados!$A$1:$A$1994,$A48)</f>
        <v>32000</v>
      </c>
      <c r="E48" s="8">
        <f>SUMIFS(Dados!$I$1:$I$1994,Dados!$B$1:$B$1994,E$7,Dados!$A$1:$A$1994,$A48)</f>
        <v>22806.940000000002</v>
      </c>
      <c r="F48" s="8">
        <f>SUMIFS(Dados!$I$1:$I$1994,Dados!$B$1:$B$1994,F$7,Dados!$A$1:$A$1994,$A48)</f>
        <v>0</v>
      </c>
      <c r="G48" s="8">
        <f>SUMIFS(Dados!$I$1:$I$1994,Dados!$B$1:$B$1994,G$7,Dados!$A$1:$A$1994,$A48)</f>
        <v>1662.1</v>
      </c>
      <c r="H48" s="8">
        <f>SUMIFS(Dados!$I$1:$I$1994,Dados!$B$1:$B$1994,H$7,Dados!$A$1:$A$1994,$A48)</f>
        <v>0</v>
      </c>
      <c r="I48" s="8">
        <f t="shared" si="6"/>
        <v>65419.040000000001</v>
      </c>
      <c r="J48" s="8">
        <f t="shared" si="7"/>
        <v>0</v>
      </c>
      <c r="K48" s="7">
        <f t="shared" si="8"/>
        <v>65419.040000000001</v>
      </c>
      <c r="L48" s="9">
        <f t="shared" si="10"/>
        <v>3073994.4099999992</v>
      </c>
      <c r="M48" s="64">
        <v>2787224.2899999996</v>
      </c>
      <c r="N48" s="64">
        <f t="shared" si="9"/>
        <v>-286770.11999999965</v>
      </c>
      <c r="O48" s="64">
        <f t="shared" si="5"/>
        <v>0</v>
      </c>
    </row>
    <row r="49" spans="1:15" ht="24" customHeight="1" x14ac:dyDescent="0.25">
      <c r="A49" s="59">
        <v>45721</v>
      </c>
      <c r="B49" s="25">
        <v>41</v>
      </c>
      <c r="C49" s="8">
        <f>SUMIFS(Dados!$I$1:$I$1994,Dados!$B$1:$B$1994,C$7,Dados!$A$1:$A$1994,$A49)</f>
        <v>0</v>
      </c>
      <c r="D49" s="8">
        <f>SUMIFS(Dados!$I$1:$I$1994,Dados!$B$1:$B$1994,D$7,Dados!$A$1:$A$1994,$A49)</f>
        <v>0</v>
      </c>
      <c r="E49" s="8">
        <f>SUMIFS(Dados!$I$1:$I$1994,Dados!$B$1:$B$1994,E$7,Dados!$A$1:$A$1994,$A49)</f>
        <v>2861.75</v>
      </c>
      <c r="F49" s="8">
        <f>SUMIFS(Dados!$I$1:$I$1994,Dados!$B$1:$B$1994,F$7,Dados!$A$1:$A$1994,$A49)</f>
        <v>0</v>
      </c>
      <c r="G49" s="8">
        <f>SUMIFS(Dados!$I$1:$I$1994,Dados!$B$1:$B$1994,G$7,Dados!$A$1:$A$1994,$A49)</f>
        <v>0</v>
      </c>
      <c r="H49" s="8">
        <f>SUMIFS(Dados!$I$1:$I$1994,Dados!$B$1:$B$1994,H$7,Dados!$A$1:$A$1994,$A49)</f>
        <v>0</v>
      </c>
      <c r="I49" s="8">
        <f t="shared" si="6"/>
        <v>2861.75</v>
      </c>
      <c r="J49" s="8">
        <f t="shared" si="7"/>
        <v>0</v>
      </c>
      <c r="K49" s="7">
        <f t="shared" si="8"/>
        <v>2861.75</v>
      </c>
      <c r="L49" s="9">
        <f t="shared" si="10"/>
        <v>3076856.1599999992</v>
      </c>
      <c r="M49" s="64"/>
      <c r="N49" s="64">
        <f t="shared" si="9"/>
        <v>-3076856.1599999992</v>
      </c>
      <c r="O49" s="64">
        <f t="shared" si="5"/>
        <v>-2790086.04</v>
      </c>
    </row>
    <row r="50" spans="1:15" ht="24" customHeight="1" x14ac:dyDescent="0.25">
      <c r="A50" s="59">
        <v>45736</v>
      </c>
      <c r="B50" s="25">
        <v>42</v>
      </c>
      <c r="C50" s="8">
        <f>SUMIFS(Dados!$I$1:$I$1994,Dados!$B$1:$B$1994,C$7,Dados!$A$1:$A$1994,$A50)</f>
        <v>0</v>
      </c>
      <c r="D50" s="8">
        <f>SUMIFS(Dados!$I$1:$I$1994,Dados!$B$1:$B$1994,D$7,Dados!$A$1:$A$1994,$A50)</f>
        <v>0</v>
      </c>
      <c r="E50" s="8">
        <f>SUMIFS(Dados!$I$1:$I$1994,Dados!$B$1:$B$1994,E$7,Dados!$A$1:$A$1994,$A50)</f>
        <v>2367.9899999999998</v>
      </c>
      <c r="F50" s="8">
        <f>SUMIFS(Dados!$I$1:$I$1994,Dados!$B$1:$B$1994,F$7,Dados!$A$1:$A$1994,$A50)</f>
        <v>0</v>
      </c>
      <c r="G50" s="8">
        <f>SUMIFS(Dados!$I$1:$I$1994,Dados!$B$1:$B$1994,G$7,Dados!$A$1:$A$1994,$A50)</f>
        <v>0</v>
      </c>
      <c r="H50" s="8">
        <f>SUMIFS(Dados!$I$1:$I$1994,Dados!$B$1:$B$1994,H$7,Dados!$A$1:$A$1994,$A50)</f>
        <v>0</v>
      </c>
      <c r="I50" s="8">
        <f t="shared" si="6"/>
        <v>2367.9899999999998</v>
      </c>
      <c r="J50" s="8">
        <f t="shared" si="7"/>
        <v>0</v>
      </c>
      <c r="K50" s="7">
        <f t="shared" si="8"/>
        <v>2367.9899999999998</v>
      </c>
      <c r="L50" s="9">
        <f t="shared" si="10"/>
        <v>3079224.1499999994</v>
      </c>
      <c r="M50" s="64"/>
      <c r="N50" s="64">
        <f t="shared" si="9"/>
        <v>-3079224.1499999994</v>
      </c>
      <c r="O50" s="64">
        <f t="shared" si="5"/>
        <v>-2367.9899999999998</v>
      </c>
    </row>
    <row r="51" spans="1:15" ht="24" customHeight="1" x14ac:dyDescent="0.25">
      <c r="A51" s="59">
        <v>45752</v>
      </c>
      <c r="B51" s="25">
        <v>43</v>
      </c>
      <c r="C51" s="8">
        <f>SUMIFS(Dados!$I$1:$I$1994,Dados!$B$1:$B$1994,C$7,Dados!$A$1:$A$1994,$A51)</f>
        <v>0</v>
      </c>
      <c r="D51" s="8">
        <f>SUMIFS(Dados!$I$1:$I$1994,Dados!$B$1:$B$1994,D$7,Dados!$A$1:$A$1994,$A51)</f>
        <v>0</v>
      </c>
      <c r="E51" s="8">
        <f>SUMIFS(Dados!$I$1:$I$1994,Dados!$B$1:$B$1994,E$7,Dados!$A$1:$A$1994,$A51)</f>
        <v>2861.75</v>
      </c>
      <c r="F51" s="8">
        <f>SUMIFS(Dados!$I$1:$I$1994,Dados!$B$1:$B$1994,F$7,Dados!$A$1:$A$1994,$A51)</f>
        <v>0</v>
      </c>
      <c r="G51" s="8">
        <f>SUMIFS(Dados!$I$1:$I$1994,Dados!$B$1:$B$1994,G$7,Dados!$A$1:$A$1994,$A51)</f>
        <v>0</v>
      </c>
      <c r="H51" s="8">
        <f>SUMIFS(Dados!$I$1:$I$1994,Dados!$B$1:$B$1994,H$7,Dados!$A$1:$A$1994,$A51)</f>
        <v>0</v>
      </c>
      <c r="I51" s="8">
        <f t="shared" si="6"/>
        <v>2861.75</v>
      </c>
      <c r="J51" s="8">
        <f t="shared" si="7"/>
        <v>0</v>
      </c>
      <c r="K51" s="7">
        <f t="shared" si="8"/>
        <v>2861.75</v>
      </c>
      <c r="L51" s="9">
        <f t="shared" si="10"/>
        <v>3082085.8999999994</v>
      </c>
      <c r="M51" s="64"/>
      <c r="N51" s="64">
        <f t="shared" si="9"/>
        <v>-3082085.8999999994</v>
      </c>
      <c r="O51" s="64">
        <f t="shared" si="5"/>
        <v>-2861.75</v>
      </c>
    </row>
    <row r="52" spans="1:15" ht="24" customHeight="1" x14ac:dyDescent="0.25">
      <c r="A52" s="59">
        <v>45767</v>
      </c>
      <c r="B52" s="25">
        <v>44</v>
      </c>
      <c r="C52" s="8">
        <f>SUMIFS(Dados!$I$1:$I$1994,Dados!$B$1:$B$1994,C$7,Dados!$A$1:$A$1994,$A52)</f>
        <v>0</v>
      </c>
      <c r="D52" s="8">
        <f>SUMIFS(Dados!$I$1:$I$1994,Dados!$B$1:$B$1994,D$7,Dados!$A$1:$A$1994,$A52)</f>
        <v>0</v>
      </c>
      <c r="E52" s="8">
        <f>SUMIFS(Dados!$I$1:$I$1994,Dados!$B$1:$B$1994,E$7,Dados!$A$1:$A$1994,$A52)</f>
        <v>0</v>
      </c>
      <c r="F52" s="8">
        <f>SUMIFS(Dados!$I$1:$I$1994,Dados!$B$1:$B$1994,F$7,Dados!$A$1:$A$1994,$A52)</f>
        <v>0</v>
      </c>
      <c r="G52" s="8">
        <f>SUMIFS(Dados!$I$1:$I$1994,Dados!$B$1:$B$1994,G$7,Dados!$A$1:$A$1994,$A52)</f>
        <v>0</v>
      </c>
      <c r="H52" s="8">
        <f>SUMIFS(Dados!$I$1:$I$1994,Dados!$B$1:$B$1994,H$7,Dados!$A$1:$A$1994,$A52)</f>
        <v>0</v>
      </c>
      <c r="I52" s="8">
        <f t="shared" si="6"/>
        <v>0</v>
      </c>
      <c r="J52" s="8">
        <f t="shared" si="7"/>
        <v>0</v>
      </c>
      <c r="K52" s="7">
        <f t="shared" si="8"/>
        <v>0</v>
      </c>
      <c r="L52" s="9">
        <f t="shared" si="10"/>
        <v>3082085.8999999994</v>
      </c>
      <c r="M52" s="64"/>
      <c r="N52" s="64">
        <f t="shared" si="9"/>
        <v>-3082085.8999999994</v>
      </c>
      <c r="O52" s="64">
        <f t="shared" si="5"/>
        <v>0</v>
      </c>
    </row>
    <row r="53" spans="1:15" ht="24" customHeight="1" x14ac:dyDescent="0.25">
      <c r="A53" s="59">
        <v>45782</v>
      </c>
      <c r="B53" s="25">
        <v>45</v>
      </c>
      <c r="C53" s="8">
        <f>SUMIFS(Dados!$I$1:$I$1994,Dados!$B$1:$B$1994,C$7,Dados!$A$1:$A$1994,$A53)</f>
        <v>0</v>
      </c>
      <c r="D53" s="8">
        <f>SUMIFS(Dados!$I$1:$I$1994,Dados!$B$1:$B$1994,D$7,Dados!$A$1:$A$1994,$A53)</f>
        <v>0</v>
      </c>
      <c r="E53" s="8">
        <f>SUMIFS(Dados!$I$1:$I$1994,Dados!$B$1:$B$1994,E$7,Dados!$A$1:$A$1994,$A53)</f>
        <v>0</v>
      </c>
      <c r="F53" s="8">
        <f>SUMIFS(Dados!$I$1:$I$1994,Dados!$B$1:$B$1994,F$7,Dados!$A$1:$A$1994,$A53)</f>
        <v>0</v>
      </c>
      <c r="G53" s="8">
        <f>SUMIFS(Dados!$I$1:$I$1994,Dados!$B$1:$B$1994,G$7,Dados!$A$1:$A$1994,$A53)</f>
        <v>0</v>
      </c>
      <c r="H53" s="8">
        <f>SUMIFS(Dados!$I$1:$I$1994,Dados!$B$1:$B$1994,H$7,Dados!$A$1:$A$1994,$A53)</f>
        <v>0</v>
      </c>
      <c r="I53" s="8">
        <f t="shared" si="6"/>
        <v>0</v>
      </c>
      <c r="J53" s="8">
        <f t="shared" si="7"/>
        <v>0</v>
      </c>
      <c r="K53" s="7">
        <f t="shared" si="8"/>
        <v>0</v>
      </c>
      <c r="L53" s="9">
        <f t="shared" si="10"/>
        <v>3082085.8999999994</v>
      </c>
      <c r="M53" s="64"/>
      <c r="N53" s="64">
        <f t="shared" si="9"/>
        <v>-3082085.8999999994</v>
      </c>
      <c r="O53" s="64">
        <f t="shared" si="5"/>
        <v>0</v>
      </c>
    </row>
    <row r="54" spans="1:15" ht="24" customHeight="1" x14ac:dyDescent="0.25">
      <c r="A54" s="59">
        <v>45797</v>
      </c>
      <c r="B54" s="25">
        <v>46</v>
      </c>
      <c r="C54" s="8">
        <f>SUMIFS(Dados!$I$1:$I$1994,Dados!$B$1:$B$1994,C$7,Dados!$A$1:$A$1994,$A54)</f>
        <v>0</v>
      </c>
      <c r="D54" s="8">
        <f>SUMIFS(Dados!$I$1:$I$1994,Dados!$B$1:$B$1994,D$7,Dados!$A$1:$A$1994,$A54)</f>
        <v>0</v>
      </c>
      <c r="E54" s="8">
        <f>SUMIFS(Dados!$I$1:$I$1994,Dados!$B$1:$B$1994,E$7,Dados!$A$1:$A$1994,$A54)</f>
        <v>0</v>
      </c>
      <c r="F54" s="8">
        <f>SUMIFS(Dados!$I$1:$I$1994,Dados!$B$1:$B$1994,F$7,Dados!$A$1:$A$1994,$A54)</f>
        <v>0</v>
      </c>
      <c r="G54" s="8">
        <f>SUMIFS(Dados!$I$1:$I$1994,Dados!$B$1:$B$1994,G$7,Dados!$A$1:$A$1994,$A54)</f>
        <v>0</v>
      </c>
      <c r="H54" s="8">
        <f>SUMIFS(Dados!$I$1:$I$1994,Dados!$B$1:$B$1994,H$7,Dados!$A$1:$A$1994,$A54)</f>
        <v>0</v>
      </c>
      <c r="I54" s="8">
        <f t="shared" si="6"/>
        <v>0</v>
      </c>
      <c r="J54" s="8">
        <f t="shared" si="7"/>
        <v>0</v>
      </c>
      <c r="K54" s="7">
        <f t="shared" si="8"/>
        <v>0</v>
      </c>
      <c r="L54" s="9">
        <f t="shared" si="10"/>
        <v>3082085.8999999994</v>
      </c>
      <c r="M54" s="64"/>
      <c r="N54" s="64">
        <f t="shared" si="9"/>
        <v>-3082085.8999999994</v>
      </c>
      <c r="O54" s="64">
        <f t="shared" si="5"/>
        <v>0</v>
      </c>
    </row>
    <row r="55" spans="1:15" ht="24" customHeight="1" x14ac:dyDescent="0.25">
      <c r="A55" s="59">
        <v>45813</v>
      </c>
      <c r="B55" s="25">
        <v>47</v>
      </c>
      <c r="C55" s="8">
        <f>SUMIFS(Dados!$I$1:$I$1994,Dados!$B$1:$B$1994,C$7,Dados!$A$1:$A$1994,$A55)</f>
        <v>0</v>
      </c>
      <c r="D55" s="8">
        <f>SUMIFS(Dados!$I$1:$I$1994,Dados!$B$1:$B$1994,D$7,Dados!$A$1:$A$1994,$A55)</f>
        <v>0</v>
      </c>
      <c r="E55" s="8">
        <f>SUMIFS(Dados!$I$1:$I$1994,Dados!$B$1:$B$1994,E$7,Dados!$A$1:$A$1994,$A55)</f>
        <v>0</v>
      </c>
      <c r="F55" s="8">
        <f>SUMIFS(Dados!$I$1:$I$1994,Dados!$B$1:$B$1994,F$7,Dados!$A$1:$A$1994,$A55)</f>
        <v>0</v>
      </c>
      <c r="G55" s="8">
        <f>SUMIFS(Dados!$I$1:$I$1994,Dados!$B$1:$B$1994,G$7,Dados!$A$1:$A$1994,$A55)</f>
        <v>0</v>
      </c>
      <c r="H55" s="8">
        <f>SUMIFS(Dados!$I$1:$I$1994,Dados!$B$1:$B$1994,H$7,Dados!$A$1:$A$1994,$A55)</f>
        <v>0</v>
      </c>
      <c r="I55" s="8">
        <f t="shared" si="6"/>
        <v>0</v>
      </c>
      <c r="J55" s="8">
        <f t="shared" si="7"/>
        <v>0</v>
      </c>
      <c r="K55" s="7">
        <f t="shared" si="8"/>
        <v>0</v>
      </c>
      <c r="L55" s="9">
        <f t="shared" si="10"/>
        <v>3082085.8999999994</v>
      </c>
      <c r="M55" s="64"/>
      <c r="N55" s="64">
        <f t="shared" si="9"/>
        <v>-3082085.8999999994</v>
      </c>
      <c r="O55" s="64">
        <f t="shared" si="5"/>
        <v>0</v>
      </c>
    </row>
    <row r="56" spans="1:15" ht="24" customHeight="1" x14ac:dyDescent="0.25">
      <c r="A56" s="59">
        <v>45828</v>
      </c>
      <c r="B56" s="25">
        <v>48</v>
      </c>
      <c r="C56" s="8">
        <f>SUMIFS(Dados!$I$1:$I$1994,Dados!$B$1:$B$1994,C$7,Dados!$A$1:$A$1994,$A56)</f>
        <v>0</v>
      </c>
      <c r="D56" s="8">
        <f>SUMIFS(Dados!$I$1:$I$1994,Dados!$B$1:$B$1994,D$7,Dados!$A$1:$A$1994,$A56)</f>
        <v>0</v>
      </c>
      <c r="E56" s="8">
        <f>SUMIFS(Dados!$I$1:$I$1994,Dados!$B$1:$B$1994,E$7,Dados!$A$1:$A$1994,$A56)</f>
        <v>0</v>
      </c>
      <c r="F56" s="8">
        <f>SUMIFS(Dados!$I$1:$I$1994,Dados!$B$1:$B$1994,F$7,Dados!$A$1:$A$1994,$A56)</f>
        <v>0</v>
      </c>
      <c r="G56" s="8">
        <f>SUMIFS(Dados!$I$1:$I$1994,Dados!$B$1:$B$1994,G$7,Dados!$A$1:$A$1994,$A56)</f>
        <v>0</v>
      </c>
      <c r="H56" s="8">
        <f>SUMIFS(Dados!$I$1:$I$1994,Dados!$B$1:$B$1994,H$7,Dados!$A$1:$A$1994,$A56)</f>
        <v>0</v>
      </c>
      <c r="I56" s="8">
        <f t="shared" si="6"/>
        <v>0</v>
      </c>
      <c r="J56" s="8">
        <f t="shared" si="7"/>
        <v>0</v>
      </c>
      <c r="K56" s="7">
        <f t="shared" si="8"/>
        <v>0</v>
      </c>
      <c r="L56" s="9">
        <f t="shared" si="10"/>
        <v>3082085.8999999994</v>
      </c>
      <c r="M56" s="64"/>
      <c r="N56" s="64">
        <f t="shared" si="9"/>
        <v>-3082085.8999999994</v>
      </c>
      <c r="O56" s="64">
        <f t="shared" si="5"/>
        <v>0</v>
      </c>
    </row>
    <row r="57" spans="1:15" ht="24" customHeight="1" x14ac:dyDescent="0.25">
      <c r="A57" s="59">
        <v>45843</v>
      </c>
      <c r="B57" s="25">
        <v>49</v>
      </c>
      <c r="C57" s="8">
        <f>SUMIFS(Dados!$I$1:$I$1994,Dados!$B$1:$B$1994,C$7,Dados!$A$1:$A$1994,$A57)</f>
        <v>0</v>
      </c>
      <c r="D57" s="8">
        <f>SUMIFS(Dados!$I$1:$I$1994,Dados!$B$1:$B$1994,D$7,Dados!$A$1:$A$1994,$A57)</f>
        <v>0</v>
      </c>
      <c r="E57" s="8">
        <f>SUMIFS(Dados!$I$1:$I$1994,Dados!$B$1:$B$1994,E$7,Dados!$A$1:$A$1994,$A57)</f>
        <v>0</v>
      </c>
      <c r="F57" s="8">
        <f>SUMIFS(Dados!$I$1:$I$1994,Dados!$B$1:$B$1994,F$7,Dados!$A$1:$A$1994,$A57)</f>
        <v>0</v>
      </c>
      <c r="G57" s="8">
        <f>SUMIFS(Dados!$I$1:$I$1994,Dados!$B$1:$B$1994,G$7,Dados!$A$1:$A$1994,$A57)</f>
        <v>0</v>
      </c>
      <c r="H57" s="8">
        <f>SUMIFS(Dados!$I$1:$I$1994,Dados!$B$1:$B$1994,H$7,Dados!$A$1:$A$1994,$A57)</f>
        <v>0</v>
      </c>
      <c r="I57" s="8">
        <f t="shared" si="6"/>
        <v>0</v>
      </c>
      <c r="J57" s="8">
        <f t="shared" si="7"/>
        <v>0</v>
      </c>
      <c r="K57" s="7">
        <f t="shared" si="8"/>
        <v>0</v>
      </c>
      <c r="L57" s="9">
        <f t="shared" si="10"/>
        <v>3082085.8999999994</v>
      </c>
      <c r="M57" s="64"/>
      <c r="N57" s="64">
        <f t="shared" si="9"/>
        <v>-3082085.8999999994</v>
      </c>
      <c r="O57" s="64">
        <f t="shared" si="5"/>
        <v>0</v>
      </c>
    </row>
    <row r="58" spans="1:15" ht="24" customHeight="1" x14ac:dyDescent="0.25">
      <c r="A58" s="59">
        <v>45858</v>
      </c>
      <c r="B58" s="25">
        <v>50</v>
      </c>
      <c r="C58" s="8">
        <f>SUMIFS(Dados!$I$1:$I$1994,Dados!$B$1:$B$1994,C$7,Dados!$A$1:$A$1994,$A58)</f>
        <v>0</v>
      </c>
      <c r="D58" s="8">
        <f>SUMIFS(Dados!$I$1:$I$1994,Dados!$B$1:$B$1994,D$7,Dados!$A$1:$A$1994,$A58)</f>
        <v>0</v>
      </c>
      <c r="E58" s="8">
        <f>SUMIFS(Dados!$I$1:$I$1994,Dados!$B$1:$B$1994,E$7,Dados!$A$1:$A$1994,$A58)</f>
        <v>0</v>
      </c>
      <c r="F58" s="8">
        <f>SUMIFS(Dados!$I$1:$I$1994,Dados!$B$1:$B$1994,F$7,Dados!$A$1:$A$1994,$A58)</f>
        <v>0</v>
      </c>
      <c r="G58" s="8">
        <f>SUMIFS(Dados!$I$1:$I$1994,Dados!$B$1:$B$1994,G$7,Dados!$A$1:$A$1994,$A58)</f>
        <v>0</v>
      </c>
      <c r="H58" s="8">
        <f>SUMIFS(Dados!$I$1:$I$1994,Dados!$B$1:$B$1994,H$7,Dados!$A$1:$A$1994,$A58)</f>
        <v>0</v>
      </c>
      <c r="I58" s="8">
        <f t="shared" si="6"/>
        <v>0</v>
      </c>
      <c r="J58" s="8">
        <f t="shared" si="7"/>
        <v>0</v>
      </c>
      <c r="K58" s="7">
        <f t="shared" si="8"/>
        <v>0</v>
      </c>
      <c r="L58" s="9">
        <f t="shared" si="10"/>
        <v>3082085.8999999994</v>
      </c>
      <c r="M58" s="64"/>
      <c r="N58" s="64">
        <f t="shared" si="9"/>
        <v>-3082085.8999999994</v>
      </c>
      <c r="O58" s="64">
        <f t="shared" si="5"/>
        <v>0</v>
      </c>
    </row>
    <row r="59" spans="1:15" ht="24" customHeight="1" x14ac:dyDescent="0.25">
      <c r="A59" s="59">
        <v>45874</v>
      </c>
      <c r="B59" s="25">
        <v>51</v>
      </c>
      <c r="C59" s="8">
        <f>SUMIFS(Dados!$I$1:$I$1994,Dados!$B$1:$B$1994,C$7,Dados!$A$1:$A$1994,$A59)</f>
        <v>0</v>
      </c>
      <c r="D59" s="8">
        <f>SUMIFS(Dados!$I$1:$I$1994,Dados!$B$1:$B$1994,D$7,Dados!$A$1:$A$1994,$A59)</f>
        <v>0</v>
      </c>
      <c r="E59" s="8">
        <f>SUMIFS(Dados!$I$1:$I$1994,Dados!$B$1:$B$1994,E$7,Dados!$A$1:$A$1994,$A59)</f>
        <v>0</v>
      </c>
      <c r="F59" s="8">
        <f>SUMIFS(Dados!$I$1:$I$1994,Dados!$B$1:$B$1994,F$7,Dados!$A$1:$A$1994,$A59)</f>
        <v>0</v>
      </c>
      <c r="G59" s="8">
        <f>SUMIFS(Dados!$I$1:$I$1994,Dados!$B$1:$B$1994,G$7,Dados!$A$1:$A$1994,$A59)</f>
        <v>0</v>
      </c>
      <c r="H59" s="8">
        <f>SUMIFS(Dados!$I$1:$I$1994,Dados!$B$1:$B$1994,H$7,Dados!$A$1:$A$1994,$A59)</f>
        <v>0</v>
      </c>
      <c r="I59" s="8">
        <f t="shared" si="6"/>
        <v>0</v>
      </c>
      <c r="J59" s="8">
        <f t="shared" si="7"/>
        <v>0</v>
      </c>
      <c r="K59" s="7">
        <f t="shared" si="8"/>
        <v>0</v>
      </c>
      <c r="L59" s="9">
        <f t="shared" si="10"/>
        <v>3082085.8999999994</v>
      </c>
      <c r="M59" s="64"/>
      <c r="N59" s="64">
        <f t="shared" si="9"/>
        <v>-3082085.8999999994</v>
      </c>
      <c r="O59" s="64">
        <f t="shared" si="5"/>
        <v>0</v>
      </c>
    </row>
    <row r="60" spans="1:15" ht="24" customHeight="1" x14ac:dyDescent="0.25">
      <c r="A60" s="59">
        <v>45889</v>
      </c>
      <c r="B60" s="25">
        <v>52</v>
      </c>
      <c r="C60" s="8">
        <f>SUMIFS(Dados!$I$1:$I$1994,Dados!$B$1:$B$1994,C$7,Dados!$A$1:$A$1994,$A60)</f>
        <v>0</v>
      </c>
      <c r="D60" s="8">
        <f>SUMIFS(Dados!$I$1:$I$1994,Dados!$B$1:$B$1994,D$7,Dados!$A$1:$A$1994,$A60)</f>
        <v>0</v>
      </c>
      <c r="E60" s="8">
        <f>SUMIFS(Dados!$I$1:$I$1994,Dados!$B$1:$B$1994,E$7,Dados!$A$1:$A$1994,$A60)</f>
        <v>0</v>
      </c>
      <c r="F60" s="8">
        <f>SUMIFS(Dados!$I$1:$I$1994,Dados!$B$1:$B$1994,F$7,Dados!$A$1:$A$1994,$A60)</f>
        <v>0</v>
      </c>
      <c r="G60" s="8">
        <f>SUMIFS(Dados!$I$1:$I$1994,Dados!$B$1:$B$1994,G$7,Dados!$A$1:$A$1994,$A60)</f>
        <v>0</v>
      </c>
      <c r="H60" s="8">
        <f>SUMIFS(Dados!$I$1:$I$1994,Dados!$B$1:$B$1994,H$7,Dados!$A$1:$A$1994,$A60)</f>
        <v>0</v>
      </c>
      <c r="I60" s="8">
        <f t="shared" si="6"/>
        <v>0</v>
      </c>
      <c r="J60" s="8">
        <f t="shared" si="7"/>
        <v>0</v>
      </c>
      <c r="K60" s="7">
        <f t="shared" si="8"/>
        <v>0</v>
      </c>
      <c r="L60" s="9">
        <f t="shared" si="10"/>
        <v>3082085.8999999994</v>
      </c>
      <c r="M60" s="64"/>
      <c r="N60" s="64">
        <f t="shared" si="9"/>
        <v>-3082085.8999999994</v>
      </c>
      <c r="O60" s="64">
        <f t="shared" si="5"/>
        <v>0</v>
      </c>
    </row>
    <row r="61" spans="1:15" ht="24" customHeight="1" x14ac:dyDescent="0.25">
      <c r="A61" s="59">
        <v>45905</v>
      </c>
      <c r="B61" s="25">
        <v>53</v>
      </c>
      <c r="C61" s="8">
        <f>SUMIFS(Dados!$I$1:$I$1994,Dados!$B$1:$B$1994,C$7,Dados!$A$1:$A$1994,$A61)</f>
        <v>0</v>
      </c>
      <c r="D61" s="8">
        <f>SUMIFS(Dados!$I$1:$I$1994,Dados!$B$1:$B$1994,D$7,Dados!$A$1:$A$1994,$A61)</f>
        <v>0</v>
      </c>
      <c r="E61" s="8">
        <f>SUMIFS(Dados!$I$1:$I$1994,Dados!$B$1:$B$1994,E$7,Dados!$A$1:$A$1994,$A61)</f>
        <v>0</v>
      </c>
      <c r="F61" s="8">
        <f>SUMIFS(Dados!$I$1:$I$1994,Dados!$B$1:$B$1994,F$7,Dados!$A$1:$A$1994,$A61)</f>
        <v>0</v>
      </c>
      <c r="G61" s="8">
        <f>SUMIFS(Dados!$I$1:$I$1994,Dados!$B$1:$B$1994,G$7,Dados!$A$1:$A$1994,$A61)</f>
        <v>0</v>
      </c>
      <c r="H61" s="8">
        <f>SUMIFS(Dados!$I$1:$I$1994,Dados!$B$1:$B$1994,H$7,Dados!$A$1:$A$1994,$A61)</f>
        <v>0</v>
      </c>
      <c r="I61" s="8">
        <f t="shared" si="6"/>
        <v>0</v>
      </c>
      <c r="J61" s="8">
        <f t="shared" si="7"/>
        <v>0</v>
      </c>
      <c r="K61" s="7">
        <f t="shared" si="8"/>
        <v>0</v>
      </c>
      <c r="L61" s="9">
        <f t="shared" si="10"/>
        <v>3082085.8999999994</v>
      </c>
      <c r="M61" s="64"/>
      <c r="N61" s="64">
        <f t="shared" si="9"/>
        <v>-3082085.8999999994</v>
      </c>
      <c r="O61" s="64">
        <f t="shared" si="5"/>
        <v>0</v>
      </c>
    </row>
    <row r="62" spans="1:15" ht="24" customHeight="1" x14ac:dyDescent="0.25">
      <c r="A62" s="59">
        <v>45920</v>
      </c>
      <c r="B62" s="25">
        <v>54</v>
      </c>
      <c r="C62" s="8">
        <f>SUMIFS(Dados!$I$1:$I$1994,Dados!$B$1:$B$1994,C$7,Dados!$A$1:$A$1994,$A62)</f>
        <v>0</v>
      </c>
      <c r="D62" s="8">
        <f>SUMIFS(Dados!$I$1:$I$1994,Dados!$B$1:$B$1994,D$7,Dados!$A$1:$A$1994,$A62)</f>
        <v>0</v>
      </c>
      <c r="E62" s="8">
        <f>SUMIFS(Dados!$I$1:$I$1994,Dados!$B$1:$B$1994,E$7,Dados!$A$1:$A$1994,$A62)</f>
        <v>0</v>
      </c>
      <c r="F62" s="8">
        <f>SUMIFS(Dados!$I$1:$I$1994,Dados!$B$1:$B$1994,F$7,Dados!$A$1:$A$1994,$A62)</f>
        <v>0</v>
      </c>
      <c r="G62" s="8">
        <f>SUMIFS(Dados!$I$1:$I$1994,Dados!$B$1:$B$1994,G$7,Dados!$A$1:$A$1994,$A62)</f>
        <v>0</v>
      </c>
      <c r="H62" s="8">
        <f>SUMIFS(Dados!$I$1:$I$1994,Dados!$B$1:$B$1994,H$7,Dados!$A$1:$A$1994,$A62)</f>
        <v>0</v>
      </c>
      <c r="I62" s="8">
        <f t="shared" si="6"/>
        <v>0</v>
      </c>
      <c r="J62" s="8">
        <f t="shared" si="7"/>
        <v>0</v>
      </c>
      <c r="K62" s="7">
        <f t="shared" si="8"/>
        <v>0</v>
      </c>
      <c r="L62" s="9">
        <f t="shared" si="10"/>
        <v>3082085.8999999994</v>
      </c>
      <c r="M62" s="64"/>
      <c r="N62" s="64">
        <f t="shared" si="9"/>
        <v>-3082085.8999999994</v>
      </c>
      <c r="O62" s="64">
        <f t="shared" si="5"/>
        <v>0</v>
      </c>
    </row>
    <row r="63" spans="1:15" ht="24" customHeight="1" x14ac:dyDescent="0.25">
      <c r="A63" s="59">
        <v>45935</v>
      </c>
      <c r="B63" s="25">
        <v>55</v>
      </c>
      <c r="C63" s="8">
        <f>SUMIFS(Dados!$I$1:$I$1994,Dados!$B$1:$B$1994,C$7,Dados!$A$1:$A$1994,$A63)</f>
        <v>0</v>
      </c>
      <c r="D63" s="8">
        <f>SUMIFS(Dados!$I$1:$I$1994,Dados!$B$1:$B$1994,D$7,Dados!$A$1:$A$1994,$A63)</f>
        <v>0</v>
      </c>
      <c r="E63" s="8">
        <f>SUMIFS(Dados!$I$1:$I$1994,Dados!$B$1:$B$1994,E$7,Dados!$A$1:$A$1994,$A63)</f>
        <v>0</v>
      </c>
      <c r="F63" s="8">
        <f>SUMIFS(Dados!$I$1:$I$1994,Dados!$B$1:$B$1994,F$7,Dados!$A$1:$A$1994,$A63)</f>
        <v>0</v>
      </c>
      <c r="G63" s="8">
        <f>SUMIFS(Dados!$I$1:$I$1994,Dados!$B$1:$B$1994,G$7,Dados!$A$1:$A$1994,$A63)</f>
        <v>0</v>
      </c>
      <c r="H63" s="8">
        <f>SUMIFS(Dados!$I$1:$I$1994,Dados!$B$1:$B$1994,H$7,Dados!$A$1:$A$1994,$A63)</f>
        <v>0</v>
      </c>
      <c r="I63" s="8">
        <f t="shared" si="6"/>
        <v>0</v>
      </c>
      <c r="J63" s="8">
        <f t="shared" si="7"/>
        <v>0</v>
      </c>
      <c r="K63" s="7">
        <f t="shared" si="8"/>
        <v>0</v>
      </c>
      <c r="L63" s="9">
        <f t="shared" si="10"/>
        <v>3082085.8999999994</v>
      </c>
      <c r="M63" s="64"/>
      <c r="N63" s="64">
        <f t="shared" si="9"/>
        <v>-3082085.8999999994</v>
      </c>
      <c r="O63" s="64">
        <f t="shared" si="5"/>
        <v>0</v>
      </c>
    </row>
    <row r="64" spans="1:15" ht="24" customHeight="1" x14ac:dyDescent="0.25">
      <c r="A64" s="59">
        <v>45950</v>
      </c>
      <c r="B64" s="25">
        <v>56</v>
      </c>
      <c r="C64" s="8">
        <f>SUMIFS(Dados!$I$1:$I$1994,Dados!$B$1:$B$1994,C$7,Dados!$A$1:$A$1994,$A64)</f>
        <v>0</v>
      </c>
      <c r="D64" s="8">
        <f>SUMIFS(Dados!$I$1:$I$1994,Dados!$B$1:$B$1994,D$7,Dados!$A$1:$A$1994,$A64)</f>
        <v>0</v>
      </c>
      <c r="E64" s="8">
        <f>SUMIFS(Dados!$I$1:$I$1994,Dados!$B$1:$B$1994,E$7,Dados!$A$1:$A$1994,$A64)</f>
        <v>0</v>
      </c>
      <c r="F64" s="8">
        <f>SUMIFS(Dados!$I$1:$I$1994,Dados!$B$1:$B$1994,F$7,Dados!$A$1:$A$1994,$A64)</f>
        <v>0</v>
      </c>
      <c r="G64" s="8">
        <f>SUMIFS(Dados!$I$1:$I$1994,Dados!$B$1:$B$1994,G$7,Dados!$A$1:$A$1994,$A64)</f>
        <v>0</v>
      </c>
      <c r="H64" s="8">
        <f>SUMIFS(Dados!$I$1:$I$1994,Dados!$B$1:$B$1994,H$7,Dados!$A$1:$A$1994,$A64)</f>
        <v>0</v>
      </c>
      <c r="I64" s="8">
        <f t="shared" si="6"/>
        <v>0</v>
      </c>
      <c r="J64" s="8">
        <f t="shared" si="7"/>
        <v>0</v>
      </c>
      <c r="K64" s="7">
        <f t="shared" si="8"/>
        <v>0</v>
      </c>
      <c r="L64" s="9">
        <f t="shared" si="10"/>
        <v>3082085.8999999994</v>
      </c>
      <c r="M64" s="64"/>
      <c r="N64" s="64">
        <f t="shared" si="9"/>
        <v>-3082085.8999999994</v>
      </c>
      <c r="O64" s="64">
        <f t="shared" si="5"/>
        <v>0</v>
      </c>
    </row>
    <row r="65" spans="1:15" ht="24" customHeight="1" x14ac:dyDescent="0.25">
      <c r="A65" s="59">
        <v>45966</v>
      </c>
      <c r="B65" s="25">
        <v>57</v>
      </c>
      <c r="C65" s="8">
        <f>SUMIFS(Dados!$I$1:$I$1994,Dados!$B$1:$B$1994,C$7,Dados!$A$1:$A$1994,$A65)</f>
        <v>0</v>
      </c>
      <c r="D65" s="8">
        <f>SUMIFS(Dados!$I$1:$I$1994,Dados!$B$1:$B$1994,D$7,Dados!$A$1:$A$1994,$A65)</f>
        <v>0</v>
      </c>
      <c r="E65" s="8">
        <f>SUMIFS(Dados!$I$1:$I$1994,Dados!$B$1:$B$1994,E$7,Dados!$A$1:$A$1994,$A65)</f>
        <v>0</v>
      </c>
      <c r="F65" s="8">
        <f>SUMIFS(Dados!$I$1:$I$1994,Dados!$B$1:$B$1994,F$7,Dados!$A$1:$A$1994,$A65)</f>
        <v>0</v>
      </c>
      <c r="G65" s="8">
        <f>SUMIFS(Dados!$I$1:$I$1994,Dados!$B$1:$B$1994,G$7,Dados!$A$1:$A$1994,$A65)</f>
        <v>0</v>
      </c>
      <c r="H65" s="8">
        <f>SUMIFS(Dados!$I$1:$I$1994,Dados!$B$1:$B$1994,H$7,Dados!$A$1:$A$1994,$A65)</f>
        <v>0</v>
      </c>
      <c r="I65" s="8">
        <f t="shared" si="6"/>
        <v>0</v>
      </c>
      <c r="J65" s="8">
        <f t="shared" si="7"/>
        <v>0</v>
      </c>
      <c r="K65" s="7">
        <f t="shared" si="8"/>
        <v>0</v>
      </c>
      <c r="L65" s="9">
        <f t="shared" si="10"/>
        <v>3082085.8999999994</v>
      </c>
      <c r="M65" s="64"/>
      <c r="N65" s="64">
        <f t="shared" si="9"/>
        <v>-3082085.8999999994</v>
      </c>
      <c r="O65" s="64">
        <f t="shared" si="5"/>
        <v>0</v>
      </c>
    </row>
    <row r="66" spans="1:15" ht="24" customHeight="1" x14ac:dyDescent="0.25">
      <c r="A66" s="59">
        <v>45981</v>
      </c>
      <c r="B66" s="25">
        <v>58</v>
      </c>
      <c r="C66" s="8">
        <f>SUMIFS(Dados!$I$1:$I$1994,Dados!$B$1:$B$1994,C$7,Dados!$A$1:$A$1994,$A66)</f>
        <v>0</v>
      </c>
      <c r="D66" s="8">
        <f>SUMIFS(Dados!$I$1:$I$1994,Dados!$B$1:$B$1994,D$7,Dados!$A$1:$A$1994,$A66)</f>
        <v>0</v>
      </c>
      <c r="E66" s="8">
        <f>SUMIFS(Dados!$I$1:$I$1994,Dados!$B$1:$B$1994,E$7,Dados!$A$1:$A$1994,$A66)</f>
        <v>0</v>
      </c>
      <c r="F66" s="8">
        <f>SUMIFS(Dados!$I$1:$I$1994,Dados!$B$1:$B$1994,F$7,Dados!$A$1:$A$1994,$A66)</f>
        <v>0</v>
      </c>
      <c r="G66" s="8">
        <f>SUMIFS(Dados!$I$1:$I$1994,Dados!$B$1:$B$1994,G$7,Dados!$A$1:$A$1994,$A66)</f>
        <v>0</v>
      </c>
      <c r="H66" s="8">
        <f>SUMIFS(Dados!$I$1:$I$1994,Dados!$B$1:$B$1994,H$7,Dados!$A$1:$A$1994,$A66)</f>
        <v>0</v>
      </c>
      <c r="I66" s="8">
        <f t="shared" si="6"/>
        <v>0</v>
      </c>
      <c r="J66" s="8">
        <f t="shared" si="7"/>
        <v>0</v>
      </c>
      <c r="K66" s="7">
        <f t="shared" si="8"/>
        <v>0</v>
      </c>
      <c r="L66" s="9">
        <f t="shared" si="10"/>
        <v>3082085.8999999994</v>
      </c>
      <c r="M66" s="64"/>
      <c r="N66" s="64">
        <f t="shared" si="9"/>
        <v>-3082085.8999999994</v>
      </c>
      <c r="O66" s="64">
        <f t="shared" si="5"/>
        <v>0</v>
      </c>
    </row>
    <row r="67" spans="1:15" ht="24" customHeight="1" x14ac:dyDescent="0.25">
      <c r="A67" s="59">
        <v>45996</v>
      </c>
      <c r="B67" s="25">
        <v>59</v>
      </c>
      <c r="C67" s="8">
        <f>SUMIFS(Dados!$I$1:$I$1994,Dados!$B$1:$B$1994,C$7,Dados!$A$1:$A$1994,$A67)</f>
        <v>0</v>
      </c>
      <c r="D67" s="8">
        <f>SUMIFS(Dados!$I$1:$I$1994,Dados!$B$1:$B$1994,D$7,Dados!$A$1:$A$1994,$A67)</f>
        <v>0</v>
      </c>
      <c r="E67" s="8">
        <f>SUMIFS(Dados!$I$1:$I$1994,Dados!$B$1:$B$1994,E$7,Dados!$A$1:$A$1994,$A67)</f>
        <v>0</v>
      </c>
      <c r="F67" s="8">
        <f>SUMIFS(Dados!$I$1:$I$1994,Dados!$B$1:$B$1994,F$7,Dados!$A$1:$A$1994,$A67)</f>
        <v>0</v>
      </c>
      <c r="G67" s="8">
        <f>SUMIFS(Dados!$I$1:$I$1994,Dados!$B$1:$B$1994,G$7,Dados!$A$1:$A$1994,$A67)</f>
        <v>0</v>
      </c>
      <c r="H67" s="8">
        <f>SUMIFS(Dados!$I$1:$I$1994,Dados!$B$1:$B$1994,H$7,Dados!$A$1:$A$1994,$A67)</f>
        <v>0</v>
      </c>
      <c r="I67" s="8">
        <f t="shared" si="6"/>
        <v>0</v>
      </c>
      <c r="J67" s="8">
        <f t="shared" si="7"/>
        <v>0</v>
      </c>
      <c r="K67" s="7">
        <f t="shared" si="8"/>
        <v>0</v>
      </c>
      <c r="L67" s="9">
        <f t="shared" si="10"/>
        <v>3082085.8999999994</v>
      </c>
      <c r="M67" s="64"/>
      <c r="N67" s="64">
        <f t="shared" si="9"/>
        <v>-3082085.8999999994</v>
      </c>
      <c r="O67" s="64">
        <f t="shared" si="5"/>
        <v>0</v>
      </c>
    </row>
    <row r="68" spans="1:15" ht="24" customHeight="1" x14ac:dyDescent="0.25">
      <c r="A68" s="59">
        <v>46011</v>
      </c>
      <c r="B68" s="25">
        <v>60</v>
      </c>
      <c r="C68" s="8">
        <f>SUMIFS(Dados!$I$1:$I$1994,Dados!$B$1:$B$1994,C$7,Dados!$A$1:$A$1994,$A68)</f>
        <v>0</v>
      </c>
      <c r="D68" s="8">
        <f>SUMIFS(Dados!$I$1:$I$1994,Dados!$B$1:$B$1994,D$7,Dados!$A$1:$A$1994,$A68)</f>
        <v>0</v>
      </c>
      <c r="E68" s="8">
        <f>SUMIFS(Dados!$I$1:$I$1994,Dados!$B$1:$B$1994,E$7,Dados!$A$1:$A$1994,$A68)</f>
        <v>0</v>
      </c>
      <c r="F68" s="8">
        <f>SUMIFS(Dados!$I$1:$I$1994,Dados!$B$1:$B$1994,F$7,Dados!$A$1:$A$1994,$A68)</f>
        <v>0</v>
      </c>
      <c r="G68" s="8">
        <f>SUMIFS(Dados!$I$1:$I$1994,Dados!$B$1:$B$1994,G$7,Dados!$A$1:$A$1994,$A68)</f>
        <v>0</v>
      </c>
      <c r="H68" s="8">
        <f>SUMIFS(Dados!$I$1:$I$1994,Dados!$B$1:$B$1994,H$7,Dados!$A$1:$A$1994,$A68)</f>
        <v>0</v>
      </c>
      <c r="I68" s="8">
        <f t="shared" si="6"/>
        <v>0</v>
      </c>
      <c r="J68" s="8">
        <f t="shared" si="7"/>
        <v>0</v>
      </c>
      <c r="K68" s="7">
        <f t="shared" si="8"/>
        <v>0</v>
      </c>
      <c r="L68" s="9">
        <f t="shared" si="10"/>
        <v>3082085.8999999994</v>
      </c>
      <c r="M68" s="64"/>
      <c r="N68" s="64">
        <f t="shared" si="9"/>
        <v>-3082085.8999999994</v>
      </c>
      <c r="O68" s="64">
        <f t="shared" si="5"/>
        <v>0</v>
      </c>
    </row>
    <row r="69" spans="1:15" ht="24" customHeight="1" x14ac:dyDescent="0.25">
      <c r="A69" s="59">
        <v>46027</v>
      </c>
      <c r="B69" s="25">
        <v>61</v>
      </c>
      <c r="C69" s="8">
        <f>SUMIFS(Dados!$I$1:$I$1994,Dados!$B$1:$B$1994,C$7,Dados!$A$1:$A$1994,$A69)</f>
        <v>0</v>
      </c>
      <c r="D69" s="8">
        <f>SUMIFS(Dados!$I$1:$I$1994,Dados!$B$1:$B$1994,D$7,Dados!$A$1:$A$1994,$A69)</f>
        <v>0</v>
      </c>
      <c r="E69" s="8">
        <f>SUMIFS(Dados!$I$1:$I$1994,Dados!$B$1:$B$1994,E$7,Dados!$A$1:$A$1994,$A69)</f>
        <v>0</v>
      </c>
      <c r="F69" s="8">
        <f>SUMIFS(Dados!$I$1:$I$1994,Dados!$B$1:$B$1994,F$7,Dados!$A$1:$A$1994,$A69)</f>
        <v>0</v>
      </c>
      <c r="G69" s="8">
        <f>SUMIFS(Dados!$I$1:$I$1994,Dados!$B$1:$B$1994,G$7,Dados!$A$1:$A$1994,$A69)</f>
        <v>0</v>
      </c>
      <c r="H69" s="8">
        <f>SUMIFS(Dados!$I$1:$I$1994,Dados!$B$1:$B$1994,H$7,Dados!$A$1:$A$1994,$A69)</f>
        <v>0</v>
      </c>
      <c r="I69" s="8">
        <f t="shared" si="6"/>
        <v>0</v>
      </c>
      <c r="J69" s="8">
        <f t="shared" si="7"/>
        <v>0</v>
      </c>
      <c r="K69" s="7">
        <f t="shared" si="8"/>
        <v>0</v>
      </c>
      <c r="L69" s="9">
        <f t="shared" si="10"/>
        <v>3082085.8999999994</v>
      </c>
      <c r="M69" s="64"/>
      <c r="N69" s="64">
        <f t="shared" si="9"/>
        <v>-3082085.8999999994</v>
      </c>
      <c r="O69" s="64">
        <f t="shared" si="5"/>
        <v>0</v>
      </c>
    </row>
    <row r="70" spans="1:15" ht="24" customHeight="1" x14ac:dyDescent="0.25">
      <c r="A70" s="59">
        <v>46042</v>
      </c>
      <c r="B70" s="25">
        <v>62</v>
      </c>
      <c r="C70" s="8">
        <f>SUMIFS(Dados!$I$1:$I$1994,Dados!$B$1:$B$1994,C$7,Dados!$A$1:$A$1994,$A70)</f>
        <v>0</v>
      </c>
      <c r="D70" s="8">
        <f>SUMIFS(Dados!$I$1:$I$1994,Dados!$B$1:$B$1994,D$7,Dados!$A$1:$A$1994,$A70)</f>
        <v>0</v>
      </c>
      <c r="E70" s="8">
        <f>SUMIFS(Dados!$I$1:$I$1994,Dados!$B$1:$B$1994,E$7,Dados!$A$1:$A$1994,$A70)</f>
        <v>0</v>
      </c>
      <c r="F70" s="8">
        <f>SUMIFS(Dados!$I$1:$I$1994,Dados!$B$1:$B$1994,F$7,Dados!$A$1:$A$1994,$A70)</f>
        <v>0</v>
      </c>
      <c r="G70" s="8">
        <f>SUMIFS(Dados!$I$1:$I$1994,Dados!$B$1:$B$1994,G$7,Dados!$A$1:$A$1994,$A70)</f>
        <v>0</v>
      </c>
      <c r="H70" s="8">
        <f>SUMIFS(Dados!$I$1:$I$1994,Dados!$B$1:$B$1994,H$7,Dados!$A$1:$A$1994,$A70)</f>
        <v>0</v>
      </c>
      <c r="I70" s="8">
        <f t="shared" si="6"/>
        <v>0</v>
      </c>
      <c r="J70" s="8">
        <f t="shared" si="7"/>
        <v>0</v>
      </c>
      <c r="K70" s="7">
        <f t="shared" si="8"/>
        <v>0</v>
      </c>
      <c r="L70" s="9">
        <f t="shared" si="10"/>
        <v>3082085.8999999994</v>
      </c>
      <c r="M70" s="64"/>
      <c r="N70" s="64">
        <f t="shared" si="9"/>
        <v>-3082085.8999999994</v>
      </c>
      <c r="O70" s="64">
        <f t="shared" si="5"/>
        <v>0</v>
      </c>
    </row>
    <row r="71" spans="1:15" ht="24" customHeight="1" x14ac:dyDescent="0.25">
      <c r="A71" s="59">
        <v>46058</v>
      </c>
      <c r="B71" s="25">
        <v>63</v>
      </c>
      <c r="C71" s="8">
        <f>SUMIFS(Dados!$I$1:$I$1994,Dados!$B$1:$B$1994,C$7,Dados!$A$1:$A$1994,$A71)</f>
        <v>0</v>
      </c>
      <c r="D71" s="8">
        <f>SUMIFS(Dados!$I$1:$I$1994,Dados!$B$1:$B$1994,D$7,Dados!$A$1:$A$1994,$A71)</f>
        <v>0</v>
      </c>
      <c r="E71" s="8">
        <f>SUMIFS(Dados!$I$1:$I$1994,Dados!$B$1:$B$1994,E$7,Dados!$A$1:$A$1994,$A71)</f>
        <v>0</v>
      </c>
      <c r="F71" s="8">
        <f>SUMIFS(Dados!$I$1:$I$1994,Dados!$B$1:$B$1994,F$7,Dados!$A$1:$A$1994,$A71)</f>
        <v>0</v>
      </c>
      <c r="G71" s="8">
        <f>SUMIFS(Dados!$I$1:$I$1994,Dados!$B$1:$B$1994,G$7,Dados!$A$1:$A$1994,$A71)</f>
        <v>0</v>
      </c>
      <c r="H71" s="8">
        <f>SUMIFS(Dados!$I$1:$I$1994,Dados!$B$1:$B$1994,H$7,Dados!$A$1:$A$1994,$A71)</f>
        <v>0</v>
      </c>
      <c r="I71" s="8">
        <f t="shared" si="6"/>
        <v>0</v>
      </c>
      <c r="J71" s="8">
        <f t="shared" si="7"/>
        <v>0</v>
      </c>
      <c r="K71" s="7">
        <f t="shared" si="8"/>
        <v>0</v>
      </c>
      <c r="L71" s="9">
        <f t="shared" si="10"/>
        <v>3082085.8999999994</v>
      </c>
      <c r="M71" s="64"/>
      <c r="N71" s="64">
        <f t="shared" si="9"/>
        <v>-3082085.8999999994</v>
      </c>
      <c r="O71" s="64">
        <f t="shared" si="5"/>
        <v>0</v>
      </c>
    </row>
    <row r="72" spans="1:15" ht="24" customHeight="1" x14ac:dyDescent="0.25">
      <c r="A72" s="59">
        <v>46073</v>
      </c>
      <c r="B72" s="25">
        <v>64</v>
      </c>
      <c r="C72" s="8">
        <f>SUMIFS(Dados!$I$1:$I$1994,Dados!$B$1:$B$1994,C$7,Dados!$A$1:$A$1994,$A72)</f>
        <v>0</v>
      </c>
      <c r="D72" s="8">
        <f>SUMIFS(Dados!$I$1:$I$1994,Dados!$B$1:$B$1994,D$7,Dados!$A$1:$A$1994,$A72)</f>
        <v>0</v>
      </c>
      <c r="E72" s="8">
        <f>SUMIFS(Dados!$I$1:$I$1994,Dados!$B$1:$B$1994,E$7,Dados!$A$1:$A$1994,$A72)</f>
        <v>0</v>
      </c>
      <c r="F72" s="8">
        <f>SUMIFS(Dados!$I$1:$I$1994,Dados!$B$1:$B$1994,F$7,Dados!$A$1:$A$1994,$A72)</f>
        <v>0</v>
      </c>
      <c r="G72" s="8">
        <f>SUMIFS(Dados!$I$1:$I$1994,Dados!$B$1:$B$1994,G$7,Dados!$A$1:$A$1994,$A72)</f>
        <v>0</v>
      </c>
      <c r="H72" s="8">
        <f>SUMIFS(Dados!$I$1:$I$1994,Dados!$B$1:$B$1994,H$7,Dados!$A$1:$A$1994,$A72)</f>
        <v>0</v>
      </c>
      <c r="I72" s="8">
        <f t="shared" si="6"/>
        <v>0</v>
      </c>
      <c r="J72" s="8">
        <f t="shared" si="7"/>
        <v>0</v>
      </c>
      <c r="K72" s="7">
        <f t="shared" si="8"/>
        <v>0</v>
      </c>
      <c r="L72" s="9">
        <f t="shared" si="10"/>
        <v>3082085.8999999994</v>
      </c>
      <c r="M72" s="64"/>
      <c r="N72" s="64">
        <f t="shared" si="9"/>
        <v>-3082085.8999999994</v>
      </c>
      <c r="O72" s="64">
        <f t="shared" si="5"/>
        <v>0</v>
      </c>
    </row>
    <row r="73" spans="1:15" ht="24" customHeight="1" x14ac:dyDescent="0.25">
      <c r="A73" s="59">
        <v>46086</v>
      </c>
      <c r="B73" s="25">
        <v>65</v>
      </c>
      <c r="C73" s="8">
        <f>SUMIFS(Dados!$I$1:$I$1994,Dados!$B$1:$B$1994,C$7,Dados!$A$1:$A$1994,$A73)</f>
        <v>0</v>
      </c>
      <c r="D73" s="8">
        <f>SUMIFS(Dados!$I$1:$I$1994,Dados!$B$1:$B$1994,D$7,Dados!$A$1:$A$1994,$A73)</f>
        <v>0</v>
      </c>
      <c r="E73" s="8">
        <f>SUMIFS(Dados!$I$1:$I$1994,Dados!$B$1:$B$1994,E$7,Dados!$A$1:$A$1994,$A73)</f>
        <v>0</v>
      </c>
      <c r="F73" s="8">
        <f>SUMIFS(Dados!$I$1:$I$1994,Dados!$B$1:$B$1994,F$7,Dados!$A$1:$A$1994,$A73)</f>
        <v>0</v>
      </c>
      <c r="G73" s="8">
        <f>SUMIFS(Dados!$I$1:$I$1994,Dados!$B$1:$B$1994,G$7,Dados!$A$1:$A$1994,$A73)</f>
        <v>0</v>
      </c>
      <c r="H73" s="8">
        <f>SUMIFS(Dados!$I$1:$I$1994,Dados!$B$1:$B$1994,H$7,Dados!$A$1:$A$1994,$A73)</f>
        <v>0</v>
      </c>
      <c r="I73" s="8">
        <f t="shared" ref="I73:I104" si="11">SUM(C73:H73)</f>
        <v>0</v>
      </c>
      <c r="J73" s="8">
        <f t="shared" ref="J73:J104" si="12">ROUND(I73*$L$4,2)</f>
        <v>0</v>
      </c>
      <c r="K73" s="7">
        <f t="shared" ref="K73:K104" si="13">SUM(I73:J73)</f>
        <v>0</v>
      </c>
      <c r="L73" s="9">
        <f t="shared" si="10"/>
        <v>3082085.8999999994</v>
      </c>
      <c r="M73" s="64"/>
      <c r="N73" s="64">
        <f t="shared" ref="N73:N104" si="14">M73-L73</f>
        <v>-3082085.8999999994</v>
      </c>
      <c r="O73" s="64">
        <f t="shared" si="5"/>
        <v>0</v>
      </c>
    </row>
    <row r="74" spans="1:15" ht="24" customHeight="1" x14ac:dyDescent="0.25">
      <c r="A74" s="59">
        <v>46101</v>
      </c>
      <c r="B74" s="25">
        <v>66</v>
      </c>
      <c r="C74" s="8">
        <f>SUMIFS(Dados!$I$1:$I$1994,Dados!$B$1:$B$1994,C$7,Dados!$A$1:$A$1994,$A74)</f>
        <v>0</v>
      </c>
      <c r="D74" s="8">
        <f>SUMIFS(Dados!$I$1:$I$1994,Dados!$B$1:$B$1994,D$7,Dados!$A$1:$A$1994,$A74)</f>
        <v>0</v>
      </c>
      <c r="E74" s="8">
        <f>SUMIFS(Dados!$I$1:$I$1994,Dados!$B$1:$B$1994,E$7,Dados!$A$1:$A$1994,$A74)</f>
        <v>0</v>
      </c>
      <c r="F74" s="8">
        <f>SUMIFS(Dados!$I$1:$I$1994,Dados!$B$1:$B$1994,F$7,Dados!$A$1:$A$1994,$A74)</f>
        <v>0</v>
      </c>
      <c r="G74" s="8">
        <f>SUMIFS(Dados!$I$1:$I$1994,Dados!$B$1:$B$1994,G$7,Dados!$A$1:$A$1994,$A74)</f>
        <v>0</v>
      </c>
      <c r="H74" s="8">
        <f>SUMIFS(Dados!$I$1:$I$1994,Dados!$B$1:$B$1994,H$7,Dados!$A$1:$A$1994,$A74)</f>
        <v>0</v>
      </c>
      <c r="I74" s="8">
        <f t="shared" si="11"/>
        <v>0</v>
      </c>
      <c r="J74" s="8">
        <f t="shared" si="12"/>
        <v>0</v>
      </c>
      <c r="K74" s="7">
        <f t="shared" si="13"/>
        <v>0</v>
      </c>
      <c r="L74" s="9">
        <f t="shared" ref="L74:L104" si="15">K74+L73</f>
        <v>3082085.8999999994</v>
      </c>
      <c r="M74" s="64"/>
      <c r="N74" s="64">
        <f t="shared" si="14"/>
        <v>-3082085.8999999994</v>
      </c>
      <c r="O74" s="64">
        <f t="shared" si="5"/>
        <v>0</v>
      </c>
    </row>
    <row r="75" spans="1:15" ht="24" customHeight="1" x14ac:dyDescent="0.25">
      <c r="A75" s="59">
        <v>46117</v>
      </c>
      <c r="B75" s="25">
        <v>67</v>
      </c>
      <c r="C75" s="8">
        <f>SUMIFS(Dados!$I$1:$I$1994,Dados!$B$1:$B$1994,C$7,Dados!$A$1:$A$1994,$A75)</f>
        <v>0</v>
      </c>
      <c r="D75" s="8">
        <f>SUMIFS(Dados!$I$1:$I$1994,Dados!$B$1:$B$1994,D$7,Dados!$A$1:$A$1994,$A75)</f>
        <v>0</v>
      </c>
      <c r="E75" s="8">
        <f>SUMIFS(Dados!$I$1:$I$1994,Dados!$B$1:$B$1994,E$7,Dados!$A$1:$A$1994,$A75)</f>
        <v>0</v>
      </c>
      <c r="F75" s="8">
        <f>SUMIFS(Dados!$I$1:$I$1994,Dados!$B$1:$B$1994,F$7,Dados!$A$1:$A$1994,$A75)</f>
        <v>0</v>
      </c>
      <c r="G75" s="8">
        <f>SUMIFS(Dados!$I$1:$I$1994,Dados!$B$1:$B$1994,G$7,Dados!$A$1:$A$1994,$A75)</f>
        <v>0</v>
      </c>
      <c r="H75" s="8">
        <f>SUMIFS(Dados!$I$1:$I$1994,Dados!$B$1:$B$1994,H$7,Dados!$A$1:$A$1994,$A75)</f>
        <v>0</v>
      </c>
      <c r="I75" s="8">
        <f t="shared" si="11"/>
        <v>0</v>
      </c>
      <c r="J75" s="8">
        <f t="shared" si="12"/>
        <v>0</v>
      </c>
      <c r="K75" s="7">
        <f t="shared" si="13"/>
        <v>0</v>
      </c>
      <c r="L75" s="9">
        <f t="shared" si="15"/>
        <v>3082085.8999999994</v>
      </c>
      <c r="M75" s="64"/>
      <c r="N75" s="64">
        <f t="shared" si="14"/>
        <v>-3082085.8999999994</v>
      </c>
      <c r="O75" s="64">
        <f t="shared" si="5"/>
        <v>0</v>
      </c>
    </row>
    <row r="76" spans="1:15" ht="24" customHeight="1" x14ac:dyDescent="0.25">
      <c r="A76" s="59">
        <v>46132</v>
      </c>
      <c r="B76" s="25">
        <v>68</v>
      </c>
      <c r="C76" s="8">
        <f>SUMIFS(Dados!$I$1:$I$1994,Dados!$B$1:$B$1994,C$7,Dados!$A$1:$A$1994,$A76)</f>
        <v>0</v>
      </c>
      <c r="D76" s="8">
        <f>SUMIFS(Dados!$I$1:$I$1994,Dados!$B$1:$B$1994,D$7,Dados!$A$1:$A$1994,$A76)</f>
        <v>0</v>
      </c>
      <c r="E76" s="8">
        <f>SUMIFS(Dados!$I$1:$I$1994,Dados!$B$1:$B$1994,E$7,Dados!$A$1:$A$1994,$A76)</f>
        <v>0</v>
      </c>
      <c r="F76" s="8">
        <f>SUMIFS(Dados!$I$1:$I$1994,Dados!$B$1:$B$1994,F$7,Dados!$A$1:$A$1994,$A76)</f>
        <v>0</v>
      </c>
      <c r="G76" s="8">
        <f>SUMIFS(Dados!$I$1:$I$1994,Dados!$B$1:$B$1994,G$7,Dados!$A$1:$A$1994,$A76)</f>
        <v>0</v>
      </c>
      <c r="H76" s="8">
        <f>SUMIFS(Dados!$I$1:$I$1994,Dados!$B$1:$B$1994,H$7,Dados!$A$1:$A$1994,$A76)</f>
        <v>0</v>
      </c>
      <c r="I76" s="8">
        <f t="shared" si="11"/>
        <v>0</v>
      </c>
      <c r="J76" s="8">
        <f t="shared" si="12"/>
        <v>0</v>
      </c>
      <c r="K76" s="7">
        <f t="shared" si="13"/>
        <v>0</v>
      </c>
      <c r="L76" s="9">
        <f t="shared" si="15"/>
        <v>3082085.8999999994</v>
      </c>
      <c r="M76" s="64"/>
      <c r="N76" s="64">
        <f t="shared" si="14"/>
        <v>-3082085.8999999994</v>
      </c>
      <c r="O76" s="64">
        <f t="shared" si="5"/>
        <v>0</v>
      </c>
    </row>
    <row r="77" spans="1:15" ht="24" customHeight="1" x14ac:dyDescent="0.25">
      <c r="A77" s="59">
        <v>46147</v>
      </c>
      <c r="B77" s="25">
        <v>69</v>
      </c>
      <c r="C77" s="8">
        <f>SUMIFS(Dados!$I$1:$I$1994,Dados!$B$1:$B$1994,C$7,Dados!$A$1:$A$1994,$A77)</f>
        <v>0</v>
      </c>
      <c r="D77" s="8">
        <f>SUMIFS(Dados!$I$1:$I$1994,Dados!$B$1:$B$1994,D$7,Dados!$A$1:$A$1994,$A77)</f>
        <v>0</v>
      </c>
      <c r="E77" s="8">
        <f>SUMIFS(Dados!$I$1:$I$1994,Dados!$B$1:$B$1994,E$7,Dados!$A$1:$A$1994,$A77)</f>
        <v>0</v>
      </c>
      <c r="F77" s="8">
        <f>SUMIFS(Dados!$I$1:$I$1994,Dados!$B$1:$B$1994,F$7,Dados!$A$1:$A$1994,$A77)</f>
        <v>0</v>
      </c>
      <c r="G77" s="8">
        <f>SUMIFS(Dados!$I$1:$I$1994,Dados!$B$1:$B$1994,G$7,Dados!$A$1:$A$1994,$A77)</f>
        <v>0</v>
      </c>
      <c r="H77" s="8">
        <f>SUMIFS(Dados!$I$1:$I$1994,Dados!$B$1:$B$1994,H$7,Dados!$A$1:$A$1994,$A77)</f>
        <v>0</v>
      </c>
      <c r="I77" s="8">
        <f t="shared" si="11"/>
        <v>0</v>
      </c>
      <c r="J77" s="8">
        <f t="shared" si="12"/>
        <v>0</v>
      </c>
      <c r="K77" s="7">
        <f t="shared" si="13"/>
        <v>0</v>
      </c>
      <c r="L77" s="9">
        <f t="shared" si="15"/>
        <v>3082085.8999999994</v>
      </c>
      <c r="N77" s="64">
        <f t="shared" si="14"/>
        <v>-3082085.8999999994</v>
      </c>
      <c r="O77" s="64">
        <f t="shared" ref="O77:O104" si="16">ROUND(N77-N76,2)</f>
        <v>0</v>
      </c>
    </row>
    <row r="78" spans="1:15" ht="24" customHeight="1" x14ac:dyDescent="0.25">
      <c r="A78" s="59">
        <v>46162</v>
      </c>
      <c r="B78" s="25">
        <v>70</v>
      </c>
      <c r="C78" s="8">
        <f>SUMIFS(Dados!$I$1:$I$1994,Dados!$B$1:$B$1994,C$7,Dados!$A$1:$A$1994,$A78)</f>
        <v>0</v>
      </c>
      <c r="D78" s="8">
        <f>SUMIFS(Dados!$I$1:$I$1994,Dados!$B$1:$B$1994,D$7,Dados!$A$1:$A$1994,$A78)</f>
        <v>0</v>
      </c>
      <c r="E78" s="8">
        <f>SUMIFS(Dados!$I$1:$I$1994,Dados!$B$1:$B$1994,E$7,Dados!$A$1:$A$1994,$A78)</f>
        <v>0</v>
      </c>
      <c r="F78" s="8">
        <f>SUMIFS(Dados!$I$1:$I$1994,Dados!$B$1:$B$1994,F$7,Dados!$A$1:$A$1994,$A78)</f>
        <v>0</v>
      </c>
      <c r="G78" s="8">
        <f>SUMIFS(Dados!$I$1:$I$1994,Dados!$B$1:$B$1994,G$7,Dados!$A$1:$A$1994,$A78)</f>
        <v>0</v>
      </c>
      <c r="H78" s="8">
        <f>SUMIFS(Dados!$I$1:$I$1994,Dados!$B$1:$B$1994,H$7,Dados!$A$1:$A$1994,$A78)</f>
        <v>0</v>
      </c>
      <c r="I78" s="8">
        <f t="shared" si="11"/>
        <v>0</v>
      </c>
      <c r="J78" s="8">
        <f t="shared" si="12"/>
        <v>0</v>
      </c>
      <c r="K78" s="7">
        <f t="shared" si="13"/>
        <v>0</v>
      </c>
      <c r="L78" s="9">
        <f t="shared" si="15"/>
        <v>3082085.8999999994</v>
      </c>
      <c r="N78" s="64">
        <f t="shared" si="14"/>
        <v>-3082085.8999999994</v>
      </c>
      <c r="O78" s="64">
        <f t="shared" si="16"/>
        <v>0</v>
      </c>
    </row>
    <row r="79" spans="1:15" ht="24" customHeight="1" x14ac:dyDescent="0.25">
      <c r="A79" s="59">
        <v>46178</v>
      </c>
      <c r="B79" s="25">
        <v>71</v>
      </c>
      <c r="C79" s="8">
        <f>SUMIFS(Dados!$I$1:$I$1994,Dados!$B$1:$B$1994,C$7,Dados!$A$1:$A$1994,$A79)</f>
        <v>0</v>
      </c>
      <c r="D79" s="8">
        <f>SUMIFS(Dados!$I$1:$I$1994,Dados!$B$1:$B$1994,D$7,Dados!$A$1:$A$1994,$A79)</f>
        <v>0</v>
      </c>
      <c r="E79" s="8">
        <f>SUMIFS(Dados!$I$1:$I$1994,Dados!$B$1:$B$1994,E$7,Dados!$A$1:$A$1994,$A79)</f>
        <v>0</v>
      </c>
      <c r="F79" s="8">
        <f>SUMIFS(Dados!$I$1:$I$1994,Dados!$B$1:$B$1994,F$7,Dados!$A$1:$A$1994,$A79)</f>
        <v>0</v>
      </c>
      <c r="G79" s="8">
        <f>SUMIFS(Dados!$I$1:$I$1994,Dados!$B$1:$B$1994,G$7,Dados!$A$1:$A$1994,$A79)</f>
        <v>0</v>
      </c>
      <c r="H79" s="8">
        <f>SUMIFS(Dados!$I$1:$I$1994,Dados!$B$1:$B$1994,H$7,Dados!$A$1:$A$1994,$A79)</f>
        <v>0</v>
      </c>
      <c r="I79" s="8">
        <f t="shared" si="11"/>
        <v>0</v>
      </c>
      <c r="J79" s="8">
        <f t="shared" si="12"/>
        <v>0</v>
      </c>
      <c r="K79" s="7">
        <f t="shared" si="13"/>
        <v>0</v>
      </c>
      <c r="L79" s="9">
        <f t="shared" si="15"/>
        <v>3082085.8999999994</v>
      </c>
      <c r="N79" s="64">
        <f t="shared" si="14"/>
        <v>-3082085.8999999994</v>
      </c>
      <c r="O79" s="64">
        <f t="shared" si="16"/>
        <v>0</v>
      </c>
    </row>
    <row r="80" spans="1:15" ht="24" customHeight="1" x14ac:dyDescent="0.25">
      <c r="A80" s="59">
        <v>46193</v>
      </c>
      <c r="B80" s="25">
        <v>72</v>
      </c>
      <c r="C80" s="8">
        <f>SUMIFS(Dados!$I$1:$I$1994,Dados!$B$1:$B$1994,C$7,Dados!$A$1:$A$1994,$A80)</f>
        <v>0</v>
      </c>
      <c r="D80" s="8">
        <f>SUMIFS(Dados!$I$1:$I$1994,Dados!$B$1:$B$1994,D$7,Dados!$A$1:$A$1994,$A80)</f>
        <v>0</v>
      </c>
      <c r="E80" s="8">
        <f>SUMIFS(Dados!$I$1:$I$1994,Dados!$B$1:$B$1994,E$7,Dados!$A$1:$A$1994,$A80)</f>
        <v>0</v>
      </c>
      <c r="F80" s="8">
        <f>SUMIFS(Dados!$I$1:$I$1994,Dados!$B$1:$B$1994,F$7,Dados!$A$1:$A$1994,$A80)</f>
        <v>0</v>
      </c>
      <c r="G80" s="8">
        <f>SUMIFS(Dados!$I$1:$I$1994,Dados!$B$1:$B$1994,G$7,Dados!$A$1:$A$1994,$A80)</f>
        <v>0</v>
      </c>
      <c r="H80" s="8">
        <f>SUMIFS(Dados!$I$1:$I$1994,Dados!$B$1:$B$1994,H$7,Dados!$A$1:$A$1994,$A80)</f>
        <v>0</v>
      </c>
      <c r="I80" s="8">
        <f t="shared" si="11"/>
        <v>0</v>
      </c>
      <c r="J80" s="8">
        <f t="shared" si="12"/>
        <v>0</v>
      </c>
      <c r="K80" s="7">
        <f t="shared" si="13"/>
        <v>0</v>
      </c>
      <c r="L80" s="9">
        <f t="shared" si="15"/>
        <v>3082085.8999999994</v>
      </c>
      <c r="N80" s="64">
        <f t="shared" si="14"/>
        <v>-3082085.8999999994</v>
      </c>
      <c r="O80" s="64">
        <f t="shared" si="16"/>
        <v>0</v>
      </c>
    </row>
    <row r="81" spans="1:15" ht="24" customHeight="1" x14ac:dyDescent="0.25">
      <c r="A81" s="59">
        <v>46208</v>
      </c>
      <c r="B81" s="25">
        <v>73</v>
      </c>
      <c r="C81" s="8">
        <f>SUMIFS(Dados!$I$1:$I$1994,Dados!$B$1:$B$1994,C$7,Dados!$A$1:$A$1994,$A81)</f>
        <v>0</v>
      </c>
      <c r="D81" s="8">
        <f>SUMIFS(Dados!$I$1:$I$1994,Dados!$B$1:$B$1994,D$7,Dados!$A$1:$A$1994,$A81)</f>
        <v>0</v>
      </c>
      <c r="E81" s="8">
        <f>SUMIFS(Dados!$I$1:$I$1994,Dados!$B$1:$B$1994,E$7,Dados!$A$1:$A$1994,$A81)</f>
        <v>0</v>
      </c>
      <c r="F81" s="8">
        <f>SUMIFS(Dados!$I$1:$I$1994,Dados!$B$1:$B$1994,F$7,Dados!$A$1:$A$1994,$A81)</f>
        <v>0</v>
      </c>
      <c r="G81" s="8">
        <f>SUMIFS(Dados!$I$1:$I$1994,Dados!$B$1:$B$1994,G$7,Dados!$A$1:$A$1994,$A81)</f>
        <v>0</v>
      </c>
      <c r="H81" s="8">
        <f>SUMIFS(Dados!$I$1:$I$1994,Dados!$B$1:$B$1994,H$7,Dados!$A$1:$A$1994,$A81)</f>
        <v>0</v>
      </c>
      <c r="I81" s="8">
        <f t="shared" si="11"/>
        <v>0</v>
      </c>
      <c r="J81" s="8">
        <f t="shared" si="12"/>
        <v>0</v>
      </c>
      <c r="K81" s="7">
        <f t="shared" si="13"/>
        <v>0</v>
      </c>
      <c r="L81" s="9">
        <f t="shared" si="15"/>
        <v>3082085.8999999994</v>
      </c>
      <c r="N81" s="64">
        <f t="shared" si="14"/>
        <v>-3082085.8999999994</v>
      </c>
      <c r="O81" s="64">
        <f t="shared" si="16"/>
        <v>0</v>
      </c>
    </row>
    <row r="82" spans="1:15" ht="24" customHeight="1" x14ac:dyDescent="0.25">
      <c r="A82" s="59">
        <v>46223</v>
      </c>
      <c r="B82" s="25">
        <v>74</v>
      </c>
      <c r="C82" s="8">
        <f>SUMIFS(Dados!$I$1:$I$1994,Dados!$B$1:$B$1994,C$7,Dados!$A$1:$A$1994,$A82)</f>
        <v>0</v>
      </c>
      <c r="D82" s="8">
        <f>SUMIFS(Dados!$I$1:$I$1994,Dados!$B$1:$B$1994,D$7,Dados!$A$1:$A$1994,$A82)</f>
        <v>0</v>
      </c>
      <c r="E82" s="8">
        <f>SUMIFS(Dados!$I$1:$I$1994,Dados!$B$1:$B$1994,E$7,Dados!$A$1:$A$1994,$A82)</f>
        <v>0</v>
      </c>
      <c r="F82" s="8">
        <f>SUMIFS(Dados!$I$1:$I$1994,Dados!$B$1:$B$1994,F$7,Dados!$A$1:$A$1994,$A82)</f>
        <v>0</v>
      </c>
      <c r="G82" s="8">
        <f>SUMIFS(Dados!$I$1:$I$1994,Dados!$B$1:$B$1994,G$7,Dados!$A$1:$A$1994,$A82)</f>
        <v>0</v>
      </c>
      <c r="H82" s="8">
        <f>SUMIFS(Dados!$I$1:$I$1994,Dados!$B$1:$B$1994,H$7,Dados!$A$1:$A$1994,$A82)</f>
        <v>0</v>
      </c>
      <c r="I82" s="8">
        <f t="shared" si="11"/>
        <v>0</v>
      </c>
      <c r="J82" s="8">
        <f t="shared" si="12"/>
        <v>0</v>
      </c>
      <c r="K82" s="7">
        <f t="shared" si="13"/>
        <v>0</v>
      </c>
      <c r="L82" s="9">
        <f t="shared" si="15"/>
        <v>3082085.8999999994</v>
      </c>
      <c r="N82" s="64">
        <f t="shared" si="14"/>
        <v>-3082085.8999999994</v>
      </c>
      <c r="O82" s="64">
        <f t="shared" si="16"/>
        <v>0</v>
      </c>
    </row>
    <row r="83" spans="1:15" ht="24" customHeight="1" x14ac:dyDescent="0.25">
      <c r="A83" s="59">
        <v>46239</v>
      </c>
      <c r="B83" s="25">
        <v>75</v>
      </c>
      <c r="C83" s="8">
        <f>SUMIFS(Dados!$I$1:$I$1994,Dados!$B$1:$B$1994,C$7,Dados!$A$1:$A$1994,$A83)</f>
        <v>0</v>
      </c>
      <c r="D83" s="8">
        <f>SUMIFS(Dados!$I$1:$I$1994,Dados!$B$1:$B$1994,D$7,Dados!$A$1:$A$1994,$A83)</f>
        <v>0</v>
      </c>
      <c r="E83" s="8">
        <f>SUMIFS(Dados!$I$1:$I$1994,Dados!$B$1:$B$1994,E$7,Dados!$A$1:$A$1994,$A83)</f>
        <v>0</v>
      </c>
      <c r="F83" s="8">
        <f>SUMIFS(Dados!$I$1:$I$1994,Dados!$B$1:$B$1994,F$7,Dados!$A$1:$A$1994,$A83)</f>
        <v>0</v>
      </c>
      <c r="G83" s="8">
        <f>SUMIFS(Dados!$I$1:$I$1994,Dados!$B$1:$B$1994,G$7,Dados!$A$1:$A$1994,$A83)</f>
        <v>0</v>
      </c>
      <c r="H83" s="8">
        <f>SUMIFS(Dados!$I$1:$I$1994,Dados!$B$1:$B$1994,H$7,Dados!$A$1:$A$1994,$A83)</f>
        <v>0</v>
      </c>
      <c r="I83" s="8">
        <f t="shared" si="11"/>
        <v>0</v>
      </c>
      <c r="J83" s="8">
        <f t="shared" si="12"/>
        <v>0</v>
      </c>
      <c r="K83" s="7">
        <f t="shared" si="13"/>
        <v>0</v>
      </c>
      <c r="L83" s="9">
        <f t="shared" si="15"/>
        <v>3082085.8999999994</v>
      </c>
      <c r="N83" s="64">
        <f t="shared" si="14"/>
        <v>-3082085.8999999994</v>
      </c>
      <c r="O83" s="64">
        <f t="shared" si="16"/>
        <v>0</v>
      </c>
    </row>
    <row r="84" spans="1:15" ht="24" customHeight="1" x14ac:dyDescent="0.25">
      <c r="A84" s="59">
        <v>46254</v>
      </c>
      <c r="B84" s="25">
        <v>76</v>
      </c>
      <c r="C84" s="8">
        <f>SUMIFS(Dados!$I$1:$I$1994,Dados!$B$1:$B$1994,C$7,Dados!$A$1:$A$1994,$A84)</f>
        <v>0</v>
      </c>
      <c r="D84" s="8">
        <f>SUMIFS(Dados!$I$1:$I$1994,Dados!$B$1:$B$1994,D$7,Dados!$A$1:$A$1994,$A84)</f>
        <v>0</v>
      </c>
      <c r="E84" s="8">
        <f>SUMIFS(Dados!$I$1:$I$1994,Dados!$B$1:$B$1994,E$7,Dados!$A$1:$A$1994,$A84)</f>
        <v>0</v>
      </c>
      <c r="F84" s="8">
        <f>SUMIFS(Dados!$I$1:$I$1994,Dados!$B$1:$B$1994,F$7,Dados!$A$1:$A$1994,$A84)</f>
        <v>0</v>
      </c>
      <c r="G84" s="8">
        <f>SUMIFS(Dados!$I$1:$I$1994,Dados!$B$1:$B$1994,G$7,Dados!$A$1:$A$1994,$A84)</f>
        <v>0</v>
      </c>
      <c r="H84" s="8">
        <f>SUMIFS(Dados!$I$1:$I$1994,Dados!$B$1:$B$1994,H$7,Dados!$A$1:$A$1994,$A84)</f>
        <v>0</v>
      </c>
      <c r="I84" s="8">
        <f t="shared" si="11"/>
        <v>0</v>
      </c>
      <c r="J84" s="8">
        <f t="shared" si="12"/>
        <v>0</v>
      </c>
      <c r="K84" s="7">
        <f t="shared" si="13"/>
        <v>0</v>
      </c>
      <c r="L84" s="9">
        <f t="shared" si="15"/>
        <v>3082085.8999999994</v>
      </c>
      <c r="N84" s="64">
        <f t="shared" si="14"/>
        <v>-3082085.8999999994</v>
      </c>
      <c r="O84" s="64">
        <f t="shared" si="16"/>
        <v>0</v>
      </c>
    </row>
    <row r="85" spans="1:15" ht="24" customHeight="1" x14ac:dyDescent="0.25">
      <c r="A85" s="59">
        <v>46270</v>
      </c>
      <c r="B85" s="25">
        <v>77</v>
      </c>
      <c r="C85" s="8">
        <f>SUMIFS(Dados!$I$1:$I$1994,Dados!$B$1:$B$1994,C$7,Dados!$A$1:$A$1994,$A85)</f>
        <v>0</v>
      </c>
      <c r="D85" s="8">
        <f>SUMIFS(Dados!$I$1:$I$1994,Dados!$B$1:$B$1994,D$7,Dados!$A$1:$A$1994,$A85)</f>
        <v>0</v>
      </c>
      <c r="E85" s="8">
        <f>SUMIFS(Dados!$I$1:$I$1994,Dados!$B$1:$B$1994,E$7,Dados!$A$1:$A$1994,$A85)</f>
        <v>0</v>
      </c>
      <c r="F85" s="8">
        <f>SUMIFS(Dados!$I$1:$I$1994,Dados!$B$1:$B$1994,F$7,Dados!$A$1:$A$1994,$A85)</f>
        <v>0</v>
      </c>
      <c r="G85" s="8">
        <f>SUMIFS(Dados!$I$1:$I$1994,Dados!$B$1:$B$1994,G$7,Dados!$A$1:$A$1994,$A85)</f>
        <v>0</v>
      </c>
      <c r="H85" s="8">
        <f>SUMIFS(Dados!$I$1:$I$1994,Dados!$B$1:$B$1994,H$7,Dados!$A$1:$A$1994,$A85)</f>
        <v>0</v>
      </c>
      <c r="I85" s="8">
        <f t="shared" si="11"/>
        <v>0</v>
      </c>
      <c r="J85" s="8">
        <f t="shared" si="12"/>
        <v>0</v>
      </c>
      <c r="K85" s="7">
        <f t="shared" si="13"/>
        <v>0</v>
      </c>
      <c r="L85" s="9">
        <f t="shared" si="15"/>
        <v>3082085.8999999994</v>
      </c>
      <c r="N85" s="64">
        <f t="shared" si="14"/>
        <v>-3082085.8999999994</v>
      </c>
      <c r="O85" s="64">
        <f t="shared" si="16"/>
        <v>0</v>
      </c>
    </row>
    <row r="86" spans="1:15" ht="24" customHeight="1" x14ac:dyDescent="0.25">
      <c r="A86" s="59">
        <v>46285</v>
      </c>
      <c r="B86" s="25">
        <v>78</v>
      </c>
      <c r="C86" s="8">
        <f>SUMIFS(Dados!$I$1:$I$1994,Dados!$B$1:$B$1994,C$7,Dados!$A$1:$A$1994,$A86)</f>
        <v>0</v>
      </c>
      <c r="D86" s="8">
        <f>SUMIFS(Dados!$I$1:$I$1994,Dados!$B$1:$B$1994,D$7,Dados!$A$1:$A$1994,$A86)</f>
        <v>0</v>
      </c>
      <c r="E86" s="8">
        <f>SUMIFS(Dados!$I$1:$I$1994,Dados!$B$1:$B$1994,E$7,Dados!$A$1:$A$1994,$A86)</f>
        <v>0</v>
      </c>
      <c r="F86" s="8">
        <f>SUMIFS(Dados!$I$1:$I$1994,Dados!$B$1:$B$1994,F$7,Dados!$A$1:$A$1994,$A86)</f>
        <v>0</v>
      </c>
      <c r="G86" s="8">
        <f>SUMIFS(Dados!$I$1:$I$1994,Dados!$B$1:$B$1994,G$7,Dados!$A$1:$A$1994,$A86)</f>
        <v>0</v>
      </c>
      <c r="H86" s="8">
        <f>SUMIFS(Dados!$I$1:$I$1994,Dados!$B$1:$B$1994,H$7,Dados!$A$1:$A$1994,$A86)</f>
        <v>0</v>
      </c>
      <c r="I86" s="8">
        <f t="shared" si="11"/>
        <v>0</v>
      </c>
      <c r="J86" s="8">
        <f t="shared" si="12"/>
        <v>0</v>
      </c>
      <c r="K86" s="7">
        <f t="shared" si="13"/>
        <v>0</v>
      </c>
      <c r="L86" s="9">
        <f t="shared" si="15"/>
        <v>3082085.8999999994</v>
      </c>
      <c r="N86" s="64">
        <f t="shared" si="14"/>
        <v>-3082085.8999999994</v>
      </c>
      <c r="O86" s="64">
        <f t="shared" si="16"/>
        <v>0</v>
      </c>
    </row>
    <row r="87" spans="1:15" ht="24" customHeight="1" x14ac:dyDescent="0.25">
      <c r="A87" s="59">
        <v>46300</v>
      </c>
      <c r="B87" s="25">
        <v>79</v>
      </c>
      <c r="C87" s="8">
        <f>SUMIFS(Dados!$I$1:$I$1994,Dados!$B$1:$B$1994,C$7,Dados!$A$1:$A$1994,$A87)</f>
        <v>0</v>
      </c>
      <c r="D87" s="8">
        <f>SUMIFS(Dados!$I$1:$I$1994,Dados!$B$1:$B$1994,D$7,Dados!$A$1:$A$1994,$A87)</f>
        <v>0</v>
      </c>
      <c r="E87" s="8">
        <f>SUMIFS(Dados!$I$1:$I$1994,Dados!$B$1:$B$1994,E$7,Dados!$A$1:$A$1994,$A87)</f>
        <v>0</v>
      </c>
      <c r="F87" s="8">
        <f>SUMIFS(Dados!$I$1:$I$1994,Dados!$B$1:$B$1994,F$7,Dados!$A$1:$A$1994,$A87)</f>
        <v>0</v>
      </c>
      <c r="G87" s="8">
        <f>SUMIFS(Dados!$I$1:$I$1994,Dados!$B$1:$B$1994,G$7,Dados!$A$1:$A$1994,$A87)</f>
        <v>0</v>
      </c>
      <c r="H87" s="8">
        <f>SUMIFS(Dados!$I$1:$I$1994,Dados!$B$1:$B$1994,H$7,Dados!$A$1:$A$1994,$A87)</f>
        <v>0</v>
      </c>
      <c r="I87" s="8">
        <f t="shared" si="11"/>
        <v>0</v>
      </c>
      <c r="J87" s="8">
        <f t="shared" si="12"/>
        <v>0</v>
      </c>
      <c r="K87" s="7">
        <f t="shared" si="13"/>
        <v>0</v>
      </c>
      <c r="L87" s="9">
        <f t="shared" si="15"/>
        <v>3082085.8999999994</v>
      </c>
      <c r="N87" s="64">
        <f t="shared" si="14"/>
        <v>-3082085.8999999994</v>
      </c>
      <c r="O87" s="64">
        <f t="shared" si="16"/>
        <v>0</v>
      </c>
    </row>
    <row r="88" spans="1:15" ht="24" customHeight="1" x14ac:dyDescent="0.25">
      <c r="A88" s="59">
        <v>46315</v>
      </c>
      <c r="B88" s="25">
        <v>80</v>
      </c>
      <c r="C88" s="8">
        <f>SUMIFS(Dados!$I$1:$I$1994,Dados!$B$1:$B$1994,C$7,Dados!$A$1:$A$1994,$A88)</f>
        <v>0</v>
      </c>
      <c r="D88" s="8">
        <f>SUMIFS(Dados!$I$1:$I$1994,Dados!$B$1:$B$1994,D$7,Dados!$A$1:$A$1994,$A88)</f>
        <v>0</v>
      </c>
      <c r="E88" s="8">
        <f>SUMIFS(Dados!$I$1:$I$1994,Dados!$B$1:$B$1994,E$7,Dados!$A$1:$A$1994,$A88)</f>
        <v>0</v>
      </c>
      <c r="F88" s="8">
        <f>SUMIFS(Dados!$I$1:$I$1994,Dados!$B$1:$B$1994,F$7,Dados!$A$1:$A$1994,$A88)</f>
        <v>0</v>
      </c>
      <c r="G88" s="8">
        <f>SUMIFS(Dados!$I$1:$I$1994,Dados!$B$1:$B$1994,G$7,Dados!$A$1:$A$1994,$A88)</f>
        <v>0</v>
      </c>
      <c r="H88" s="8">
        <f>SUMIFS(Dados!$I$1:$I$1994,Dados!$B$1:$B$1994,H$7,Dados!$A$1:$A$1994,$A88)</f>
        <v>0</v>
      </c>
      <c r="I88" s="8">
        <f t="shared" si="11"/>
        <v>0</v>
      </c>
      <c r="J88" s="8">
        <f t="shared" si="12"/>
        <v>0</v>
      </c>
      <c r="K88" s="7">
        <f t="shared" si="13"/>
        <v>0</v>
      </c>
      <c r="L88" s="9">
        <f t="shared" si="15"/>
        <v>3082085.8999999994</v>
      </c>
      <c r="N88" s="64">
        <f t="shared" si="14"/>
        <v>-3082085.8999999994</v>
      </c>
      <c r="O88" s="64">
        <f t="shared" si="16"/>
        <v>0</v>
      </c>
    </row>
    <row r="89" spans="1:15" ht="24" customHeight="1" x14ac:dyDescent="0.25">
      <c r="A89" s="59">
        <v>46331</v>
      </c>
      <c r="B89" s="25">
        <v>81</v>
      </c>
      <c r="C89" s="8">
        <f>SUMIFS(Dados!$I$1:$I$1994,Dados!$B$1:$B$1994,C$7,Dados!$A$1:$A$1994,$A89)</f>
        <v>0</v>
      </c>
      <c r="D89" s="8">
        <f>SUMIFS(Dados!$I$1:$I$1994,Dados!$B$1:$B$1994,D$7,Dados!$A$1:$A$1994,$A89)</f>
        <v>0</v>
      </c>
      <c r="E89" s="8">
        <f>SUMIFS(Dados!$I$1:$I$1994,Dados!$B$1:$B$1994,E$7,Dados!$A$1:$A$1994,$A89)</f>
        <v>0</v>
      </c>
      <c r="F89" s="8">
        <f>SUMIFS(Dados!$I$1:$I$1994,Dados!$B$1:$B$1994,F$7,Dados!$A$1:$A$1994,$A89)</f>
        <v>0</v>
      </c>
      <c r="G89" s="8">
        <f>SUMIFS(Dados!$I$1:$I$1994,Dados!$B$1:$B$1994,G$7,Dados!$A$1:$A$1994,$A89)</f>
        <v>0</v>
      </c>
      <c r="H89" s="8">
        <f>SUMIFS(Dados!$I$1:$I$1994,Dados!$B$1:$B$1994,H$7,Dados!$A$1:$A$1994,$A89)</f>
        <v>0</v>
      </c>
      <c r="I89" s="8">
        <f t="shared" si="11"/>
        <v>0</v>
      </c>
      <c r="J89" s="8">
        <f t="shared" si="12"/>
        <v>0</v>
      </c>
      <c r="K89" s="7">
        <f t="shared" si="13"/>
        <v>0</v>
      </c>
      <c r="L89" s="9">
        <f t="shared" si="15"/>
        <v>3082085.8999999994</v>
      </c>
      <c r="N89" s="64">
        <f t="shared" si="14"/>
        <v>-3082085.8999999994</v>
      </c>
      <c r="O89" s="64">
        <f t="shared" si="16"/>
        <v>0</v>
      </c>
    </row>
    <row r="90" spans="1:15" ht="24" customHeight="1" x14ac:dyDescent="0.25">
      <c r="A90" s="59">
        <v>46346</v>
      </c>
      <c r="B90" s="25">
        <v>82</v>
      </c>
      <c r="C90" s="8">
        <f>SUMIFS(Dados!$I$1:$I$1994,Dados!$B$1:$B$1994,C$7,Dados!$A$1:$A$1994,$A90)</f>
        <v>0</v>
      </c>
      <c r="D90" s="8">
        <f>SUMIFS(Dados!$I$1:$I$1994,Dados!$B$1:$B$1994,D$7,Dados!$A$1:$A$1994,$A90)</f>
        <v>0</v>
      </c>
      <c r="E90" s="8">
        <f>SUMIFS(Dados!$I$1:$I$1994,Dados!$B$1:$B$1994,E$7,Dados!$A$1:$A$1994,$A90)</f>
        <v>0</v>
      </c>
      <c r="F90" s="8">
        <f>SUMIFS(Dados!$I$1:$I$1994,Dados!$B$1:$B$1994,F$7,Dados!$A$1:$A$1994,$A90)</f>
        <v>0</v>
      </c>
      <c r="G90" s="8">
        <f>SUMIFS(Dados!$I$1:$I$1994,Dados!$B$1:$B$1994,G$7,Dados!$A$1:$A$1994,$A90)</f>
        <v>0</v>
      </c>
      <c r="H90" s="8">
        <f>SUMIFS(Dados!$I$1:$I$1994,Dados!$B$1:$B$1994,H$7,Dados!$A$1:$A$1994,$A90)</f>
        <v>0</v>
      </c>
      <c r="I90" s="8">
        <f t="shared" si="11"/>
        <v>0</v>
      </c>
      <c r="J90" s="8">
        <f t="shared" si="12"/>
        <v>0</v>
      </c>
      <c r="K90" s="7">
        <f t="shared" si="13"/>
        <v>0</v>
      </c>
      <c r="L90" s="9">
        <f t="shared" si="15"/>
        <v>3082085.8999999994</v>
      </c>
      <c r="N90" s="64">
        <f t="shared" si="14"/>
        <v>-3082085.8999999994</v>
      </c>
      <c r="O90" s="64">
        <f t="shared" si="16"/>
        <v>0</v>
      </c>
    </row>
    <row r="91" spans="1:15" ht="24" customHeight="1" x14ac:dyDescent="0.25">
      <c r="A91" s="59">
        <v>46361</v>
      </c>
      <c r="B91" s="25">
        <v>83</v>
      </c>
      <c r="C91" s="8">
        <f>SUMIFS(Dados!$I$1:$I$1994,Dados!$B$1:$B$1994,C$7,Dados!$A$1:$A$1994,$A91)</f>
        <v>0</v>
      </c>
      <c r="D91" s="8">
        <f>SUMIFS(Dados!$I$1:$I$1994,Dados!$B$1:$B$1994,D$7,Dados!$A$1:$A$1994,$A91)</f>
        <v>0</v>
      </c>
      <c r="E91" s="8">
        <f>SUMIFS(Dados!$I$1:$I$1994,Dados!$B$1:$B$1994,E$7,Dados!$A$1:$A$1994,$A91)</f>
        <v>0</v>
      </c>
      <c r="F91" s="8">
        <f>SUMIFS(Dados!$I$1:$I$1994,Dados!$B$1:$B$1994,F$7,Dados!$A$1:$A$1994,$A91)</f>
        <v>0</v>
      </c>
      <c r="G91" s="8">
        <f>SUMIFS(Dados!$I$1:$I$1994,Dados!$B$1:$B$1994,G$7,Dados!$A$1:$A$1994,$A91)</f>
        <v>0</v>
      </c>
      <c r="H91" s="8">
        <f>SUMIFS(Dados!$I$1:$I$1994,Dados!$B$1:$B$1994,H$7,Dados!$A$1:$A$1994,$A91)</f>
        <v>0</v>
      </c>
      <c r="I91" s="8">
        <f t="shared" si="11"/>
        <v>0</v>
      </c>
      <c r="J91" s="8">
        <f t="shared" si="12"/>
        <v>0</v>
      </c>
      <c r="K91" s="7">
        <f t="shared" si="13"/>
        <v>0</v>
      </c>
      <c r="L91" s="9">
        <f t="shared" si="15"/>
        <v>3082085.8999999994</v>
      </c>
      <c r="N91" s="64">
        <f t="shared" si="14"/>
        <v>-3082085.8999999994</v>
      </c>
      <c r="O91" s="64">
        <f t="shared" si="16"/>
        <v>0</v>
      </c>
    </row>
    <row r="92" spans="1:15" ht="24" customHeight="1" x14ac:dyDescent="0.25">
      <c r="A92" s="59">
        <v>46376</v>
      </c>
      <c r="B92" s="25">
        <v>84</v>
      </c>
      <c r="C92" s="8">
        <f>SUMIFS(Dados!$I$1:$I$1994,Dados!$B$1:$B$1994,C$7,Dados!$A$1:$A$1994,$A92)</f>
        <v>0</v>
      </c>
      <c r="D92" s="8">
        <f>SUMIFS(Dados!$I$1:$I$1994,Dados!$B$1:$B$1994,D$7,Dados!$A$1:$A$1994,$A92)</f>
        <v>0</v>
      </c>
      <c r="E92" s="8">
        <f>SUMIFS(Dados!$I$1:$I$1994,Dados!$B$1:$B$1994,E$7,Dados!$A$1:$A$1994,$A92)</f>
        <v>0</v>
      </c>
      <c r="F92" s="8">
        <f>SUMIFS(Dados!$I$1:$I$1994,Dados!$B$1:$B$1994,F$7,Dados!$A$1:$A$1994,$A92)</f>
        <v>0</v>
      </c>
      <c r="G92" s="8">
        <f>SUMIFS(Dados!$I$1:$I$1994,Dados!$B$1:$B$1994,G$7,Dados!$A$1:$A$1994,$A92)</f>
        <v>0</v>
      </c>
      <c r="H92" s="8">
        <f>SUMIFS(Dados!$I$1:$I$1994,Dados!$B$1:$B$1994,H$7,Dados!$A$1:$A$1994,$A92)</f>
        <v>0</v>
      </c>
      <c r="I92" s="8">
        <f t="shared" si="11"/>
        <v>0</v>
      </c>
      <c r="J92" s="8">
        <f t="shared" si="12"/>
        <v>0</v>
      </c>
      <c r="K92" s="7">
        <f t="shared" si="13"/>
        <v>0</v>
      </c>
      <c r="L92" s="9">
        <f t="shared" si="15"/>
        <v>3082085.8999999994</v>
      </c>
      <c r="N92" s="64">
        <f t="shared" si="14"/>
        <v>-3082085.8999999994</v>
      </c>
      <c r="O92" s="64">
        <f t="shared" si="16"/>
        <v>0</v>
      </c>
    </row>
    <row r="93" spans="1:15" ht="24" customHeight="1" x14ac:dyDescent="0.25">
      <c r="A93" s="59">
        <v>46392</v>
      </c>
      <c r="B93" s="25">
        <v>85</v>
      </c>
      <c r="C93" s="8">
        <f>SUMIFS(Dados!$I$1:$I$1994,Dados!$B$1:$B$1994,C$7,Dados!$A$1:$A$1994,$A93)</f>
        <v>0</v>
      </c>
      <c r="D93" s="8">
        <f>SUMIFS(Dados!$I$1:$I$1994,Dados!$B$1:$B$1994,D$7,Dados!$A$1:$A$1994,$A93)</f>
        <v>0</v>
      </c>
      <c r="E93" s="8">
        <f>SUMIFS(Dados!$I$1:$I$1994,Dados!$B$1:$B$1994,E$7,Dados!$A$1:$A$1994,$A93)</f>
        <v>0</v>
      </c>
      <c r="F93" s="8">
        <f>SUMIFS(Dados!$I$1:$I$1994,Dados!$B$1:$B$1994,F$7,Dados!$A$1:$A$1994,$A93)</f>
        <v>0</v>
      </c>
      <c r="G93" s="8">
        <f>SUMIFS(Dados!$I$1:$I$1994,Dados!$B$1:$B$1994,G$7,Dados!$A$1:$A$1994,$A93)</f>
        <v>0</v>
      </c>
      <c r="H93" s="8">
        <f>SUMIFS(Dados!$I$1:$I$1994,Dados!$B$1:$B$1994,H$7,Dados!$A$1:$A$1994,$A93)</f>
        <v>0</v>
      </c>
      <c r="I93" s="8">
        <f t="shared" si="11"/>
        <v>0</v>
      </c>
      <c r="J93" s="8">
        <f t="shared" si="12"/>
        <v>0</v>
      </c>
      <c r="K93" s="7">
        <f t="shared" si="13"/>
        <v>0</v>
      </c>
      <c r="L93" s="9">
        <f t="shared" si="15"/>
        <v>3082085.8999999994</v>
      </c>
      <c r="N93" s="64">
        <f t="shared" si="14"/>
        <v>-3082085.8999999994</v>
      </c>
      <c r="O93" s="64">
        <f t="shared" si="16"/>
        <v>0</v>
      </c>
    </row>
    <row r="94" spans="1:15" ht="24" customHeight="1" x14ac:dyDescent="0.25">
      <c r="A94" s="59">
        <v>46407</v>
      </c>
      <c r="B94" s="25">
        <v>86</v>
      </c>
      <c r="C94" s="8">
        <f>SUMIFS(Dados!$I$1:$I$1994,Dados!$B$1:$B$1994,C$7,Dados!$A$1:$A$1994,$A94)</f>
        <v>0</v>
      </c>
      <c r="D94" s="8">
        <f>SUMIFS(Dados!$I$1:$I$1994,Dados!$B$1:$B$1994,D$7,Dados!$A$1:$A$1994,$A94)</f>
        <v>0</v>
      </c>
      <c r="E94" s="8">
        <f>SUMIFS(Dados!$I$1:$I$1994,Dados!$B$1:$B$1994,E$7,Dados!$A$1:$A$1994,$A94)</f>
        <v>0</v>
      </c>
      <c r="F94" s="8">
        <f>SUMIFS(Dados!$I$1:$I$1994,Dados!$B$1:$B$1994,F$7,Dados!$A$1:$A$1994,$A94)</f>
        <v>0</v>
      </c>
      <c r="G94" s="8">
        <f>SUMIFS(Dados!$I$1:$I$1994,Dados!$B$1:$B$1994,G$7,Dados!$A$1:$A$1994,$A94)</f>
        <v>0</v>
      </c>
      <c r="H94" s="8">
        <f>SUMIFS(Dados!$I$1:$I$1994,Dados!$B$1:$B$1994,H$7,Dados!$A$1:$A$1994,$A94)</f>
        <v>0</v>
      </c>
      <c r="I94" s="8">
        <f t="shared" si="11"/>
        <v>0</v>
      </c>
      <c r="J94" s="8">
        <f t="shared" si="12"/>
        <v>0</v>
      </c>
      <c r="K94" s="7">
        <f t="shared" si="13"/>
        <v>0</v>
      </c>
      <c r="L94" s="9">
        <f t="shared" si="15"/>
        <v>3082085.8999999994</v>
      </c>
      <c r="N94" s="64">
        <f t="shared" si="14"/>
        <v>-3082085.8999999994</v>
      </c>
      <c r="O94" s="64">
        <f t="shared" si="16"/>
        <v>0</v>
      </c>
    </row>
    <row r="95" spans="1:15" ht="24" customHeight="1" x14ac:dyDescent="0.25">
      <c r="A95" s="59">
        <v>46423</v>
      </c>
      <c r="B95" s="25">
        <v>87</v>
      </c>
      <c r="C95" s="8">
        <f>SUMIFS(Dados!$I$1:$I$1994,Dados!$B$1:$B$1994,C$7,Dados!$A$1:$A$1994,$A95)</f>
        <v>0</v>
      </c>
      <c r="D95" s="8">
        <f>SUMIFS(Dados!$I$1:$I$1994,Dados!$B$1:$B$1994,D$7,Dados!$A$1:$A$1994,$A95)</f>
        <v>0</v>
      </c>
      <c r="E95" s="8">
        <f>SUMIFS(Dados!$I$1:$I$1994,Dados!$B$1:$B$1994,E$7,Dados!$A$1:$A$1994,$A95)</f>
        <v>0</v>
      </c>
      <c r="F95" s="8">
        <f>SUMIFS(Dados!$I$1:$I$1994,Dados!$B$1:$B$1994,F$7,Dados!$A$1:$A$1994,$A95)</f>
        <v>0</v>
      </c>
      <c r="G95" s="8">
        <f>SUMIFS(Dados!$I$1:$I$1994,Dados!$B$1:$B$1994,G$7,Dados!$A$1:$A$1994,$A95)</f>
        <v>0</v>
      </c>
      <c r="H95" s="8">
        <f>SUMIFS(Dados!$I$1:$I$1994,Dados!$B$1:$B$1994,H$7,Dados!$A$1:$A$1994,$A95)</f>
        <v>0</v>
      </c>
      <c r="I95" s="8">
        <f t="shared" si="11"/>
        <v>0</v>
      </c>
      <c r="J95" s="8">
        <f t="shared" si="12"/>
        <v>0</v>
      </c>
      <c r="K95" s="7">
        <f t="shared" si="13"/>
        <v>0</v>
      </c>
      <c r="L95" s="9">
        <f t="shared" si="15"/>
        <v>3082085.8999999994</v>
      </c>
      <c r="N95" s="64">
        <f t="shared" si="14"/>
        <v>-3082085.8999999994</v>
      </c>
      <c r="O95" s="64">
        <f t="shared" si="16"/>
        <v>0</v>
      </c>
    </row>
    <row r="96" spans="1:15" ht="24" customHeight="1" x14ac:dyDescent="0.25">
      <c r="A96" s="59">
        <v>46438</v>
      </c>
      <c r="B96" s="25">
        <v>88</v>
      </c>
      <c r="C96" s="8">
        <f>SUMIFS(Dados!$I$1:$I$1994,Dados!$B$1:$B$1994,C$7,Dados!$A$1:$A$1994,$A96)</f>
        <v>0</v>
      </c>
      <c r="D96" s="8">
        <f>SUMIFS(Dados!$I$1:$I$1994,Dados!$B$1:$B$1994,D$7,Dados!$A$1:$A$1994,$A96)</f>
        <v>0</v>
      </c>
      <c r="E96" s="8">
        <f>SUMIFS(Dados!$I$1:$I$1994,Dados!$B$1:$B$1994,E$7,Dados!$A$1:$A$1994,$A96)</f>
        <v>0</v>
      </c>
      <c r="F96" s="8">
        <f>SUMIFS(Dados!$I$1:$I$1994,Dados!$B$1:$B$1994,F$7,Dados!$A$1:$A$1994,$A96)</f>
        <v>0</v>
      </c>
      <c r="G96" s="8">
        <f>SUMIFS(Dados!$I$1:$I$1994,Dados!$B$1:$B$1994,G$7,Dados!$A$1:$A$1994,$A96)</f>
        <v>0</v>
      </c>
      <c r="H96" s="8">
        <f>SUMIFS(Dados!$I$1:$I$1994,Dados!$B$1:$B$1994,H$7,Dados!$A$1:$A$1994,$A96)</f>
        <v>0</v>
      </c>
      <c r="I96" s="8">
        <f t="shared" si="11"/>
        <v>0</v>
      </c>
      <c r="J96" s="8">
        <f t="shared" si="12"/>
        <v>0</v>
      </c>
      <c r="K96" s="7">
        <f t="shared" si="13"/>
        <v>0</v>
      </c>
      <c r="L96" s="9">
        <f t="shared" si="15"/>
        <v>3082085.8999999994</v>
      </c>
      <c r="N96" s="64">
        <f t="shared" si="14"/>
        <v>-3082085.8999999994</v>
      </c>
      <c r="O96" s="64">
        <f t="shared" si="16"/>
        <v>0</v>
      </c>
    </row>
    <row r="97" spans="1:15" ht="24" customHeight="1" x14ac:dyDescent="0.25">
      <c r="A97" s="59">
        <v>46451</v>
      </c>
      <c r="B97" s="25">
        <v>89</v>
      </c>
      <c r="C97" s="8">
        <f>SUMIFS(Dados!$I$1:$I$1994,Dados!$B$1:$B$1994,C$7,Dados!$A$1:$A$1994,$A97)</f>
        <v>0</v>
      </c>
      <c r="D97" s="8">
        <f>SUMIFS(Dados!$I$1:$I$1994,Dados!$B$1:$B$1994,D$7,Dados!$A$1:$A$1994,$A97)</f>
        <v>0</v>
      </c>
      <c r="E97" s="8">
        <f>SUMIFS(Dados!$I$1:$I$1994,Dados!$B$1:$B$1994,E$7,Dados!$A$1:$A$1994,$A97)</f>
        <v>0</v>
      </c>
      <c r="F97" s="8">
        <f>SUMIFS(Dados!$I$1:$I$1994,Dados!$B$1:$B$1994,F$7,Dados!$A$1:$A$1994,$A97)</f>
        <v>0</v>
      </c>
      <c r="G97" s="8">
        <f>SUMIFS(Dados!$I$1:$I$1994,Dados!$B$1:$B$1994,G$7,Dados!$A$1:$A$1994,$A97)</f>
        <v>0</v>
      </c>
      <c r="H97" s="8">
        <f>SUMIFS(Dados!$I$1:$I$1994,Dados!$B$1:$B$1994,H$7,Dados!$A$1:$A$1994,$A97)</f>
        <v>0</v>
      </c>
      <c r="I97" s="8">
        <f t="shared" si="11"/>
        <v>0</v>
      </c>
      <c r="J97" s="8">
        <f t="shared" si="12"/>
        <v>0</v>
      </c>
      <c r="K97" s="7">
        <f t="shared" si="13"/>
        <v>0</v>
      </c>
      <c r="L97" s="9">
        <f t="shared" si="15"/>
        <v>3082085.8999999994</v>
      </c>
      <c r="N97" s="64">
        <f t="shared" si="14"/>
        <v>-3082085.8999999994</v>
      </c>
      <c r="O97" s="64">
        <f t="shared" si="16"/>
        <v>0</v>
      </c>
    </row>
    <row r="98" spans="1:15" ht="24" customHeight="1" x14ac:dyDescent="0.25">
      <c r="A98" s="59">
        <v>46466</v>
      </c>
      <c r="B98" s="25">
        <v>90</v>
      </c>
      <c r="C98" s="8">
        <f>SUMIFS(Dados!$I$1:$I$1994,Dados!$B$1:$B$1994,C$7,Dados!$A$1:$A$1994,$A98)</f>
        <v>0</v>
      </c>
      <c r="D98" s="8">
        <f>SUMIFS(Dados!$I$1:$I$1994,Dados!$B$1:$B$1994,D$7,Dados!$A$1:$A$1994,$A98)</f>
        <v>0</v>
      </c>
      <c r="E98" s="8">
        <f>SUMIFS(Dados!$I$1:$I$1994,Dados!$B$1:$B$1994,E$7,Dados!$A$1:$A$1994,$A98)</f>
        <v>0</v>
      </c>
      <c r="F98" s="8">
        <f>SUMIFS(Dados!$I$1:$I$1994,Dados!$B$1:$B$1994,F$7,Dados!$A$1:$A$1994,$A98)</f>
        <v>0</v>
      </c>
      <c r="G98" s="8">
        <f>SUMIFS(Dados!$I$1:$I$1994,Dados!$B$1:$B$1994,G$7,Dados!$A$1:$A$1994,$A98)</f>
        <v>0</v>
      </c>
      <c r="H98" s="8">
        <f>SUMIFS(Dados!$I$1:$I$1994,Dados!$B$1:$B$1994,H$7,Dados!$A$1:$A$1994,$A98)</f>
        <v>0</v>
      </c>
      <c r="I98" s="8">
        <f t="shared" si="11"/>
        <v>0</v>
      </c>
      <c r="J98" s="8">
        <f t="shared" si="12"/>
        <v>0</v>
      </c>
      <c r="K98" s="7">
        <f t="shared" si="13"/>
        <v>0</v>
      </c>
      <c r="L98" s="9">
        <f t="shared" si="15"/>
        <v>3082085.8999999994</v>
      </c>
      <c r="N98" s="64">
        <f t="shared" si="14"/>
        <v>-3082085.8999999994</v>
      </c>
      <c r="O98" s="64">
        <f t="shared" si="16"/>
        <v>0</v>
      </c>
    </row>
    <row r="99" spans="1:15" ht="24" customHeight="1" x14ac:dyDescent="0.25">
      <c r="A99" s="59">
        <v>46482</v>
      </c>
      <c r="B99" s="25">
        <v>91</v>
      </c>
      <c r="C99" s="8">
        <f>SUMIFS(Dados!$I$1:$I$1994,Dados!$B$1:$B$1994,C$7,Dados!$A$1:$A$1994,$A99)</f>
        <v>0</v>
      </c>
      <c r="D99" s="8">
        <f>SUMIFS(Dados!$I$1:$I$1994,Dados!$B$1:$B$1994,D$7,Dados!$A$1:$A$1994,$A99)</f>
        <v>0</v>
      </c>
      <c r="E99" s="8">
        <f>SUMIFS(Dados!$I$1:$I$1994,Dados!$B$1:$B$1994,E$7,Dados!$A$1:$A$1994,$A99)</f>
        <v>0</v>
      </c>
      <c r="F99" s="8">
        <f>SUMIFS(Dados!$I$1:$I$1994,Dados!$B$1:$B$1994,F$7,Dados!$A$1:$A$1994,$A99)</f>
        <v>0</v>
      </c>
      <c r="G99" s="8">
        <f>SUMIFS(Dados!$I$1:$I$1994,Dados!$B$1:$B$1994,G$7,Dados!$A$1:$A$1994,$A99)</f>
        <v>0</v>
      </c>
      <c r="H99" s="8">
        <f>SUMIFS(Dados!$I$1:$I$1994,Dados!$B$1:$B$1994,H$7,Dados!$A$1:$A$1994,$A99)</f>
        <v>0</v>
      </c>
      <c r="I99" s="8">
        <f t="shared" si="11"/>
        <v>0</v>
      </c>
      <c r="J99" s="8">
        <f t="shared" si="12"/>
        <v>0</v>
      </c>
      <c r="K99" s="7">
        <f t="shared" si="13"/>
        <v>0</v>
      </c>
      <c r="L99" s="9">
        <f t="shared" si="15"/>
        <v>3082085.8999999994</v>
      </c>
      <c r="N99" s="64">
        <f t="shared" si="14"/>
        <v>-3082085.8999999994</v>
      </c>
      <c r="O99" s="64">
        <f t="shared" si="16"/>
        <v>0</v>
      </c>
    </row>
    <row r="100" spans="1:15" ht="24" customHeight="1" x14ac:dyDescent="0.25">
      <c r="A100" s="59">
        <v>46497</v>
      </c>
      <c r="B100" s="25">
        <v>92</v>
      </c>
      <c r="C100" s="8">
        <f>SUMIFS(Dados!$I$1:$I$1994,Dados!$B$1:$B$1994,C$7,Dados!$A$1:$A$1994,$A100)</f>
        <v>0</v>
      </c>
      <c r="D100" s="8">
        <f>SUMIFS(Dados!$I$1:$I$1994,Dados!$B$1:$B$1994,D$7,Dados!$A$1:$A$1994,$A100)</f>
        <v>0</v>
      </c>
      <c r="E100" s="8">
        <f>SUMIFS(Dados!$I$1:$I$1994,Dados!$B$1:$B$1994,E$7,Dados!$A$1:$A$1994,$A100)</f>
        <v>0</v>
      </c>
      <c r="F100" s="8">
        <f>SUMIFS(Dados!$I$1:$I$1994,Dados!$B$1:$B$1994,F$7,Dados!$A$1:$A$1994,$A100)</f>
        <v>0</v>
      </c>
      <c r="G100" s="8">
        <f>SUMIFS(Dados!$I$1:$I$1994,Dados!$B$1:$B$1994,G$7,Dados!$A$1:$A$1994,$A100)</f>
        <v>0</v>
      </c>
      <c r="H100" s="8">
        <f>SUMIFS(Dados!$I$1:$I$1994,Dados!$B$1:$B$1994,H$7,Dados!$A$1:$A$1994,$A100)</f>
        <v>0</v>
      </c>
      <c r="I100" s="8">
        <f t="shared" si="11"/>
        <v>0</v>
      </c>
      <c r="J100" s="8">
        <f t="shared" si="12"/>
        <v>0</v>
      </c>
      <c r="K100" s="7">
        <f t="shared" si="13"/>
        <v>0</v>
      </c>
      <c r="L100" s="9">
        <f t="shared" si="15"/>
        <v>3082085.8999999994</v>
      </c>
      <c r="N100" s="64">
        <f t="shared" si="14"/>
        <v>-3082085.8999999994</v>
      </c>
      <c r="O100" s="64">
        <f t="shared" si="16"/>
        <v>0</v>
      </c>
    </row>
    <row r="101" spans="1:15" ht="24" customHeight="1" x14ac:dyDescent="0.25">
      <c r="A101" s="59">
        <v>46512</v>
      </c>
      <c r="B101" s="25">
        <v>93</v>
      </c>
      <c r="C101" s="8">
        <f>SUMIFS(Dados!$I$1:$I$1994,Dados!$B$1:$B$1994,C$7,Dados!$A$1:$A$1994,$A101)</f>
        <v>0</v>
      </c>
      <c r="D101" s="8">
        <f>SUMIFS(Dados!$I$1:$I$1994,Dados!$B$1:$B$1994,D$7,Dados!$A$1:$A$1994,$A101)</f>
        <v>0</v>
      </c>
      <c r="E101" s="8">
        <f>SUMIFS(Dados!$I$1:$I$1994,Dados!$B$1:$B$1994,E$7,Dados!$A$1:$A$1994,$A101)</f>
        <v>0</v>
      </c>
      <c r="F101" s="8">
        <f>SUMIFS(Dados!$I$1:$I$1994,Dados!$B$1:$B$1994,F$7,Dados!$A$1:$A$1994,$A101)</f>
        <v>0</v>
      </c>
      <c r="G101" s="8">
        <f>SUMIFS(Dados!$I$1:$I$1994,Dados!$B$1:$B$1994,G$7,Dados!$A$1:$A$1994,$A101)</f>
        <v>0</v>
      </c>
      <c r="H101" s="8">
        <f>SUMIFS(Dados!$I$1:$I$1994,Dados!$B$1:$B$1994,H$7,Dados!$A$1:$A$1994,$A101)</f>
        <v>0</v>
      </c>
      <c r="I101" s="8">
        <f t="shared" si="11"/>
        <v>0</v>
      </c>
      <c r="J101" s="8">
        <f t="shared" si="12"/>
        <v>0</v>
      </c>
      <c r="K101" s="7">
        <f t="shared" si="13"/>
        <v>0</v>
      </c>
      <c r="L101" s="9">
        <f t="shared" si="15"/>
        <v>3082085.8999999994</v>
      </c>
      <c r="N101" s="64">
        <f t="shared" si="14"/>
        <v>-3082085.8999999994</v>
      </c>
      <c r="O101" s="64">
        <f t="shared" si="16"/>
        <v>0</v>
      </c>
    </row>
    <row r="102" spans="1:15" ht="24" customHeight="1" x14ac:dyDescent="0.25">
      <c r="A102" s="59">
        <v>46527</v>
      </c>
      <c r="B102" s="25">
        <v>94</v>
      </c>
      <c r="C102" s="8">
        <f>SUMIFS(Dados!$I$1:$I$1994,Dados!$B$1:$B$1994,C$7,Dados!$A$1:$A$1994,$A102)</f>
        <v>0</v>
      </c>
      <c r="D102" s="8">
        <f>SUMIFS(Dados!$I$1:$I$1994,Dados!$B$1:$B$1994,D$7,Dados!$A$1:$A$1994,$A102)</f>
        <v>0</v>
      </c>
      <c r="E102" s="8">
        <f>SUMIFS(Dados!$I$1:$I$1994,Dados!$B$1:$B$1994,E$7,Dados!$A$1:$A$1994,$A102)</f>
        <v>0</v>
      </c>
      <c r="F102" s="8">
        <f>SUMIFS(Dados!$I$1:$I$1994,Dados!$B$1:$B$1994,F$7,Dados!$A$1:$A$1994,$A102)</f>
        <v>0</v>
      </c>
      <c r="G102" s="8">
        <f>SUMIFS(Dados!$I$1:$I$1994,Dados!$B$1:$B$1994,G$7,Dados!$A$1:$A$1994,$A102)</f>
        <v>0</v>
      </c>
      <c r="H102" s="8">
        <f>SUMIFS(Dados!$I$1:$I$1994,Dados!$B$1:$B$1994,H$7,Dados!$A$1:$A$1994,$A102)</f>
        <v>0</v>
      </c>
      <c r="I102" s="8">
        <f t="shared" si="11"/>
        <v>0</v>
      </c>
      <c r="J102" s="8">
        <f t="shared" si="12"/>
        <v>0</v>
      </c>
      <c r="K102" s="7">
        <f t="shared" si="13"/>
        <v>0</v>
      </c>
      <c r="L102" s="9">
        <f t="shared" si="15"/>
        <v>3082085.8999999994</v>
      </c>
      <c r="N102" s="64">
        <f t="shared" si="14"/>
        <v>-3082085.8999999994</v>
      </c>
      <c r="O102" s="64">
        <f t="shared" si="16"/>
        <v>0</v>
      </c>
    </row>
    <row r="103" spans="1:15" ht="24" customHeight="1" x14ac:dyDescent="0.25">
      <c r="A103" s="59">
        <v>46543</v>
      </c>
      <c r="B103" s="25">
        <v>95</v>
      </c>
      <c r="C103" s="8">
        <f>SUMIFS(Dados!$I$1:$I$1994,Dados!$B$1:$B$1994,C$7,Dados!$A$1:$A$1994,$A103)</f>
        <v>0</v>
      </c>
      <c r="D103" s="8">
        <f>SUMIFS(Dados!$I$1:$I$1994,Dados!$B$1:$B$1994,D$7,Dados!$A$1:$A$1994,$A103)</f>
        <v>0</v>
      </c>
      <c r="E103" s="8">
        <f>SUMIFS(Dados!$I$1:$I$1994,Dados!$B$1:$B$1994,E$7,Dados!$A$1:$A$1994,$A103)</f>
        <v>0</v>
      </c>
      <c r="F103" s="8">
        <f>SUMIFS(Dados!$I$1:$I$1994,Dados!$B$1:$B$1994,F$7,Dados!$A$1:$A$1994,$A103)</f>
        <v>0</v>
      </c>
      <c r="G103" s="8">
        <f>SUMIFS(Dados!$I$1:$I$1994,Dados!$B$1:$B$1994,G$7,Dados!$A$1:$A$1994,$A103)</f>
        <v>0</v>
      </c>
      <c r="H103" s="8">
        <f>SUMIFS(Dados!$I$1:$I$1994,Dados!$B$1:$B$1994,H$7,Dados!$A$1:$A$1994,$A103)</f>
        <v>0</v>
      </c>
      <c r="I103" s="8">
        <f t="shared" si="11"/>
        <v>0</v>
      </c>
      <c r="J103" s="8">
        <f t="shared" si="12"/>
        <v>0</v>
      </c>
      <c r="K103" s="7">
        <f t="shared" si="13"/>
        <v>0</v>
      </c>
      <c r="L103" s="9">
        <f t="shared" si="15"/>
        <v>3082085.8999999994</v>
      </c>
      <c r="N103" s="64">
        <f t="shared" si="14"/>
        <v>-3082085.8999999994</v>
      </c>
      <c r="O103" s="64">
        <f t="shared" si="16"/>
        <v>0</v>
      </c>
    </row>
    <row r="104" spans="1:15" ht="24" customHeight="1" thickBot="1" x14ac:dyDescent="0.3">
      <c r="A104" s="59">
        <v>46558</v>
      </c>
      <c r="B104" s="25">
        <v>96</v>
      </c>
      <c r="C104" s="8">
        <f>SUMIFS(Dados!$I$1:$I$1994,Dados!$B$1:$B$1994,C$7,Dados!$A$1:$A$1994,$A104)</f>
        <v>0</v>
      </c>
      <c r="D104" s="8">
        <f>SUMIFS(Dados!$I$1:$I$1994,Dados!$B$1:$B$1994,D$7,Dados!$A$1:$A$1994,$A104)</f>
        <v>0</v>
      </c>
      <c r="E104" s="8">
        <f>SUMIFS(Dados!$I$1:$I$1994,Dados!$B$1:$B$1994,E$7,Dados!$A$1:$A$1994,$A104)</f>
        <v>0</v>
      </c>
      <c r="F104" s="8">
        <f>SUMIFS(Dados!$I$1:$I$1994,Dados!$B$1:$B$1994,F$7,Dados!$A$1:$A$1994,$A104)</f>
        <v>0</v>
      </c>
      <c r="G104" s="8">
        <f>SUMIFS(Dados!$I$1:$I$1994,Dados!$B$1:$B$1994,G$7,Dados!$A$1:$A$1994,$A104)</f>
        <v>0</v>
      </c>
      <c r="H104" s="8">
        <f>SUMIFS(Dados!$I$1:$I$1994,Dados!$B$1:$B$1994,H$7,Dados!$A$1:$A$1994,$A104)</f>
        <v>0</v>
      </c>
      <c r="I104" s="8">
        <f t="shared" si="11"/>
        <v>0</v>
      </c>
      <c r="J104" s="8">
        <f t="shared" si="12"/>
        <v>0</v>
      </c>
      <c r="K104" s="7">
        <f t="shared" si="13"/>
        <v>0</v>
      </c>
      <c r="L104" s="9">
        <f t="shared" si="15"/>
        <v>3082085.8999999994</v>
      </c>
      <c r="N104" s="64">
        <f t="shared" si="14"/>
        <v>-3082085.8999999994</v>
      </c>
      <c r="O104" s="64">
        <f t="shared" si="16"/>
        <v>0</v>
      </c>
    </row>
    <row r="105" spans="1:15" ht="36" customHeight="1" thickTop="1" thickBot="1" x14ac:dyDescent="0.3">
      <c r="A105" s="20" t="s">
        <v>933</v>
      </c>
      <c r="B105" s="20"/>
      <c r="C105" s="14">
        <f t="shared" ref="C105:K105" si="17">SUM(C9:C104)</f>
        <v>598207.63999999978</v>
      </c>
      <c r="D105" s="14">
        <f t="shared" si="17"/>
        <v>569115.18000000005</v>
      </c>
      <c r="E105" s="14">
        <f t="shared" si="17"/>
        <v>1009485.05</v>
      </c>
      <c r="F105" s="14">
        <f t="shared" si="17"/>
        <v>343.8</v>
      </c>
      <c r="G105" s="14">
        <f t="shared" si="17"/>
        <v>904934.22999999986</v>
      </c>
      <c r="H105" s="14">
        <f t="shared" si="17"/>
        <v>0</v>
      </c>
      <c r="I105" s="14">
        <f t="shared" si="17"/>
        <v>3082085.8999999994</v>
      </c>
      <c r="J105" s="14">
        <f t="shared" si="17"/>
        <v>0</v>
      </c>
      <c r="K105" s="14">
        <f t="shared" si="17"/>
        <v>3082085.8999999994</v>
      </c>
      <c r="L105" s="15"/>
    </row>
    <row r="106" spans="1:15" ht="50.1" hidden="1" customHeight="1" x14ac:dyDescent="0.25">
      <c r="A106" s="21"/>
      <c r="B106" s="21"/>
    </row>
    <row r="107" spans="1:15" ht="50.1" hidden="1" customHeight="1" x14ac:dyDescent="0.25">
      <c r="A107" s="21"/>
      <c r="B107" s="21"/>
    </row>
  </sheetData>
  <mergeCells count="2">
    <mergeCell ref="G1:L1"/>
    <mergeCell ref="P1:T1"/>
  </mergeCells>
  <printOptions horizontalCentered="1"/>
  <pageMargins left="0" right="0" top="0.59055118110236227" bottom="0.19685039370078741" header="0.31496062992125978" footer="0.31496062992125978"/>
  <pageSetup paperSize="9" scale="65" fitToHeight="6" orientation="portrait"/>
  <colBreaks count="1" manualBreakCount="1">
    <brk id="12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R50"/>
  <sheetViews>
    <sheetView showGridLines="0" zoomScale="80" zoomScaleNormal="80" workbookViewId="0">
      <selection activeCell="C9" sqref="C9"/>
    </sheetView>
  </sheetViews>
  <sheetFormatPr defaultColWidth="8.875" defaultRowHeight="15.75" x14ac:dyDescent="0.25"/>
  <cols>
    <col min="1" max="1" width="13.875" style="1" customWidth="1"/>
    <col min="2" max="2" width="4.875" style="1" customWidth="1"/>
    <col min="3" max="9" width="15.875" style="1" customWidth="1"/>
    <col min="10" max="10" width="16.875" style="1" customWidth="1"/>
    <col min="11" max="76" width="8.875" style="1" customWidth="1"/>
    <col min="77" max="16384" width="8.875" style="1"/>
  </cols>
  <sheetData>
    <row r="1" spans="1:18" ht="69.95" customHeight="1" x14ac:dyDescent="0.25">
      <c r="D1" s="2"/>
      <c r="E1" s="2"/>
      <c r="G1" s="68" t="s">
        <v>917</v>
      </c>
      <c r="H1" s="69"/>
      <c r="I1" s="69"/>
      <c r="J1" s="69"/>
      <c r="L1" s="2"/>
      <c r="M1" s="2"/>
      <c r="N1" s="68"/>
      <c r="O1" s="69"/>
      <c r="P1" s="69"/>
      <c r="Q1" s="69"/>
      <c r="R1" s="69"/>
    </row>
    <row r="2" spans="1:18" ht="35.1" customHeight="1" x14ac:dyDescent="0.25">
      <c r="D2" s="2"/>
      <c r="E2" s="2"/>
      <c r="L2" s="2"/>
      <c r="M2" s="2"/>
      <c r="O2" s="2"/>
    </row>
    <row r="3" spans="1:18" ht="35.1" customHeight="1" x14ac:dyDescent="0.25">
      <c r="A3" s="33" t="str">
        <f>RESUMO!A3</f>
        <v>EDIGAR BATISTA FERREIRA</v>
      </c>
      <c r="B3" s="5"/>
      <c r="D3" s="2"/>
      <c r="E3" s="2"/>
      <c r="K3" s="5"/>
      <c r="L3" s="2"/>
      <c r="M3" s="2"/>
      <c r="O3" s="2"/>
    </row>
    <row r="4" spans="1:18" ht="18.95" customHeight="1" x14ac:dyDescent="0.25">
      <c r="A4" s="34" t="str">
        <f>RESUMO!A4</f>
        <v>RUA CORONEL JOÃO CAMARGOS, 26 - CENTRO - CONTAGEM/M</v>
      </c>
      <c r="B4" s="3"/>
      <c r="D4" s="2"/>
      <c r="E4" s="2"/>
      <c r="K4" s="3"/>
      <c r="L4" s="2"/>
      <c r="M4" s="2"/>
      <c r="O4" s="2"/>
    </row>
    <row r="5" spans="1:18" ht="30" customHeight="1" x14ac:dyDescent="0.25"/>
    <row r="6" spans="1:18" ht="50.1" customHeight="1" thickBot="1" x14ac:dyDescent="0.3">
      <c r="A6" s="22" t="s">
        <v>935</v>
      </c>
      <c r="B6" s="22"/>
    </row>
    <row r="7" spans="1:18" ht="17.100000000000001" hidden="1" customHeight="1" thickBot="1" x14ac:dyDescent="0.3">
      <c r="A7" s="21"/>
      <c r="B7" s="21"/>
      <c r="C7" s="1" t="s">
        <v>43</v>
      </c>
      <c r="D7" s="1" t="s">
        <v>101</v>
      </c>
      <c r="E7" s="1" t="s">
        <v>57</v>
      </c>
      <c r="F7" s="1" t="s">
        <v>26</v>
      </c>
      <c r="G7" s="1" t="s">
        <v>72</v>
      </c>
      <c r="H7" s="1" t="s">
        <v>21</v>
      </c>
      <c r="I7" s="1" t="s">
        <v>154</v>
      </c>
    </row>
    <row r="8" spans="1:18" ht="39.950000000000003" customHeight="1" thickBot="1" x14ac:dyDescent="0.3">
      <c r="A8" s="30" t="s">
        <v>923</v>
      </c>
      <c r="B8" s="30"/>
      <c r="C8" s="16" t="s">
        <v>936</v>
      </c>
      <c r="D8" s="16" t="s">
        <v>937</v>
      </c>
      <c r="E8" s="16" t="s">
        <v>938</v>
      </c>
      <c r="F8" s="16" t="s">
        <v>939</v>
      </c>
      <c r="G8" s="16" t="s">
        <v>940</v>
      </c>
      <c r="H8" s="16" t="s">
        <v>941</v>
      </c>
      <c r="I8" s="16" t="s">
        <v>942</v>
      </c>
      <c r="J8" s="17" t="s">
        <v>933</v>
      </c>
    </row>
    <row r="9" spans="1:18" ht="27.95" customHeight="1" thickTop="1" x14ac:dyDescent="0.25">
      <c r="A9" s="42">
        <f>DATE(YEAR(RESUMO!A9),MONTH(RESUMO!A9),1)</f>
        <v>45108</v>
      </c>
      <c r="B9" s="35"/>
      <c r="C9" s="7">
        <f>SUMIFS(Dados!$I$1:$I$131,Dados!$K$1:$K$131,Tp.Despesas!C$7,Dados!$A$1:$A$131,"&gt;="&amp;$A9,Dados!$A$1:$A$131,"&lt;="&amp;EOMONTH($A9,0))</f>
        <v>20000</v>
      </c>
      <c r="D9" s="7">
        <f>SUMIFS(Dados!$I$1:$I$131,Dados!$K$1:$K$131,Tp.Despesas!D$7,Dados!$A$1:$A$131,"&gt;="&amp;$A9,Dados!$A$1:$A$131,"&lt;="&amp;EOMONTH($A9,0))</f>
        <v>0</v>
      </c>
      <c r="E9" s="7">
        <f>SUMIFS(Dados!$I$1:$I$131,Dados!$K$1:$K$131,Tp.Despesas!E$7,Dados!$A$1:$A$131,"&gt;="&amp;$A9,Dados!$A$1:$A$131,"&lt;="&amp;EOMONTH($A9,0))</f>
        <v>10000</v>
      </c>
      <c r="F9" s="7">
        <f>SUMIFS(Dados!$I$1:$I$131,Dados!$K$1:$K$131,Tp.Despesas!F$7,Dados!$A$1:$A$131,"&gt;="&amp;$A9,Dados!$A$1:$A$131,"&lt;="&amp;EOMONTH($A9,0))</f>
        <v>258190.88</v>
      </c>
      <c r="G9" s="7">
        <f>SUMIFS(Dados!$I$1:$I$131,Dados!$K$1:$K$131,Tp.Despesas!G$7,Dados!$A$1:$A$131,"&gt;="&amp;$A9,Dados!$A$1:$A$131,"&lt;="&amp;EOMONTH($A9,0))</f>
        <v>0</v>
      </c>
      <c r="H9" s="7">
        <f>SUMIFS(Dados!$I$1:$I$131,Dados!$K$1:$K$131,Tp.Despesas!H$7,Dados!$A$1:$A$131,"&gt;="&amp;$A9,Dados!$A$1:$A$131,"&lt;="&amp;EOMONTH($A9,0))</f>
        <v>26056.2</v>
      </c>
      <c r="I9" s="7">
        <f>SUMIFS(Dados!$I$1:$I$131,Dados!$K$1:$K$131,Tp.Despesas!I$7,Dados!$A$1:$A$131,"&gt;="&amp;$A9,Dados!$A$1:$A$131,"&lt;="&amp;EOMONTH($A9,0))</f>
        <v>0</v>
      </c>
      <c r="J9" s="19">
        <f t="shared" ref="J9:J44" si="0">SUM(C9:I9)</f>
        <v>314247.08</v>
      </c>
    </row>
    <row r="10" spans="1:18" ht="27.95" customHeight="1" x14ac:dyDescent="0.25">
      <c r="A10" s="42">
        <f t="shared" ref="A10:A44" si="1">EOMONTH(A9,1)-DAY(EOMONTH(A9,1))+1</f>
        <v>45139</v>
      </c>
      <c r="B10" s="36"/>
      <c r="C10" s="7">
        <f>SUMIFS(Dados!$I$1:$I$1994,Dados!$K$1:$K$1994,Tp.Despesas!C$7,Dados!$J$1:$J$1994,"&gt;="&amp;$A10,Dados!$J$1:$J$1994,"&lt;="&amp;EOMONTH($A10,0))</f>
        <v>20000</v>
      </c>
      <c r="D10" s="7">
        <f>SUMIFS(Dados!$I$1:$I$1994,Dados!$K$1:$K$1994,Tp.Despesas!D$7,Dados!$J$1:$J$1994,"&gt;="&amp;$A10,Dados!$J$1:$J$1994,"&lt;="&amp;EOMONTH($A10,0))</f>
        <v>1580</v>
      </c>
      <c r="E10" s="7">
        <f>SUMIFS(Dados!$I$1:$I$1994,Dados!$K$1:$K$1994,Tp.Despesas!E$7,Dados!$J$1:$J$1994,"&gt;="&amp;$A10,Dados!$J$1:$J$1994,"&lt;="&amp;EOMONTH($A10,0))</f>
        <v>1144</v>
      </c>
      <c r="F10" s="7">
        <f>SUMIFS(Dados!$I$1:$I$1994,Dados!$K$1:$K$1994,Tp.Despesas!F$7,Dados!$J$1:$J$1994,"&gt;="&amp;$A10,Dados!$J$1:$J$1994,"&lt;="&amp;EOMONTH($A10,0))</f>
        <v>34018.74</v>
      </c>
      <c r="G10" s="7">
        <f>SUMIFS(Dados!$I$1:$I$1994,Dados!$K$1:$K$1994,Tp.Despesas!G$7,Dados!$J$1:$J$1994,"&gt;="&amp;$A10,Dados!$J$1:$J$1994,"&lt;="&amp;EOMONTH($A10,0))</f>
        <v>33370.82</v>
      </c>
      <c r="H10" s="7">
        <f>SUMIFS(Dados!$I$1:$I$1994,Dados!$K$1:$K$1994,Tp.Despesas!H$7,Dados!$J$1:$J$1994,"&gt;="&amp;$A10,Dados!$J$1:$J$1994,"&lt;="&amp;EOMONTH($A10,0))</f>
        <v>0</v>
      </c>
      <c r="I10" s="7">
        <f>SUMIFS(Dados!$I$1:$I$1994,Dados!$K$1:$K$1994,Tp.Despesas!I$7,Dados!$J$1:$J$1994,"&gt;="&amp;$A10,Dados!$J$1:$J$1994,"&lt;="&amp;EOMONTH($A10,0))</f>
        <v>0</v>
      </c>
      <c r="J10" s="19">
        <f t="shared" si="0"/>
        <v>90113.56</v>
      </c>
    </row>
    <row r="11" spans="1:18" ht="27.95" customHeight="1" x14ac:dyDescent="0.25">
      <c r="A11" s="42">
        <f t="shared" si="1"/>
        <v>45170</v>
      </c>
      <c r="B11" s="36"/>
      <c r="C11" s="7">
        <f>SUMIFS(Dados!$I$1:$I$1994,Dados!$K$1:$K$1994,Tp.Despesas!C$7,Dados!$J$1:$J$1994,"&gt;="&amp;$A11,Dados!$J$1:$J$1994,"&lt;="&amp;EOMONTH($A11,0))</f>
        <v>20000</v>
      </c>
      <c r="D11" s="7">
        <f>SUMIFS(Dados!$I$1:$I$1994,Dados!$K$1:$K$1994,Tp.Despesas!D$7,Dados!$J$1:$J$1994,"&gt;="&amp;$A11,Dados!$J$1:$J$1994,"&lt;="&amp;EOMONTH($A11,0))</f>
        <v>415</v>
      </c>
      <c r="E11" s="7">
        <f>SUMIFS(Dados!$I$1:$I$1994,Dados!$K$1:$K$1994,Tp.Despesas!E$7,Dados!$J$1:$J$1994,"&gt;="&amp;$A11,Dados!$J$1:$J$1994,"&lt;="&amp;EOMONTH($A11,0))</f>
        <v>895</v>
      </c>
      <c r="F11" s="7">
        <f>SUMIFS(Dados!$I$1:$I$1994,Dados!$K$1:$K$1994,Tp.Despesas!F$7,Dados!$J$1:$J$1994,"&gt;="&amp;$A11,Dados!$J$1:$J$1994,"&lt;="&amp;EOMONTH($A11,0))</f>
        <v>94156.97</v>
      </c>
      <c r="G11" s="7">
        <f>SUMIFS(Dados!$I$1:$I$1994,Dados!$K$1:$K$1994,Tp.Despesas!G$7,Dados!$J$1:$J$1994,"&gt;="&amp;$A11,Dados!$J$1:$J$1994,"&lt;="&amp;EOMONTH($A11,0))</f>
        <v>39385.1</v>
      </c>
      <c r="H11" s="7">
        <f>SUMIFS(Dados!$I$1:$I$1994,Dados!$K$1:$K$1994,Tp.Despesas!H$7,Dados!$J$1:$J$1994,"&gt;="&amp;$A11,Dados!$J$1:$J$1994,"&lt;="&amp;EOMONTH($A11,0))</f>
        <v>2334.6</v>
      </c>
      <c r="I11" s="7">
        <f>SUMIFS(Dados!$I$1:$I$1994,Dados!$K$1:$K$1994,Tp.Despesas!I$7,Dados!$J$1:$J$1994,"&gt;="&amp;$A11,Dados!$J$1:$J$1994,"&lt;="&amp;EOMONTH($A11,0))</f>
        <v>318</v>
      </c>
      <c r="J11" s="19">
        <f t="shared" si="0"/>
        <v>157504.67000000001</v>
      </c>
    </row>
    <row r="12" spans="1:18" ht="27.95" customHeight="1" x14ac:dyDescent="0.25">
      <c r="A12" s="42">
        <f t="shared" si="1"/>
        <v>45200</v>
      </c>
      <c r="B12" s="36"/>
      <c r="C12" s="7">
        <f>SUMIFS(Dados!$I$1:$I$1994,Dados!$K$1:$K$1994,Tp.Despesas!C$7,Dados!$J$1:$J$1994,"&gt;="&amp;$A12,Dados!$J$1:$J$1994,"&lt;="&amp;EOMONTH($A12,0))</f>
        <v>20000</v>
      </c>
      <c r="D12" s="7">
        <f>SUMIFS(Dados!$I$1:$I$1994,Dados!$K$1:$K$1994,Tp.Despesas!D$7,Dados!$J$1:$J$1994,"&gt;="&amp;$A12,Dados!$J$1:$J$1994,"&lt;="&amp;EOMONTH($A12,0))</f>
        <v>1980</v>
      </c>
      <c r="E12" s="7">
        <f>SUMIFS(Dados!$I$1:$I$1994,Dados!$K$1:$K$1994,Tp.Despesas!E$7,Dados!$J$1:$J$1994,"&gt;="&amp;$A12,Dados!$J$1:$J$1994,"&lt;="&amp;EOMONTH($A12,0))</f>
        <v>2562.79</v>
      </c>
      <c r="F12" s="7">
        <f>SUMIFS(Dados!$I$1:$I$1994,Dados!$K$1:$K$1994,Tp.Despesas!F$7,Dados!$J$1:$J$1994,"&gt;="&amp;$A12,Dados!$J$1:$J$1994,"&lt;="&amp;EOMONTH($A12,0))</f>
        <v>24558.94</v>
      </c>
      <c r="G12" s="7">
        <f>SUMIFS(Dados!$I$1:$I$1994,Dados!$K$1:$K$1994,Tp.Despesas!G$7,Dados!$J$1:$J$1994,"&gt;="&amp;$A12,Dados!$J$1:$J$1994,"&lt;="&amp;EOMONTH($A12,0))</f>
        <v>39493.71</v>
      </c>
      <c r="H12" s="7">
        <f>SUMIFS(Dados!$I$1:$I$1994,Dados!$K$1:$K$1994,Tp.Despesas!H$7,Dados!$J$1:$J$1994,"&gt;="&amp;$A12,Dados!$J$1:$J$1994,"&lt;="&amp;EOMONTH($A12,0))</f>
        <v>3701.25</v>
      </c>
      <c r="I12" s="7">
        <f>SUMIFS(Dados!$I$1:$I$1994,Dados!$K$1:$K$1994,Tp.Despesas!I$7,Dados!$J$1:$J$1994,"&gt;="&amp;$A12,Dados!$J$1:$J$1994,"&lt;="&amp;EOMONTH($A12,0))</f>
        <v>264.82</v>
      </c>
      <c r="J12" s="19">
        <f t="shared" si="0"/>
        <v>92561.510000000009</v>
      </c>
    </row>
    <row r="13" spans="1:18" ht="27.95" customHeight="1" x14ac:dyDescent="0.25">
      <c r="A13" s="42">
        <f t="shared" si="1"/>
        <v>45231</v>
      </c>
      <c r="B13" s="36"/>
      <c r="C13" s="7">
        <f>SUMIFS(Dados!$I$1:$I$1994,Dados!$K$1:$K$1994,Tp.Despesas!C$7,Dados!$J$1:$J$1994,"&gt;="&amp;$A13,Dados!$J$1:$J$1994,"&lt;="&amp;EOMONTH($A13,0))</f>
        <v>20115</v>
      </c>
      <c r="D13" s="7">
        <f>SUMIFS(Dados!$I$1:$I$1994,Dados!$K$1:$K$1994,Tp.Despesas!D$7,Dados!$J$1:$J$1994,"&gt;="&amp;$A13,Dados!$J$1:$J$1994,"&lt;="&amp;EOMONTH($A13,0))</f>
        <v>800</v>
      </c>
      <c r="E13" s="7">
        <f>SUMIFS(Dados!$I$1:$I$1994,Dados!$K$1:$K$1994,Tp.Despesas!E$7,Dados!$J$1:$J$1994,"&gt;="&amp;$A13,Dados!$J$1:$J$1994,"&lt;="&amp;EOMONTH($A13,0))</f>
        <v>9345.92</v>
      </c>
      <c r="F13" s="7">
        <f>SUMIFS(Dados!$I$1:$I$1994,Dados!$K$1:$K$1994,Tp.Despesas!F$7,Dados!$J$1:$J$1994,"&gt;="&amp;$A13,Dados!$J$1:$J$1994,"&lt;="&amp;EOMONTH($A13,0))</f>
        <v>71833.900000000009</v>
      </c>
      <c r="G13" s="7">
        <f>SUMIFS(Dados!$I$1:$I$1994,Dados!$K$1:$K$1994,Tp.Despesas!G$7,Dados!$J$1:$J$1994,"&gt;="&amp;$A13,Dados!$J$1:$J$1994,"&lt;="&amp;EOMONTH($A13,0))</f>
        <v>45676.82</v>
      </c>
      <c r="H13" s="7">
        <f>SUMIFS(Dados!$I$1:$I$1994,Dados!$K$1:$K$1994,Tp.Despesas!H$7,Dados!$J$1:$J$1994,"&gt;="&amp;$A13,Dados!$J$1:$J$1994,"&lt;="&amp;EOMONTH($A13,0))</f>
        <v>35840</v>
      </c>
      <c r="I13" s="7">
        <f>SUMIFS(Dados!$I$1:$I$1994,Dados!$K$1:$K$1994,Tp.Despesas!I$7,Dados!$J$1:$J$1994,"&gt;="&amp;$A13,Dados!$J$1:$J$1994,"&lt;="&amp;EOMONTH($A13,0))</f>
        <v>0</v>
      </c>
      <c r="J13" s="19">
        <f t="shared" si="0"/>
        <v>183611.64</v>
      </c>
    </row>
    <row r="14" spans="1:18" ht="27.95" customHeight="1" x14ac:dyDescent="0.25">
      <c r="A14" s="42">
        <f t="shared" si="1"/>
        <v>45261</v>
      </c>
      <c r="B14" s="36"/>
      <c r="C14" s="7">
        <f>SUMIFS(Dados!$I$1:$I$1994,Dados!$K$1:$K$1994,Tp.Despesas!C$7,Dados!$J$1:$J$1994,"&gt;="&amp;$A14,Dados!$J$1:$J$1994,"&lt;="&amp;EOMONTH($A14,0))</f>
        <v>20115</v>
      </c>
      <c r="D14" s="7">
        <f>SUMIFS(Dados!$I$1:$I$1994,Dados!$K$1:$K$1994,Tp.Despesas!D$7,Dados!$J$1:$J$1994,"&gt;="&amp;$A14,Dados!$J$1:$J$1994,"&lt;="&amp;EOMONTH($A14,0))</f>
        <v>20</v>
      </c>
      <c r="E14" s="7">
        <f>SUMIFS(Dados!$I$1:$I$1994,Dados!$K$1:$K$1994,Tp.Despesas!E$7,Dados!$J$1:$J$1994,"&gt;="&amp;$A14,Dados!$J$1:$J$1994,"&lt;="&amp;EOMONTH($A14,0))</f>
        <v>27497.41</v>
      </c>
      <c r="F14" s="7">
        <f>SUMIFS(Dados!$I$1:$I$1994,Dados!$K$1:$K$1994,Tp.Despesas!F$7,Dados!$J$1:$J$1994,"&gt;="&amp;$A14,Dados!$J$1:$J$1994,"&lt;="&amp;EOMONTH($A14,0))</f>
        <v>57587.83</v>
      </c>
      <c r="G14" s="7">
        <f>SUMIFS(Dados!$I$1:$I$1994,Dados!$K$1:$K$1994,Tp.Despesas!G$7,Dados!$J$1:$J$1994,"&gt;="&amp;$A14,Dados!$J$1:$J$1994,"&lt;="&amp;EOMONTH($A14,0))</f>
        <v>47324.75999999998</v>
      </c>
      <c r="H14" s="7">
        <f>SUMIFS(Dados!$I$1:$I$1994,Dados!$K$1:$K$1994,Tp.Despesas!H$7,Dados!$J$1:$J$1994,"&gt;="&amp;$A14,Dados!$J$1:$J$1994,"&lt;="&amp;EOMONTH($A14,0))</f>
        <v>0</v>
      </c>
      <c r="I14" s="7">
        <f>SUMIFS(Dados!$I$1:$I$1994,Dados!$K$1:$K$1994,Tp.Despesas!I$7,Dados!$J$1:$J$1994,"&gt;="&amp;$A14,Dados!$J$1:$J$1994,"&lt;="&amp;EOMONTH($A14,0))</f>
        <v>0</v>
      </c>
      <c r="J14" s="19">
        <f t="shared" si="0"/>
        <v>152545</v>
      </c>
    </row>
    <row r="15" spans="1:18" ht="27.95" customHeight="1" x14ac:dyDescent="0.25">
      <c r="A15" s="42">
        <f t="shared" si="1"/>
        <v>45292</v>
      </c>
      <c r="B15" s="36"/>
      <c r="C15" s="7">
        <f>SUMIFS(Dados!$I$1:$I$1994,Dados!$K$1:$K$1994,Tp.Despesas!C$7,Dados!$J$1:$J$1994,"&gt;="&amp;$A15,Dados!$J$1:$J$1994,"&lt;="&amp;EOMONTH($A15,0))</f>
        <v>20115</v>
      </c>
      <c r="D15" s="7">
        <f>SUMIFS(Dados!$I$1:$I$1994,Dados!$K$1:$K$1994,Tp.Despesas!D$7,Dados!$J$1:$J$1994,"&gt;="&amp;$A15,Dados!$J$1:$J$1994,"&lt;="&amp;EOMONTH($A15,0))</f>
        <v>1782</v>
      </c>
      <c r="E15" s="7">
        <f>SUMIFS(Dados!$I$1:$I$1994,Dados!$K$1:$K$1994,Tp.Despesas!E$7,Dados!$J$1:$J$1994,"&gt;="&amp;$A15,Dados!$J$1:$J$1994,"&lt;="&amp;EOMONTH($A15,0))</f>
        <v>18506.63</v>
      </c>
      <c r="F15" s="7">
        <f>SUMIFS(Dados!$I$1:$I$1994,Dados!$K$1:$K$1994,Tp.Despesas!F$7,Dados!$J$1:$J$1994,"&gt;="&amp;$A15,Dados!$J$1:$J$1994,"&lt;="&amp;EOMONTH($A15,0))</f>
        <v>82276.06</v>
      </c>
      <c r="G15" s="7">
        <f>SUMIFS(Dados!$I$1:$I$1994,Dados!$K$1:$K$1994,Tp.Despesas!G$7,Dados!$J$1:$J$1994,"&gt;="&amp;$A15,Dados!$J$1:$J$1994,"&lt;="&amp;EOMONTH($A15,0))</f>
        <v>45061.55</v>
      </c>
      <c r="H15" s="7">
        <f>SUMIFS(Dados!$I$1:$I$1994,Dados!$K$1:$K$1994,Tp.Despesas!H$7,Dados!$J$1:$J$1994,"&gt;="&amp;$A15,Dados!$J$1:$J$1994,"&lt;="&amp;EOMONTH($A15,0))</f>
        <v>426</v>
      </c>
      <c r="I15" s="7">
        <f>SUMIFS(Dados!$I$1:$I$1994,Dados!$K$1:$K$1994,Tp.Despesas!I$7,Dados!$J$1:$J$1994,"&gt;="&amp;$A15,Dados!$J$1:$J$1994,"&lt;="&amp;EOMONTH($A15,0))</f>
        <v>0</v>
      </c>
      <c r="J15" s="19">
        <f t="shared" si="0"/>
        <v>168167.24</v>
      </c>
    </row>
    <row r="16" spans="1:18" ht="27.95" customHeight="1" x14ac:dyDescent="0.25">
      <c r="A16" s="42">
        <f t="shared" si="1"/>
        <v>45323</v>
      </c>
      <c r="B16" s="36"/>
      <c r="C16" s="7">
        <f>SUMIFS(Dados!$I$1:$I$1994,Dados!$K$1:$K$1994,Tp.Despesas!C$7,Dados!$J$1:$J$1994,"&gt;="&amp;$A16,Dados!$J$1:$J$1994,"&lt;="&amp;EOMONTH($A16,0))</f>
        <v>20115</v>
      </c>
      <c r="D16" s="7">
        <f>SUMIFS(Dados!$I$1:$I$1994,Dados!$K$1:$K$1994,Tp.Despesas!D$7,Dados!$J$1:$J$1994,"&gt;="&amp;$A16,Dados!$J$1:$J$1994,"&lt;="&amp;EOMONTH($A16,0))</f>
        <v>900</v>
      </c>
      <c r="E16" s="7">
        <f>SUMIFS(Dados!$I$1:$I$1994,Dados!$K$1:$K$1994,Tp.Despesas!E$7,Dados!$J$1:$J$1994,"&gt;="&amp;$A16,Dados!$J$1:$J$1994,"&lt;="&amp;EOMONTH($A16,0))</f>
        <v>29970.12</v>
      </c>
      <c r="F16" s="7">
        <f>SUMIFS(Dados!$I$1:$I$1994,Dados!$K$1:$K$1994,Tp.Despesas!F$7,Dados!$J$1:$J$1994,"&gt;="&amp;$A16,Dados!$J$1:$J$1994,"&lt;="&amp;EOMONTH($A16,0))</f>
        <v>122436.45</v>
      </c>
      <c r="G16" s="7">
        <f>SUMIFS(Dados!$I$1:$I$1994,Dados!$K$1:$K$1994,Tp.Despesas!G$7,Dados!$J$1:$J$1994,"&gt;="&amp;$A16,Dados!$J$1:$J$1994,"&lt;="&amp;EOMONTH($A16,0))</f>
        <v>47151.24</v>
      </c>
      <c r="H16" s="7">
        <f>SUMIFS(Dados!$I$1:$I$1994,Dados!$K$1:$K$1994,Tp.Despesas!H$7,Dados!$J$1:$J$1994,"&gt;="&amp;$A16,Dados!$J$1:$J$1994,"&lt;="&amp;EOMONTH($A16,0))</f>
        <v>3719</v>
      </c>
      <c r="I16" s="7">
        <f>SUMIFS(Dados!$I$1:$I$1994,Dados!$K$1:$K$1994,Tp.Despesas!I$7,Dados!$J$1:$J$1994,"&gt;="&amp;$A16,Dados!$J$1:$J$1994,"&lt;="&amp;EOMONTH($A16,0))</f>
        <v>0</v>
      </c>
      <c r="J16" s="19">
        <f t="shared" si="0"/>
        <v>224291.81</v>
      </c>
    </row>
    <row r="17" spans="1:10" ht="27.95" customHeight="1" x14ac:dyDescent="0.25">
      <c r="A17" s="42">
        <f t="shared" si="1"/>
        <v>45352</v>
      </c>
      <c r="B17" s="36"/>
      <c r="C17" s="7">
        <f>SUMIFS(Dados!$I$1:$I$1994,Dados!$K$1:$K$1994,Tp.Despesas!C$7,Dados!$J$1:$J$1994,"&gt;="&amp;$A17,Dados!$J$1:$J$1994,"&lt;="&amp;EOMONTH($A17,0))</f>
        <v>20115</v>
      </c>
      <c r="D17" s="7">
        <f>SUMIFS(Dados!$I$1:$I$1994,Dados!$K$1:$K$1994,Tp.Despesas!D$7,Dados!$J$1:$J$1994,"&gt;="&amp;$A17,Dados!$J$1:$J$1994,"&lt;="&amp;EOMONTH($A17,0))</f>
        <v>1800</v>
      </c>
      <c r="E17" s="7">
        <f>SUMIFS(Dados!$I$1:$I$1994,Dados!$K$1:$K$1994,Tp.Despesas!E$7,Dados!$J$1:$J$1994,"&gt;="&amp;$A17,Dados!$J$1:$J$1994,"&lt;="&amp;EOMONTH($A17,0))</f>
        <v>22269.81</v>
      </c>
      <c r="F17" s="7">
        <f>SUMIFS(Dados!$I$1:$I$1994,Dados!$K$1:$K$1994,Tp.Despesas!F$7,Dados!$J$1:$J$1994,"&gt;="&amp;$A17,Dados!$J$1:$J$1994,"&lt;="&amp;EOMONTH($A17,0))</f>
        <v>18198.830000000002</v>
      </c>
      <c r="G17" s="7">
        <f>SUMIFS(Dados!$I$1:$I$1994,Dados!$K$1:$K$1994,Tp.Despesas!G$7,Dados!$J$1:$J$1994,"&gt;="&amp;$A17,Dados!$J$1:$J$1994,"&lt;="&amp;EOMONTH($A17,0))</f>
        <v>43778.600000000006</v>
      </c>
      <c r="H17" s="7">
        <f>SUMIFS(Dados!$I$1:$I$1994,Dados!$K$1:$K$1994,Tp.Despesas!H$7,Dados!$J$1:$J$1994,"&gt;="&amp;$A17,Dados!$J$1:$J$1994,"&lt;="&amp;EOMONTH($A17,0))</f>
        <v>0</v>
      </c>
      <c r="I17" s="7">
        <f>SUMIFS(Dados!$I$1:$I$1994,Dados!$K$1:$K$1994,Tp.Despesas!I$7,Dados!$J$1:$J$1994,"&gt;="&amp;$A17,Dados!$J$1:$J$1994,"&lt;="&amp;EOMONTH($A17,0))</f>
        <v>0</v>
      </c>
      <c r="J17" s="19">
        <f t="shared" si="0"/>
        <v>106162.24000000001</v>
      </c>
    </row>
    <row r="18" spans="1:10" ht="27.95" customHeight="1" x14ac:dyDescent="0.25">
      <c r="A18" s="42">
        <f t="shared" si="1"/>
        <v>45383</v>
      </c>
      <c r="B18" s="36"/>
      <c r="C18" s="7">
        <f>SUMIFS(Dados!$I$1:$I$1994,Dados!$K$1:$K$1994,Tp.Despesas!C$7,Dados!$J$1:$J$1994,"&gt;="&amp;$A18,Dados!$J$1:$J$1994,"&lt;="&amp;EOMONTH($A18,0))</f>
        <v>20115</v>
      </c>
      <c r="D18" s="7">
        <f>SUMIFS(Dados!$I$1:$I$1994,Dados!$K$1:$K$1994,Tp.Despesas!D$7,Dados!$J$1:$J$1994,"&gt;="&amp;$A18,Dados!$J$1:$J$1994,"&lt;="&amp;EOMONTH($A18,0))</f>
        <v>0</v>
      </c>
      <c r="E18" s="7">
        <f>SUMIFS(Dados!$I$1:$I$1994,Dados!$K$1:$K$1994,Tp.Despesas!E$7,Dados!$J$1:$J$1994,"&gt;="&amp;$A18,Dados!$J$1:$J$1994,"&lt;="&amp;EOMONTH($A18,0))</f>
        <v>13212.94</v>
      </c>
      <c r="F18" s="7">
        <f>SUMIFS(Dados!$I$1:$I$1994,Dados!$K$1:$K$1994,Tp.Despesas!F$7,Dados!$J$1:$J$1994,"&gt;="&amp;$A18,Dados!$J$1:$J$1994,"&lt;="&amp;EOMONTH($A18,0))</f>
        <v>45078.369999999995</v>
      </c>
      <c r="G18" s="7">
        <f>SUMIFS(Dados!$I$1:$I$1994,Dados!$K$1:$K$1994,Tp.Despesas!G$7,Dados!$J$1:$J$1994,"&gt;="&amp;$A18,Dados!$J$1:$J$1994,"&lt;="&amp;EOMONTH($A18,0))</f>
        <v>38348.25</v>
      </c>
      <c r="H18" s="7">
        <f>SUMIFS(Dados!$I$1:$I$1994,Dados!$K$1:$K$1994,Tp.Despesas!H$7,Dados!$J$1:$J$1994,"&gt;="&amp;$A18,Dados!$J$1:$J$1994,"&lt;="&amp;EOMONTH($A18,0))</f>
        <v>0</v>
      </c>
      <c r="I18" s="7">
        <f>SUMIFS(Dados!$I$1:$I$1994,Dados!$K$1:$K$1994,Tp.Despesas!I$7,Dados!$J$1:$J$1994,"&gt;="&amp;$A18,Dados!$J$1:$J$1994,"&lt;="&amp;EOMONTH($A18,0))</f>
        <v>0</v>
      </c>
      <c r="J18" s="19">
        <f t="shared" si="0"/>
        <v>116754.56</v>
      </c>
    </row>
    <row r="19" spans="1:10" ht="27.95" customHeight="1" x14ac:dyDescent="0.25">
      <c r="A19" s="42">
        <f t="shared" si="1"/>
        <v>45413</v>
      </c>
      <c r="B19" s="36"/>
      <c r="C19" s="7">
        <f>SUMIFS(Dados!$I$1:$I$1994,Dados!$K$1:$K$1994,Tp.Despesas!C$7,Dados!$J$1:$J$1994,"&gt;="&amp;$A19,Dados!$J$1:$J$1994,"&lt;="&amp;EOMONTH($A19,0))</f>
        <v>20115</v>
      </c>
      <c r="D19" s="7">
        <f>SUMIFS(Dados!$I$1:$I$1994,Dados!$K$1:$K$1994,Tp.Despesas!D$7,Dados!$J$1:$J$1994,"&gt;="&amp;$A19,Dados!$J$1:$J$1994,"&lt;="&amp;EOMONTH($A19,0))</f>
        <v>1456.5</v>
      </c>
      <c r="E19" s="7">
        <f>SUMIFS(Dados!$I$1:$I$1994,Dados!$K$1:$K$1994,Tp.Despesas!E$7,Dados!$J$1:$J$1994,"&gt;="&amp;$A19,Dados!$J$1:$J$1994,"&lt;="&amp;EOMONTH($A19,0))</f>
        <v>15071.07</v>
      </c>
      <c r="F19" s="7">
        <f>SUMIFS(Dados!$I$1:$I$1994,Dados!$K$1:$K$1994,Tp.Despesas!F$7,Dados!$J$1:$J$1994,"&gt;="&amp;$A19,Dados!$J$1:$J$1994,"&lt;="&amp;EOMONTH($A19,0))</f>
        <v>34565.43</v>
      </c>
      <c r="G19" s="7">
        <f>SUMIFS(Dados!$I$1:$I$1994,Dados!$K$1:$K$1994,Tp.Despesas!G$7,Dados!$J$1:$J$1994,"&gt;="&amp;$A19,Dados!$J$1:$J$1994,"&lt;="&amp;EOMONTH($A19,0))</f>
        <v>29377.249999999996</v>
      </c>
      <c r="H19" s="7">
        <f>SUMIFS(Dados!$I$1:$I$1994,Dados!$K$1:$K$1994,Tp.Despesas!H$7,Dados!$J$1:$J$1994,"&gt;="&amp;$A19,Dados!$J$1:$J$1994,"&lt;="&amp;EOMONTH($A19,0))</f>
        <v>21842</v>
      </c>
      <c r="I19" s="7">
        <f>SUMIFS(Dados!$I$1:$I$1994,Dados!$K$1:$K$1994,Tp.Despesas!I$7,Dados!$J$1:$J$1994,"&gt;="&amp;$A19,Dados!$J$1:$J$1994,"&lt;="&amp;EOMONTH($A19,0))</f>
        <v>0</v>
      </c>
      <c r="J19" s="19">
        <f t="shared" si="0"/>
        <v>122427.25</v>
      </c>
    </row>
    <row r="20" spans="1:10" ht="27.95" customHeight="1" x14ac:dyDescent="0.25">
      <c r="A20" s="42">
        <f t="shared" si="1"/>
        <v>45444</v>
      </c>
      <c r="B20" s="36"/>
      <c r="C20" s="7">
        <f>SUMIFS(Dados!$I$1:$I$1994,Dados!$K$1:$K$1994,Tp.Despesas!C$7,Dados!$J$1:$J$1994,"&gt;="&amp;$A20,Dados!$J$1:$J$1994,"&lt;="&amp;EOMONTH($A20,0))</f>
        <v>20115</v>
      </c>
      <c r="D20" s="7">
        <f>SUMIFS(Dados!$I$1:$I$1994,Dados!$K$1:$K$1994,Tp.Despesas!D$7,Dados!$J$1:$J$1994,"&gt;="&amp;$A20,Dados!$J$1:$J$1994,"&lt;="&amp;EOMONTH($A20,0))</f>
        <v>130</v>
      </c>
      <c r="E20" s="7">
        <f>SUMIFS(Dados!$I$1:$I$1994,Dados!$K$1:$K$1994,Tp.Despesas!E$7,Dados!$J$1:$J$1994,"&gt;="&amp;$A20,Dados!$J$1:$J$1994,"&lt;="&amp;EOMONTH($A20,0))</f>
        <v>9068.5</v>
      </c>
      <c r="F20" s="7">
        <f>SUMIFS(Dados!$I$1:$I$1994,Dados!$K$1:$K$1994,Tp.Despesas!F$7,Dados!$J$1:$J$1994,"&gt;="&amp;$A20,Dados!$J$1:$J$1994,"&lt;="&amp;EOMONTH($A20,0))</f>
        <v>16913.189999999999</v>
      </c>
      <c r="G20" s="7">
        <f>SUMIFS(Dados!$I$1:$I$1994,Dados!$K$1:$K$1994,Tp.Despesas!G$7,Dados!$J$1:$J$1994,"&gt;="&amp;$A20,Dados!$J$1:$J$1994,"&lt;="&amp;EOMONTH($A20,0))</f>
        <v>48330.669999999991</v>
      </c>
      <c r="H20" s="7">
        <f>SUMIFS(Dados!$I$1:$I$1994,Dados!$K$1:$K$1994,Tp.Despesas!H$7,Dados!$J$1:$J$1994,"&gt;="&amp;$A20,Dados!$J$1:$J$1994,"&lt;="&amp;EOMONTH($A20,0))</f>
        <v>0</v>
      </c>
      <c r="I20" s="7">
        <f>SUMIFS(Dados!$I$1:$I$1994,Dados!$K$1:$K$1994,Tp.Despesas!I$7,Dados!$J$1:$J$1994,"&gt;="&amp;$A20,Dados!$J$1:$J$1994,"&lt;="&amp;EOMONTH($A20,0))</f>
        <v>0</v>
      </c>
      <c r="J20" s="19">
        <f t="shared" si="0"/>
        <v>94557.359999999986</v>
      </c>
    </row>
    <row r="21" spans="1:10" ht="27.95" customHeight="1" x14ac:dyDescent="0.25">
      <c r="A21" s="42">
        <f t="shared" si="1"/>
        <v>45474</v>
      </c>
      <c r="B21" s="31"/>
      <c r="C21" s="7">
        <f>SUMIFS(Dados!$I$1:$I$1994,Dados!$K$1:$K$1994,Tp.Despesas!C$7,Dados!$J$1:$J$1994,"&gt;="&amp;$A21,Dados!$J$1:$J$1994,"&lt;="&amp;EOMONTH($A21,0))</f>
        <v>20115</v>
      </c>
      <c r="D21" s="7">
        <f>SUMIFS(Dados!$I$1:$I$1994,Dados!$K$1:$K$1994,Tp.Despesas!D$7,Dados!$J$1:$J$1994,"&gt;="&amp;$A21,Dados!$J$1:$J$1994,"&lt;="&amp;EOMONTH($A21,0))</f>
        <v>1672.5</v>
      </c>
      <c r="E21" s="7">
        <f>SUMIFS(Dados!$I$1:$I$1994,Dados!$K$1:$K$1994,Tp.Despesas!E$7,Dados!$J$1:$J$1994,"&gt;="&amp;$A21,Dados!$J$1:$J$1994,"&lt;="&amp;EOMONTH($A21,0))</f>
        <v>8993.01</v>
      </c>
      <c r="F21" s="7">
        <f>SUMIFS(Dados!$I$1:$I$1994,Dados!$K$1:$K$1994,Tp.Despesas!F$7,Dados!$J$1:$J$1994,"&gt;="&amp;$A21,Dados!$J$1:$J$1994,"&lt;="&amp;EOMONTH($A21,0))</f>
        <v>49095.68</v>
      </c>
      <c r="G21" s="7">
        <f>SUMIFS(Dados!$I$1:$I$1994,Dados!$K$1:$K$1994,Tp.Despesas!G$7,Dados!$J$1:$J$1994,"&gt;="&amp;$A21,Dados!$J$1:$J$1994,"&lt;="&amp;EOMONTH($A21,0))</f>
        <v>45222</v>
      </c>
      <c r="H21" s="7">
        <f>SUMIFS(Dados!$I$1:$I$1994,Dados!$K$1:$K$1994,Tp.Despesas!H$7,Dados!$J$1:$J$1994,"&gt;="&amp;$A21,Dados!$J$1:$J$1994,"&lt;="&amp;EOMONTH($A21,0))</f>
        <v>8480</v>
      </c>
      <c r="I21" s="7">
        <f>SUMIFS(Dados!$I$1:$I$1994,Dados!$K$1:$K$1994,Tp.Despesas!I$7,Dados!$J$1:$J$1994,"&gt;="&amp;$A21,Dados!$J$1:$J$1994,"&lt;="&amp;EOMONTH($A21,0))</f>
        <v>0</v>
      </c>
      <c r="J21" s="18">
        <f t="shared" si="0"/>
        <v>133578.19</v>
      </c>
    </row>
    <row r="22" spans="1:10" ht="27.95" customHeight="1" x14ac:dyDescent="0.25">
      <c r="A22" s="42">
        <f t="shared" si="1"/>
        <v>45505</v>
      </c>
      <c r="B22" s="31"/>
      <c r="C22" s="7">
        <f>SUMIFS(Dados!$I$1:$I$1994,Dados!$K$1:$K$1994,Tp.Despesas!C$7,Dados!$J$1:$J$1994,"&gt;="&amp;$A22,Dados!$J$1:$J$1994,"&lt;="&amp;EOMONTH($A22,0))</f>
        <v>20125</v>
      </c>
      <c r="D22" s="7">
        <f>SUMIFS(Dados!$I$1:$I$1994,Dados!$K$1:$K$1994,Tp.Despesas!D$7,Dados!$J$1:$J$1994,"&gt;="&amp;$A22,Dados!$J$1:$J$1994,"&lt;="&amp;EOMONTH($A22,0))</f>
        <v>20</v>
      </c>
      <c r="E22" s="7">
        <f>SUMIFS(Dados!$I$1:$I$1994,Dados!$K$1:$K$1994,Tp.Despesas!E$7,Dados!$J$1:$J$1994,"&gt;="&amp;$A22,Dados!$J$1:$J$1994,"&lt;="&amp;EOMONTH($A22,0))</f>
        <v>6167.54</v>
      </c>
      <c r="F22" s="7">
        <f>SUMIFS(Dados!$I$1:$I$1994,Dados!$K$1:$K$1994,Tp.Despesas!F$7,Dados!$J$1:$J$1994,"&gt;="&amp;$A22,Dados!$J$1:$J$1994,"&lt;="&amp;EOMONTH($A22,0))</f>
        <v>58410.39</v>
      </c>
      <c r="G22" s="7">
        <f>SUMIFS(Dados!$I$1:$I$1994,Dados!$K$1:$K$1994,Tp.Despesas!G$7,Dados!$J$1:$J$1994,"&gt;="&amp;$A22,Dados!$J$1:$J$1994,"&lt;="&amp;EOMONTH($A22,0))</f>
        <v>36984.689999999988</v>
      </c>
      <c r="H22" s="7">
        <f>SUMIFS(Dados!$I$1:$I$1994,Dados!$K$1:$K$1994,Tp.Despesas!H$7,Dados!$J$1:$J$1994,"&gt;="&amp;$A22,Dados!$J$1:$J$1994,"&lt;="&amp;EOMONTH($A22,0))</f>
        <v>43470</v>
      </c>
      <c r="I22" s="7">
        <f>SUMIFS(Dados!$I$1:$I$1994,Dados!$K$1:$K$1994,Tp.Despesas!I$7,Dados!$J$1:$J$1994,"&gt;="&amp;$A22,Dados!$J$1:$J$1994,"&lt;="&amp;EOMONTH($A22,0))</f>
        <v>0</v>
      </c>
      <c r="J22" s="19">
        <f t="shared" si="0"/>
        <v>165177.62</v>
      </c>
    </row>
    <row r="23" spans="1:10" ht="27.95" customHeight="1" x14ac:dyDescent="0.25">
      <c r="A23" s="42">
        <f t="shared" si="1"/>
        <v>45536</v>
      </c>
      <c r="B23" s="31"/>
      <c r="C23" s="7">
        <f>SUMIFS(Dados!$I$1:$I$1994,Dados!$K$1:$K$1994,Tp.Despesas!C$7,Dados!$J$1:$J$1994,"&gt;="&amp;$A23,Dados!$J$1:$J$1994,"&lt;="&amp;EOMONTH($A23,0))</f>
        <v>20125</v>
      </c>
      <c r="D23" s="7">
        <f>SUMIFS(Dados!$I$1:$I$1994,Dados!$K$1:$K$1994,Tp.Despesas!D$7,Dados!$J$1:$J$1994,"&gt;="&amp;$A23,Dados!$J$1:$J$1994,"&lt;="&amp;EOMONTH($A23,0))</f>
        <v>170</v>
      </c>
      <c r="E23" s="7">
        <f>SUMIFS(Dados!$I$1:$I$1994,Dados!$K$1:$K$1994,Tp.Despesas!E$7,Dados!$J$1:$J$1994,"&gt;="&amp;$A23,Dados!$J$1:$J$1994,"&lt;="&amp;EOMONTH($A23,0))</f>
        <v>5588.55</v>
      </c>
      <c r="F23" s="7">
        <f>SUMIFS(Dados!$I$1:$I$1994,Dados!$K$1:$K$1994,Tp.Despesas!F$7,Dados!$J$1:$J$1994,"&gt;="&amp;$A23,Dados!$J$1:$J$1994,"&lt;="&amp;EOMONTH($A23,0))</f>
        <v>140198.34</v>
      </c>
      <c r="G23" s="7">
        <f>SUMIFS(Dados!$I$1:$I$1994,Dados!$K$1:$K$1994,Tp.Despesas!G$7,Dados!$J$1:$J$1994,"&gt;="&amp;$A23,Dados!$J$1:$J$1994,"&lt;="&amp;EOMONTH($A23,0))</f>
        <v>76073.989999999991</v>
      </c>
      <c r="H23" s="7">
        <f>SUMIFS(Dados!$I$1:$I$1994,Dados!$K$1:$K$1994,Tp.Despesas!H$7,Dados!$J$1:$J$1994,"&gt;="&amp;$A23,Dados!$J$1:$J$1994,"&lt;="&amp;EOMONTH($A23,0))</f>
        <v>20000</v>
      </c>
      <c r="I23" s="7">
        <f>SUMIFS(Dados!$I$1:$I$1994,Dados!$K$1:$K$1994,Tp.Despesas!I$7,Dados!$J$1:$J$1994,"&gt;="&amp;$A23,Dados!$J$1:$J$1994,"&lt;="&amp;EOMONTH($A23,0))</f>
        <v>0</v>
      </c>
      <c r="J23" s="19">
        <f t="shared" si="0"/>
        <v>262155.88</v>
      </c>
    </row>
    <row r="24" spans="1:10" ht="27.95" customHeight="1" x14ac:dyDescent="0.25">
      <c r="A24" s="42">
        <f t="shared" si="1"/>
        <v>45566</v>
      </c>
      <c r="B24" s="31"/>
      <c r="C24" s="7">
        <f>SUMIFS(Dados!$I$1:$I$1994,Dados!$K$1:$K$1994,Tp.Despesas!C$7,Dados!$J$1:$J$1994,"&gt;="&amp;$A24,Dados!$J$1:$J$1994,"&lt;="&amp;EOMONTH($A24,0))</f>
        <v>20135</v>
      </c>
      <c r="D24" s="7">
        <f>SUMIFS(Dados!$I$1:$I$1994,Dados!$K$1:$K$1994,Tp.Despesas!D$7,Dados!$J$1:$J$1994,"&gt;="&amp;$A24,Dados!$J$1:$J$1994,"&lt;="&amp;EOMONTH($A24,0))</f>
        <v>0</v>
      </c>
      <c r="E24" s="7">
        <f>SUMIFS(Dados!$I$1:$I$1994,Dados!$K$1:$K$1994,Tp.Despesas!E$7,Dados!$J$1:$J$1994,"&gt;="&amp;$A24,Dados!$J$1:$J$1994,"&lt;="&amp;EOMONTH($A24,0))</f>
        <v>5548.83</v>
      </c>
      <c r="F24" s="7">
        <f>SUMIFS(Dados!$I$1:$I$1994,Dados!$K$1:$K$1994,Tp.Despesas!F$7,Dados!$J$1:$J$1994,"&gt;="&amp;$A24,Dados!$J$1:$J$1994,"&lt;="&amp;EOMONTH($A24,0))</f>
        <v>54387.78</v>
      </c>
      <c r="G24" s="7">
        <f>SUMIFS(Dados!$I$1:$I$1994,Dados!$K$1:$K$1994,Tp.Despesas!G$7,Dados!$J$1:$J$1994,"&gt;="&amp;$A24,Dados!$J$1:$J$1994,"&lt;="&amp;EOMONTH($A24,0))</f>
        <v>52962.710000000006</v>
      </c>
      <c r="H24" s="7">
        <f>SUMIFS(Dados!$I$1:$I$1994,Dados!$K$1:$K$1994,Tp.Despesas!H$7,Dados!$J$1:$J$1994,"&gt;="&amp;$A24,Dados!$J$1:$J$1994,"&lt;="&amp;EOMONTH($A24,0))</f>
        <v>15000</v>
      </c>
      <c r="I24" s="7">
        <f>SUMIFS(Dados!$I$1:$I$1994,Dados!$K$1:$K$1994,Tp.Despesas!I$7,Dados!$J$1:$J$1994,"&gt;="&amp;$A24,Dados!$J$1:$J$1994,"&lt;="&amp;EOMONTH($A24,0))</f>
        <v>0</v>
      </c>
      <c r="J24" s="19">
        <f t="shared" si="0"/>
        <v>148034.32</v>
      </c>
    </row>
    <row r="25" spans="1:10" ht="27.95" customHeight="1" x14ac:dyDescent="0.25">
      <c r="A25" s="42">
        <f t="shared" si="1"/>
        <v>45597</v>
      </c>
      <c r="B25" s="31"/>
      <c r="C25" s="7">
        <f>SUMIFS(Dados!$I$1:$I$1994,Dados!$K$1:$K$1994,Tp.Despesas!C$7,Dados!$J$1:$J$1994,"&gt;="&amp;$A25,Dados!$J$1:$J$1994,"&lt;="&amp;EOMONTH($A25,0))</f>
        <v>20135</v>
      </c>
      <c r="D25" s="7">
        <f>SUMIFS(Dados!$I$1:$I$1994,Dados!$K$1:$K$1994,Tp.Despesas!D$7,Dados!$J$1:$J$1994,"&gt;="&amp;$A25,Dados!$J$1:$J$1994,"&lt;="&amp;EOMONTH($A25,0))</f>
        <v>870</v>
      </c>
      <c r="E25" s="7">
        <f>SUMIFS(Dados!$I$1:$I$1994,Dados!$K$1:$K$1994,Tp.Despesas!E$7,Dados!$J$1:$J$1994,"&gt;="&amp;$A25,Dados!$J$1:$J$1994,"&lt;="&amp;EOMONTH($A25,0))</f>
        <v>4386.99</v>
      </c>
      <c r="F25" s="7">
        <f>SUMIFS(Dados!$I$1:$I$1994,Dados!$K$1:$K$1994,Tp.Despesas!F$7,Dados!$J$1:$J$1994,"&gt;="&amp;$A25,Dados!$J$1:$J$1994,"&lt;="&amp;EOMONTH($A25,0))</f>
        <v>66549.52</v>
      </c>
      <c r="G25" s="7">
        <f>SUMIFS(Dados!$I$1:$I$1994,Dados!$K$1:$K$1994,Tp.Despesas!G$7,Dados!$J$1:$J$1994,"&gt;="&amp;$A25,Dados!$J$1:$J$1994,"&lt;="&amp;EOMONTH($A25,0))</f>
        <v>58999.530000000013</v>
      </c>
      <c r="H25" s="7">
        <f>SUMIFS(Dados!$I$1:$I$1994,Dados!$K$1:$K$1994,Tp.Despesas!H$7,Dados!$J$1:$J$1994,"&gt;="&amp;$A25,Dados!$J$1:$J$1994,"&lt;="&amp;EOMONTH($A25,0))</f>
        <v>7720</v>
      </c>
      <c r="I25" s="7">
        <f>SUMIFS(Dados!$I$1:$I$1994,Dados!$K$1:$K$1994,Tp.Despesas!I$7,Dados!$J$1:$J$1994,"&gt;="&amp;$A25,Dados!$J$1:$J$1994,"&lt;="&amp;EOMONTH($A25,0))</f>
        <v>0</v>
      </c>
      <c r="J25" s="19">
        <f t="shared" si="0"/>
        <v>158661.04000000004</v>
      </c>
    </row>
    <row r="26" spans="1:10" ht="27.95" customHeight="1" x14ac:dyDescent="0.25">
      <c r="A26" s="42">
        <f t="shared" si="1"/>
        <v>45627</v>
      </c>
      <c r="B26" s="31"/>
      <c r="C26" s="7">
        <f>SUMIFS(Dados!$I$1:$I$1994,Dados!$K$1:$K$1994,Tp.Despesas!C$7,Dados!$J$1:$J$1994,"&gt;="&amp;$A26,Dados!$J$1:$J$1994,"&lt;="&amp;EOMONTH($A26,0))</f>
        <v>20135</v>
      </c>
      <c r="D26" s="7">
        <f>SUMIFS(Dados!$I$1:$I$1994,Dados!$K$1:$K$1994,Tp.Despesas!D$7,Dados!$J$1:$J$1994,"&gt;="&amp;$A26,Dados!$J$1:$J$1994,"&lt;="&amp;EOMONTH($A26,0))</f>
        <v>0</v>
      </c>
      <c r="E26" s="7">
        <f>SUMIFS(Dados!$I$1:$I$1994,Dados!$K$1:$K$1994,Tp.Despesas!E$7,Dados!$J$1:$J$1994,"&gt;="&amp;$A26,Dados!$J$1:$J$1994,"&lt;="&amp;EOMONTH($A26,0))</f>
        <v>3665.7200000000003</v>
      </c>
      <c r="F26" s="7">
        <f>SUMIFS(Dados!$I$1:$I$1994,Dados!$K$1:$K$1994,Tp.Despesas!F$7,Dados!$J$1:$J$1994,"&gt;="&amp;$A26,Dados!$J$1:$J$1994,"&lt;="&amp;EOMONTH($A26,0))</f>
        <v>17722.62</v>
      </c>
      <c r="G26" s="7">
        <f>SUMIFS(Dados!$I$1:$I$1994,Dados!$K$1:$K$1994,Tp.Despesas!G$7,Dados!$J$1:$J$1994,"&gt;="&amp;$A26,Dados!$J$1:$J$1994,"&lt;="&amp;EOMONTH($A26,0))</f>
        <v>67202.040000000008</v>
      </c>
      <c r="H26" s="7">
        <f>SUMIFS(Dados!$I$1:$I$1994,Dados!$K$1:$K$1994,Tp.Despesas!H$7,Dados!$J$1:$J$1994,"&gt;="&amp;$A26,Dados!$J$1:$J$1994,"&lt;="&amp;EOMONTH($A26,0))</f>
        <v>12507</v>
      </c>
      <c r="I26" s="7">
        <f>SUMIFS(Dados!$I$1:$I$1994,Dados!$K$1:$K$1994,Tp.Despesas!I$7,Dados!$J$1:$J$1994,"&gt;="&amp;$A26,Dados!$J$1:$J$1994,"&lt;="&amp;EOMONTH($A26,0))</f>
        <v>0</v>
      </c>
      <c r="J26" s="19">
        <f t="shared" si="0"/>
        <v>121232.38</v>
      </c>
    </row>
    <row r="27" spans="1:10" ht="27.95" customHeight="1" x14ac:dyDescent="0.25">
      <c r="A27" s="42">
        <f t="shared" si="1"/>
        <v>45658</v>
      </c>
      <c r="B27" s="31"/>
      <c r="C27" s="7">
        <f>SUMIFS(Dados!$I$1:$I$1994,Dados!$K$1:$K$1994,Tp.Despesas!C$7,Dados!$J$1:$J$1994,"&gt;="&amp;$A27,Dados!$J$1:$J$1994,"&lt;="&amp;EOMONTH($A27,0))</f>
        <v>20000</v>
      </c>
      <c r="D27" s="7">
        <f>SUMIFS(Dados!$I$1:$I$1994,Dados!$K$1:$K$1994,Tp.Despesas!D$7,Dados!$J$1:$J$1994,"&gt;="&amp;$A27,Dados!$J$1:$J$1994,"&lt;="&amp;EOMONTH($A27,0))</f>
        <v>940.2</v>
      </c>
      <c r="E27" s="7">
        <f>SUMIFS(Dados!$I$1:$I$1994,Dados!$K$1:$K$1994,Tp.Despesas!E$7,Dados!$J$1:$J$1994,"&gt;="&amp;$A27,Dados!$J$1:$J$1994,"&lt;="&amp;EOMONTH($A27,0))</f>
        <v>2940.7200000000003</v>
      </c>
      <c r="F27" s="7">
        <f>SUMIFS(Dados!$I$1:$I$1994,Dados!$K$1:$K$1994,Tp.Despesas!F$7,Dados!$J$1:$J$1994,"&gt;="&amp;$A27,Dados!$J$1:$J$1994,"&lt;="&amp;EOMONTH($A27,0))</f>
        <v>19262.54</v>
      </c>
      <c r="G27" s="7">
        <f>SUMIFS(Dados!$I$1:$I$1994,Dados!$K$1:$K$1994,Tp.Despesas!G$7,Dados!$J$1:$J$1994,"&gt;="&amp;$A27,Dados!$J$1:$J$1994,"&lt;="&amp;EOMONTH($A27,0))</f>
        <v>43406.73</v>
      </c>
      <c r="H27" s="7">
        <f>SUMIFS(Dados!$I$1:$I$1994,Dados!$K$1:$K$1994,Tp.Despesas!H$7,Dados!$J$1:$J$1994,"&gt;="&amp;$A27,Dados!$J$1:$J$1994,"&lt;="&amp;EOMONTH($A27,0))</f>
        <v>2000</v>
      </c>
      <c r="I27" s="7">
        <f>SUMIFS(Dados!$I$1:$I$1994,Dados!$K$1:$K$1994,Tp.Despesas!I$7,Dados!$J$1:$J$1994,"&gt;="&amp;$A27,Dados!$J$1:$J$1994,"&lt;="&amp;EOMONTH($A27,0))</f>
        <v>0</v>
      </c>
      <c r="J27" s="19">
        <f t="shared" si="0"/>
        <v>88550.19</v>
      </c>
    </row>
    <row r="28" spans="1:10" ht="27.95" customHeight="1" x14ac:dyDescent="0.25">
      <c r="A28" s="42">
        <f t="shared" si="1"/>
        <v>45689</v>
      </c>
      <c r="B28" s="31"/>
      <c r="C28" s="7">
        <f>SUMIFS(Dados!$I$1:$I$1994,Dados!$K$1:$K$1994,Tp.Despesas!C$7,Dados!$J$1:$J$1994,"&gt;="&amp;$A28,Dados!$J$1:$J$1994,"&lt;="&amp;EOMONTH($A28,0))</f>
        <v>20000</v>
      </c>
      <c r="D28" s="7">
        <f>SUMIFS(Dados!$I$1:$I$1994,Dados!$K$1:$K$1994,Tp.Despesas!D$7,Dados!$J$1:$J$1994,"&gt;="&amp;$A28,Dados!$J$1:$J$1994,"&lt;="&amp;EOMONTH($A28,0))</f>
        <v>146</v>
      </c>
      <c r="E28" s="7">
        <f>SUMIFS(Dados!$I$1:$I$1994,Dados!$K$1:$K$1994,Tp.Despesas!E$7,Dados!$J$1:$J$1994,"&gt;="&amp;$A28,Dados!$J$1:$J$1994,"&lt;="&amp;EOMONTH($A28,0))</f>
        <v>2680.7200000000003</v>
      </c>
      <c r="F28" s="7">
        <f>SUMIFS(Dados!$I$1:$I$1994,Dados!$K$1:$K$1994,Tp.Despesas!F$7,Dados!$J$1:$J$1994,"&gt;="&amp;$A28,Dados!$J$1:$J$1994,"&lt;="&amp;EOMONTH($A28,0))</f>
        <v>14974.84</v>
      </c>
      <c r="G28" s="7">
        <f>SUMIFS(Dados!$I$1:$I$1994,Dados!$K$1:$K$1994,Tp.Despesas!G$7,Dados!$J$1:$J$1994,"&gt;="&amp;$A28,Dados!$J$1:$J$1994,"&lt;="&amp;EOMONTH($A28,0))</f>
        <v>41915.94</v>
      </c>
      <c r="H28" s="7">
        <f>SUMIFS(Dados!$I$1:$I$1994,Dados!$K$1:$K$1994,Tp.Despesas!H$7,Dados!$J$1:$J$1994,"&gt;="&amp;$A28,Dados!$J$1:$J$1994,"&lt;="&amp;EOMONTH($A28,0))</f>
        <v>19172</v>
      </c>
      <c r="I28" s="7">
        <f>SUMIFS(Dados!$I$1:$I$1994,Dados!$K$1:$K$1994,Tp.Despesas!I$7,Dados!$J$1:$J$1994,"&gt;="&amp;$A28,Dados!$J$1:$J$1994,"&lt;="&amp;EOMONTH($A28,0))</f>
        <v>0</v>
      </c>
      <c r="J28" s="19">
        <f t="shared" si="0"/>
        <v>98889.5</v>
      </c>
    </row>
    <row r="29" spans="1:10" ht="27.95" customHeight="1" x14ac:dyDescent="0.25">
      <c r="A29" s="42">
        <f t="shared" si="1"/>
        <v>45717</v>
      </c>
      <c r="B29" s="31"/>
      <c r="C29" s="7">
        <f>SUMIFS(Dados!$I$1:$I$1994,Dados!$K$1:$K$1994,Tp.Despesas!C$7,Dados!$J$1:$J$1994,"&gt;="&amp;$A29,Dados!$J$1:$J$1994,"&lt;="&amp;EOMONTH($A29,0))</f>
        <v>0</v>
      </c>
      <c r="D29" s="7">
        <f>SUMIFS(Dados!$I$1:$I$1994,Dados!$K$1:$K$1994,Tp.Despesas!D$7,Dados!$J$1:$J$1994,"&gt;="&amp;$A29,Dados!$J$1:$J$1994,"&lt;="&amp;EOMONTH($A29,0))</f>
        <v>0</v>
      </c>
      <c r="E29" s="7">
        <f>SUMIFS(Dados!$I$1:$I$1994,Dados!$K$1:$K$1994,Tp.Despesas!E$7,Dados!$J$1:$J$1994,"&gt;="&amp;$A29,Dados!$J$1:$J$1994,"&lt;="&amp;EOMONTH($A29,0))</f>
        <v>0</v>
      </c>
      <c r="F29" s="7">
        <f>SUMIFS(Dados!$I$1:$I$1994,Dados!$K$1:$K$1994,Tp.Despesas!F$7,Dados!$J$1:$J$1994,"&gt;="&amp;$A29,Dados!$J$1:$J$1994,"&lt;="&amp;EOMONTH($A29,0))</f>
        <v>5229.74</v>
      </c>
      <c r="G29" s="7">
        <f>SUMIFS(Dados!$I$1:$I$1994,Dados!$K$1:$K$1994,Tp.Despesas!G$7,Dados!$J$1:$J$1994,"&gt;="&amp;$A29,Dados!$J$1:$J$1994,"&lt;="&amp;EOMONTH($A29,0))</f>
        <v>0</v>
      </c>
      <c r="H29" s="7">
        <f>SUMIFS(Dados!$I$1:$I$1994,Dados!$K$1:$K$1994,Tp.Despesas!H$7,Dados!$J$1:$J$1994,"&gt;="&amp;$A29,Dados!$J$1:$J$1994,"&lt;="&amp;EOMONTH($A29,0))</f>
        <v>0</v>
      </c>
      <c r="I29" s="7">
        <f>SUMIFS(Dados!$I$1:$I$1994,Dados!$K$1:$K$1994,Tp.Despesas!I$7,Dados!$J$1:$J$1994,"&gt;="&amp;$A29,Dados!$J$1:$J$1994,"&lt;="&amp;EOMONTH($A29,0))</f>
        <v>0</v>
      </c>
      <c r="J29" s="18">
        <f t="shared" si="0"/>
        <v>5229.74</v>
      </c>
    </row>
    <row r="30" spans="1:10" ht="27.95" customHeight="1" x14ac:dyDescent="0.25">
      <c r="A30" s="42">
        <f t="shared" si="1"/>
        <v>45748</v>
      </c>
      <c r="B30" s="31"/>
      <c r="C30" s="7">
        <f>SUMIFS(Dados!$I$1:$I$1994,Dados!$K$1:$K$1994,Tp.Despesas!C$7,Dados!$J$1:$J$1994,"&gt;="&amp;$A30,Dados!$J$1:$J$1994,"&lt;="&amp;EOMONTH($A30,0))</f>
        <v>0</v>
      </c>
      <c r="D30" s="7">
        <f>SUMIFS(Dados!$I$1:$I$1994,Dados!$K$1:$K$1994,Tp.Despesas!D$7,Dados!$J$1:$J$1994,"&gt;="&amp;$A30,Dados!$J$1:$J$1994,"&lt;="&amp;EOMONTH($A30,0))</f>
        <v>0</v>
      </c>
      <c r="E30" s="7">
        <f>SUMIFS(Dados!$I$1:$I$1994,Dados!$K$1:$K$1994,Tp.Despesas!E$7,Dados!$J$1:$J$1994,"&gt;="&amp;$A30,Dados!$J$1:$J$1994,"&lt;="&amp;EOMONTH($A30,0))</f>
        <v>0</v>
      </c>
      <c r="F30" s="7">
        <f>SUMIFS(Dados!$I$1:$I$1994,Dados!$K$1:$K$1994,Tp.Despesas!F$7,Dados!$J$1:$J$1994,"&gt;="&amp;$A30,Dados!$J$1:$J$1994,"&lt;="&amp;EOMONTH($A30,0))</f>
        <v>2861.75</v>
      </c>
      <c r="G30" s="7">
        <f>SUMIFS(Dados!$I$1:$I$1994,Dados!$K$1:$K$1994,Tp.Despesas!G$7,Dados!$J$1:$J$1994,"&gt;="&amp;$A30,Dados!$J$1:$J$1994,"&lt;="&amp;EOMONTH($A30,0))</f>
        <v>0</v>
      </c>
      <c r="H30" s="7">
        <f>SUMIFS(Dados!$I$1:$I$1994,Dados!$K$1:$K$1994,Tp.Despesas!H$7,Dados!$J$1:$J$1994,"&gt;="&amp;$A30,Dados!$J$1:$J$1994,"&lt;="&amp;EOMONTH($A30,0))</f>
        <v>0</v>
      </c>
      <c r="I30" s="7">
        <f>SUMIFS(Dados!$I$1:$I$1994,Dados!$K$1:$K$1994,Tp.Despesas!I$7,Dados!$J$1:$J$1994,"&gt;="&amp;$A30,Dados!$J$1:$J$1994,"&lt;="&amp;EOMONTH($A30,0))</f>
        <v>0</v>
      </c>
      <c r="J30" s="19">
        <f t="shared" si="0"/>
        <v>2861.75</v>
      </c>
    </row>
    <row r="31" spans="1:10" ht="27.95" customHeight="1" x14ac:dyDescent="0.25">
      <c r="A31" s="42">
        <f t="shared" si="1"/>
        <v>45778</v>
      </c>
      <c r="B31" s="31"/>
      <c r="C31" s="7">
        <f>SUMIFS(Dados!$I$1:$I$1994,Dados!$K$1:$K$1994,Tp.Despesas!C$7,Dados!$J$1:$J$1994,"&gt;="&amp;$A31,Dados!$J$1:$J$1994,"&lt;="&amp;EOMONTH($A31,0))</f>
        <v>0</v>
      </c>
      <c r="D31" s="7">
        <f>SUMIFS(Dados!$I$1:$I$1994,Dados!$K$1:$K$1994,Tp.Despesas!D$7,Dados!$J$1:$J$1994,"&gt;="&amp;$A31,Dados!$J$1:$J$1994,"&lt;="&amp;EOMONTH($A31,0))</f>
        <v>0</v>
      </c>
      <c r="E31" s="7">
        <f>SUMIFS(Dados!$I$1:$I$1994,Dados!$K$1:$K$1994,Tp.Despesas!E$7,Dados!$J$1:$J$1994,"&gt;="&amp;$A31,Dados!$J$1:$J$1994,"&lt;="&amp;EOMONTH($A31,0))</f>
        <v>0</v>
      </c>
      <c r="F31" s="7">
        <f>SUMIFS(Dados!$I$1:$I$1994,Dados!$K$1:$K$1994,Tp.Despesas!F$7,Dados!$J$1:$J$1994,"&gt;="&amp;$A31,Dados!$J$1:$J$1994,"&lt;="&amp;EOMONTH($A31,0))</f>
        <v>0</v>
      </c>
      <c r="G31" s="7">
        <f>SUMIFS(Dados!$I$1:$I$1994,Dados!$K$1:$K$1994,Tp.Despesas!G$7,Dados!$J$1:$J$1994,"&gt;="&amp;$A31,Dados!$J$1:$J$1994,"&lt;="&amp;EOMONTH($A31,0))</f>
        <v>0</v>
      </c>
      <c r="H31" s="7">
        <f>SUMIFS(Dados!$I$1:$I$1994,Dados!$K$1:$K$1994,Tp.Despesas!H$7,Dados!$J$1:$J$1994,"&gt;="&amp;$A31,Dados!$J$1:$J$1994,"&lt;="&amp;EOMONTH($A31,0))</f>
        <v>0</v>
      </c>
      <c r="I31" s="7">
        <f>SUMIFS(Dados!$I$1:$I$1994,Dados!$K$1:$K$1994,Tp.Despesas!I$7,Dados!$J$1:$J$1994,"&gt;="&amp;$A31,Dados!$J$1:$J$1994,"&lt;="&amp;EOMONTH($A31,0))</f>
        <v>0</v>
      </c>
      <c r="J31" s="19">
        <f t="shared" si="0"/>
        <v>0</v>
      </c>
    </row>
    <row r="32" spans="1:10" ht="27.95" customHeight="1" x14ac:dyDescent="0.25">
      <c r="A32" s="42">
        <f t="shared" si="1"/>
        <v>45809</v>
      </c>
      <c r="B32" s="31"/>
      <c r="C32" s="7">
        <f>SUMIFS(Dados!$I$1:$I$1994,Dados!$K$1:$K$1994,Tp.Despesas!C$7,Dados!$J$1:$J$1994,"&gt;="&amp;$A32,Dados!$J$1:$J$1994,"&lt;="&amp;EOMONTH($A32,0))</f>
        <v>0</v>
      </c>
      <c r="D32" s="7">
        <f>SUMIFS(Dados!$I$1:$I$1994,Dados!$K$1:$K$1994,Tp.Despesas!D$7,Dados!$J$1:$J$1994,"&gt;="&amp;$A32,Dados!$J$1:$J$1994,"&lt;="&amp;EOMONTH($A32,0))</f>
        <v>0</v>
      </c>
      <c r="E32" s="7">
        <f>SUMIFS(Dados!$I$1:$I$1994,Dados!$K$1:$K$1994,Tp.Despesas!E$7,Dados!$J$1:$J$1994,"&gt;="&amp;$A32,Dados!$J$1:$J$1994,"&lt;="&amp;EOMONTH($A32,0))</f>
        <v>0</v>
      </c>
      <c r="F32" s="7">
        <f>SUMIFS(Dados!$I$1:$I$1994,Dados!$K$1:$K$1994,Tp.Despesas!F$7,Dados!$J$1:$J$1994,"&gt;="&amp;$A32,Dados!$J$1:$J$1994,"&lt;="&amp;EOMONTH($A32,0))</f>
        <v>0</v>
      </c>
      <c r="G32" s="7">
        <f>SUMIFS(Dados!$I$1:$I$1994,Dados!$K$1:$K$1994,Tp.Despesas!G$7,Dados!$J$1:$J$1994,"&gt;="&amp;$A32,Dados!$J$1:$J$1994,"&lt;="&amp;EOMONTH($A32,0))</f>
        <v>0</v>
      </c>
      <c r="H32" s="7">
        <f>SUMIFS(Dados!$I$1:$I$1994,Dados!$K$1:$K$1994,Tp.Despesas!H$7,Dados!$J$1:$J$1994,"&gt;="&amp;$A32,Dados!$J$1:$J$1994,"&lt;="&amp;EOMONTH($A32,0))</f>
        <v>0</v>
      </c>
      <c r="I32" s="7">
        <f>SUMIFS(Dados!$I$1:$I$1994,Dados!$K$1:$K$1994,Tp.Despesas!I$7,Dados!$J$1:$J$1994,"&gt;="&amp;$A32,Dados!$J$1:$J$1994,"&lt;="&amp;EOMONTH($A32,0))</f>
        <v>0</v>
      </c>
      <c r="J32" s="19">
        <f t="shared" si="0"/>
        <v>0</v>
      </c>
    </row>
    <row r="33" spans="1:10" ht="27.95" customHeight="1" x14ac:dyDescent="0.25">
      <c r="A33" s="42">
        <f t="shared" si="1"/>
        <v>45839</v>
      </c>
      <c r="B33" s="31"/>
      <c r="C33" s="7">
        <f>SUMIFS(Dados!$I$1:$I$1994,Dados!$K$1:$K$1994,Tp.Despesas!C$7,Dados!$J$1:$J$1994,"&gt;="&amp;$A33,Dados!$J$1:$J$1994,"&lt;="&amp;EOMONTH($A33,0))</f>
        <v>0</v>
      </c>
      <c r="D33" s="7">
        <f>SUMIFS(Dados!$I$1:$I$1994,Dados!$K$1:$K$1994,Tp.Despesas!D$7,Dados!$J$1:$J$1994,"&gt;="&amp;$A33,Dados!$J$1:$J$1994,"&lt;="&amp;EOMONTH($A33,0))</f>
        <v>0</v>
      </c>
      <c r="E33" s="7">
        <f>SUMIFS(Dados!$I$1:$I$1994,Dados!$K$1:$K$1994,Tp.Despesas!E$7,Dados!$J$1:$J$1994,"&gt;="&amp;$A33,Dados!$J$1:$J$1994,"&lt;="&amp;EOMONTH($A33,0))</f>
        <v>0</v>
      </c>
      <c r="F33" s="7">
        <f>SUMIFS(Dados!$I$1:$I$1994,Dados!$K$1:$K$1994,Tp.Despesas!F$7,Dados!$J$1:$J$1994,"&gt;="&amp;$A33,Dados!$J$1:$J$1994,"&lt;="&amp;EOMONTH($A33,0))</f>
        <v>0</v>
      </c>
      <c r="G33" s="7">
        <f>SUMIFS(Dados!$I$1:$I$1994,Dados!$K$1:$K$1994,Tp.Despesas!G$7,Dados!$J$1:$J$1994,"&gt;="&amp;$A33,Dados!$J$1:$J$1994,"&lt;="&amp;EOMONTH($A33,0))</f>
        <v>0</v>
      </c>
      <c r="H33" s="7">
        <f>SUMIFS(Dados!$I$1:$I$1994,Dados!$K$1:$K$1994,Tp.Despesas!H$7,Dados!$J$1:$J$1994,"&gt;="&amp;$A33,Dados!$J$1:$J$1994,"&lt;="&amp;EOMONTH($A33,0))</f>
        <v>0</v>
      </c>
      <c r="I33" s="7">
        <f>SUMIFS(Dados!$I$1:$I$1994,Dados!$K$1:$K$1994,Tp.Despesas!I$7,Dados!$J$1:$J$1994,"&gt;="&amp;$A33,Dados!$J$1:$J$1994,"&lt;="&amp;EOMONTH($A33,0))</f>
        <v>0</v>
      </c>
      <c r="J33" s="18">
        <f t="shared" si="0"/>
        <v>0</v>
      </c>
    </row>
    <row r="34" spans="1:10" ht="27.95" customHeight="1" x14ac:dyDescent="0.25">
      <c r="A34" s="42">
        <f t="shared" si="1"/>
        <v>45870</v>
      </c>
      <c r="B34" s="31"/>
      <c r="C34" s="7">
        <f>SUMIFS(Dados!$I$1:$I$1994,Dados!$K$1:$K$1994,Tp.Despesas!C$7,Dados!$J$1:$J$1994,"&gt;="&amp;$A34,Dados!$J$1:$J$1994,"&lt;="&amp;EOMONTH($A34,0))</f>
        <v>0</v>
      </c>
      <c r="D34" s="7">
        <f>SUMIFS(Dados!$I$1:$I$1994,Dados!$K$1:$K$1994,Tp.Despesas!D$7,Dados!$J$1:$J$1994,"&gt;="&amp;$A34,Dados!$J$1:$J$1994,"&lt;="&amp;EOMONTH($A34,0))</f>
        <v>0</v>
      </c>
      <c r="E34" s="7">
        <f>SUMIFS(Dados!$I$1:$I$1994,Dados!$K$1:$K$1994,Tp.Despesas!E$7,Dados!$J$1:$J$1994,"&gt;="&amp;$A34,Dados!$J$1:$J$1994,"&lt;="&amp;EOMONTH($A34,0))</f>
        <v>0</v>
      </c>
      <c r="F34" s="7">
        <f>SUMIFS(Dados!$I$1:$I$1994,Dados!$K$1:$K$1994,Tp.Despesas!F$7,Dados!$J$1:$J$1994,"&gt;="&amp;$A34,Dados!$J$1:$J$1994,"&lt;="&amp;EOMONTH($A34,0))</f>
        <v>0</v>
      </c>
      <c r="G34" s="7">
        <f>SUMIFS(Dados!$I$1:$I$1994,Dados!$K$1:$K$1994,Tp.Despesas!G$7,Dados!$J$1:$J$1994,"&gt;="&amp;$A34,Dados!$J$1:$J$1994,"&lt;="&amp;EOMONTH($A34,0))</f>
        <v>0</v>
      </c>
      <c r="H34" s="7">
        <f>SUMIFS(Dados!$I$1:$I$1994,Dados!$K$1:$K$1994,Tp.Despesas!H$7,Dados!$J$1:$J$1994,"&gt;="&amp;$A34,Dados!$J$1:$J$1994,"&lt;="&amp;EOMONTH($A34,0))</f>
        <v>0</v>
      </c>
      <c r="I34" s="7">
        <f>SUMIFS(Dados!$I$1:$I$1994,Dados!$K$1:$K$1994,Tp.Despesas!I$7,Dados!$J$1:$J$1994,"&gt;="&amp;$A34,Dados!$J$1:$J$1994,"&lt;="&amp;EOMONTH($A34,0))</f>
        <v>0</v>
      </c>
      <c r="J34" s="19">
        <f t="shared" si="0"/>
        <v>0</v>
      </c>
    </row>
    <row r="35" spans="1:10" ht="27.95" customHeight="1" x14ac:dyDescent="0.25">
      <c r="A35" s="42">
        <f t="shared" si="1"/>
        <v>45901</v>
      </c>
      <c r="B35" s="31"/>
      <c r="C35" s="7">
        <f>SUMIFS(Dados!$I$1:$I$1994,Dados!$K$1:$K$1994,Tp.Despesas!C$7,Dados!$J$1:$J$1994,"&gt;="&amp;$A35,Dados!$J$1:$J$1994,"&lt;="&amp;EOMONTH($A35,0))</f>
        <v>0</v>
      </c>
      <c r="D35" s="7">
        <f>SUMIFS(Dados!$I$1:$I$1994,Dados!$K$1:$K$1994,Tp.Despesas!D$7,Dados!$J$1:$J$1994,"&gt;="&amp;$A35,Dados!$J$1:$J$1994,"&lt;="&amp;EOMONTH($A35,0))</f>
        <v>0</v>
      </c>
      <c r="E35" s="7">
        <f>SUMIFS(Dados!$I$1:$I$1994,Dados!$K$1:$K$1994,Tp.Despesas!E$7,Dados!$J$1:$J$1994,"&gt;="&amp;$A35,Dados!$J$1:$J$1994,"&lt;="&amp;EOMONTH($A35,0))</f>
        <v>0</v>
      </c>
      <c r="F35" s="7">
        <f>SUMIFS(Dados!$I$1:$I$1994,Dados!$K$1:$K$1994,Tp.Despesas!F$7,Dados!$J$1:$J$1994,"&gt;="&amp;$A35,Dados!$J$1:$J$1994,"&lt;="&amp;EOMONTH($A35,0))</f>
        <v>0</v>
      </c>
      <c r="G35" s="7">
        <f>SUMIFS(Dados!$I$1:$I$1994,Dados!$K$1:$K$1994,Tp.Despesas!G$7,Dados!$J$1:$J$1994,"&gt;="&amp;$A35,Dados!$J$1:$J$1994,"&lt;="&amp;EOMONTH($A35,0))</f>
        <v>0</v>
      </c>
      <c r="H35" s="7">
        <f>SUMIFS(Dados!$I$1:$I$1994,Dados!$K$1:$K$1994,Tp.Despesas!H$7,Dados!$J$1:$J$1994,"&gt;="&amp;$A35,Dados!$J$1:$J$1994,"&lt;="&amp;EOMONTH($A35,0))</f>
        <v>0</v>
      </c>
      <c r="I35" s="7">
        <f>SUMIFS(Dados!$I$1:$I$1994,Dados!$K$1:$K$1994,Tp.Despesas!I$7,Dados!$J$1:$J$1994,"&gt;="&amp;$A35,Dados!$J$1:$J$1994,"&lt;="&amp;EOMONTH($A35,0))</f>
        <v>0</v>
      </c>
      <c r="J35" s="19">
        <f t="shared" si="0"/>
        <v>0</v>
      </c>
    </row>
    <row r="36" spans="1:10" ht="27.95" customHeight="1" x14ac:dyDescent="0.25">
      <c r="A36" s="42">
        <f t="shared" si="1"/>
        <v>45931</v>
      </c>
      <c r="B36" s="31"/>
      <c r="C36" s="7">
        <f>SUMIFS(Dados!$I$1:$I$1994,Dados!$K$1:$K$1994,Tp.Despesas!C$7,Dados!$J$1:$J$1994,"&gt;="&amp;$A36,Dados!$J$1:$J$1994,"&lt;="&amp;EOMONTH($A36,0))</f>
        <v>0</v>
      </c>
      <c r="D36" s="7">
        <f>SUMIFS(Dados!$I$1:$I$1994,Dados!$K$1:$K$1994,Tp.Despesas!D$7,Dados!$J$1:$J$1994,"&gt;="&amp;$A36,Dados!$J$1:$J$1994,"&lt;="&amp;EOMONTH($A36,0))</f>
        <v>0</v>
      </c>
      <c r="E36" s="7">
        <f>SUMIFS(Dados!$I$1:$I$1994,Dados!$K$1:$K$1994,Tp.Despesas!E$7,Dados!$J$1:$J$1994,"&gt;="&amp;$A36,Dados!$J$1:$J$1994,"&lt;="&amp;EOMONTH($A36,0))</f>
        <v>0</v>
      </c>
      <c r="F36" s="7">
        <f>SUMIFS(Dados!$I$1:$I$1994,Dados!$K$1:$K$1994,Tp.Despesas!F$7,Dados!$J$1:$J$1994,"&gt;="&amp;$A36,Dados!$J$1:$J$1994,"&lt;="&amp;EOMONTH($A36,0))</f>
        <v>0</v>
      </c>
      <c r="G36" s="7">
        <f>SUMIFS(Dados!$I$1:$I$1994,Dados!$K$1:$K$1994,Tp.Despesas!G$7,Dados!$J$1:$J$1994,"&gt;="&amp;$A36,Dados!$J$1:$J$1994,"&lt;="&amp;EOMONTH($A36,0))</f>
        <v>0</v>
      </c>
      <c r="H36" s="7">
        <f>SUMIFS(Dados!$I$1:$I$1994,Dados!$K$1:$K$1994,Tp.Despesas!H$7,Dados!$J$1:$J$1994,"&gt;="&amp;$A36,Dados!$J$1:$J$1994,"&lt;="&amp;EOMONTH($A36,0))</f>
        <v>0</v>
      </c>
      <c r="I36" s="7">
        <f>SUMIFS(Dados!$I$1:$I$1994,Dados!$K$1:$K$1994,Tp.Despesas!I$7,Dados!$J$1:$J$1994,"&gt;="&amp;$A36,Dados!$J$1:$J$1994,"&lt;="&amp;EOMONTH($A36,0))</f>
        <v>0</v>
      </c>
      <c r="J36" s="19">
        <f t="shared" si="0"/>
        <v>0</v>
      </c>
    </row>
    <row r="37" spans="1:10" ht="27.95" customHeight="1" x14ac:dyDescent="0.25">
      <c r="A37" s="42">
        <f t="shared" si="1"/>
        <v>45962</v>
      </c>
      <c r="B37" s="31"/>
      <c r="C37" s="7">
        <f>SUMIFS(Dados!$I$1:$I$1994,Dados!$K$1:$K$1994,Tp.Despesas!C$7,Dados!$J$1:$J$1994,"&gt;="&amp;$A37,Dados!$J$1:$J$1994,"&lt;="&amp;EOMONTH($A37,0))</f>
        <v>0</v>
      </c>
      <c r="D37" s="7">
        <f>SUMIFS(Dados!$I$1:$I$1994,Dados!$K$1:$K$1994,Tp.Despesas!D$7,Dados!$J$1:$J$1994,"&gt;="&amp;$A37,Dados!$J$1:$J$1994,"&lt;="&amp;EOMONTH($A37,0))</f>
        <v>0</v>
      </c>
      <c r="E37" s="7">
        <f>SUMIFS(Dados!$I$1:$I$1994,Dados!$K$1:$K$1994,Tp.Despesas!E$7,Dados!$J$1:$J$1994,"&gt;="&amp;$A37,Dados!$J$1:$J$1994,"&lt;="&amp;EOMONTH($A37,0))</f>
        <v>0</v>
      </c>
      <c r="F37" s="7">
        <f>SUMIFS(Dados!$I$1:$I$1994,Dados!$K$1:$K$1994,Tp.Despesas!F$7,Dados!$J$1:$J$1994,"&gt;="&amp;$A37,Dados!$J$1:$J$1994,"&lt;="&amp;EOMONTH($A37,0))</f>
        <v>0</v>
      </c>
      <c r="G37" s="7">
        <f>SUMIFS(Dados!$I$1:$I$1994,Dados!$K$1:$K$1994,Tp.Despesas!G$7,Dados!$J$1:$J$1994,"&gt;="&amp;$A37,Dados!$J$1:$J$1994,"&lt;="&amp;EOMONTH($A37,0))</f>
        <v>0</v>
      </c>
      <c r="H37" s="7">
        <f>SUMIFS(Dados!$I$1:$I$1994,Dados!$K$1:$K$1994,Tp.Despesas!H$7,Dados!$J$1:$J$1994,"&gt;="&amp;$A37,Dados!$J$1:$J$1994,"&lt;="&amp;EOMONTH($A37,0))</f>
        <v>0</v>
      </c>
      <c r="I37" s="7">
        <f>SUMIFS(Dados!$I$1:$I$1994,Dados!$K$1:$K$1994,Tp.Despesas!I$7,Dados!$J$1:$J$1994,"&gt;="&amp;$A37,Dados!$J$1:$J$1994,"&lt;="&amp;EOMONTH($A37,0))</f>
        <v>0</v>
      </c>
      <c r="J37" s="19">
        <f t="shared" si="0"/>
        <v>0</v>
      </c>
    </row>
    <row r="38" spans="1:10" ht="27.95" customHeight="1" x14ac:dyDescent="0.25">
      <c r="A38" s="42">
        <f t="shared" si="1"/>
        <v>45992</v>
      </c>
      <c r="B38" s="31"/>
      <c r="C38" s="7">
        <f>SUMIFS(Dados!$I$1:$I$1994,Dados!$K$1:$K$1994,Tp.Despesas!C$7,Dados!$J$1:$J$1994,"&gt;="&amp;$A38,Dados!$J$1:$J$1994,"&lt;="&amp;EOMONTH($A38,0))</f>
        <v>0</v>
      </c>
      <c r="D38" s="7">
        <f>SUMIFS(Dados!$I$1:$I$1994,Dados!$K$1:$K$1994,Tp.Despesas!D$7,Dados!$J$1:$J$1994,"&gt;="&amp;$A38,Dados!$J$1:$J$1994,"&lt;="&amp;EOMONTH($A38,0))</f>
        <v>0</v>
      </c>
      <c r="E38" s="7">
        <f>SUMIFS(Dados!$I$1:$I$1994,Dados!$K$1:$K$1994,Tp.Despesas!E$7,Dados!$J$1:$J$1994,"&gt;="&amp;$A38,Dados!$J$1:$J$1994,"&lt;="&amp;EOMONTH($A38,0))</f>
        <v>0</v>
      </c>
      <c r="F38" s="7">
        <f>SUMIFS(Dados!$I$1:$I$1994,Dados!$K$1:$K$1994,Tp.Despesas!F$7,Dados!$J$1:$J$1994,"&gt;="&amp;$A38,Dados!$J$1:$J$1994,"&lt;="&amp;EOMONTH($A38,0))</f>
        <v>0</v>
      </c>
      <c r="G38" s="7">
        <f>SUMIFS(Dados!$I$1:$I$1994,Dados!$K$1:$K$1994,Tp.Despesas!G$7,Dados!$J$1:$J$1994,"&gt;="&amp;$A38,Dados!$J$1:$J$1994,"&lt;="&amp;EOMONTH($A38,0))</f>
        <v>0</v>
      </c>
      <c r="H38" s="7">
        <f>SUMIFS(Dados!$I$1:$I$1994,Dados!$K$1:$K$1994,Tp.Despesas!H$7,Dados!$J$1:$J$1994,"&gt;="&amp;$A38,Dados!$J$1:$J$1994,"&lt;="&amp;EOMONTH($A38,0))</f>
        <v>0</v>
      </c>
      <c r="I38" s="7">
        <f>SUMIFS(Dados!$I$1:$I$1994,Dados!$K$1:$K$1994,Tp.Despesas!I$7,Dados!$J$1:$J$1994,"&gt;="&amp;$A38,Dados!$J$1:$J$1994,"&lt;="&amp;EOMONTH($A38,0))</f>
        <v>0</v>
      </c>
      <c r="J38" s="19">
        <f t="shared" si="0"/>
        <v>0</v>
      </c>
    </row>
    <row r="39" spans="1:10" ht="27.95" customHeight="1" x14ac:dyDescent="0.25">
      <c r="A39" s="42">
        <f t="shared" si="1"/>
        <v>46023</v>
      </c>
      <c r="B39" s="31"/>
      <c r="C39" s="7">
        <f>SUMIFS(Dados!$I$1:$I$1994,Dados!$K$1:$K$1994,Tp.Despesas!C$7,Dados!$J$1:$J$1994,"&gt;="&amp;$A39,Dados!$J$1:$J$1994,"&lt;="&amp;EOMONTH($A39,0))</f>
        <v>0</v>
      </c>
      <c r="D39" s="7">
        <f>SUMIFS(Dados!$I$1:$I$1994,Dados!$K$1:$K$1994,Tp.Despesas!D$7,Dados!$J$1:$J$1994,"&gt;="&amp;$A39,Dados!$J$1:$J$1994,"&lt;="&amp;EOMONTH($A39,0))</f>
        <v>0</v>
      </c>
      <c r="E39" s="7">
        <f>SUMIFS(Dados!$I$1:$I$1994,Dados!$K$1:$K$1994,Tp.Despesas!E$7,Dados!$J$1:$J$1994,"&gt;="&amp;$A39,Dados!$J$1:$J$1994,"&lt;="&amp;EOMONTH($A39,0))</f>
        <v>0</v>
      </c>
      <c r="F39" s="7">
        <f>SUMIFS(Dados!$I$1:$I$1994,Dados!$K$1:$K$1994,Tp.Despesas!F$7,Dados!$J$1:$J$1994,"&gt;="&amp;$A39,Dados!$J$1:$J$1994,"&lt;="&amp;EOMONTH($A39,0))</f>
        <v>0</v>
      </c>
      <c r="G39" s="7">
        <f>SUMIFS(Dados!$I$1:$I$1994,Dados!$K$1:$K$1994,Tp.Despesas!G$7,Dados!$J$1:$J$1994,"&gt;="&amp;$A39,Dados!$J$1:$J$1994,"&lt;="&amp;EOMONTH($A39,0))</f>
        <v>0</v>
      </c>
      <c r="H39" s="7">
        <f>SUMIFS(Dados!$I$1:$I$1994,Dados!$K$1:$K$1994,Tp.Despesas!H$7,Dados!$J$1:$J$1994,"&gt;="&amp;$A39,Dados!$J$1:$J$1994,"&lt;="&amp;EOMONTH($A39,0))</f>
        <v>0</v>
      </c>
      <c r="I39" s="7">
        <f>SUMIFS(Dados!$I$1:$I$1994,Dados!$K$1:$K$1994,Tp.Despesas!I$7,Dados!$J$1:$J$1994,"&gt;="&amp;$A39,Dados!$J$1:$J$1994,"&lt;="&amp;EOMONTH($A39,0))</f>
        <v>0</v>
      </c>
      <c r="J39" s="19">
        <f t="shared" si="0"/>
        <v>0</v>
      </c>
    </row>
    <row r="40" spans="1:10" ht="27.95" customHeight="1" x14ac:dyDescent="0.25">
      <c r="A40" s="42">
        <f t="shared" si="1"/>
        <v>46054</v>
      </c>
      <c r="B40" s="31"/>
      <c r="C40" s="7">
        <f>SUMIFS(Dados!$I$1:$I$1994,Dados!$K$1:$K$1994,Tp.Despesas!C$7,Dados!$J$1:$J$1994,"&gt;="&amp;$A40,Dados!$J$1:$J$1994,"&lt;="&amp;EOMONTH($A40,0))</f>
        <v>0</v>
      </c>
      <c r="D40" s="7">
        <f>SUMIFS(Dados!$I$1:$I$1994,Dados!$K$1:$K$1994,Tp.Despesas!D$7,Dados!$J$1:$J$1994,"&gt;="&amp;$A40,Dados!$J$1:$J$1994,"&lt;="&amp;EOMONTH($A40,0))</f>
        <v>0</v>
      </c>
      <c r="E40" s="7">
        <f>SUMIFS(Dados!$I$1:$I$1994,Dados!$K$1:$K$1994,Tp.Despesas!E$7,Dados!$J$1:$J$1994,"&gt;="&amp;$A40,Dados!$J$1:$J$1994,"&lt;="&amp;EOMONTH($A40,0))</f>
        <v>0</v>
      </c>
      <c r="F40" s="7">
        <f>SUMIFS(Dados!$I$1:$I$1994,Dados!$K$1:$K$1994,Tp.Despesas!F$7,Dados!$J$1:$J$1994,"&gt;="&amp;$A40,Dados!$J$1:$J$1994,"&lt;="&amp;EOMONTH($A40,0))</f>
        <v>0</v>
      </c>
      <c r="G40" s="7">
        <f>SUMIFS(Dados!$I$1:$I$1994,Dados!$K$1:$K$1994,Tp.Despesas!G$7,Dados!$J$1:$J$1994,"&gt;="&amp;$A40,Dados!$J$1:$J$1994,"&lt;="&amp;EOMONTH($A40,0))</f>
        <v>0</v>
      </c>
      <c r="H40" s="7">
        <f>SUMIFS(Dados!$I$1:$I$1994,Dados!$K$1:$K$1994,Tp.Despesas!H$7,Dados!$J$1:$J$1994,"&gt;="&amp;$A40,Dados!$J$1:$J$1994,"&lt;="&amp;EOMONTH($A40,0))</f>
        <v>0</v>
      </c>
      <c r="I40" s="7">
        <f>SUMIFS(Dados!$I$1:$I$1994,Dados!$K$1:$K$1994,Tp.Despesas!I$7,Dados!$J$1:$J$1994,"&gt;="&amp;$A40,Dados!$J$1:$J$1994,"&lt;="&amp;EOMONTH($A40,0))</f>
        <v>0</v>
      </c>
      <c r="J40" s="19">
        <f t="shared" si="0"/>
        <v>0</v>
      </c>
    </row>
    <row r="41" spans="1:10" ht="27.95" customHeight="1" x14ac:dyDescent="0.25">
      <c r="A41" s="42">
        <f t="shared" si="1"/>
        <v>46082</v>
      </c>
      <c r="B41" s="31"/>
      <c r="C41" s="7">
        <f>SUMIFS(Dados!$I$1:$I$1994,Dados!$K$1:$K$1994,Tp.Despesas!C$7,Dados!$J$1:$J$1994,"&gt;="&amp;$A41,Dados!$J$1:$J$1994,"&lt;="&amp;EOMONTH($A41,0))</f>
        <v>0</v>
      </c>
      <c r="D41" s="7">
        <f>SUMIFS(Dados!$I$1:$I$1994,Dados!$K$1:$K$1994,Tp.Despesas!D$7,Dados!$J$1:$J$1994,"&gt;="&amp;$A41,Dados!$J$1:$J$1994,"&lt;="&amp;EOMONTH($A41,0))</f>
        <v>0</v>
      </c>
      <c r="E41" s="7">
        <f>SUMIFS(Dados!$I$1:$I$1994,Dados!$K$1:$K$1994,Tp.Despesas!E$7,Dados!$J$1:$J$1994,"&gt;="&amp;$A41,Dados!$J$1:$J$1994,"&lt;="&amp;EOMONTH($A41,0))</f>
        <v>0</v>
      </c>
      <c r="F41" s="7">
        <f>SUMIFS(Dados!$I$1:$I$1994,Dados!$K$1:$K$1994,Tp.Despesas!F$7,Dados!$J$1:$J$1994,"&gt;="&amp;$A41,Dados!$J$1:$J$1994,"&lt;="&amp;EOMONTH($A41,0))</f>
        <v>0</v>
      </c>
      <c r="G41" s="7">
        <f>SUMIFS(Dados!$I$1:$I$1994,Dados!$K$1:$K$1994,Tp.Despesas!G$7,Dados!$J$1:$J$1994,"&gt;="&amp;$A41,Dados!$J$1:$J$1994,"&lt;="&amp;EOMONTH($A41,0))</f>
        <v>0</v>
      </c>
      <c r="H41" s="7">
        <f>SUMIFS(Dados!$I$1:$I$1994,Dados!$K$1:$K$1994,Tp.Despesas!H$7,Dados!$J$1:$J$1994,"&gt;="&amp;$A41,Dados!$J$1:$J$1994,"&lt;="&amp;EOMONTH($A41,0))</f>
        <v>0</v>
      </c>
      <c r="I41" s="7">
        <f>SUMIFS(Dados!$I$1:$I$1994,Dados!$K$1:$K$1994,Tp.Despesas!I$7,Dados!$J$1:$J$1994,"&gt;="&amp;$A41,Dados!$J$1:$J$1994,"&lt;="&amp;EOMONTH($A41,0))</f>
        <v>0</v>
      </c>
      <c r="J41" s="18">
        <f t="shared" si="0"/>
        <v>0</v>
      </c>
    </row>
    <row r="42" spans="1:10" ht="27.95" customHeight="1" x14ac:dyDescent="0.25">
      <c r="A42" s="42">
        <f t="shared" si="1"/>
        <v>46113</v>
      </c>
      <c r="B42" s="31"/>
      <c r="C42" s="7">
        <f>SUMIFS(Dados!$I$1:$I$1994,Dados!$K$1:$K$1994,Tp.Despesas!C$7,Dados!$J$1:$J$1994,"&gt;="&amp;$A42,Dados!$J$1:$J$1994,"&lt;="&amp;EOMONTH($A42,0))</f>
        <v>0</v>
      </c>
      <c r="D42" s="7">
        <f>SUMIFS(Dados!$I$1:$I$1994,Dados!$K$1:$K$1994,Tp.Despesas!D$7,Dados!$J$1:$J$1994,"&gt;="&amp;$A42,Dados!$J$1:$J$1994,"&lt;="&amp;EOMONTH($A42,0))</f>
        <v>0</v>
      </c>
      <c r="E42" s="7">
        <f>SUMIFS(Dados!$I$1:$I$1994,Dados!$K$1:$K$1994,Tp.Despesas!E$7,Dados!$J$1:$J$1994,"&gt;="&amp;$A42,Dados!$J$1:$J$1994,"&lt;="&amp;EOMONTH($A42,0))</f>
        <v>0</v>
      </c>
      <c r="F42" s="7">
        <f>SUMIFS(Dados!$I$1:$I$1994,Dados!$K$1:$K$1994,Tp.Despesas!F$7,Dados!$J$1:$J$1994,"&gt;="&amp;$A42,Dados!$J$1:$J$1994,"&lt;="&amp;EOMONTH($A42,0))</f>
        <v>0</v>
      </c>
      <c r="G42" s="7">
        <f>SUMIFS(Dados!$I$1:$I$1994,Dados!$K$1:$K$1994,Tp.Despesas!G$7,Dados!$J$1:$J$1994,"&gt;="&amp;$A42,Dados!$J$1:$J$1994,"&lt;="&amp;EOMONTH($A42,0))</f>
        <v>0</v>
      </c>
      <c r="H42" s="7">
        <f>SUMIFS(Dados!$I$1:$I$1994,Dados!$K$1:$K$1994,Tp.Despesas!H$7,Dados!$J$1:$J$1994,"&gt;="&amp;$A42,Dados!$J$1:$J$1994,"&lt;="&amp;EOMONTH($A42,0))</f>
        <v>0</v>
      </c>
      <c r="I42" s="7">
        <f>SUMIFS(Dados!$I$1:$I$1994,Dados!$K$1:$K$1994,Tp.Despesas!I$7,Dados!$J$1:$J$1994,"&gt;="&amp;$A42,Dados!$J$1:$J$1994,"&lt;="&amp;EOMONTH($A42,0))</f>
        <v>0</v>
      </c>
      <c r="J42" s="19">
        <f t="shared" si="0"/>
        <v>0</v>
      </c>
    </row>
    <row r="43" spans="1:10" ht="27.95" customHeight="1" x14ac:dyDescent="0.25">
      <c r="A43" s="42">
        <f t="shared" si="1"/>
        <v>46143</v>
      </c>
      <c r="B43" s="31"/>
      <c r="C43" s="7">
        <f>SUMIFS(Dados!$I$1:$I$1994,Dados!$K$1:$K$1994,Tp.Despesas!C$7,Dados!$J$1:$J$1994,"&gt;="&amp;$A43,Dados!$J$1:$J$1994,"&lt;="&amp;EOMONTH($A43,0))</f>
        <v>0</v>
      </c>
      <c r="D43" s="7">
        <f>SUMIFS(Dados!$I$1:$I$1994,Dados!$K$1:$K$1994,Tp.Despesas!D$7,Dados!$J$1:$J$1994,"&gt;="&amp;$A43,Dados!$J$1:$J$1994,"&lt;="&amp;EOMONTH($A43,0))</f>
        <v>0</v>
      </c>
      <c r="E43" s="7">
        <f>SUMIFS(Dados!$I$1:$I$1994,Dados!$K$1:$K$1994,Tp.Despesas!E$7,Dados!$J$1:$J$1994,"&gt;="&amp;$A43,Dados!$J$1:$J$1994,"&lt;="&amp;EOMONTH($A43,0))</f>
        <v>0</v>
      </c>
      <c r="F43" s="7">
        <f>SUMIFS(Dados!$I$1:$I$1994,Dados!$K$1:$K$1994,Tp.Despesas!F$7,Dados!$J$1:$J$1994,"&gt;="&amp;$A43,Dados!$J$1:$J$1994,"&lt;="&amp;EOMONTH($A43,0))</f>
        <v>0</v>
      </c>
      <c r="G43" s="7">
        <f>SUMIFS(Dados!$I$1:$I$1994,Dados!$K$1:$K$1994,Tp.Despesas!G$7,Dados!$J$1:$J$1994,"&gt;="&amp;$A43,Dados!$J$1:$J$1994,"&lt;="&amp;EOMONTH($A43,0))</f>
        <v>0</v>
      </c>
      <c r="H43" s="7">
        <f>SUMIFS(Dados!$I$1:$I$1994,Dados!$K$1:$K$1994,Tp.Despesas!H$7,Dados!$J$1:$J$1994,"&gt;="&amp;$A43,Dados!$J$1:$J$1994,"&lt;="&amp;EOMONTH($A43,0))</f>
        <v>0</v>
      </c>
      <c r="I43" s="7">
        <f>SUMIFS(Dados!$I$1:$I$1994,Dados!$K$1:$K$1994,Tp.Despesas!I$7,Dados!$J$1:$J$1994,"&gt;="&amp;$A43,Dados!$J$1:$J$1994,"&lt;="&amp;EOMONTH($A43,0))</f>
        <v>0</v>
      </c>
      <c r="J43" s="19">
        <f t="shared" si="0"/>
        <v>0</v>
      </c>
    </row>
    <row r="44" spans="1:10" ht="27.95" customHeight="1" thickBot="1" x14ac:dyDescent="0.3">
      <c r="A44" s="42">
        <f t="shared" si="1"/>
        <v>46174</v>
      </c>
      <c r="B44" s="31"/>
      <c r="C44" s="7">
        <f>SUMIFS(Dados!$I$1:$I$1994,Dados!$K$1:$K$1994,Tp.Despesas!C$7,Dados!$J$1:$J$1994,"&gt;="&amp;$A44,Dados!$J$1:$J$1994,"&lt;="&amp;EOMONTH($A44,0))</f>
        <v>0</v>
      </c>
      <c r="D44" s="7">
        <f>SUMIFS(Dados!$I$1:$I$1994,Dados!$K$1:$K$1994,Tp.Despesas!D$7,Dados!$J$1:$J$1994,"&gt;="&amp;$A44,Dados!$J$1:$J$1994,"&lt;="&amp;EOMONTH($A44,0))</f>
        <v>0</v>
      </c>
      <c r="E44" s="7">
        <f>SUMIFS(Dados!$I$1:$I$1994,Dados!$K$1:$K$1994,Tp.Despesas!E$7,Dados!$J$1:$J$1994,"&gt;="&amp;$A44,Dados!$J$1:$J$1994,"&lt;="&amp;EOMONTH($A44,0))</f>
        <v>0</v>
      </c>
      <c r="F44" s="7">
        <f>SUMIFS(Dados!$I$1:$I$1994,Dados!$K$1:$K$1994,Tp.Despesas!F$7,Dados!$J$1:$J$1994,"&gt;="&amp;$A44,Dados!$J$1:$J$1994,"&lt;="&amp;EOMONTH($A44,0))</f>
        <v>0</v>
      </c>
      <c r="G44" s="7">
        <f>SUMIFS(Dados!$I$1:$I$1994,Dados!$K$1:$K$1994,Tp.Despesas!G$7,Dados!$J$1:$J$1994,"&gt;="&amp;$A44,Dados!$J$1:$J$1994,"&lt;="&amp;EOMONTH($A44,0))</f>
        <v>0</v>
      </c>
      <c r="H44" s="7">
        <f>SUMIFS(Dados!$I$1:$I$1994,Dados!$K$1:$K$1994,Tp.Despesas!H$7,Dados!$J$1:$J$1994,"&gt;="&amp;$A44,Dados!$J$1:$J$1994,"&lt;="&amp;EOMONTH($A44,0))</f>
        <v>0</v>
      </c>
      <c r="I44" s="7">
        <f>SUMIFS(Dados!$I$1:$I$1994,Dados!$K$1:$K$1994,Tp.Despesas!I$7,Dados!$J$1:$J$1994,"&gt;="&amp;$A44,Dados!$J$1:$J$1994,"&lt;="&amp;EOMONTH($A44,0))</f>
        <v>0</v>
      </c>
      <c r="J44" s="19">
        <f t="shared" si="0"/>
        <v>0</v>
      </c>
    </row>
    <row r="45" spans="1:10" ht="33.950000000000003" customHeight="1" thickTop="1" thickBot="1" x14ac:dyDescent="0.3">
      <c r="A45" s="70" t="s">
        <v>943</v>
      </c>
      <c r="B45" s="71"/>
      <c r="C45" s="26">
        <f t="shared" ref="C45:J45" si="2">SUM(C9:C44)</f>
        <v>401690</v>
      </c>
      <c r="D45" s="26">
        <f t="shared" si="2"/>
        <v>14682.2</v>
      </c>
      <c r="E45" s="26">
        <f t="shared" si="2"/>
        <v>199516.27</v>
      </c>
      <c r="F45" s="26">
        <f t="shared" si="2"/>
        <v>1288508.7900000003</v>
      </c>
      <c r="G45" s="26">
        <f t="shared" si="2"/>
        <v>880066.39999999991</v>
      </c>
      <c r="H45" s="26">
        <f t="shared" si="2"/>
        <v>222268.05</v>
      </c>
      <c r="I45" s="26">
        <f t="shared" si="2"/>
        <v>582.81999999999994</v>
      </c>
      <c r="J45" s="27">
        <f t="shared" si="2"/>
        <v>3007314.5300000003</v>
      </c>
    </row>
    <row r="46" spans="1:10" ht="17.100000000000001" customHeight="1" thickBot="1" x14ac:dyDescent="0.3">
      <c r="A46" s="72"/>
      <c r="B46" s="73"/>
      <c r="C46" s="28">
        <f t="shared" ref="C46:J46" si="3">C45/$J$45</f>
        <v>0.13357099697849029</v>
      </c>
      <c r="D46" s="28">
        <f t="shared" si="3"/>
        <v>4.8821630905364595E-3</v>
      </c>
      <c r="E46" s="28">
        <f t="shared" si="3"/>
        <v>6.6343665755507111E-2</v>
      </c>
      <c r="F46" s="28">
        <f t="shared" si="3"/>
        <v>0.42845827303604328</v>
      </c>
      <c r="G46" s="28">
        <f t="shared" si="3"/>
        <v>0.29264195388302128</v>
      </c>
      <c r="H46" s="28">
        <f t="shared" si="3"/>
        <v>7.3909146443687734E-2</v>
      </c>
      <c r="I46" s="28">
        <f t="shared" si="3"/>
        <v>1.9380081271379347E-4</v>
      </c>
      <c r="J46" s="29">
        <f t="shared" si="3"/>
        <v>1</v>
      </c>
    </row>
    <row r="48" spans="1:10" x14ac:dyDescent="0.25">
      <c r="J48" s="2">
        <f>RESUMO!L104</f>
        <v>3082085.8999999994</v>
      </c>
    </row>
    <row r="49" spans="10:10" x14ac:dyDescent="0.25">
      <c r="J49" s="6">
        <f>J48-J45</f>
        <v>74771.36999999918</v>
      </c>
    </row>
    <row r="50" spans="10:10" x14ac:dyDescent="0.25">
      <c r="J50" s="32"/>
    </row>
  </sheetData>
  <mergeCells count="3">
    <mergeCell ref="A45:B46"/>
    <mergeCell ref="G1:J1"/>
    <mergeCell ref="N1:R1"/>
  </mergeCells>
  <printOptions horizontalCentered="1"/>
  <pageMargins left="0" right="0" top="0.59055118110236227" bottom="0.19685039370078741" header="0.31496062992125978" footer="0.31496062992125978"/>
  <pageSetup paperSize="9" scale="65" fitToHeight="6" orientation="portrait"/>
  <rowBreaks count="1" manualBreakCount="1">
    <brk id="5" max="16383" man="1"/>
  </rowBreaks>
  <colBreaks count="1" manualBreakCount="1">
    <brk id="1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"/>
  <sheetViews>
    <sheetView workbookViewId="0"/>
  </sheetViews>
  <sheetFormatPr defaultRowHeight="15.75" x14ac:dyDescent="0.25"/>
  <cols>
    <col min="1" max="32" width="15" customWidth="1"/>
  </cols>
  <sheetData>
    <row r="1" spans="1:32" x14ac:dyDescent="0.25">
      <c r="A1" t="s">
        <v>944</v>
      </c>
      <c r="G1" t="s">
        <v>945</v>
      </c>
      <c r="N1" t="s">
        <v>946</v>
      </c>
      <c r="R1" t="s">
        <v>947</v>
      </c>
      <c r="Y1" t="s">
        <v>948</v>
      </c>
    </row>
    <row r="2" spans="1:32" x14ac:dyDescent="0.25">
      <c r="A2" s="60" t="s">
        <v>949</v>
      </c>
      <c r="B2" s="60" t="s">
        <v>950</v>
      </c>
      <c r="C2" s="60" t="s">
        <v>951</v>
      </c>
      <c r="D2" s="60" t="s">
        <v>952</v>
      </c>
      <c r="E2" s="60" t="s">
        <v>953</v>
      </c>
      <c r="F2" s="60"/>
      <c r="G2" s="60" t="s">
        <v>949</v>
      </c>
      <c r="H2" s="60" t="s">
        <v>954</v>
      </c>
      <c r="I2" s="60" t="s">
        <v>955</v>
      </c>
      <c r="J2" s="60" t="s">
        <v>956</v>
      </c>
      <c r="K2" s="60" t="s">
        <v>957</v>
      </c>
      <c r="L2" s="60" t="s">
        <v>958</v>
      </c>
      <c r="M2" s="60" t="s">
        <v>959</v>
      </c>
      <c r="N2" s="60" t="s">
        <v>949</v>
      </c>
      <c r="O2" s="60" t="s">
        <v>960</v>
      </c>
      <c r="P2" s="60" t="s">
        <v>950</v>
      </c>
      <c r="Q2" s="60" t="s">
        <v>951</v>
      </c>
      <c r="R2" s="60" t="s">
        <v>949</v>
      </c>
      <c r="S2" s="60" t="s">
        <v>960</v>
      </c>
      <c r="T2" s="60" t="s">
        <v>954</v>
      </c>
      <c r="U2" s="60" t="s">
        <v>955</v>
      </c>
      <c r="V2" s="60" t="s">
        <v>956</v>
      </c>
      <c r="W2" s="60" t="s">
        <v>957</v>
      </c>
      <c r="X2" s="60" t="s">
        <v>958</v>
      </c>
      <c r="Y2" s="60" t="s">
        <v>961</v>
      </c>
      <c r="Z2" s="60" t="s">
        <v>962</v>
      </c>
      <c r="AA2" s="60" t="s">
        <v>954</v>
      </c>
      <c r="AB2" s="60" t="s">
        <v>963</v>
      </c>
      <c r="AC2" s="60" t="s">
        <v>964</v>
      </c>
      <c r="AD2" s="60" t="s">
        <v>965</v>
      </c>
      <c r="AE2" s="60" t="s">
        <v>952</v>
      </c>
      <c r="AF2" s="60" t="s">
        <v>966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Dados</vt:lpstr>
      <vt:lpstr>RESUMO</vt:lpstr>
      <vt:lpstr>Tp.Despesas</vt:lpstr>
      <vt:lpstr>Contratos_ADM</vt:lpstr>
      <vt:lpstr>RESUMO!Area_de_impressao</vt:lpstr>
      <vt:lpstr>Tp.Despesas!Area_de_impressao</vt:lpstr>
      <vt:lpstr>RESUMO!Titulos_de_impressao</vt:lpstr>
      <vt:lpstr>Tp.Despesas!Titulos_de_impressao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emilia.mga@gmail.com</dc:creator>
  <cp:lastModifiedBy>Obras</cp:lastModifiedBy>
  <cp:lastPrinted>2024-10-16T15:05:30Z</cp:lastPrinted>
  <dcterms:created xsi:type="dcterms:W3CDTF">2024-03-28T14:12:47Z</dcterms:created>
  <dcterms:modified xsi:type="dcterms:W3CDTF">2025-02-18T12:07:32Z</dcterms:modified>
</cp:coreProperties>
</file>